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355" windowHeight="5385" tabRatio="892" activeTab="7"/>
  </bookViews>
  <sheets>
    <sheet name="مدخل للخدمات" sheetId="1" r:id="rId1"/>
    <sheet name="سلوك المستهلك في السياحة" sheetId="2" r:id="rId2"/>
    <sheet name="التسويق الاستراتيجي للخدمات" sheetId="3" r:id="rId3"/>
    <sheet name="إدارة جودة الخدمات السياحية" sheetId="4" r:id="rId4"/>
    <sheet name="مقاولاتية" sheetId="5" r:id="rId5"/>
    <sheet name="قانون المستهلك" sheetId="6" r:id="rId6"/>
    <sheet name="انجليزية" sheetId="7" r:id="rId7"/>
    <sheet name="pv delib" sheetId="8" r:id="rId8"/>
    <sheet name="Feuil1" sheetId="9" r:id="rId9"/>
    <sheet name="Feuil2" sheetId="10" r:id="rId10"/>
  </sheets>
  <definedNames>
    <definedName name="_xlnm.Print_Area" localSheetId="3">'إدارة جودة الخدمات السياحية'!$A$1:$J$38</definedName>
    <definedName name="_xlnm.Print_Area" localSheetId="2">'التسويق الاستراتيجي للخدمات'!$A$1:$I$37</definedName>
    <definedName name="_xlnm.Print_Area" localSheetId="6">'انجليزية'!$A$1:$J$39</definedName>
    <definedName name="_xlnm.Print_Area" localSheetId="1">'سلوك المستهلك في السياحة'!$A$1:$J$40</definedName>
    <definedName name="_xlnm.Print_Area" localSheetId="5">'قانون المستهلك'!$A$1:$J$37</definedName>
    <definedName name="_xlnm.Print_Area" localSheetId="0">'مدخل للخدمات'!$A$1:$J$40</definedName>
    <definedName name="_xlnm.Print_Area" localSheetId="4">'مقاولاتية'!$A$1:$I$39</definedName>
  </definedNames>
  <calcPr fullCalcOnLoad="1"/>
</workbook>
</file>

<file path=xl/sharedStrings.xml><?xml version="1.0" encoding="utf-8"?>
<sst xmlns="http://schemas.openxmlformats.org/spreadsheetml/2006/main" count="707" uniqueCount="124">
  <si>
    <t>الرقم</t>
  </si>
  <si>
    <t>المعدل النهائي</t>
  </si>
  <si>
    <t>جامعة باجي مختار- عنابة -</t>
  </si>
  <si>
    <t>كلية العلوم الاقتصادية وعلوم التسيير</t>
  </si>
  <si>
    <t xml:space="preserve">مصلحة : الدراسات العليا </t>
  </si>
  <si>
    <t>التطبيق/20</t>
  </si>
  <si>
    <t xml:space="preserve">الإمتحان/20 </t>
  </si>
  <si>
    <t>الإستدراك/20</t>
  </si>
  <si>
    <t>معـــدل السداسي الأول</t>
  </si>
  <si>
    <t>عدد و.ق للسداسي الأول</t>
  </si>
  <si>
    <t>المجمــوع</t>
  </si>
  <si>
    <t>المعـــدل</t>
  </si>
  <si>
    <t>مج و. قياسية</t>
  </si>
  <si>
    <t>و.ق.م</t>
  </si>
  <si>
    <t>إمضاءات الأساتذة</t>
  </si>
  <si>
    <t>رئيس لجنة الداولات:</t>
  </si>
  <si>
    <t>إمضاء رئيس القسم:</t>
  </si>
  <si>
    <t>قسم : العلوم المالية</t>
  </si>
  <si>
    <t xml:space="preserve">قسم : العلوم المالية </t>
  </si>
  <si>
    <t xml:space="preserve">  كلية العلوم الاقتصادية وعلوم التسيير</t>
  </si>
  <si>
    <t>كشف علامات ماستر : تسويق سياحي- S1-MKG TR-</t>
  </si>
  <si>
    <t>المعدل20/1</t>
  </si>
  <si>
    <t>المقياس : إدارة جودة الخدمات السياحية      - المعامل :2</t>
  </si>
  <si>
    <t>المعدل40/1</t>
  </si>
  <si>
    <t>المعدل40/2</t>
  </si>
  <si>
    <t>المعدل/20/2</t>
  </si>
  <si>
    <t>المعدل/40/2</t>
  </si>
  <si>
    <t>المقياس : انجليزية     - المعامل :1</t>
  </si>
  <si>
    <t>الوحـــــدة   الأساسيـــة</t>
  </si>
  <si>
    <t xml:space="preserve">   مصلحة الدراسات العليا      </t>
  </si>
  <si>
    <t xml:space="preserve"> قسم العلوم المالية</t>
  </si>
  <si>
    <t>جامعة باجي مختار -عنابة-</t>
  </si>
  <si>
    <t>ماستر تخصص: تسويق سياحي وفندقي -Marketing du Tourisme et hotilier -</t>
  </si>
  <si>
    <t>مدخل للخدمات</t>
  </si>
  <si>
    <t>سلوك المستهلك في السياحة</t>
  </si>
  <si>
    <t>التسويق الاستراتيجي للخدمات</t>
  </si>
  <si>
    <t>الوحدة المنهجية</t>
  </si>
  <si>
    <t>إدارة جودة الخدمات السياحية</t>
  </si>
  <si>
    <t>مقاولاتية</t>
  </si>
  <si>
    <t>قانون المستهلك</t>
  </si>
  <si>
    <t>و.الاستكشافية</t>
  </si>
  <si>
    <t>و. الأفقيـــة</t>
  </si>
  <si>
    <t>لغة أجنبية</t>
  </si>
  <si>
    <t>كشف علامات ماستر : تسويق سياحي وفندقي- S1-MKG TR-</t>
  </si>
  <si>
    <t>المقياس : مدخل للخدمات     - المعامل :2</t>
  </si>
  <si>
    <t>إمضاء أستاذة المادة:  أ. د. ماضـي     ................</t>
  </si>
  <si>
    <t>المقياس : سلوك المستهلك في السياحة     - المعامل :2</t>
  </si>
  <si>
    <t>إمضاء أستاذة المادة:  د. شــاوي   ................</t>
  </si>
  <si>
    <t>د. شاوي</t>
  </si>
  <si>
    <t>أ.د. ماضي</t>
  </si>
  <si>
    <t>المقياس : التسويق الاستراتيجي للخدمات      - المعامل :2</t>
  </si>
  <si>
    <t>أ. دلال</t>
  </si>
  <si>
    <t>د. برجم</t>
  </si>
  <si>
    <t>المقياس : مقــاولاتيـــة    - المعامل :2</t>
  </si>
  <si>
    <r>
      <t>ا</t>
    </r>
    <r>
      <rPr>
        <b/>
        <sz val="12"/>
        <rFont val="Comic Sans MS"/>
        <family val="4"/>
      </rPr>
      <t>لمعدل40/1</t>
    </r>
  </si>
  <si>
    <t>إمضاء أستاذة المادة: د. نـــابت   ................</t>
  </si>
  <si>
    <t>د. نابت</t>
  </si>
  <si>
    <t xml:space="preserve">المقياس : قانون المستهلك     - المعامل :1 </t>
  </si>
  <si>
    <t>إمضاء أستاذة المادة: أ. بوطالبـــي       ................</t>
  </si>
  <si>
    <t>أ. بوطالبي</t>
  </si>
  <si>
    <t>لفـــــــول</t>
  </si>
  <si>
    <t xml:space="preserve"> إمضاء أستاذة المادة: لفـــــــــول ................</t>
  </si>
  <si>
    <t>للعام الجامعي: 2018-2019</t>
  </si>
  <si>
    <t>اللقب</t>
  </si>
  <si>
    <t>الإسم</t>
  </si>
  <si>
    <t xml:space="preserve"> إمضاء أستاذ المادة: د. دلال     ................</t>
  </si>
  <si>
    <t xml:space="preserve"> إمضاء أستاذة المادة: د. برجم  ................</t>
  </si>
  <si>
    <t>انزازرة</t>
  </si>
  <si>
    <t>جهاد</t>
  </si>
  <si>
    <t>براهيمي</t>
  </si>
  <si>
    <t>ياسين</t>
  </si>
  <si>
    <t>بن جاب الله</t>
  </si>
  <si>
    <t xml:space="preserve">صلاح الدين </t>
  </si>
  <si>
    <t>بوتفنوشات</t>
  </si>
  <si>
    <t>نريمان</t>
  </si>
  <si>
    <t>بوشامة</t>
  </si>
  <si>
    <t>محمد أيمن</t>
  </si>
  <si>
    <t>بوفاس</t>
  </si>
  <si>
    <t>روميساء</t>
  </si>
  <si>
    <t>بوقريرس</t>
  </si>
  <si>
    <t>إيدير</t>
  </si>
  <si>
    <t>بولدروع</t>
  </si>
  <si>
    <t>زينب الحسناء</t>
  </si>
  <si>
    <t>تلي</t>
  </si>
  <si>
    <t>عائشة</t>
  </si>
  <si>
    <t>تواتي</t>
  </si>
  <si>
    <t>ايمان</t>
  </si>
  <si>
    <t>حداد</t>
  </si>
  <si>
    <t>عبد الباقي</t>
  </si>
  <si>
    <t>حمدي</t>
  </si>
  <si>
    <t>فارس</t>
  </si>
  <si>
    <t>خميسي</t>
  </si>
  <si>
    <t>نور الهدى</t>
  </si>
  <si>
    <t>ذغماني</t>
  </si>
  <si>
    <t>عبد العزيز</t>
  </si>
  <si>
    <t>رياضي</t>
  </si>
  <si>
    <t>اماني</t>
  </si>
  <si>
    <t>سعايدية</t>
  </si>
  <si>
    <t>مهدي</t>
  </si>
  <si>
    <t>سعدي</t>
  </si>
  <si>
    <t>شيماء</t>
  </si>
  <si>
    <t>محمد زين الدين</t>
  </si>
  <si>
    <t>طوارف</t>
  </si>
  <si>
    <t>خيرالدين</t>
  </si>
  <si>
    <t>عساس</t>
  </si>
  <si>
    <t>طارق</t>
  </si>
  <si>
    <t>عواطي</t>
  </si>
  <si>
    <t>أحمد أمين</t>
  </si>
  <si>
    <t>قروي</t>
  </si>
  <si>
    <t>عزيزة</t>
  </si>
  <si>
    <t>قليل</t>
  </si>
  <si>
    <t>محمد أمين</t>
  </si>
  <si>
    <t>معمري</t>
  </si>
  <si>
    <t>مريم</t>
  </si>
  <si>
    <t>نحنوح</t>
  </si>
  <si>
    <t>العيدي</t>
  </si>
  <si>
    <t>يعقوب</t>
  </si>
  <si>
    <t>مختار</t>
  </si>
  <si>
    <t>مقصى</t>
  </si>
  <si>
    <t>العام الجامعــي: 2018-2019</t>
  </si>
  <si>
    <t>مقصــــــــــــــــــى</t>
  </si>
  <si>
    <t xml:space="preserve">محضر مداولات السنة الأولى مـــــــــاستر - السداسي الأول-           الدورة الأولى                 </t>
  </si>
  <si>
    <t>اللقــب</t>
  </si>
  <si>
    <t>الاســـم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</si>
</sst>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b/>
      <sz val="16"/>
      <name val="Comic Sans MS"/>
      <family val="4"/>
    </font>
    <font>
      <b/>
      <sz val="16"/>
      <name val="Aharoni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Comic Sans MS"/>
      <family val="4"/>
    </font>
    <font>
      <b/>
      <sz val="10"/>
      <name val="Arabic Transparent"/>
      <family val="0"/>
    </font>
    <font>
      <b/>
      <sz val="12"/>
      <name val="Arabic Transparent"/>
      <family val="0"/>
    </font>
    <font>
      <sz val="10"/>
      <name val="Comic Sans MS"/>
      <family val="4"/>
    </font>
    <font>
      <b/>
      <sz val="8"/>
      <name val="Arial"/>
      <family val="2"/>
    </font>
    <font>
      <sz val="8"/>
      <name val="Comic Sans MS"/>
      <family val="4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6"/>
      <name val="Comic Sans MS"/>
      <family val="4"/>
    </font>
    <font>
      <b/>
      <u val="single"/>
      <sz val="12"/>
      <name val="Comic Sans MS"/>
      <family val="4"/>
    </font>
    <font>
      <b/>
      <u val="single"/>
      <sz val="10"/>
      <name val="Comic Sans MS"/>
      <family val="4"/>
    </font>
    <font>
      <b/>
      <u val="single"/>
      <sz val="11"/>
      <name val="Comic Sans MS"/>
      <family val="4"/>
    </font>
    <font>
      <sz val="10"/>
      <color indexed="8"/>
      <name val="MS Sans Serif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 style="thick"/>
      <bottom style="thick"/>
    </border>
    <border>
      <left/>
      <right/>
      <top style="thin"/>
      <bottom/>
    </border>
    <border>
      <left/>
      <right/>
      <top/>
      <bottom style="medium"/>
    </border>
    <border>
      <left style="thin"/>
      <right style="medium"/>
      <top/>
      <bottom style="thin"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n"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41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/>
    </xf>
    <xf numFmtId="1" fontId="4" fillId="0" borderId="11" xfId="0" applyNumberFormat="1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17" xfId="0" applyFont="1" applyFill="1" applyBorder="1" applyAlignment="1">
      <alignment horizontal="center" vertical="center" textRotation="90"/>
    </xf>
    <xf numFmtId="2" fontId="3" fillId="33" borderId="1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33" borderId="0" xfId="0" applyFont="1" applyFill="1" applyAlignment="1">
      <alignment horizontal="center" readingOrder="2"/>
    </xf>
    <xf numFmtId="0" fontId="4" fillId="33" borderId="0" xfId="0" applyFont="1" applyFill="1" applyAlignment="1">
      <alignment readingOrder="2"/>
    </xf>
    <xf numFmtId="0" fontId="3" fillId="33" borderId="0" xfId="0" applyFont="1" applyFill="1" applyAlignment="1">
      <alignment readingOrder="2"/>
    </xf>
    <xf numFmtId="0" fontId="3" fillId="33" borderId="0" xfId="0" applyFont="1" applyFill="1" applyBorder="1" applyAlignment="1">
      <alignment readingOrder="2"/>
    </xf>
    <xf numFmtId="0" fontId="7" fillId="33" borderId="0" xfId="0" applyFont="1" applyFill="1" applyBorder="1" applyAlignment="1">
      <alignment horizontal="center" vertical="center" readingOrder="1"/>
    </xf>
    <xf numFmtId="0" fontId="5" fillId="33" borderId="0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2" fontId="5" fillId="0" borderId="22" xfId="0" applyNumberFormat="1" applyFont="1" applyFill="1" applyBorder="1" applyAlignment="1">
      <alignment vertical="center"/>
    </xf>
    <xf numFmtId="2" fontId="5" fillId="0" borderId="22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2" fontId="3" fillId="0" borderId="29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36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textRotation="90"/>
    </xf>
    <xf numFmtId="2" fontId="7" fillId="0" borderId="22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 horizontal="center"/>
    </xf>
    <xf numFmtId="2" fontId="3" fillId="33" borderId="37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4" fillId="0" borderId="0" xfId="0" applyFont="1" applyFill="1" applyAlignment="1">
      <alignment readingOrder="2"/>
    </xf>
    <xf numFmtId="0" fontId="3" fillId="0" borderId="0" xfId="0" applyFont="1" applyFill="1" applyAlignment="1">
      <alignment readingOrder="2"/>
    </xf>
    <xf numFmtId="0" fontId="18" fillId="0" borderId="23" xfId="0" applyFont="1" applyFill="1" applyBorder="1" applyAlignment="1">
      <alignment horizontal="center" vertical="center" wrapText="1" readingOrder="2"/>
    </xf>
    <xf numFmtId="0" fontId="15" fillId="0" borderId="23" xfId="0" applyFont="1" applyFill="1" applyBorder="1" applyAlignment="1">
      <alignment horizontal="center" vertical="center" wrapText="1" readingOrder="2"/>
    </xf>
    <xf numFmtId="4" fontId="0" fillId="0" borderId="37" xfId="0" applyNumberFormat="1" applyFont="1" applyFill="1" applyBorder="1" applyAlignment="1">
      <alignment horizontal="center" vertical="center" readingOrder="2"/>
    </xf>
    <xf numFmtId="3" fontId="14" fillId="0" borderId="37" xfId="0" applyNumberFormat="1" applyFont="1" applyFill="1" applyBorder="1" applyAlignment="1">
      <alignment horizontal="center" vertical="center" readingOrder="2"/>
    </xf>
    <xf numFmtId="0" fontId="21" fillId="0" borderId="0" xfId="0" applyFont="1" applyFill="1" applyBorder="1" applyAlignment="1">
      <alignment horizontal="center" vertical="justify" readingOrder="2"/>
    </xf>
    <xf numFmtId="0" fontId="3" fillId="0" borderId="0" xfId="0" applyFont="1" applyFill="1" applyBorder="1" applyAlignment="1">
      <alignment readingOrder="2"/>
    </xf>
    <xf numFmtId="0" fontId="11" fillId="0" borderId="0" xfId="0" applyFont="1" applyFill="1" applyAlignment="1">
      <alignment readingOrder="2"/>
    </xf>
    <xf numFmtId="0" fontId="16" fillId="0" borderId="0" xfId="0" applyFont="1" applyFill="1" applyAlignment="1">
      <alignment readingOrder="2"/>
    </xf>
    <xf numFmtId="0" fontId="15" fillId="0" borderId="28" xfId="0" applyFont="1" applyFill="1" applyBorder="1" applyAlignment="1">
      <alignment horizontal="center" vertical="center" wrapText="1" readingOrder="2"/>
    </xf>
    <xf numFmtId="4" fontId="14" fillId="0" borderId="36" xfId="0" applyNumberFormat="1" applyFont="1" applyFill="1" applyBorder="1" applyAlignment="1">
      <alignment horizontal="center" vertical="center" readingOrder="2"/>
    </xf>
    <xf numFmtId="3" fontId="14" fillId="0" borderId="22" xfId="0" applyNumberFormat="1" applyFont="1" applyFill="1" applyBorder="1" applyAlignment="1">
      <alignment horizontal="center" vertical="center" readingOrder="2"/>
    </xf>
    <xf numFmtId="3" fontId="14" fillId="0" borderId="29" xfId="0" applyNumberFormat="1" applyFont="1" applyFill="1" applyBorder="1" applyAlignment="1">
      <alignment horizontal="center" vertical="center" readingOrder="2"/>
    </xf>
    <xf numFmtId="0" fontId="15" fillId="0" borderId="26" xfId="0" applyFont="1" applyFill="1" applyBorder="1" applyAlignment="1">
      <alignment horizontal="center" vertical="center" wrapText="1" readingOrder="2"/>
    </xf>
    <xf numFmtId="0" fontId="18" fillId="0" borderId="24" xfId="0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center" vertical="top" readingOrder="2"/>
    </xf>
    <xf numFmtId="0" fontId="18" fillId="0" borderId="41" xfId="0" applyFont="1" applyFill="1" applyBorder="1" applyAlignment="1">
      <alignment horizontal="center" vertical="center" wrapText="1" readingOrder="2"/>
    </xf>
    <xf numFmtId="0" fontId="10" fillId="0" borderId="0" xfId="0" applyFont="1" applyFill="1" applyAlignment="1">
      <alignment readingOrder="2"/>
    </xf>
    <xf numFmtId="0" fontId="6" fillId="0" borderId="0" xfId="0" applyFont="1" applyFill="1" applyBorder="1" applyAlignment="1">
      <alignment readingOrder="2"/>
    </xf>
    <xf numFmtId="0" fontId="6" fillId="0" borderId="0" xfId="0" applyFont="1" applyFill="1" applyBorder="1" applyAlignment="1">
      <alignment horizontal="center" readingOrder="2"/>
    </xf>
    <xf numFmtId="0" fontId="4" fillId="0" borderId="0" xfId="0" applyFont="1" applyFill="1" applyAlignment="1">
      <alignment horizontal="center" readingOrder="2"/>
    </xf>
    <xf numFmtId="0" fontId="3" fillId="0" borderId="0" xfId="0" applyFont="1" applyFill="1" applyAlignment="1">
      <alignment horizontal="center" readingOrder="2"/>
    </xf>
    <xf numFmtId="3" fontId="2" fillId="0" borderId="37" xfId="0" applyNumberFormat="1" applyFont="1" applyFill="1" applyBorder="1" applyAlignment="1">
      <alignment horizontal="center" vertical="center" readingOrder="2"/>
    </xf>
    <xf numFmtId="4" fontId="14" fillId="0" borderId="37" xfId="0" applyNumberFormat="1" applyFont="1" applyFill="1" applyBorder="1" applyAlignment="1">
      <alignment horizontal="center" vertical="center" readingOrder="2"/>
    </xf>
    <xf numFmtId="3" fontId="24" fillId="0" borderId="37" xfId="0" applyNumberFormat="1" applyFont="1" applyFill="1" applyBorder="1" applyAlignment="1">
      <alignment horizontal="center" vertical="center" readingOrder="2"/>
    </xf>
    <xf numFmtId="4" fontId="3" fillId="0" borderId="37" xfId="0" applyNumberFormat="1" applyFont="1" applyFill="1" applyBorder="1" applyAlignment="1">
      <alignment horizontal="center" vertical="center" readingOrder="2"/>
    </xf>
    <xf numFmtId="1" fontId="14" fillId="0" borderId="38" xfId="0" applyNumberFormat="1" applyFont="1" applyFill="1" applyBorder="1" applyAlignment="1">
      <alignment horizontal="center" vertical="center" readingOrder="2"/>
    </xf>
    <xf numFmtId="4" fontId="0" fillId="0" borderId="22" xfId="0" applyNumberFormat="1" applyFont="1" applyFill="1" applyBorder="1" applyAlignment="1">
      <alignment horizontal="center" vertical="center" readingOrder="2"/>
    </xf>
    <xf numFmtId="3" fontId="2" fillId="0" borderId="22" xfId="0" applyNumberFormat="1" applyFont="1" applyFill="1" applyBorder="1" applyAlignment="1">
      <alignment horizontal="center" vertical="center" readingOrder="2"/>
    </xf>
    <xf numFmtId="4" fontId="14" fillId="0" borderId="22" xfId="0" applyNumberFormat="1" applyFont="1" applyFill="1" applyBorder="1" applyAlignment="1">
      <alignment horizontal="center" vertical="center" readingOrder="2"/>
    </xf>
    <xf numFmtId="3" fontId="24" fillId="0" borderId="22" xfId="0" applyNumberFormat="1" applyFont="1" applyFill="1" applyBorder="1" applyAlignment="1">
      <alignment horizontal="center" vertical="center" readingOrder="2"/>
    </xf>
    <xf numFmtId="4" fontId="3" fillId="0" borderId="22" xfId="0" applyNumberFormat="1" applyFont="1" applyFill="1" applyBorder="1" applyAlignment="1">
      <alignment horizontal="center" vertical="center" readingOrder="2"/>
    </xf>
    <xf numFmtId="1" fontId="14" fillId="0" borderId="12" xfId="0" applyNumberFormat="1" applyFont="1" applyFill="1" applyBorder="1" applyAlignment="1">
      <alignment horizontal="center" vertical="center" readingOrder="2"/>
    </xf>
    <xf numFmtId="4" fontId="0" fillId="0" borderId="29" xfId="0" applyNumberFormat="1" applyFont="1" applyFill="1" applyBorder="1" applyAlignment="1">
      <alignment horizontal="center" vertical="center" readingOrder="2"/>
    </xf>
    <xf numFmtId="3" fontId="2" fillId="0" borderId="29" xfId="0" applyNumberFormat="1" applyFont="1" applyFill="1" applyBorder="1" applyAlignment="1">
      <alignment horizontal="center" vertical="center" readingOrder="2"/>
    </xf>
    <xf numFmtId="4" fontId="14" fillId="0" borderId="29" xfId="0" applyNumberFormat="1" applyFont="1" applyFill="1" applyBorder="1" applyAlignment="1">
      <alignment horizontal="center" vertical="center" readingOrder="2"/>
    </xf>
    <xf numFmtId="3" fontId="24" fillId="0" borderId="29" xfId="0" applyNumberFormat="1" applyFont="1" applyFill="1" applyBorder="1" applyAlignment="1">
      <alignment horizontal="center" vertical="center" readingOrder="2"/>
    </xf>
    <xf numFmtId="4" fontId="3" fillId="0" borderId="29" xfId="0" applyNumberFormat="1" applyFont="1" applyFill="1" applyBorder="1" applyAlignment="1">
      <alignment horizontal="center" vertical="center" readingOrder="2"/>
    </xf>
    <xf numFmtId="1" fontId="14" fillId="0" borderId="30" xfId="0" applyNumberFormat="1" applyFont="1" applyFill="1" applyBorder="1" applyAlignment="1">
      <alignment horizontal="center" vertical="center" readingOrder="2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7" fillId="0" borderId="0" xfId="0" applyFont="1" applyFill="1" applyBorder="1" applyAlignment="1">
      <alignment vertical="top" readingOrder="2"/>
    </xf>
    <xf numFmtId="0" fontId="7" fillId="0" borderId="45" xfId="0" applyFont="1" applyFill="1" applyBorder="1" applyAlignment="1">
      <alignment vertical="top" readingOrder="2"/>
    </xf>
    <xf numFmtId="0" fontId="7" fillId="0" borderId="19" xfId="0" applyFont="1" applyFill="1" applyBorder="1" applyAlignment="1">
      <alignment vertical="top" readingOrder="2"/>
    </xf>
    <xf numFmtId="0" fontId="7" fillId="0" borderId="46" xfId="0" applyFont="1" applyFill="1" applyBorder="1" applyAlignment="1">
      <alignment vertical="top" readingOrder="2"/>
    </xf>
    <xf numFmtId="0" fontId="22" fillId="0" borderId="0" xfId="0" applyFont="1" applyFill="1" applyBorder="1" applyAlignment="1">
      <alignment horizontal="center" readingOrder="2"/>
    </xf>
    <xf numFmtId="4" fontId="14" fillId="0" borderId="13" xfId="0" applyNumberFormat="1" applyFont="1" applyFill="1" applyBorder="1" applyAlignment="1">
      <alignment horizontal="center" vertical="center" readingOrder="2"/>
    </xf>
    <xf numFmtId="4" fontId="14" fillId="0" borderId="35" xfId="0" applyNumberFormat="1" applyFont="1" applyFill="1" applyBorder="1" applyAlignment="1">
      <alignment horizontal="center" vertical="center" readingOrder="2"/>
    </xf>
    <xf numFmtId="0" fontId="3" fillId="0" borderId="47" xfId="0" applyFont="1" applyFill="1" applyBorder="1" applyAlignment="1">
      <alignment horizontal="center"/>
    </xf>
    <xf numFmtId="1" fontId="4" fillId="0" borderId="48" xfId="0" applyNumberFormat="1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 textRotation="90"/>
    </xf>
    <xf numFmtId="0" fontId="4" fillId="0" borderId="48" xfId="0" applyFont="1" applyFill="1" applyBorder="1" applyAlignment="1">
      <alignment horizontal="center" vertical="center" textRotation="90"/>
    </xf>
    <xf numFmtId="0" fontId="60" fillId="0" borderId="36" xfId="0" applyFont="1" applyBorder="1" applyAlignment="1">
      <alignment/>
    </xf>
    <xf numFmtId="0" fontId="60" fillId="0" borderId="38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2" xfId="0" applyFont="1" applyBorder="1" applyAlignment="1">
      <alignment/>
    </xf>
    <xf numFmtId="0" fontId="60" fillId="34" borderId="36" xfId="0" applyFont="1" applyFill="1" applyBorder="1" applyAlignment="1">
      <alignment/>
    </xf>
    <xf numFmtId="0" fontId="60" fillId="34" borderId="38" xfId="0" applyFont="1" applyFill="1" applyBorder="1" applyAlignment="1">
      <alignment/>
    </xf>
    <xf numFmtId="0" fontId="60" fillId="34" borderId="13" xfId="0" applyFont="1" applyFill="1" applyBorder="1" applyAlignment="1">
      <alignment/>
    </xf>
    <xf numFmtId="0" fontId="60" fillId="34" borderId="12" xfId="0" applyFont="1" applyFill="1" applyBorder="1" applyAlignment="1">
      <alignment/>
    </xf>
    <xf numFmtId="0" fontId="60" fillId="0" borderId="53" xfId="0" applyFont="1" applyBorder="1" applyAlignment="1">
      <alignment/>
    </xf>
    <xf numFmtId="0" fontId="6" fillId="0" borderId="0" xfId="0" applyFont="1" applyFill="1" applyAlignment="1">
      <alignment/>
    </xf>
    <xf numFmtId="4" fontId="14" fillId="0" borderId="54" xfId="0" applyNumberFormat="1" applyFont="1" applyFill="1" applyBorder="1" applyAlignment="1">
      <alignment horizontal="center" vertical="center" readingOrder="2"/>
    </xf>
    <xf numFmtId="3" fontId="14" fillId="0" borderId="34" xfId="0" applyNumberFormat="1" applyFont="1" applyFill="1" applyBorder="1" applyAlignment="1">
      <alignment horizontal="center" vertical="center" readingOrder="2"/>
    </xf>
    <xf numFmtId="4" fontId="0" fillId="0" borderId="34" xfId="0" applyNumberFormat="1" applyFont="1" applyFill="1" applyBorder="1" applyAlignment="1">
      <alignment horizontal="center" vertical="center" readingOrder="2"/>
    </xf>
    <xf numFmtId="3" fontId="2" fillId="0" borderId="34" xfId="0" applyNumberFormat="1" applyFont="1" applyFill="1" applyBorder="1" applyAlignment="1">
      <alignment horizontal="center" vertical="center" readingOrder="2"/>
    </xf>
    <xf numFmtId="4" fontId="14" fillId="0" borderId="34" xfId="0" applyNumberFormat="1" applyFont="1" applyFill="1" applyBorder="1" applyAlignment="1">
      <alignment horizontal="center" vertical="center" readingOrder="2"/>
    </xf>
    <xf numFmtId="3" fontId="24" fillId="0" borderId="34" xfId="0" applyNumberFormat="1" applyFont="1" applyFill="1" applyBorder="1" applyAlignment="1">
      <alignment horizontal="center" vertical="center" readingOrder="2"/>
    </xf>
    <xf numFmtId="4" fontId="3" fillId="0" borderId="34" xfId="0" applyNumberFormat="1" applyFont="1" applyFill="1" applyBorder="1" applyAlignment="1">
      <alignment horizontal="center" vertical="center" readingOrder="2"/>
    </xf>
    <xf numFmtId="1" fontId="14" fillId="0" borderId="55" xfId="0" applyNumberFormat="1" applyFont="1" applyFill="1" applyBorder="1" applyAlignment="1">
      <alignment horizontal="center" vertical="center" readingOrder="2"/>
    </xf>
    <xf numFmtId="0" fontId="9" fillId="35" borderId="56" xfId="0" applyFont="1" applyFill="1" applyBorder="1" applyAlignment="1">
      <alignment horizontal="center"/>
    </xf>
    <xf numFmtId="0" fontId="9" fillId="35" borderId="57" xfId="0" applyFont="1" applyFill="1" applyBorder="1" applyAlignment="1">
      <alignment horizontal="center"/>
    </xf>
    <xf numFmtId="0" fontId="9" fillId="35" borderId="58" xfId="0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5" borderId="59" xfId="0" applyNumberFormat="1" applyFont="1" applyFill="1" applyBorder="1" applyAlignment="1">
      <alignment horizontal="center"/>
    </xf>
    <xf numFmtId="2" fontId="5" fillId="35" borderId="6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59" xfId="0" applyFont="1" applyFill="1" applyBorder="1" applyAlignment="1">
      <alignment horizontal="center"/>
    </xf>
    <xf numFmtId="0" fontId="7" fillId="35" borderId="6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42" xfId="0" applyFont="1" applyFill="1" applyBorder="1" applyAlignment="1">
      <alignment horizontal="center" vertical="justify" readingOrder="2"/>
    </xf>
    <xf numFmtId="0" fontId="20" fillId="0" borderId="44" xfId="0" applyFont="1" applyFill="1" applyBorder="1" applyAlignment="1">
      <alignment horizontal="center" vertical="justify" readingOrder="2"/>
    </xf>
    <xf numFmtId="0" fontId="20" fillId="0" borderId="45" xfId="0" applyFont="1" applyFill="1" applyBorder="1" applyAlignment="1">
      <alignment horizontal="center" vertical="justify" readingOrder="2"/>
    </xf>
    <xf numFmtId="0" fontId="20" fillId="0" borderId="46" xfId="0" applyFont="1" applyFill="1" applyBorder="1" applyAlignment="1">
      <alignment horizontal="center" vertical="justify" readingOrder="2"/>
    </xf>
    <xf numFmtId="4" fontId="5" fillId="34" borderId="32" xfId="0" applyNumberFormat="1" applyFont="1" applyFill="1" applyBorder="1" applyAlignment="1">
      <alignment horizontal="center" vertical="center" readingOrder="2"/>
    </xf>
    <xf numFmtId="4" fontId="5" fillId="34" borderId="59" xfId="0" applyNumberFormat="1" applyFont="1" applyFill="1" applyBorder="1" applyAlignment="1">
      <alignment horizontal="center" vertical="center" readingOrder="2"/>
    </xf>
    <xf numFmtId="4" fontId="5" fillId="34" borderId="60" xfId="0" applyNumberFormat="1" applyFont="1" applyFill="1" applyBorder="1" applyAlignment="1">
      <alignment horizontal="center" vertical="center" readingOrder="2"/>
    </xf>
    <xf numFmtId="4" fontId="5" fillId="34" borderId="42" xfId="0" applyNumberFormat="1" applyFont="1" applyFill="1" applyBorder="1" applyAlignment="1">
      <alignment horizontal="center" vertical="center" readingOrder="2"/>
    </xf>
    <xf numFmtId="4" fontId="5" fillId="34" borderId="43" xfId="0" applyNumberFormat="1" applyFont="1" applyFill="1" applyBorder="1" applyAlignment="1">
      <alignment horizontal="center" vertical="center" readingOrder="2"/>
    </xf>
    <xf numFmtId="4" fontId="5" fillId="34" borderId="44" xfId="0" applyNumberFormat="1" applyFont="1" applyFill="1" applyBorder="1" applyAlignment="1">
      <alignment horizontal="center" vertical="center" readingOrder="2"/>
    </xf>
    <xf numFmtId="4" fontId="5" fillId="34" borderId="45" xfId="0" applyNumberFormat="1" applyFont="1" applyFill="1" applyBorder="1" applyAlignment="1">
      <alignment horizontal="center" vertical="center" readingOrder="2"/>
    </xf>
    <xf numFmtId="4" fontId="5" fillId="34" borderId="19" xfId="0" applyNumberFormat="1" applyFont="1" applyFill="1" applyBorder="1" applyAlignment="1">
      <alignment horizontal="center" vertical="center" readingOrder="2"/>
    </xf>
    <xf numFmtId="4" fontId="5" fillId="34" borderId="46" xfId="0" applyNumberFormat="1" applyFont="1" applyFill="1" applyBorder="1" applyAlignment="1">
      <alignment horizontal="center" vertical="center" readingOrder="2"/>
    </xf>
    <xf numFmtId="0" fontId="10" fillId="0" borderId="61" xfId="0" applyFont="1" applyFill="1" applyBorder="1" applyAlignment="1">
      <alignment horizontal="center" vertical="center" textRotation="90" wrapText="1" readingOrder="2"/>
    </xf>
    <xf numFmtId="0" fontId="10" fillId="0" borderId="62" xfId="0" applyFont="1" applyFill="1" applyBorder="1" applyAlignment="1">
      <alignment horizontal="center" vertical="center" textRotation="90" wrapText="1" readingOrder="2"/>
    </xf>
    <xf numFmtId="0" fontId="10" fillId="0" borderId="63" xfId="0" applyFont="1" applyFill="1" applyBorder="1" applyAlignment="1">
      <alignment horizontal="center" vertical="center" textRotation="90" wrapText="1" readingOrder="2"/>
    </xf>
    <xf numFmtId="0" fontId="17" fillId="0" borderId="64" xfId="0" applyFont="1" applyFill="1" applyBorder="1" applyAlignment="1">
      <alignment horizontal="center" vertical="center" textRotation="90" wrapText="1" readingOrder="2"/>
    </xf>
    <xf numFmtId="0" fontId="17" fillId="0" borderId="65" xfId="0" applyFont="1" applyFill="1" applyBorder="1" applyAlignment="1">
      <alignment horizontal="center" vertical="center" textRotation="90" wrapText="1" readingOrder="2"/>
    </xf>
    <xf numFmtId="0" fontId="10" fillId="0" borderId="51" xfId="0" applyFont="1" applyFill="1" applyBorder="1" applyAlignment="1">
      <alignment horizontal="center" vertical="center" textRotation="90" wrapText="1" readingOrder="2"/>
    </xf>
    <xf numFmtId="0" fontId="10" fillId="0" borderId="31" xfId="0" applyFont="1" applyFill="1" applyBorder="1" applyAlignment="1">
      <alignment horizontal="center" vertical="center" textRotation="90" wrapText="1" readingOrder="2"/>
    </xf>
    <xf numFmtId="0" fontId="10" fillId="0" borderId="66" xfId="0" applyFont="1" applyFill="1" applyBorder="1" applyAlignment="1">
      <alignment horizontal="center" vertical="center" textRotation="90" wrapText="1" readingOrder="2"/>
    </xf>
    <xf numFmtId="0" fontId="20" fillId="0" borderId="42" xfId="0" applyFont="1" applyFill="1" applyBorder="1" applyAlignment="1">
      <alignment horizontal="center" readingOrder="2"/>
    </xf>
    <xf numFmtId="0" fontId="20" fillId="0" borderId="43" xfId="0" applyFont="1" applyFill="1" applyBorder="1" applyAlignment="1">
      <alignment horizontal="center" readingOrder="2"/>
    </xf>
    <xf numFmtId="0" fontId="20" fillId="0" borderId="44" xfId="0" applyFont="1" applyFill="1" applyBorder="1" applyAlignment="1">
      <alignment horizontal="center" readingOrder="2"/>
    </xf>
    <xf numFmtId="0" fontId="20" fillId="0" borderId="42" xfId="0" applyFont="1" applyFill="1" applyBorder="1" applyAlignment="1">
      <alignment horizontal="center" vertical="top" readingOrder="2"/>
    </xf>
    <xf numFmtId="0" fontId="20" fillId="0" borderId="44" xfId="0" applyFont="1" applyFill="1" applyBorder="1" applyAlignment="1">
      <alignment horizontal="center" vertical="top" readingOrder="2"/>
    </xf>
    <xf numFmtId="0" fontId="20" fillId="0" borderId="45" xfId="0" applyFont="1" applyFill="1" applyBorder="1" applyAlignment="1">
      <alignment horizontal="center" vertical="top" readingOrder="2"/>
    </xf>
    <xf numFmtId="0" fontId="20" fillId="0" borderId="46" xfId="0" applyFont="1" applyFill="1" applyBorder="1" applyAlignment="1">
      <alignment horizontal="center" vertical="top" readingOrder="2"/>
    </xf>
    <xf numFmtId="0" fontId="20" fillId="0" borderId="45" xfId="0" applyFont="1" applyFill="1" applyBorder="1" applyAlignment="1">
      <alignment horizontal="center" readingOrder="2"/>
    </xf>
    <xf numFmtId="0" fontId="20" fillId="0" borderId="19" xfId="0" applyFont="1" applyFill="1" applyBorder="1" applyAlignment="1">
      <alignment horizontal="center" readingOrder="2"/>
    </xf>
    <xf numFmtId="0" fontId="20" fillId="0" borderId="46" xfId="0" applyFont="1" applyFill="1" applyBorder="1" applyAlignment="1">
      <alignment horizontal="center" readingOrder="2"/>
    </xf>
    <xf numFmtId="0" fontId="7" fillId="0" borderId="42" xfId="0" applyFont="1" applyFill="1" applyBorder="1" applyAlignment="1">
      <alignment horizontal="center" vertical="top" readingOrder="2"/>
    </xf>
    <xf numFmtId="0" fontId="7" fillId="0" borderId="43" xfId="0" applyFont="1" applyFill="1" applyBorder="1" applyAlignment="1">
      <alignment horizontal="center" vertical="top" readingOrder="2"/>
    </xf>
    <xf numFmtId="0" fontId="7" fillId="0" borderId="44" xfId="0" applyFont="1" applyFill="1" applyBorder="1" applyAlignment="1">
      <alignment horizontal="center" vertical="top" readingOrder="2"/>
    </xf>
    <xf numFmtId="0" fontId="7" fillId="0" borderId="45" xfId="0" applyFont="1" applyFill="1" applyBorder="1" applyAlignment="1">
      <alignment horizontal="center" vertical="top" readingOrder="2"/>
    </xf>
    <xf numFmtId="0" fontId="7" fillId="0" borderId="19" xfId="0" applyFont="1" applyFill="1" applyBorder="1" applyAlignment="1">
      <alignment horizontal="center" vertical="top" readingOrder="2"/>
    </xf>
    <xf numFmtId="0" fontId="7" fillId="0" borderId="46" xfId="0" applyFont="1" applyFill="1" applyBorder="1" applyAlignment="1">
      <alignment horizontal="center" vertical="top" readingOrder="2"/>
    </xf>
    <xf numFmtId="14" fontId="4" fillId="0" borderId="0" xfId="0" applyNumberFormat="1" applyFont="1" applyFill="1" applyBorder="1" applyAlignment="1">
      <alignment horizontal="center" readingOrder="2"/>
    </xf>
    <xf numFmtId="0" fontId="10" fillId="0" borderId="48" xfId="0" applyFont="1" applyFill="1" applyBorder="1" applyAlignment="1">
      <alignment horizontal="center" vertical="center" textRotation="90" wrapText="1" readingOrder="2"/>
    </xf>
    <xf numFmtId="0" fontId="10" fillId="0" borderId="67" xfId="0" applyFont="1" applyFill="1" applyBorder="1" applyAlignment="1">
      <alignment horizontal="center" vertical="center" textRotation="90" wrapText="1" readingOrder="2"/>
    </xf>
    <xf numFmtId="0" fontId="10" fillId="0" borderId="38" xfId="0" applyFont="1" applyFill="1" applyBorder="1" applyAlignment="1">
      <alignment horizontal="center" vertical="center" textRotation="90" wrapText="1" readingOrder="2"/>
    </xf>
    <xf numFmtId="0" fontId="10" fillId="0" borderId="12" xfId="0" applyFont="1" applyFill="1" applyBorder="1" applyAlignment="1">
      <alignment horizontal="center" vertical="center" textRotation="90" wrapText="1" readingOrder="2"/>
    </xf>
    <xf numFmtId="0" fontId="10" fillId="0" borderId="25" xfId="0" applyFont="1" applyFill="1" applyBorder="1" applyAlignment="1">
      <alignment horizontal="center" vertical="center" textRotation="90" wrapText="1" readingOrder="2"/>
    </xf>
    <xf numFmtId="0" fontId="10" fillId="0" borderId="36" xfId="0" applyFont="1" applyFill="1" applyBorder="1" applyAlignment="1">
      <alignment horizontal="center" vertical="center" textRotation="90" wrapText="1" readingOrder="2"/>
    </xf>
    <xf numFmtId="0" fontId="19" fillId="33" borderId="48" xfId="0" applyFont="1" applyFill="1" applyBorder="1" applyAlignment="1">
      <alignment horizontal="center" vertical="center" readingOrder="1"/>
    </xf>
    <xf numFmtId="0" fontId="7" fillId="33" borderId="48" xfId="0" applyFont="1" applyFill="1" applyBorder="1" applyAlignment="1">
      <alignment horizontal="center" vertical="center" readingOrder="1"/>
    </xf>
    <xf numFmtId="0" fontId="7" fillId="33" borderId="68" xfId="0" applyFont="1" applyFill="1" applyBorder="1" applyAlignment="1">
      <alignment horizontal="center" vertical="center" readingOrder="1"/>
    </xf>
    <xf numFmtId="0" fontId="20" fillId="0" borderId="43" xfId="0" applyFont="1" applyFill="1" applyBorder="1" applyAlignment="1">
      <alignment horizontal="center" vertical="justify" readingOrder="2"/>
    </xf>
    <xf numFmtId="0" fontId="20" fillId="0" borderId="19" xfId="0" applyFont="1" applyFill="1" applyBorder="1" applyAlignment="1">
      <alignment horizontal="center" vertical="justify" readingOrder="2"/>
    </xf>
    <xf numFmtId="0" fontId="10" fillId="0" borderId="37" xfId="0" applyFont="1" applyFill="1" applyBorder="1" applyAlignment="1">
      <alignment horizontal="center" vertical="center" textRotation="90" wrapText="1" readingOrder="2"/>
    </xf>
    <xf numFmtId="0" fontId="10" fillId="0" borderId="22" xfId="0" applyFont="1" applyFill="1" applyBorder="1" applyAlignment="1">
      <alignment horizontal="center" vertical="center" textRotation="90" wrapText="1" readingOrder="2"/>
    </xf>
    <xf numFmtId="0" fontId="10" fillId="0" borderId="23" xfId="0" applyFont="1" applyFill="1" applyBorder="1" applyAlignment="1">
      <alignment horizontal="center" vertical="center" textRotation="90" wrapText="1" readingOrder="2"/>
    </xf>
    <xf numFmtId="0" fontId="10" fillId="0" borderId="69" xfId="0" applyFont="1" applyFill="1" applyBorder="1" applyAlignment="1">
      <alignment horizontal="center" vertical="center" wrapText="1" readingOrder="2"/>
    </xf>
    <xf numFmtId="0" fontId="10" fillId="0" borderId="70" xfId="0" applyFont="1" applyFill="1" applyBorder="1" applyAlignment="1">
      <alignment horizontal="center" vertical="center" wrapText="1" readingOrder="2"/>
    </xf>
    <xf numFmtId="0" fontId="10" fillId="33" borderId="71" xfId="0" applyFont="1" applyFill="1" applyBorder="1" applyAlignment="1">
      <alignment horizontal="center" vertical="center" readingOrder="2"/>
    </xf>
    <xf numFmtId="0" fontId="10" fillId="33" borderId="72" xfId="0" applyFont="1" applyFill="1" applyBorder="1" applyAlignment="1">
      <alignment horizontal="center" vertical="center" readingOrder="2"/>
    </xf>
    <xf numFmtId="0" fontId="10" fillId="33" borderId="73" xfId="0" applyFont="1" applyFill="1" applyBorder="1" applyAlignment="1">
      <alignment horizontal="center" vertical="center" readingOrder="2"/>
    </xf>
    <xf numFmtId="0" fontId="7" fillId="0" borderId="32" xfId="0" applyFont="1" applyFill="1" applyBorder="1" applyAlignment="1">
      <alignment horizontal="center" vertical="center" readingOrder="2"/>
    </xf>
    <xf numFmtId="0" fontId="7" fillId="0" borderId="59" xfId="0" applyFont="1" applyFill="1" applyBorder="1" applyAlignment="1">
      <alignment horizontal="center" vertical="center" readingOrder="2"/>
    </xf>
    <xf numFmtId="0" fontId="7" fillId="0" borderId="60" xfId="0" applyFont="1" applyFill="1" applyBorder="1" applyAlignment="1">
      <alignment horizontal="center" vertical="center" readingOrder="2"/>
    </xf>
    <xf numFmtId="0" fontId="10" fillId="33" borderId="74" xfId="0" applyFont="1" applyFill="1" applyBorder="1" applyAlignment="1">
      <alignment horizontal="center" vertical="center" textRotation="90" readingOrder="2"/>
    </xf>
    <xf numFmtId="0" fontId="10" fillId="33" borderId="75" xfId="0" applyFont="1" applyFill="1" applyBorder="1" applyAlignment="1">
      <alignment horizontal="center" vertical="center" textRotation="90" readingOrder="2"/>
    </xf>
    <xf numFmtId="0" fontId="10" fillId="33" borderId="54" xfId="0" applyFont="1" applyFill="1" applyBorder="1" applyAlignment="1">
      <alignment horizontal="center" vertical="center" textRotation="90" readingOrder="2"/>
    </xf>
    <xf numFmtId="0" fontId="10" fillId="0" borderId="76" xfId="0" applyFont="1" applyFill="1" applyBorder="1" applyAlignment="1">
      <alignment horizontal="center" vertical="center" textRotation="90" wrapText="1" readingOrder="2"/>
    </xf>
    <xf numFmtId="0" fontId="10" fillId="0" borderId="77" xfId="0" applyFont="1" applyFill="1" applyBorder="1" applyAlignment="1">
      <alignment horizontal="center" vertical="center" textRotation="90" wrapText="1" readingOrder="2"/>
    </xf>
    <xf numFmtId="0" fontId="10" fillId="0" borderId="59" xfId="0" applyFont="1" applyFill="1" applyBorder="1" applyAlignment="1">
      <alignment horizontal="center" vertical="center" wrapText="1" readingOrder="2"/>
    </xf>
    <xf numFmtId="0" fontId="10" fillId="0" borderId="32" xfId="0" applyFont="1" applyFill="1" applyBorder="1" applyAlignment="1">
      <alignment horizontal="center" vertical="center" wrapText="1" readingOrder="2"/>
    </xf>
    <xf numFmtId="0" fontId="10" fillId="33" borderId="0" xfId="0" applyFont="1" applyFill="1" applyAlignment="1">
      <alignment horizontal="center" readingOrder="2"/>
    </xf>
    <xf numFmtId="0" fontId="17" fillId="0" borderId="40" xfId="0" applyFont="1" applyFill="1" applyBorder="1" applyAlignment="1">
      <alignment horizontal="center" vertical="center" textRotation="90" wrapText="1" readingOrder="2"/>
    </xf>
    <xf numFmtId="0" fontId="17" fillId="0" borderId="10" xfId="0" applyFont="1" applyFill="1" applyBorder="1" applyAlignment="1">
      <alignment horizontal="center" vertical="center" textRotation="90" wrapText="1" readingOrder="2"/>
    </xf>
    <xf numFmtId="0" fontId="10" fillId="0" borderId="10" xfId="0" applyFont="1" applyFill="1" applyBorder="1" applyAlignment="1">
      <alignment horizontal="center" vertical="center" textRotation="90" wrapText="1" readingOrder="2"/>
    </xf>
    <xf numFmtId="0" fontId="6" fillId="0" borderId="32" xfId="0" applyFont="1" applyFill="1" applyBorder="1" applyAlignment="1">
      <alignment horizontal="center" readingOrder="2"/>
    </xf>
    <xf numFmtId="0" fontId="6" fillId="0" borderId="59" xfId="0" applyFont="1" applyFill="1" applyBorder="1" applyAlignment="1">
      <alignment horizontal="center" readingOrder="2"/>
    </xf>
    <xf numFmtId="0" fontId="6" fillId="0" borderId="60" xfId="0" applyFont="1" applyFill="1" applyBorder="1" applyAlignment="1">
      <alignment horizontal="center" readingOrder="2"/>
    </xf>
    <xf numFmtId="0" fontId="25" fillId="0" borderId="32" xfId="0" applyFont="1" applyFill="1" applyBorder="1" applyAlignment="1">
      <alignment horizontal="center" readingOrder="2"/>
    </xf>
    <xf numFmtId="0" fontId="25" fillId="0" borderId="59" xfId="0" applyFont="1" applyFill="1" applyBorder="1" applyAlignment="1">
      <alignment horizontal="center" readingOrder="2"/>
    </xf>
    <xf numFmtId="0" fontId="25" fillId="0" borderId="60" xfId="0" applyFont="1" applyFill="1" applyBorder="1" applyAlignment="1">
      <alignment horizontal="center" readingOrder="2"/>
    </xf>
    <xf numFmtId="0" fontId="9" fillId="0" borderId="0" xfId="0" applyFont="1" applyAlignment="1">
      <alignment horizontal="center" readingOrder="2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5" xfId="50"/>
    <cellStyle name="Normal 8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9"/>
  <sheetViews>
    <sheetView rightToLeft="1" view="pageBreakPreview" zoomScaleSheetLayoutView="100" zoomScalePageLayoutView="0" workbookViewId="0" topLeftCell="A10">
      <selection activeCell="I10" sqref="I10"/>
    </sheetView>
  </sheetViews>
  <sheetFormatPr defaultColWidth="11.421875" defaultRowHeight="12.75"/>
  <cols>
    <col min="1" max="1" width="6.7109375" style="3" customWidth="1"/>
    <col min="2" max="2" width="15.8515625" style="3" customWidth="1"/>
    <col min="3" max="3" width="18.00390625" style="3" customWidth="1"/>
    <col min="4" max="6" width="10.7109375" style="2" customWidth="1"/>
    <col min="7" max="8" width="10.7109375" style="3" customWidth="1"/>
    <col min="9" max="9" width="10.7109375" style="2" customWidth="1"/>
    <col min="10" max="10" width="2.421875" style="3" customWidth="1"/>
    <col min="11" max="16384" width="11.421875" style="3" customWidth="1"/>
  </cols>
  <sheetData>
    <row r="1" spans="1:9" ht="17.25">
      <c r="A1" s="155" t="s">
        <v>2</v>
      </c>
      <c r="B1" s="155"/>
      <c r="C1" s="155"/>
      <c r="D1" s="155"/>
      <c r="E1" s="21"/>
      <c r="F1" s="21"/>
      <c r="G1" s="155" t="s">
        <v>18</v>
      </c>
      <c r="H1" s="155"/>
      <c r="I1" s="155"/>
    </row>
    <row r="2" spans="1:9" ht="18" thickBot="1">
      <c r="A2" s="155" t="s">
        <v>3</v>
      </c>
      <c r="B2" s="155"/>
      <c r="C2" s="155"/>
      <c r="D2" s="155"/>
      <c r="E2" s="21"/>
      <c r="F2" s="21"/>
      <c r="G2" s="155" t="s">
        <v>4</v>
      </c>
      <c r="H2" s="155"/>
      <c r="I2" s="155"/>
    </row>
    <row r="3" spans="1:8" ht="21.75" customHeight="1" thickBot="1">
      <c r="A3" s="18"/>
      <c r="B3" s="18"/>
      <c r="C3" s="159" t="s">
        <v>43</v>
      </c>
      <c r="D3" s="160"/>
      <c r="E3" s="160"/>
      <c r="F3" s="160"/>
      <c r="G3" s="160"/>
      <c r="H3" s="161"/>
    </row>
    <row r="4" spans="1:8" ht="11.25" customHeight="1" thickBot="1">
      <c r="A4" s="18"/>
      <c r="B4" s="18"/>
      <c r="D4" s="6"/>
      <c r="F4" s="6"/>
      <c r="G4" s="6"/>
      <c r="H4" s="2"/>
    </row>
    <row r="5" spans="1:9" ht="23.25" customHeight="1" thickBot="1">
      <c r="A5" s="18"/>
      <c r="B5" s="18"/>
      <c r="D5" s="156" t="s">
        <v>62</v>
      </c>
      <c r="E5" s="157"/>
      <c r="F5" s="157"/>
      <c r="G5" s="158"/>
      <c r="H5" s="14"/>
      <c r="I5" s="37"/>
    </row>
    <row r="6" spans="1:8" ht="11.25" customHeight="1" thickBot="1">
      <c r="A6" s="18"/>
      <c r="B6" s="18"/>
      <c r="D6" s="8"/>
      <c r="E6" s="8"/>
      <c r="F6" s="8"/>
      <c r="G6" s="2"/>
      <c r="H6" s="2"/>
    </row>
    <row r="7" spans="1:8" ht="24" customHeight="1" thickBot="1" thickTop="1">
      <c r="A7" s="18"/>
      <c r="B7" s="18"/>
      <c r="C7" s="149" t="s">
        <v>44</v>
      </c>
      <c r="D7" s="150"/>
      <c r="E7" s="150"/>
      <c r="F7" s="150"/>
      <c r="G7" s="150"/>
      <c r="H7" s="151"/>
    </row>
    <row r="8" spans="1:8" ht="11.25" customHeight="1" thickBot="1" thickTop="1">
      <c r="A8" s="18"/>
      <c r="B8" s="18"/>
      <c r="G8" s="2"/>
      <c r="H8" s="2"/>
    </row>
    <row r="9" spans="1:17" ht="72.75" customHeight="1" thickBot="1" thickTop="1">
      <c r="A9" s="22" t="s">
        <v>0</v>
      </c>
      <c r="B9" s="123" t="s">
        <v>63</v>
      </c>
      <c r="C9" s="123" t="s">
        <v>64</v>
      </c>
      <c r="D9" s="67" t="s">
        <v>5</v>
      </c>
      <c r="E9" s="67" t="s">
        <v>6</v>
      </c>
      <c r="F9" s="67" t="s">
        <v>23</v>
      </c>
      <c r="G9" s="67" t="s">
        <v>7</v>
      </c>
      <c r="H9" s="67" t="s">
        <v>24</v>
      </c>
      <c r="I9" s="67" t="s">
        <v>1</v>
      </c>
      <c r="Q9" s="44"/>
    </row>
    <row r="10" spans="1:11" ht="24" customHeight="1" thickTop="1">
      <c r="A10" s="122">
        <v>1</v>
      </c>
      <c r="B10" s="131" t="s">
        <v>67</v>
      </c>
      <c r="C10" s="132" t="s">
        <v>68</v>
      </c>
      <c r="D10" s="69" t="s">
        <v>118</v>
      </c>
      <c r="E10" s="64" t="s">
        <v>118</v>
      </c>
      <c r="F10" s="64" t="e">
        <f aca="true" t="shared" si="0" ref="F10:F35">2*(D10+E10)/2</f>
        <v>#VALUE!</v>
      </c>
      <c r="G10" s="64"/>
      <c r="H10" s="64">
        <f aca="true" t="shared" si="1" ref="H10:H35">IF(G10="","",2*(D10+G10)/2)</f>
      </c>
      <c r="I10" s="65" t="e">
        <f aca="true" t="shared" si="2" ref="I10:I35">IF(H10="",F10,IF(H10&gt;F10,H10,F10))</f>
        <v>#VALUE!</v>
      </c>
      <c r="K10" s="4"/>
    </row>
    <row r="11" spans="1:9" ht="24" customHeight="1">
      <c r="A11" s="122">
        <f>A10+1</f>
        <v>2</v>
      </c>
      <c r="B11" s="133" t="s">
        <v>69</v>
      </c>
      <c r="C11" s="134" t="s">
        <v>70</v>
      </c>
      <c r="D11" s="61" t="s">
        <v>118</v>
      </c>
      <c r="E11" s="38" t="s">
        <v>118</v>
      </c>
      <c r="F11" s="38" t="e">
        <f t="shared" si="0"/>
        <v>#VALUE!</v>
      </c>
      <c r="G11" s="38"/>
      <c r="H11" s="38">
        <f t="shared" si="1"/>
      </c>
      <c r="I11" s="13" t="e">
        <f t="shared" si="2"/>
        <v>#VALUE!</v>
      </c>
    </row>
    <row r="12" spans="1:9" ht="24" customHeight="1">
      <c r="A12" s="122">
        <f aca="true" t="shared" si="3" ref="A12:A35">A11+1</f>
        <v>3</v>
      </c>
      <c r="B12" s="133" t="s">
        <v>71</v>
      </c>
      <c r="C12" s="134" t="s">
        <v>72</v>
      </c>
      <c r="D12" s="61">
        <v>12</v>
      </c>
      <c r="E12" s="38">
        <v>6</v>
      </c>
      <c r="F12" s="38">
        <f t="shared" si="0"/>
        <v>18</v>
      </c>
      <c r="G12" s="38"/>
      <c r="H12" s="38">
        <f t="shared" si="1"/>
      </c>
      <c r="I12" s="13">
        <f t="shared" si="2"/>
        <v>18</v>
      </c>
    </row>
    <row r="13" spans="1:9" ht="24" customHeight="1">
      <c r="A13" s="122">
        <f t="shared" si="3"/>
        <v>4</v>
      </c>
      <c r="B13" s="133" t="s">
        <v>73</v>
      </c>
      <c r="C13" s="134" t="s">
        <v>74</v>
      </c>
      <c r="D13" s="61" t="s">
        <v>118</v>
      </c>
      <c r="E13" s="38" t="s">
        <v>118</v>
      </c>
      <c r="F13" s="38" t="e">
        <f t="shared" si="0"/>
        <v>#VALUE!</v>
      </c>
      <c r="G13" s="38"/>
      <c r="H13" s="38">
        <f t="shared" si="1"/>
      </c>
      <c r="I13" s="13" t="e">
        <f t="shared" si="2"/>
        <v>#VALUE!</v>
      </c>
    </row>
    <row r="14" spans="1:9" ht="24" customHeight="1">
      <c r="A14" s="122">
        <f t="shared" si="3"/>
        <v>5</v>
      </c>
      <c r="B14" s="133" t="s">
        <v>75</v>
      </c>
      <c r="C14" s="134" t="s">
        <v>76</v>
      </c>
      <c r="D14" s="61">
        <v>13</v>
      </c>
      <c r="E14" s="38">
        <v>12</v>
      </c>
      <c r="F14" s="38">
        <f t="shared" si="0"/>
        <v>25</v>
      </c>
      <c r="G14" s="68"/>
      <c r="H14" s="68">
        <f t="shared" si="1"/>
      </c>
      <c r="I14" s="13">
        <f t="shared" si="2"/>
        <v>25</v>
      </c>
    </row>
    <row r="15" spans="1:9" ht="24" customHeight="1">
      <c r="A15" s="122">
        <f t="shared" si="3"/>
        <v>6</v>
      </c>
      <c r="B15" s="133" t="s">
        <v>77</v>
      </c>
      <c r="C15" s="134" t="s">
        <v>78</v>
      </c>
      <c r="D15" s="61">
        <v>17</v>
      </c>
      <c r="E15" s="38">
        <v>15</v>
      </c>
      <c r="F15" s="38">
        <f t="shared" si="0"/>
        <v>32</v>
      </c>
      <c r="G15" s="38"/>
      <c r="H15" s="38">
        <f t="shared" si="1"/>
      </c>
      <c r="I15" s="13">
        <f t="shared" si="2"/>
        <v>32</v>
      </c>
    </row>
    <row r="16" spans="1:9" ht="24" customHeight="1">
      <c r="A16" s="122">
        <f t="shared" si="3"/>
        <v>7</v>
      </c>
      <c r="B16" s="133" t="s">
        <v>79</v>
      </c>
      <c r="C16" s="134" t="s">
        <v>80</v>
      </c>
      <c r="D16" s="61">
        <v>16</v>
      </c>
      <c r="E16" s="38">
        <v>13</v>
      </c>
      <c r="F16" s="38">
        <f t="shared" si="0"/>
        <v>29</v>
      </c>
      <c r="G16" s="68"/>
      <c r="H16" s="68">
        <f t="shared" si="1"/>
      </c>
      <c r="I16" s="13">
        <f t="shared" si="2"/>
        <v>29</v>
      </c>
    </row>
    <row r="17" spans="1:9" ht="24" customHeight="1">
      <c r="A17" s="122">
        <f t="shared" si="3"/>
        <v>8</v>
      </c>
      <c r="B17" s="133" t="s">
        <v>81</v>
      </c>
      <c r="C17" s="134" t="s">
        <v>82</v>
      </c>
      <c r="D17" s="61">
        <v>17</v>
      </c>
      <c r="E17" s="38">
        <v>13</v>
      </c>
      <c r="F17" s="38">
        <f t="shared" si="0"/>
        <v>30</v>
      </c>
      <c r="G17" s="51"/>
      <c r="H17" s="51">
        <f t="shared" si="1"/>
      </c>
      <c r="I17" s="13">
        <f t="shared" si="2"/>
        <v>30</v>
      </c>
    </row>
    <row r="18" spans="1:9" ht="24" customHeight="1">
      <c r="A18" s="122">
        <f t="shared" si="3"/>
        <v>9</v>
      </c>
      <c r="B18" s="133" t="s">
        <v>83</v>
      </c>
      <c r="C18" s="134" t="s">
        <v>84</v>
      </c>
      <c r="D18" s="61">
        <v>13</v>
      </c>
      <c r="E18" s="38">
        <v>11</v>
      </c>
      <c r="F18" s="38">
        <f t="shared" si="0"/>
        <v>24</v>
      </c>
      <c r="G18" s="38"/>
      <c r="H18" s="38">
        <f t="shared" si="1"/>
      </c>
      <c r="I18" s="13">
        <f t="shared" si="2"/>
        <v>24</v>
      </c>
    </row>
    <row r="19" spans="1:9" ht="24" customHeight="1">
      <c r="A19" s="122">
        <f t="shared" si="3"/>
        <v>10</v>
      </c>
      <c r="B19" s="133" t="s">
        <v>85</v>
      </c>
      <c r="C19" s="134" t="s">
        <v>86</v>
      </c>
      <c r="D19" s="61">
        <v>17</v>
      </c>
      <c r="E19" s="38">
        <v>12</v>
      </c>
      <c r="F19" s="38">
        <f t="shared" si="0"/>
        <v>29</v>
      </c>
      <c r="G19" s="38"/>
      <c r="H19" s="38">
        <f t="shared" si="1"/>
      </c>
      <c r="I19" s="13">
        <f t="shared" si="2"/>
        <v>29</v>
      </c>
    </row>
    <row r="20" spans="1:9" ht="24" customHeight="1">
      <c r="A20" s="122">
        <f t="shared" si="3"/>
        <v>11</v>
      </c>
      <c r="B20" s="133" t="s">
        <v>87</v>
      </c>
      <c r="C20" s="134" t="s">
        <v>88</v>
      </c>
      <c r="D20" s="61">
        <v>13</v>
      </c>
      <c r="E20" s="38">
        <v>11</v>
      </c>
      <c r="F20" s="38">
        <f t="shared" si="0"/>
        <v>24</v>
      </c>
      <c r="G20" s="38"/>
      <c r="H20" s="38">
        <f t="shared" si="1"/>
      </c>
      <c r="I20" s="13">
        <f t="shared" si="2"/>
        <v>24</v>
      </c>
    </row>
    <row r="21" spans="1:9" ht="24" customHeight="1">
      <c r="A21" s="122">
        <f t="shared" si="3"/>
        <v>12</v>
      </c>
      <c r="B21" s="133" t="s">
        <v>89</v>
      </c>
      <c r="C21" s="134" t="s">
        <v>90</v>
      </c>
      <c r="D21" s="61">
        <v>12</v>
      </c>
      <c r="E21" s="38"/>
      <c r="F21" s="38">
        <f t="shared" si="0"/>
        <v>12</v>
      </c>
      <c r="G21" s="68"/>
      <c r="H21" s="68">
        <f t="shared" si="1"/>
      </c>
      <c r="I21" s="13">
        <f t="shared" si="2"/>
        <v>12</v>
      </c>
    </row>
    <row r="22" spans="1:9" ht="24" customHeight="1">
      <c r="A22" s="122">
        <f t="shared" si="3"/>
        <v>13</v>
      </c>
      <c r="B22" s="133" t="s">
        <v>91</v>
      </c>
      <c r="C22" s="134" t="s">
        <v>92</v>
      </c>
      <c r="D22" s="61" t="s">
        <v>118</v>
      </c>
      <c r="E22" s="38" t="s">
        <v>118</v>
      </c>
      <c r="F22" s="38" t="e">
        <f t="shared" si="0"/>
        <v>#VALUE!</v>
      </c>
      <c r="G22" s="38"/>
      <c r="H22" s="38">
        <f t="shared" si="1"/>
      </c>
      <c r="I22" s="13" t="e">
        <f t="shared" si="2"/>
        <v>#VALUE!</v>
      </c>
    </row>
    <row r="23" spans="1:9" ht="24" customHeight="1">
      <c r="A23" s="122">
        <f t="shared" si="3"/>
        <v>14</v>
      </c>
      <c r="B23" s="133" t="s">
        <v>93</v>
      </c>
      <c r="C23" s="134" t="s">
        <v>94</v>
      </c>
      <c r="D23" s="61">
        <v>10</v>
      </c>
      <c r="E23" s="38">
        <v>8</v>
      </c>
      <c r="F23" s="38">
        <f t="shared" si="0"/>
        <v>18</v>
      </c>
      <c r="G23" s="38"/>
      <c r="H23" s="38">
        <f t="shared" si="1"/>
      </c>
      <c r="I23" s="13">
        <f t="shared" si="2"/>
        <v>18</v>
      </c>
    </row>
    <row r="24" spans="1:9" ht="24" customHeight="1">
      <c r="A24" s="122">
        <f t="shared" si="3"/>
        <v>15</v>
      </c>
      <c r="B24" s="133" t="s">
        <v>95</v>
      </c>
      <c r="C24" s="134" t="s">
        <v>96</v>
      </c>
      <c r="D24" s="61">
        <v>13</v>
      </c>
      <c r="E24" s="38">
        <v>11</v>
      </c>
      <c r="F24" s="38">
        <f t="shared" si="0"/>
        <v>24</v>
      </c>
      <c r="G24" s="50"/>
      <c r="H24" s="38">
        <f t="shared" si="1"/>
      </c>
      <c r="I24" s="13">
        <f t="shared" si="2"/>
        <v>24</v>
      </c>
    </row>
    <row r="25" spans="1:9" ht="24" customHeight="1">
      <c r="A25" s="122">
        <f t="shared" si="3"/>
        <v>16</v>
      </c>
      <c r="B25" s="133" t="s">
        <v>97</v>
      </c>
      <c r="C25" s="134" t="s">
        <v>98</v>
      </c>
      <c r="D25" s="61">
        <v>14</v>
      </c>
      <c r="E25" s="38">
        <v>11</v>
      </c>
      <c r="F25" s="38">
        <f t="shared" si="0"/>
        <v>25</v>
      </c>
      <c r="G25" s="50"/>
      <c r="H25" s="38">
        <f t="shared" si="1"/>
      </c>
      <c r="I25" s="13">
        <f t="shared" si="2"/>
        <v>25</v>
      </c>
    </row>
    <row r="26" spans="1:9" ht="24" customHeight="1">
      <c r="A26" s="122">
        <f t="shared" si="3"/>
        <v>17</v>
      </c>
      <c r="B26" s="133" t="s">
        <v>99</v>
      </c>
      <c r="C26" s="134" t="s">
        <v>100</v>
      </c>
      <c r="D26" s="61">
        <v>17</v>
      </c>
      <c r="E26" s="38">
        <v>13</v>
      </c>
      <c r="F26" s="38">
        <f t="shared" si="0"/>
        <v>30</v>
      </c>
      <c r="G26" s="50"/>
      <c r="H26" s="38">
        <f t="shared" si="1"/>
      </c>
      <c r="I26" s="13">
        <f t="shared" si="2"/>
        <v>30</v>
      </c>
    </row>
    <row r="27" spans="1:9" ht="24" customHeight="1">
      <c r="A27" s="122">
        <f t="shared" si="3"/>
        <v>18</v>
      </c>
      <c r="B27" s="133" t="s">
        <v>99</v>
      </c>
      <c r="C27" s="134" t="s">
        <v>101</v>
      </c>
      <c r="D27" s="61">
        <v>16</v>
      </c>
      <c r="E27" s="38">
        <v>12</v>
      </c>
      <c r="F27" s="38">
        <f t="shared" si="0"/>
        <v>28</v>
      </c>
      <c r="G27" s="50"/>
      <c r="H27" s="38">
        <f t="shared" si="1"/>
      </c>
      <c r="I27" s="13">
        <f t="shared" si="2"/>
        <v>28</v>
      </c>
    </row>
    <row r="28" spans="1:9" ht="24" customHeight="1">
      <c r="A28" s="122">
        <f t="shared" si="3"/>
        <v>19</v>
      </c>
      <c r="B28" s="133" t="s">
        <v>102</v>
      </c>
      <c r="C28" s="134" t="s">
        <v>103</v>
      </c>
      <c r="D28" s="61">
        <v>13</v>
      </c>
      <c r="E28" s="38">
        <v>13</v>
      </c>
      <c r="F28" s="38">
        <f t="shared" si="0"/>
        <v>26</v>
      </c>
      <c r="G28" s="50"/>
      <c r="H28" s="38">
        <f t="shared" si="1"/>
      </c>
      <c r="I28" s="13">
        <f t="shared" si="2"/>
        <v>26</v>
      </c>
    </row>
    <row r="29" spans="1:9" ht="24" customHeight="1">
      <c r="A29" s="122">
        <f t="shared" si="3"/>
        <v>20</v>
      </c>
      <c r="B29" s="133" t="s">
        <v>104</v>
      </c>
      <c r="C29" s="134" t="s">
        <v>105</v>
      </c>
      <c r="D29" s="61" t="s">
        <v>118</v>
      </c>
      <c r="E29" s="38" t="s">
        <v>118</v>
      </c>
      <c r="F29" s="38" t="e">
        <f t="shared" si="0"/>
        <v>#VALUE!</v>
      </c>
      <c r="G29" s="50"/>
      <c r="H29" s="38">
        <f t="shared" si="1"/>
      </c>
      <c r="I29" s="13" t="e">
        <f t="shared" si="2"/>
        <v>#VALUE!</v>
      </c>
    </row>
    <row r="30" spans="1:9" ht="24" customHeight="1">
      <c r="A30" s="122">
        <f t="shared" si="3"/>
        <v>21</v>
      </c>
      <c r="B30" s="133" t="s">
        <v>106</v>
      </c>
      <c r="C30" s="134" t="s">
        <v>107</v>
      </c>
      <c r="D30" s="61">
        <v>11</v>
      </c>
      <c r="E30" s="38">
        <v>7</v>
      </c>
      <c r="F30" s="38">
        <f t="shared" si="0"/>
        <v>18</v>
      </c>
      <c r="G30" s="50"/>
      <c r="H30" s="38">
        <f t="shared" si="1"/>
      </c>
      <c r="I30" s="13">
        <f t="shared" si="2"/>
        <v>18</v>
      </c>
    </row>
    <row r="31" spans="1:9" ht="24" customHeight="1">
      <c r="A31" s="122">
        <f t="shared" si="3"/>
        <v>22</v>
      </c>
      <c r="B31" s="133" t="s">
        <v>108</v>
      </c>
      <c r="C31" s="134" t="s">
        <v>109</v>
      </c>
      <c r="D31" s="61" t="s">
        <v>118</v>
      </c>
      <c r="E31" s="38" t="s">
        <v>118</v>
      </c>
      <c r="F31" s="38" t="e">
        <f t="shared" si="0"/>
        <v>#VALUE!</v>
      </c>
      <c r="G31" s="50"/>
      <c r="H31" s="38">
        <f t="shared" si="1"/>
      </c>
      <c r="I31" s="13" t="e">
        <f t="shared" si="2"/>
        <v>#VALUE!</v>
      </c>
    </row>
    <row r="32" spans="1:9" ht="24" customHeight="1">
      <c r="A32" s="122">
        <f t="shared" si="3"/>
        <v>23</v>
      </c>
      <c r="B32" s="133" t="s">
        <v>110</v>
      </c>
      <c r="C32" s="134" t="s">
        <v>111</v>
      </c>
      <c r="D32" s="61" t="s">
        <v>118</v>
      </c>
      <c r="E32" s="38" t="s">
        <v>118</v>
      </c>
      <c r="F32" s="38" t="e">
        <f t="shared" si="0"/>
        <v>#VALUE!</v>
      </c>
      <c r="G32" s="38"/>
      <c r="H32" s="38">
        <f t="shared" si="1"/>
      </c>
      <c r="I32" s="13" t="e">
        <f t="shared" si="2"/>
        <v>#VALUE!</v>
      </c>
    </row>
    <row r="33" spans="1:9" ht="24" customHeight="1">
      <c r="A33" s="122">
        <f t="shared" si="3"/>
        <v>24</v>
      </c>
      <c r="B33" s="133" t="s">
        <v>112</v>
      </c>
      <c r="C33" s="134" t="s">
        <v>113</v>
      </c>
      <c r="D33" s="61">
        <v>14</v>
      </c>
      <c r="E33" s="38">
        <v>12</v>
      </c>
      <c r="F33" s="38">
        <f t="shared" si="0"/>
        <v>26</v>
      </c>
      <c r="G33" s="38"/>
      <c r="H33" s="38">
        <f t="shared" si="1"/>
      </c>
      <c r="I33" s="13">
        <f t="shared" si="2"/>
        <v>26</v>
      </c>
    </row>
    <row r="34" spans="1:9" ht="24" customHeight="1">
      <c r="A34" s="122">
        <f t="shared" si="3"/>
        <v>25</v>
      </c>
      <c r="B34" s="133" t="s">
        <v>114</v>
      </c>
      <c r="C34" s="134" t="s">
        <v>115</v>
      </c>
      <c r="D34" s="61">
        <v>16</v>
      </c>
      <c r="E34" s="38">
        <v>12</v>
      </c>
      <c r="F34" s="38">
        <f t="shared" si="0"/>
        <v>28</v>
      </c>
      <c r="G34" s="51"/>
      <c r="H34" s="51">
        <f t="shared" si="1"/>
      </c>
      <c r="I34" s="13">
        <f t="shared" si="2"/>
        <v>28</v>
      </c>
    </row>
    <row r="35" spans="1:9" ht="24" customHeight="1" thickBot="1">
      <c r="A35" s="122">
        <f t="shared" si="3"/>
        <v>26</v>
      </c>
      <c r="B35" s="133" t="s">
        <v>116</v>
      </c>
      <c r="C35" s="134" t="s">
        <v>117</v>
      </c>
      <c r="D35" s="60" t="s">
        <v>118</v>
      </c>
      <c r="E35" s="56" t="s">
        <v>118</v>
      </c>
      <c r="F35" s="56" t="e">
        <f t="shared" si="0"/>
        <v>#VALUE!</v>
      </c>
      <c r="G35" s="56"/>
      <c r="H35" s="56">
        <f t="shared" si="1"/>
      </c>
      <c r="I35" s="53" t="e">
        <f t="shared" si="2"/>
        <v>#VALUE!</v>
      </c>
    </row>
    <row r="36" spans="4:9" ht="15" customHeight="1">
      <c r="D36" s="3"/>
      <c r="E36" s="4"/>
      <c r="F36" s="4"/>
      <c r="H36" s="4"/>
      <c r="I36" s="3"/>
    </row>
    <row r="37" spans="1:9" ht="18" customHeight="1" thickBot="1">
      <c r="A37" s="18"/>
      <c r="B37" s="18"/>
      <c r="C37" s="29"/>
      <c r="D37" s="1"/>
      <c r="E37" s="1"/>
      <c r="F37" s="1"/>
      <c r="G37" s="12"/>
      <c r="H37" s="1"/>
      <c r="I37" s="1"/>
    </row>
    <row r="38" spans="1:9" s="4" customFormat="1" ht="21" customHeight="1" thickBot="1">
      <c r="A38" s="18"/>
      <c r="B38" s="18"/>
      <c r="C38" s="152" t="s">
        <v>45</v>
      </c>
      <c r="D38" s="153"/>
      <c r="E38" s="153"/>
      <c r="F38" s="153"/>
      <c r="G38" s="153"/>
      <c r="H38" s="154"/>
      <c r="I38" s="1"/>
    </row>
    <row r="39" spans="1:9" ht="9" customHeight="1">
      <c r="A39" s="18"/>
      <c r="B39" s="18"/>
      <c r="G39" s="2"/>
      <c r="H39" s="2"/>
      <c r="I39" s="1"/>
    </row>
    <row r="40" ht="2.25" customHeight="1"/>
  </sheetData>
  <sheetProtection/>
  <mergeCells count="8">
    <mergeCell ref="C7:H7"/>
    <mergeCell ref="C38:H38"/>
    <mergeCell ref="A1:D1"/>
    <mergeCell ref="G1:I1"/>
    <mergeCell ref="A2:D2"/>
    <mergeCell ref="G2:I2"/>
    <mergeCell ref="D5:G5"/>
    <mergeCell ref="C3:H3"/>
  </mergeCells>
  <printOptions horizontalCentered="1" verticalCentered="1"/>
  <pageMargins left="0.1968503937007874" right="0.3937007874015748" top="0.3937007874015748" bottom="0.3937007874015748" header="0.1968503937007874" footer="0.1968503937007874"/>
  <pageSetup fitToHeight="1" fitToWidth="1" horizontalDpi="600" verticalDpi="600" orientation="portrait" paperSize="9" scale="89" r:id="rId1"/>
  <headerFooter alignWithMargins="0">
    <oddHeader>&amp;L&amp;"Comic Sans MS,Gras"&amp;12
&amp;C
&amp;"Comic Sans MS,Gras"&amp;12
&amp;R&amp;"Comic Sans MS,Gras"&amp;12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9"/>
  <sheetViews>
    <sheetView rightToLeft="1" view="pageBreakPreview" zoomScaleSheetLayoutView="100" zoomScalePageLayoutView="0" workbookViewId="0" topLeftCell="A24">
      <selection activeCell="D26" sqref="D26"/>
    </sheetView>
  </sheetViews>
  <sheetFormatPr defaultColWidth="11.421875" defaultRowHeight="12.75"/>
  <cols>
    <col min="1" max="1" width="6.7109375" style="3" customWidth="1"/>
    <col min="2" max="2" width="16.140625" style="3" customWidth="1"/>
    <col min="3" max="3" width="19.57421875" style="3" customWidth="1"/>
    <col min="4" max="6" width="10.7109375" style="2" customWidth="1"/>
    <col min="7" max="8" width="10.7109375" style="3" customWidth="1"/>
    <col min="9" max="9" width="10.7109375" style="2" customWidth="1"/>
    <col min="10" max="10" width="2.421875" style="3" customWidth="1"/>
    <col min="11" max="16384" width="11.421875" style="3" customWidth="1"/>
  </cols>
  <sheetData>
    <row r="1" spans="1:9" ht="17.25">
      <c r="A1" s="155" t="s">
        <v>2</v>
      </c>
      <c r="B1" s="155"/>
      <c r="C1" s="155"/>
      <c r="D1" s="155"/>
      <c r="E1" s="21"/>
      <c r="F1" s="21"/>
      <c r="G1" s="155" t="s">
        <v>18</v>
      </c>
      <c r="H1" s="155"/>
      <c r="I1" s="155"/>
    </row>
    <row r="2" spans="1:9" ht="18" thickBot="1">
      <c r="A2" s="155" t="s">
        <v>3</v>
      </c>
      <c r="B2" s="155"/>
      <c r="C2" s="155"/>
      <c r="D2" s="155"/>
      <c r="E2" s="21"/>
      <c r="F2" s="21"/>
      <c r="G2" s="155" t="s">
        <v>4</v>
      </c>
      <c r="H2" s="155"/>
      <c r="I2" s="155"/>
    </row>
    <row r="3" spans="1:8" ht="21.75" customHeight="1" thickBot="1">
      <c r="A3" s="18"/>
      <c r="B3" s="18"/>
      <c r="C3" s="159" t="s">
        <v>43</v>
      </c>
      <c r="D3" s="160"/>
      <c r="E3" s="160"/>
      <c r="F3" s="160"/>
      <c r="G3" s="160"/>
      <c r="H3" s="161"/>
    </row>
    <row r="4" spans="1:8" ht="11.25" customHeight="1" thickBot="1">
      <c r="A4" s="18"/>
      <c r="B4" s="18"/>
      <c r="D4" s="6"/>
      <c r="F4" s="6"/>
      <c r="G4" s="6"/>
      <c r="H4" s="2"/>
    </row>
    <row r="5" spans="1:17" ht="23.25" customHeight="1" thickBot="1">
      <c r="A5" s="18"/>
      <c r="B5" s="18"/>
      <c r="D5" s="156" t="s">
        <v>62</v>
      </c>
      <c r="E5" s="157"/>
      <c r="F5" s="157"/>
      <c r="G5" s="158"/>
      <c r="H5" s="14"/>
      <c r="I5" s="37"/>
      <c r="Q5" s="45"/>
    </row>
    <row r="6" spans="1:8" ht="11.25" customHeight="1" thickBot="1">
      <c r="A6" s="18"/>
      <c r="B6" s="18"/>
      <c r="D6" s="8"/>
      <c r="E6" s="8"/>
      <c r="F6" s="8"/>
      <c r="G6" s="2"/>
      <c r="H6" s="2"/>
    </row>
    <row r="7" spans="1:8" ht="24" customHeight="1" thickBot="1" thickTop="1">
      <c r="A7" s="18"/>
      <c r="B7" s="18"/>
      <c r="C7" s="149" t="s">
        <v>46</v>
      </c>
      <c r="D7" s="150"/>
      <c r="E7" s="150"/>
      <c r="F7" s="150"/>
      <c r="G7" s="150"/>
      <c r="H7" s="151"/>
    </row>
    <row r="8" spans="1:8" ht="11.25" customHeight="1" thickBot="1" thickTop="1">
      <c r="A8" s="18"/>
      <c r="B8" s="18"/>
      <c r="G8" s="2"/>
      <c r="H8" s="2"/>
    </row>
    <row r="9" spans="1:9" ht="72.75" customHeight="1" thickBot="1" thickTop="1">
      <c r="A9" s="125" t="s">
        <v>0</v>
      </c>
      <c r="B9" s="123" t="s">
        <v>63</v>
      </c>
      <c r="C9" s="123" t="s">
        <v>64</v>
      </c>
      <c r="D9" s="67" t="s">
        <v>5</v>
      </c>
      <c r="E9" s="67" t="s">
        <v>6</v>
      </c>
      <c r="F9" s="67" t="s">
        <v>23</v>
      </c>
      <c r="G9" s="67" t="s">
        <v>7</v>
      </c>
      <c r="H9" s="67" t="s">
        <v>24</v>
      </c>
      <c r="I9" s="67" t="s">
        <v>1</v>
      </c>
    </row>
    <row r="10" spans="1:9" ht="24" customHeight="1">
      <c r="A10" s="126">
        <v>1</v>
      </c>
      <c r="B10" s="131" t="s">
        <v>67</v>
      </c>
      <c r="C10" s="132" t="s">
        <v>68</v>
      </c>
      <c r="D10" s="69" t="s">
        <v>118</v>
      </c>
      <c r="E10" s="64" t="s">
        <v>118</v>
      </c>
      <c r="F10" s="64" t="e">
        <f aca="true" t="shared" si="0" ref="F10:F35">2*(D10+E10)/2</f>
        <v>#VALUE!</v>
      </c>
      <c r="G10" s="64"/>
      <c r="H10" s="64">
        <f aca="true" t="shared" si="1" ref="H10:H34">IF(G10="","",2*(D10+G10)/2)</f>
      </c>
      <c r="I10" s="65" t="e">
        <f aca="true" t="shared" si="2" ref="I10:I35">IF(H10="",F10,IF(H10&gt;F10,H10,F10))</f>
        <v>#VALUE!</v>
      </c>
    </row>
    <row r="11" spans="1:9" ht="24" customHeight="1">
      <c r="A11" s="58">
        <f aca="true" t="shared" si="3" ref="A11:A35">A10+1</f>
        <v>2</v>
      </c>
      <c r="B11" s="133" t="s">
        <v>69</v>
      </c>
      <c r="C11" s="134" t="s">
        <v>70</v>
      </c>
      <c r="D11" s="61" t="s">
        <v>118</v>
      </c>
      <c r="E11" s="38" t="s">
        <v>118</v>
      </c>
      <c r="F11" s="38" t="e">
        <f t="shared" si="0"/>
        <v>#VALUE!</v>
      </c>
      <c r="G11" s="38"/>
      <c r="H11" s="38">
        <f t="shared" si="1"/>
      </c>
      <c r="I11" s="13" t="e">
        <f t="shared" si="2"/>
        <v>#VALUE!</v>
      </c>
    </row>
    <row r="12" spans="1:9" ht="24" customHeight="1">
      <c r="A12" s="58">
        <f t="shared" si="3"/>
        <v>3</v>
      </c>
      <c r="B12" s="133" t="s">
        <v>71</v>
      </c>
      <c r="C12" s="134" t="s">
        <v>72</v>
      </c>
      <c r="D12" s="61">
        <v>15</v>
      </c>
      <c r="E12" s="38">
        <v>15</v>
      </c>
      <c r="F12" s="38">
        <f t="shared" si="0"/>
        <v>30</v>
      </c>
      <c r="G12" s="38"/>
      <c r="H12" s="38">
        <f t="shared" si="1"/>
      </c>
      <c r="I12" s="13">
        <f t="shared" si="2"/>
        <v>30</v>
      </c>
    </row>
    <row r="13" spans="1:9" ht="24" customHeight="1">
      <c r="A13" s="58">
        <f t="shared" si="3"/>
        <v>4</v>
      </c>
      <c r="B13" s="133" t="s">
        <v>73</v>
      </c>
      <c r="C13" s="134" t="s">
        <v>74</v>
      </c>
      <c r="D13" s="61" t="s">
        <v>118</v>
      </c>
      <c r="E13" s="38" t="s">
        <v>118</v>
      </c>
      <c r="F13" s="38" t="e">
        <f t="shared" si="0"/>
        <v>#VALUE!</v>
      </c>
      <c r="G13" s="38"/>
      <c r="H13" s="38">
        <f t="shared" si="1"/>
      </c>
      <c r="I13" s="13" t="e">
        <f t="shared" si="2"/>
        <v>#VALUE!</v>
      </c>
    </row>
    <row r="14" spans="1:9" ht="24" customHeight="1">
      <c r="A14" s="58">
        <f t="shared" si="3"/>
        <v>5</v>
      </c>
      <c r="B14" s="133" t="s">
        <v>75</v>
      </c>
      <c r="C14" s="134" t="s">
        <v>76</v>
      </c>
      <c r="D14" s="61">
        <v>17</v>
      </c>
      <c r="E14" s="38">
        <v>12</v>
      </c>
      <c r="F14" s="38">
        <f t="shared" si="0"/>
        <v>29</v>
      </c>
      <c r="G14" s="38"/>
      <c r="H14" s="38">
        <f t="shared" si="1"/>
      </c>
      <c r="I14" s="13">
        <f t="shared" si="2"/>
        <v>29</v>
      </c>
    </row>
    <row r="15" spans="1:9" ht="24" customHeight="1">
      <c r="A15" s="58">
        <f t="shared" si="3"/>
        <v>6</v>
      </c>
      <c r="B15" s="133" t="s">
        <v>77</v>
      </c>
      <c r="C15" s="134" t="s">
        <v>78</v>
      </c>
      <c r="D15" s="61">
        <v>17</v>
      </c>
      <c r="E15" s="38">
        <v>14</v>
      </c>
      <c r="F15" s="38">
        <f t="shared" si="0"/>
        <v>31</v>
      </c>
      <c r="G15" s="38"/>
      <c r="H15" s="38">
        <f t="shared" si="1"/>
      </c>
      <c r="I15" s="13">
        <f t="shared" si="2"/>
        <v>31</v>
      </c>
    </row>
    <row r="16" spans="1:9" ht="24" customHeight="1">
      <c r="A16" s="58">
        <f t="shared" si="3"/>
        <v>7</v>
      </c>
      <c r="B16" s="133" t="s">
        <v>79</v>
      </c>
      <c r="C16" s="134" t="s">
        <v>80</v>
      </c>
      <c r="D16" s="61">
        <v>17</v>
      </c>
      <c r="E16" s="38">
        <v>7</v>
      </c>
      <c r="F16" s="38">
        <f t="shared" si="0"/>
        <v>24</v>
      </c>
      <c r="G16" s="38"/>
      <c r="H16" s="38">
        <f t="shared" si="1"/>
      </c>
      <c r="I16" s="13">
        <f t="shared" si="2"/>
        <v>24</v>
      </c>
    </row>
    <row r="17" spans="1:9" ht="24" customHeight="1">
      <c r="A17" s="58">
        <f t="shared" si="3"/>
        <v>8</v>
      </c>
      <c r="B17" s="133" t="s">
        <v>81</v>
      </c>
      <c r="C17" s="134" t="s">
        <v>82</v>
      </c>
      <c r="D17" s="61">
        <v>17</v>
      </c>
      <c r="E17" s="38">
        <v>18</v>
      </c>
      <c r="F17" s="38">
        <f t="shared" si="0"/>
        <v>35</v>
      </c>
      <c r="G17" s="38"/>
      <c r="H17" s="38">
        <f t="shared" si="1"/>
      </c>
      <c r="I17" s="13">
        <f t="shared" si="2"/>
        <v>35</v>
      </c>
    </row>
    <row r="18" spans="1:9" ht="24" customHeight="1">
      <c r="A18" s="58">
        <f t="shared" si="3"/>
        <v>9</v>
      </c>
      <c r="B18" s="133" t="s">
        <v>83</v>
      </c>
      <c r="C18" s="134" t="s">
        <v>84</v>
      </c>
      <c r="D18" s="61">
        <v>16</v>
      </c>
      <c r="E18" s="38">
        <v>12</v>
      </c>
      <c r="F18" s="38">
        <f t="shared" si="0"/>
        <v>28</v>
      </c>
      <c r="G18" s="38"/>
      <c r="H18" s="38">
        <f t="shared" si="1"/>
      </c>
      <c r="I18" s="13">
        <f t="shared" si="2"/>
        <v>28</v>
      </c>
    </row>
    <row r="19" spans="1:9" ht="24" customHeight="1">
      <c r="A19" s="58">
        <f t="shared" si="3"/>
        <v>10</v>
      </c>
      <c r="B19" s="133" t="s">
        <v>85</v>
      </c>
      <c r="C19" s="134" t="s">
        <v>86</v>
      </c>
      <c r="D19" s="61">
        <v>16</v>
      </c>
      <c r="E19" s="38">
        <v>16</v>
      </c>
      <c r="F19" s="38">
        <f t="shared" si="0"/>
        <v>32</v>
      </c>
      <c r="G19" s="38"/>
      <c r="H19" s="38">
        <f t="shared" si="1"/>
      </c>
      <c r="I19" s="13">
        <f t="shared" si="2"/>
        <v>32</v>
      </c>
    </row>
    <row r="20" spans="1:9" ht="24" customHeight="1">
      <c r="A20" s="58">
        <f t="shared" si="3"/>
        <v>11</v>
      </c>
      <c r="B20" s="133" t="s">
        <v>87</v>
      </c>
      <c r="C20" s="134" t="s">
        <v>88</v>
      </c>
      <c r="D20" s="61">
        <v>17</v>
      </c>
      <c r="E20" s="38">
        <v>12</v>
      </c>
      <c r="F20" s="38">
        <f t="shared" si="0"/>
        <v>29</v>
      </c>
      <c r="G20" s="38"/>
      <c r="H20" s="38">
        <f t="shared" si="1"/>
      </c>
      <c r="I20" s="13">
        <f t="shared" si="2"/>
        <v>29</v>
      </c>
    </row>
    <row r="21" spans="1:9" ht="24" customHeight="1">
      <c r="A21" s="58">
        <f t="shared" si="3"/>
        <v>12</v>
      </c>
      <c r="B21" s="133" t="s">
        <v>89</v>
      </c>
      <c r="C21" s="134" t="s">
        <v>90</v>
      </c>
      <c r="D21" s="61">
        <v>15.5</v>
      </c>
      <c r="E21" s="38">
        <v>2</v>
      </c>
      <c r="F21" s="38">
        <f t="shared" si="0"/>
        <v>17.5</v>
      </c>
      <c r="G21" s="38"/>
      <c r="H21" s="38">
        <f t="shared" si="1"/>
      </c>
      <c r="I21" s="13">
        <f t="shared" si="2"/>
        <v>17.5</v>
      </c>
    </row>
    <row r="22" spans="1:9" ht="24" customHeight="1">
      <c r="A22" s="58">
        <f t="shared" si="3"/>
        <v>13</v>
      </c>
      <c r="B22" s="133" t="s">
        <v>91</v>
      </c>
      <c r="C22" s="134" t="s">
        <v>92</v>
      </c>
      <c r="D22" s="61" t="s">
        <v>118</v>
      </c>
      <c r="E22" s="38" t="s">
        <v>118</v>
      </c>
      <c r="F22" s="38" t="e">
        <f t="shared" si="0"/>
        <v>#VALUE!</v>
      </c>
      <c r="G22" s="38"/>
      <c r="H22" s="38">
        <f t="shared" si="1"/>
      </c>
      <c r="I22" s="13" t="e">
        <f t="shared" si="2"/>
        <v>#VALUE!</v>
      </c>
    </row>
    <row r="23" spans="1:9" ht="24" customHeight="1">
      <c r="A23" s="58">
        <f t="shared" si="3"/>
        <v>14</v>
      </c>
      <c r="B23" s="133" t="s">
        <v>93</v>
      </c>
      <c r="C23" s="134" t="s">
        <v>94</v>
      </c>
      <c r="D23" s="61">
        <v>17</v>
      </c>
      <c r="E23" s="38">
        <v>7</v>
      </c>
      <c r="F23" s="38">
        <f t="shared" si="0"/>
        <v>24</v>
      </c>
      <c r="G23" s="38"/>
      <c r="H23" s="38">
        <f t="shared" si="1"/>
      </c>
      <c r="I23" s="13">
        <f t="shared" si="2"/>
        <v>24</v>
      </c>
    </row>
    <row r="24" spans="1:9" ht="24" customHeight="1">
      <c r="A24" s="58">
        <f t="shared" si="3"/>
        <v>15</v>
      </c>
      <c r="B24" s="133" t="s">
        <v>95</v>
      </c>
      <c r="C24" s="134" t="s">
        <v>96</v>
      </c>
      <c r="D24" s="61">
        <v>16</v>
      </c>
      <c r="E24" s="38">
        <v>16</v>
      </c>
      <c r="F24" s="38">
        <f t="shared" si="0"/>
        <v>32</v>
      </c>
      <c r="G24" s="38"/>
      <c r="H24" s="38">
        <f t="shared" si="1"/>
      </c>
      <c r="I24" s="13">
        <f t="shared" si="2"/>
        <v>32</v>
      </c>
    </row>
    <row r="25" spans="1:9" ht="24" customHeight="1">
      <c r="A25" s="58">
        <f t="shared" si="3"/>
        <v>16</v>
      </c>
      <c r="B25" s="133" t="s">
        <v>97</v>
      </c>
      <c r="C25" s="134" t="s">
        <v>98</v>
      </c>
      <c r="D25" s="61">
        <v>17</v>
      </c>
      <c r="E25" s="38">
        <v>6</v>
      </c>
      <c r="F25" s="38">
        <f t="shared" si="0"/>
        <v>23</v>
      </c>
      <c r="G25" s="38"/>
      <c r="H25" s="38">
        <f t="shared" si="1"/>
      </c>
      <c r="I25" s="13">
        <f t="shared" si="2"/>
        <v>23</v>
      </c>
    </row>
    <row r="26" spans="1:9" ht="24" customHeight="1">
      <c r="A26" s="58">
        <f t="shared" si="3"/>
        <v>17</v>
      </c>
      <c r="B26" s="133" t="s">
        <v>99</v>
      </c>
      <c r="C26" s="134" t="s">
        <v>100</v>
      </c>
      <c r="D26" s="61">
        <v>17</v>
      </c>
      <c r="E26" s="38">
        <v>16</v>
      </c>
      <c r="F26" s="38">
        <f t="shared" si="0"/>
        <v>33</v>
      </c>
      <c r="G26" s="38"/>
      <c r="H26" s="38">
        <f t="shared" si="1"/>
      </c>
      <c r="I26" s="13">
        <f t="shared" si="2"/>
        <v>33</v>
      </c>
    </row>
    <row r="27" spans="1:9" ht="24" customHeight="1">
      <c r="A27" s="58">
        <f t="shared" si="3"/>
        <v>18</v>
      </c>
      <c r="B27" s="133" t="s">
        <v>99</v>
      </c>
      <c r="C27" s="134" t="s">
        <v>101</v>
      </c>
      <c r="D27" s="61">
        <v>17</v>
      </c>
      <c r="E27" s="38">
        <v>17</v>
      </c>
      <c r="F27" s="38">
        <f t="shared" si="0"/>
        <v>34</v>
      </c>
      <c r="G27" s="38"/>
      <c r="H27" s="38">
        <f t="shared" si="1"/>
      </c>
      <c r="I27" s="13">
        <f t="shared" si="2"/>
        <v>34</v>
      </c>
    </row>
    <row r="28" spans="1:9" ht="24" customHeight="1">
      <c r="A28" s="58">
        <f t="shared" si="3"/>
        <v>19</v>
      </c>
      <c r="B28" s="133" t="s">
        <v>102</v>
      </c>
      <c r="C28" s="134" t="s">
        <v>103</v>
      </c>
      <c r="D28" s="61">
        <v>17</v>
      </c>
      <c r="E28" s="38">
        <v>14</v>
      </c>
      <c r="F28" s="38">
        <f t="shared" si="0"/>
        <v>31</v>
      </c>
      <c r="G28" s="38"/>
      <c r="H28" s="38">
        <f t="shared" si="1"/>
      </c>
      <c r="I28" s="13">
        <f t="shared" si="2"/>
        <v>31</v>
      </c>
    </row>
    <row r="29" spans="1:9" ht="24" customHeight="1">
      <c r="A29" s="58">
        <f t="shared" si="3"/>
        <v>20</v>
      </c>
      <c r="B29" s="133" t="s">
        <v>104</v>
      </c>
      <c r="C29" s="134" t="s">
        <v>105</v>
      </c>
      <c r="D29" s="61" t="s">
        <v>118</v>
      </c>
      <c r="E29" s="38" t="s">
        <v>118</v>
      </c>
      <c r="F29" s="38" t="e">
        <f t="shared" si="0"/>
        <v>#VALUE!</v>
      </c>
      <c r="G29" s="38"/>
      <c r="H29" s="38">
        <f t="shared" si="1"/>
      </c>
      <c r="I29" s="13" t="e">
        <f t="shared" si="2"/>
        <v>#VALUE!</v>
      </c>
    </row>
    <row r="30" spans="1:9" ht="24" customHeight="1">
      <c r="A30" s="58">
        <f t="shared" si="3"/>
        <v>21</v>
      </c>
      <c r="B30" s="133" t="s">
        <v>106</v>
      </c>
      <c r="C30" s="134" t="s">
        <v>107</v>
      </c>
      <c r="D30" s="61">
        <v>13</v>
      </c>
      <c r="E30" s="38">
        <v>5</v>
      </c>
      <c r="F30" s="38">
        <f t="shared" si="0"/>
        <v>18</v>
      </c>
      <c r="G30" s="38"/>
      <c r="H30" s="38">
        <f t="shared" si="1"/>
      </c>
      <c r="I30" s="13">
        <f t="shared" si="2"/>
        <v>18</v>
      </c>
    </row>
    <row r="31" spans="1:9" ht="24" customHeight="1">
      <c r="A31" s="58">
        <f t="shared" si="3"/>
        <v>22</v>
      </c>
      <c r="B31" s="133" t="s">
        <v>108</v>
      </c>
      <c r="C31" s="134" t="s">
        <v>109</v>
      </c>
      <c r="D31" s="61" t="s">
        <v>118</v>
      </c>
      <c r="E31" s="38" t="s">
        <v>118</v>
      </c>
      <c r="F31" s="38" t="e">
        <f t="shared" si="0"/>
        <v>#VALUE!</v>
      </c>
      <c r="G31" s="38"/>
      <c r="H31" s="38">
        <f t="shared" si="1"/>
      </c>
      <c r="I31" s="13" t="e">
        <f t="shared" si="2"/>
        <v>#VALUE!</v>
      </c>
    </row>
    <row r="32" spans="1:9" ht="24" customHeight="1">
      <c r="A32" s="58">
        <f t="shared" si="3"/>
        <v>23</v>
      </c>
      <c r="B32" s="133" t="s">
        <v>110</v>
      </c>
      <c r="C32" s="134" t="s">
        <v>111</v>
      </c>
      <c r="D32" s="61" t="s">
        <v>118</v>
      </c>
      <c r="E32" s="38" t="s">
        <v>118</v>
      </c>
      <c r="F32" s="38" t="e">
        <f t="shared" si="0"/>
        <v>#VALUE!</v>
      </c>
      <c r="G32" s="51"/>
      <c r="H32" s="38">
        <f t="shared" si="1"/>
      </c>
      <c r="I32" s="13" t="e">
        <f t="shared" si="2"/>
        <v>#VALUE!</v>
      </c>
    </row>
    <row r="33" spans="1:9" ht="24" customHeight="1">
      <c r="A33" s="58">
        <f t="shared" si="3"/>
        <v>24</v>
      </c>
      <c r="B33" s="133" t="s">
        <v>112</v>
      </c>
      <c r="C33" s="134" t="s">
        <v>113</v>
      </c>
      <c r="D33" s="61">
        <v>15</v>
      </c>
      <c r="E33" s="38">
        <v>13</v>
      </c>
      <c r="F33" s="38">
        <f t="shared" si="0"/>
        <v>28</v>
      </c>
      <c r="G33" s="38"/>
      <c r="H33" s="38">
        <f t="shared" si="1"/>
      </c>
      <c r="I33" s="13">
        <f t="shared" si="2"/>
        <v>28</v>
      </c>
    </row>
    <row r="34" spans="1:9" ht="24" customHeight="1">
      <c r="A34" s="58">
        <f t="shared" si="3"/>
        <v>25</v>
      </c>
      <c r="B34" s="133" t="s">
        <v>114</v>
      </c>
      <c r="C34" s="134" t="s">
        <v>115</v>
      </c>
      <c r="D34" s="61">
        <v>17</v>
      </c>
      <c r="E34" s="41">
        <v>14.5</v>
      </c>
      <c r="F34" s="38">
        <f t="shared" si="0"/>
        <v>31.5</v>
      </c>
      <c r="G34" s="41"/>
      <c r="H34" s="38">
        <f t="shared" si="1"/>
      </c>
      <c r="I34" s="43">
        <f t="shared" si="2"/>
        <v>31.5</v>
      </c>
    </row>
    <row r="35" spans="1:9" ht="24" customHeight="1" thickBot="1">
      <c r="A35" s="124">
        <f t="shared" si="3"/>
        <v>26</v>
      </c>
      <c r="B35" s="133" t="s">
        <v>116</v>
      </c>
      <c r="C35" s="134" t="s">
        <v>117</v>
      </c>
      <c r="D35" s="56" t="s">
        <v>118</v>
      </c>
      <c r="E35" s="56" t="s">
        <v>118</v>
      </c>
      <c r="F35" s="56" t="e">
        <f t="shared" si="0"/>
        <v>#VALUE!</v>
      </c>
      <c r="G35" s="52"/>
      <c r="H35" s="52"/>
      <c r="I35" s="53" t="e">
        <f t="shared" si="2"/>
        <v>#VALUE!</v>
      </c>
    </row>
    <row r="36" spans="4:9" ht="15" customHeight="1">
      <c r="D36" s="3"/>
      <c r="E36" s="4"/>
      <c r="F36" s="4"/>
      <c r="G36" s="4"/>
      <c r="I36" s="3"/>
    </row>
    <row r="37" spans="1:9" ht="18" customHeight="1" thickBot="1">
      <c r="A37" s="18"/>
      <c r="B37" s="18"/>
      <c r="C37" s="29"/>
      <c r="D37" s="1"/>
      <c r="E37" s="1"/>
      <c r="F37" s="1"/>
      <c r="G37" s="12"/>
      <c r="H37" s="1"/>
      <c r="I37" s="1"/>
    </row>
    <row r="38" spans="1:9" s="4" customFormat="1" ht="21" customHeight="1" thickBot="1">
      <c r="A38" s="18"/>
      <c r="B38" s="18"/>
      <c r="C38" s="152" t="s">
        <v>47</v>
      </c>
      <c r="D38" s="153"/>
      <c r="E38" s="153"/>
      <c r="F38" s="153"/>
      <c r="G38" s="153"/>
      <c r="H38" s="154"/>
      <c r="I38" s="1"/>
    </row>
    <row r="39" spans="1:9" ht="9" customHeight="1">
      <c r="A39" s="18"/>
      <c r="B39" s="18"/>
      <c r="G39" s="2"/>
      <c r="H39" s="2"/>
      <c r="I39" s="1"/>
    </row>
    <row r="40" ht="2.25" customHeight="1"/>
  </sheetData>
  <sheetProtection/>
  <mergeCells count="8">
    <mergeCell ref="D5:G5"/>
    <mergeCell ref="C3:H3"/>
    <mergeCell ref="C38:H38"/>
    <mergeCell ref="A1:D1"/>
    <mergeCell ref="A2:D2"/>
    <mergeCell ref="G1:I1"/>
    <mergeCell ref="G2:I2"/>
    <mergeCell ref="C7:H7"/>
  </mergeCells>
  <printOptions verticalCentered="1"/>
  <pageMargins left="0.1968503937007874" right="0.3937007874015748" top="0.1968503937007874" bottom="0.1968503937007874" header="0.1968503937007874" footer="0.1968503937007874"/>
  <pageSetup fitToHeight="1" fitToWidth="1" horizontalDpi="600" verticalDpi="600" orientation="portrait" paperSize="9" scale="91" r:id="rId1"/>
  <headerFooter alignWithMargins="0">
    <oddHeader>&amp;L&amp;"Comic Sans MS,Gras"&amp;12
&amp;C
&amp;"Comic Sans MS,Gras"&amp;12
&amp;R&amp;"Comic Sans MS,Gras"&amp;12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72"/>
  <sheetViews>
    <sheetView rightToLeft="1" view="pageBreakPreview" zoomScaleNormal="75" zoomScaleSheetLayoutView="100" zoomScalePageLayoutView="0" workbookViewId="0" topLeftCell="A19">
      <selection activeCell="D10" sqref="D10"/>
    </sheetView>
  </sheetViews>
  <sheetFormatPr defaultColWidth="11.421875" defaultRowHeight="12.75"/>
  <cols>
    <col min="1" max="1" width="6.57421875" style="16" customWidth="1"/>
    <col min="2" max="2" width="16.7109375" style="12" customWidth="1"/>
    <col min="3" max="3" width="16.421875" style="3" customWidth="1"/>
    <col min="4" max="9" width="10.7109375" style="2" customWidth="1"/>
    <col min="10" max="10" width="11.421875" style="3" customWidth="1"/>
    <col min="11" max="11" width="8.7109375" style="3" customWidth="1"/>
    <col min="12" max="16384" width="11.421875" style="3" customWidth="1"/>
  </cols>
  <sheetData>
    <row r="1" spans="1:9" ht="19.5">
      <c r="A1" s="162" t="s">
        <v>2</v>
      </c>
      <c r="B1" s="162"/>
      <c r="C1" s="162"/>
      <c r="D1" s="162"/>
      <c r="E1" s="14"/>
      <c r="F1" s="14"/>
      <c r="G1" s="162" t="s">
        <v>17</v>
      </c>
      <c r="H1" s="162"/>
      <c r="I1" s="162"/>
    </row>
    <row r="2" spans="1:9" ht="20.25" thickBot="1">
      <c r="A2" s="162" t="s">
        <v>3</v>
      </c>
      <c r="B2" s="162"/>
      <c r="C2" s="162"/>
      <c r="D2" s="162"/>
      <c r="E2" s="14"/>
      <c r="F2" s="14"/>
      <c r="G2" s="162" t="s">
        <v>4</v>
      </c>
      <c r="H2" s="162"/>
      <c r="I2" s="162"/>
    </row>
    <row r="3" spans="1:8" ht="23.25" customHeight="1" thickBot="1">
      <c r="A3" s="12"/>
      <c r="C3" s="159" t="s">
        <v>20</v>
      </c>
      <c r="D3" s="160"/>
      <c r="E3" s="160"/>
      <c r="F3" s="160"/>
      <c r="G3" s="160"/>
      <c r="H3" s="161"/>
    </row>
    <row r="4" spans="1:7" ht="5.25" customHeight="1" thickBot="1">
      <c r="A4" s="12"/>
      <c r="D4" s="6"/>
      <c r="F4" s="6"/>
      <c r="G4" s="6"/>
    </row>
    <row r="5" spans="1:8" ht="18.75" customHeight="1" thickBot="1">
      <c r="A5" s="12"/>
      <c r="D5" s="156" t="s">
        <v>62</v>
      </c>
      <c r="E5" s="157"/>
      <c r="F5" s="157"/>
      <c r="G5" s="158"/>
      <c r="H5" s="14"/>
    </row>
    <row r="6" spans="1:6" ht="6" customHeight="1" thickBot="1">
      <c r="A6" s="12"/>
      <c r="D6" s="8"/>
      <c r="E6" s="8"/>
      <c r="F6" s="8"/>
    </row>
    <row r="7" spans="1:10" ht="24" customHeight="1" thickBot="1" thickTop="1">
      <c r="A7" s="12"/>
      <c r="C7" s="149" t="s">
        <v>50</v>
      </c>
      <c r="D7" s="150"/>
      <c r="E7" s="150"/>
      <c r="F7" s="150"/>
      <c r="G7" s="150"/>
      <c r="H7" s="151"/>
      <c r="J7" s="55"/>
    </row>
    <row r="8" ht="22.5" customHeight="1" thickBot="1" thickTop="1">
      <c r="A8" s="25"/>
    </row>
    <row r="9" spans="1:9" ht="69" customHeight="1" thickBot="1">
      <c r="A9" s="129" t="s">
        <v>0</v>
      </c>
      <c r="B9" s="123" t="s">
        <v>63</v>
      </c>
      <c r="C9" s="123" t="s">
        <v>64</v>
      </c>
      <c r="D9" s="130" t="s">
        <v>5</v>
      </c>
      <c r="E9" s="130" t="s">
        <v>6</v>
      </c>
      <c r="F9" s="130" t="s">
        <v>23</v>
      </c>
      <c r="G9" s="130" t="s">
        <v>7</v>
      </c>
      <c r="H9" s="130" t="s">
        <v>26</v>
      </c>
      <c r="I9" s="130" t="s">
        <v>1</v>
      </c>
    </row>
    <row r="10" spans="1:9" ht="24" customHeight="1">
      <c r="A10" s="127">
        <v>1</v>
      </c>
      <c r="B10" s="131" t="s">
        <v>67</v>
      </c>
      <c r="C10" s="132" t="s">
        <v>68</v>
      </c>
      <c r="D10" s="69" t="s">
        <v>118</v>
      </c>
      <c r="E10" s="64" t="s">
        <v>118</v>
      </c>
      <c r="F10" s="64" t="e">
        <f>2*(D10+E10)/2</f>
        <v>#VALUE!</v>
      </c>
      <c r="G10" s="64"/>
      <c r="H10" s="64">
        <f>IF(G10="","",2*(D10+G10)/2)</f>
      </c>
      <c r="I10" s="65" t="e">
        <f aca="true" t="shared" si="0" ref="I10:I35">IF(H10="",F10,IF(H10&gt;F10,H10,F10))</f>
        <v>#VALUE!</v>
      </c>
    </row>
    <row r="11" spans="1:9" ht="24" customHeight="1">
      <c r="A11" s="54">
        <f>A10+1</f>
        <v>2</v>
      </c>
      <c r="B11" s="133" t="s">
        <v>69</v>
      </c>
      <c r="C11" s="134" t="s">
        <v>70</v>
      </c>
      <c r="D11" s="61" t="s">
        <v>118</v>
      </c>
      <c r="E11" s="38" t="s">
        <v>118</v>
      </c>
      <c r="F11" s="5" t="e">
        <f aca="true" t="shared" si="1" ref="F11:F35">2*(D11+E11)/2</f>
        <v>#VALUE!</v>
      </c>
      <c r="G11" s="5"/>
      <c r="H11" s="5">
        <f aca="true" t="shared" si="2" ref="H11:H35">IF(G11="","",2*(D11+G11)/2)</f>
      </c>
      <c r="I11" s="13" t="e">
        <f t="shared" si="0"/>
        <v>#VALUE!</v>
      </c>
    </row>
    <row r="12" spans="1:9" ht="24" customHeight="1">
      <c r="A12" s="54">
        <f aca="true" t="shared" si="3" ref="A12:A35">A11+1</f>
        <v>3</v>
      </c>
      <c r="B12" s="133" t="s">
        <v>71</v>
      </c>
      <c r="C12" s="134" t="s">
        <v>72</v>
      </c>
      <c r="D12" s="61">
        <v>5</v>
      </c>
      <c r="E12" s="38">
        <v>5</v>
      </c>
      <c r="F12" s="38">
        <f t="shared" si="1"/>
        <v>10</v>
      </c>
      <c r="G12" s="5"/>
      <c r="H12" s="38">
        <f t="shared" si="2"/>
      </c>
      <c r="I12" s="13">
        <f t="shared" si="0"/>
        <v>10</v>
      </c>
    </row>
    <row r="13" spans="1:9" ht="24" customHeight="1">
      <c r="A13" s="54">
        <f t="shared" si="3"/>
        <v>4</v>
      </c>
      <c r="B13" s="133" t="s">
        <v>73</v>
      </c>
      <c r="C13" s="134" t="s">
        <v>74</v>
      </c>
      <c r="D13" s="61" t="s">
        <v>118</v>
      </c>
      <c r="E13" s="38" t="s">
        <v>118</v>
      </c>
      <c r="F13" s="38" t="e">
        <f t="shared" si="1"/>
        <v>#VALUE!</v>
      </c>
      <c r="G13" s="38"/>
      <c r="H13" s="38">
        <f t="shared" si="2"/>
      </c>
      <c r="I13" s="13" t="e">
        <f t="shared" si="0"/>
        <v>#VALUE!</v>
      </c>
    </row>
    <row r="14" spans="1:9" ht="24" customHeight="1">
      <c r="A14" s="54">
        <f t="shared" si="3"/>
        <v>5</v>
      </c>
      <c r="B14" s="133" t="s">
        <v>75</v>
      </c>
      <c r="C14" s="134" t="s">
        <v>76</v>
      </c>
      <c r="D14" s="66">
        <v>13.5</v>
      </c>
      <c r="E14" s="38">
        <v>8.5</v>
      </c>
      <c r="F14" s="38">
        <f t="shared" si="1"/>
        <v>22</v>
      </c>
      <c r="G14" s="38"/>
      <c r="H14" s="38">
        <f t="shared" si="2"/>
      </c>
      <c r="I14" s="13">
        <f t="shared" si="0"/>
        <v>22</v>
      </c>
    </row>
    <row r="15" spans="1:9" ht="24" customHeight="1">
      <c r="A15" s="54">
        <f t="shared" si="3"/>
        <v>6</v>
      </c>
      <c r="B15" s="133" t="s">
        <v>77</v>
      </c>
      <c r="C15" s="134" t="s">
        <v>78</v>
      </c>
      <c r="D15" s="66">
        <v>17.5</v>
      </c>
      <c r="E15" s="38">
        <v>19</v>
      </c>
      <c r="F15" s="38">
        <f t="shared" si="1"/>
        <v>36.5</v>
      </c>
      <c r="G15" s="38"/>
      <c r="H15" s="38">
        <f t="shared" si="2"/>
      </c>
      <c r="I15" s="13">
        <f t="shared" si="0"/>
        <v>36.5</v>
      </c>
    </row>
    <row r="16" spans="1:9" ht="24" customHeight="1">
      <c r="A16" s="54">
        <f t="shared" si="3"/>
        <v>7</v>
      </c>
      <c r="B16" s="133" t="s">
        <v>79</v>
      </c>
      <c r="C16" s="134" t="s">
        <v>80</v>
      </c>
      <c r="D16" s="66">
        <v>15</v>
      </c>
      <c r="E16" s="38">
        <v>10.5</v>
      </c>
      <c r="F16" s="38">
        <f t="shared" si="1"/>
        <v>25.5</v>
      </c>
      <c r="G16" s="38"/>
      <c r="H16" s="38">
        <f t="shared" si="2"/>
      </c>
      <c r="I16" s="13">
        <f t="shared" si="0"/>
        <v>25.5</v>
      </c>
    </row>
    <row r="17" spans="1:9" ht="24" customHeight="1">
      <c r="A17" s="54">
        <f t="shared" si="3"/>
        <v>8</v>
      </c>
      <c r="B17" s="133" t="s">
        <v>81</v>
      </c>
      <c r="C17" s="134" t="s">
        <v>82</v>
      </c>
      <c r="D17" s="66">
        <v>17</v>
      </c>
      <c r="E17" s="38">
        <v>13</v>
      </c>
      <c r="F17" s="38">
        <f t="shared" si="1"/>
        <v>30</v>
      </c>
      <c r="G17" s="38"/>
      <c r="H17" s="38">
        <f t="shared" si="2"/>
      </c>
      <c r="I17" s="13">
        <f t="shared" si="0"/>
        <v>30</v>
      </c>
    </row>
    <row r="18" spans="1:9" ht="24" customHeight="1">
      <c r="A18" s="54">
        <f t="shared" si="3"/>
        <v>9</v>
      </c>
      <c r="B18" s="133" t="s">
        <v>83</v>
      </c>
      <c r="C18" s="134" t="s">
        <v>84</v>
      </c>
      <c r="D18" s="66">
        <v>11</v>
      </c>
      <c r="E18" s="38">
        <v>0</v>
      </c>
      <c r="F18" s="38">
        <f t="shared" si="1"/>
        <v>11</v>
      </c>
      <c r="G18" s="38"/>
      <c r="H18" s="38">
        <f t="shared" si="2"/>
      </c>
      <c r="I18" s="13">
        <f t="shared" si="0"/>
        <v>11</v>
      </c>
    </row>
    <row r="19" spans="1:9" ht="24" customHeight="1">
      <c r="A19" s="54">
        <f t="shared" si="3"/>
        <v>10</v>
      </c>
      <c r="B19" s="133" t="s">
        <v>85</v>
      </c>
      <c r="C19" s="134" t="s">
        <v>86</v>
      </c>
      <c r="D19" s="66">
        <v>13</v>
      </c>
      <c r="E19" s="38">
        <v>8</v>
      </c>
      <c r="F19" s="38">
        <f t="shared" si="1"/>
        <v>21</v>
      </c>
      <c r="G19" s="38"/>
      <c r="H19" s="38">
        <f t="shared" si="2"/>
      </c>
      <c r="I19" s="13">
        <f t="shared" si="0"/>
        <v>21</v>
      </c>
    </row>
    <row r="20" spans="1:9" ht="24" customHeight="1">
      <c r="A20" s="54">
        <f t="shared" si="3"/>
        <v>11</v>
      </c>
      <c r="B20" s="133" t="s">
        <v>87</v>
      </c>
      <c r="C20" s="134" t="s">
        <v>88</v>
      </c>
      <c r="D20" s="66">
        <v>13</v>
      </c>
      <c r="E20" s="38">
        <v>7.5</v>
      </c>
      <c r="F20" s="38">
        <f t="shared" si="1"/>
        <v>20.5</v>
      </c>
      <c r="G20" s="38"/>
      <c r="H20" s="38">
        <f t="shared" si="2"/>
      </c>
      <c r="I20" s="13">
        <f t="shared" si="0"/>
        <v>20.5</v>
      </c>
    </row>
    <row r="21" spans="1:9" ht="24" customHeight="1">
      <c r="A21" s="54">
        <f t="shared" si="3"/>
        <v>12</v>
      </c>
      <c r="B21" s="133" t="s">
        <v>89</v>
      </c>
      <c r="C21" s="134" t="s">
        <v>90</v>
      </c>
      <c r="D21" s="66">
        <v>12</v>
      </c>
      <c r="E21" s="38">
        <v>0</v>
      </c>
      <c r="F21" s="38">
        <f t="shared" si="1"/>
        <v>12</v>
      </c>
      <c r="G21" s="38"/>
      <c r="H21" s="38">
        <f t="shared" si="2"/>
      </c>
      <c r="I21" s="13">
        <f t="shared" si="0"/>
        <v>12</v>
      </c>
    </row>
    <row r="22" spans="1:9" ht="24" customHeight="1">
      <c r="A22" s="54">
        <f t="shared" si="3"/>
        <v>13</v>
      </c>
      <c r="B22" s="133" t="s">
        <v>91</v>
      </c>
      <c r="C22" s="134" t="s">
        <v>92</v>
      </c>
      <c r="D22" s="66" t="s">
        <v>118</v>
      </c>
      <c r="E22" s="38" t="s">
        <v>118</v>
      </c>
      <c r="F22" s="38" t="e">
        <f t="shared" si="1"/>
        <v>#VALUE!</v>
      </c>
      <c r="G22" s="38"/>
      <c r="H22" s="38">
        <f t="shared" si="2"/>
      </c>
      <c r="I22" s="13" t="e">
        <f t="shared" si="0"/>
        <v>#VALUE!</v>
      </c>
    </row>
    <row r="23" spans="1:9" ht="24" customHeight="1">
      <c r="A23" s="54">
        <f t="shared" si="3"/>
        <v>14</v>
      </c>
      <c r="B23" s="133" t="s">
        <v>93</v>
      </c>
      <c r="C23" s="134" t="s">
        <v>94</v>
      </c>
      <c r="D23" s="66">
        <v>14.5</v>
      </c>
      <c r="E23" s="38">
        <v>8</v>
      </c>
      <c r="F23" s="38">
        <f t="shared" si="1"/>
        <v>22.5</v>
      </c>
      <c r="G23" s="38"/>
      <c r="H23" s="38">
        <f t="shared" si="2"/>
      </c>
      <c r="I23" s="13">
        <f t="shared" si="0"/>
        <v>22.5</v>
      </c>
    </row>
    <row r="24" spans="1:9" ht="24" customHeight="1">
      <c r="A24" s="54">
        <f t="shared" si="3"/>
        <v>15</v>
      </c>
      <c r="B24" s="133" t="s">
        <v>95</v>
      </c>
      <c r="C24" s="134" t="s">
        <v>96</v>
      </c>
      <c r="D24" s="66">
        <v>11</v>
      </c>
      <c r="E24" s="38">
        <v>3.5</v>
      </c>
      <c r="F24" s="38">
        <f t="shared" si="1"/>
        <v>14.5</v>
      </c>
      <c r="G24" s="38"/>
      <c r="H24" s="38">
        <f t="shared" si="2"/>
      </c>
      <c r="I24" s="13">
        <f t="shared" si="0"/>
        <v>14.5</v>
      </c>
    </row>
    <row r="25" spans="1:9" ht="24" customHeight="1">
      <c r="A25" s="54">
        <f t="shared" si="3"/>
        <v>16</v>
      </c>
      <c r="B25" s="133" t="s">
        <v>97</v>
      </c>
      <c r="C25" s="134" t="s">
        <v>98</v>
      </c>
      <c r="D25" s="66">
        <v>12.5</v>
      </c>
      <c r="E25" s="38">
        <v>0</v>
      </c>
      <c r="F25" s="38">
        <f t="shared" si="1"/>
        <v>12.5</v>
      </c>
      <c r="G25" s="38"/>
      <c r="H25" s="38">
        <f t="shared" si="2"/>
      </c>
      <c r="I25" s="13">
        <f t="shared" si="0"/>
        <v>12.5</v>
      </c>
    </row>
    <row r="26" spans="1:9" ht="24" customHeight="1">
      <c r="A26" s="54">
        <f t="shared" si="3"/>
        <v>17</v>
      </c>
      <c r="B26" s="133" t="s">
        <v>99</v>
      </c>
      <c r="C26" s="134" t="s">
        <v>100</v>
      </c>
      <c r="D26" s="66">
        <v>18.5</v>
      </c>
      <c r="E26" s="38">
        <v>20</v>
      </c>
      <c r="F26" s="38">
        <f t="shared" si="1"/>
        <v>38.5</v>
      </c>
      <c r="G26" s="38"/>
      <c r="H26" s="38">
        <f t="shared" si="2"/>
      </c>
      <c r="I26" s="13">
        <f t="shared" si="0"/>
        <v>38.5</v>
      </c>
    </row>
    <row r="27" spans="1:9" ht="24" customHeight="1">
      <c r="A27" s="54">
        <f t="shared" si="3"/>
        <v>18</v>
      </c>
      <c r="B27" s="133" t="s">
        <v>99</v>
      </c>
      <c r="C27" s="134" t="s">
        <v>101</v>
      </c>
      <c r="D27" s="66">
        <v>17.5</v>
      </c>
      <c r="E27" s="38">
        <v>14</v>
      </c>
      <c r="F27" s="38">
        <f t="shared" si="1"/>
        <v>31.5</v>
      </c>
      <c r="G27" s="38"/>
      <c r="H27" s="38">
        <f t="shared" si="2"/>
      </c>
      <c r="I27" s="13">
        <f t="shared" si="0"/>
        <v>31.5</v>
      </c>
    </row>
    <row r="28" spans="1:9" ht="24" customHeight="1">
      <c r="A28" s="54">
        <f t="shared" si="3"/>
        <v>19</v>
      </c>
      <c r="B28" s="133" t="s">
        <v>102</v>
      </c>
      <c r="C28" s="134" t="s">
        <v>103</v>
      </c>
      <c r="D28" s="66">
        <v>17</v>
      </c>
      <c r="E28" s="38">
        <v>13</v>
      </c>
      <c r="F28" s="38">
        <f t="shared" si="1"/>
        <v>30</v>
      </c>
      <c r="G28" s="38"/>
      <c r="H28" s="38">
        <f t="shared" si="2"/>
      </c>
      <c r="I28" s="13">
        <f t="shared" si="0"/>
        <v>30</v>
      </c>
    </row>
    <row r="29" spans="1:9" ht="24" customHeight="1">
      <c r="A29" s="54">
        <f t="shared" si="3"/>
        <v>20</v>
      </c>
      <c r="B29" s="133" t="s">
        <v>104</v>
      </c>
      <c r="C29" s="134" t="s">
        <v>105</v>
      </c>
      <c r="D29" s="66" t="s">
        <v>118</v>
      </c>
      <c r="E29" s="38" t="s">
        <v>118</v>
      </c>
      <c r="F29" s="38" t="e">
        <f t="shared" si="1"/>
        <v>#VALUE!</v>
      </c>
      <c r="G29" s="38"/>
      <c r="H29" s="38">
        <f t="shared" si="2"/>
      </c>
      <c r="I29" s="13" t="e">
        <f t="shared" si="0"/>
        <v>#VALUE!</v>
      </c>
    </row>
    <row r="30" spans="1:9" ht="24" customHeight="1" thickBot="1">
      <c r="A30" s="54">
        <f t="shared" si="3"/>
        <v>21</v>
      </c>
      <c r="B30" s="133" t="s">
        <v>106</v>
      </c>
      <c r="C30" s="134" t="s">
        <v>107</v>
      </c>
      <c r="D30" s="66">
        <v>12</v>
      </c>
      <c r="E30" s="38">
        <v>0</v>
      </c>
      <c r="F30" s="38">
        <f t="shared" si="1"/>
        <v>12</v>
      </c>
      <c r="G30" s="38"/>
      <c r="H30" s="38">
        <f t="shared" si="2"/>
      </c>
      <c r="I30" s="13">
        <f t="shared" si="0"/>
        <v>12</v>
      </c>
    </row>
    <row r="31" spans="1:9" ht="24" customHeight="1">
      <c r="A31" s="54">
        <f t="shared" si="3"/>
        <v>22</v>
      </c>
      <c r="B31" s="133" t="s">
        <v>108</v>
      </c>
      <c r="C31" s="134" t="s">
        <v>109</v>
      </c>
      <c r="D31" s="69" t="s">
        <v>118</v>
      </c>
      <c r="E31" s="64" t="s">
        <v>118</v>
      </c>
      <c r="F31" s="38" t="e">
        <f t="shared" si="1"/>
        <v>#VALUE!</v>
      </c>
      <c r="G31" s="38"/>
      <c r="H31" s="38">
        <f t="shared" si="2"/>
      </c>
      <c r="I31" s="13" t="e">
        <f t="shared" si="0"/>
        <v>#VALUE!</v>
      </c>
    </row>
    <row r="32" spans="1:9" ht="24" customHeight="1">
      <c r="A32" s="54">
        <f t="shared" si="3"/>
        <v>23</v>
      </c>
      <c r="B32" s="133" t="s">
        <v>110</v>
      </c>
      <c r="C32" s="134" t="s">
        <v>111</v>
      </c>
      <c r="D32" s="61" t="s">
        <v>118</v>
      </c>
      <c r="E32" s="38" t="s">
        <v>118</v>
      </c>
      <c r="F32" s="38" t="e">
        <f t="shared" si="1"/>
        <v>#VALUE!</v>
      </c>
      <c r="G32" s="38"/>
      <c r="H32" s="38">
        <f t="shared" si="2"/>
      </c>
      <c r="I32" s="13" t="e">
        <f t="shared" si="0"/>
        <v>#VALUE!</v>
      </c>
    </row>
    <row r="33" spans="1:9" ht="24" customHeight="1">
      <c r="A33" s="54">
        <f t="shared" si="3"/>
        <v>24</v>
      </c>
      <c r="B33" s="133" t="s">
        <v>112</v>
      </c>
      <c r="C33" s="134" t="s">
        <v>113</v>
      </c>
      <c r="D33" s="61">
        <v>16</v>
      </c>
      <c r="E33" s="5">
        <v>12</v>
      </c>
      <c r="F33" s="38">
        <f t="shared" si="1"/>
        <v>28</v>
      </c>
      <c r="G33" s="5"/>
      <c r="H33" s="38">
        <f t="shared" si="2"/>
      </c>
      <c r="I33" s="13">
        <f t="shared" si="0"/>
        <v>28</v>
      </c>
    </row>
    <row r="34" spans="1:9" ht="24" customHeight="1">
      <c r="A34" s="54">
        <f t="shared" si="3"/>
        <v>25</v>
      </c>
      <c r="B34" s="133" t="s">
        <v>114</v>
      </c>
      <c r="C34" s="134" t="s">
        <v>115</v>
      </c>
      <c r="D34" s="66">
        <v>13.5</v>
      </c>
      <c r="E34" s="42">
        <v>10.5</v>
      </c>
      <c r="F34" s="5">
        <f t="shared" si="1"/>
        <v>24</v>
      </c>
      <c r="G34" s="42"/>
      <c r="H34" s="5">
        <f t="shared" si="2"/>
      </c>
      <c r="I34" s="43">
        <f t="shared" si="0"/>
        <v>24</v>
      </c>
    </row>
    <row r="35" spans="1:9" ht="24" customHeight="1" thickBot="1">
      <c r="A35" s="128">
        <f t="shared" si="3"/>
        <v>26</v>
      </c>
      <c r="B35" s="133" t="s">
        <v>116</v>
      </c>
      <c r="C35" s="134" t="s">
        <v>117</v>
      </c>
      <c r="D35" s="60" t="s">
        <v>118</v>
      </c>
      <c r="E35" s="56" t="s">
        <v>118</v>
      </c>
      <c r="F35" s="59" t="e">
        <f t="shared" si="1"/>
        <v>#VALUE!</v>
      </c>
      <c r="G35" s="52"/>
      <c r="H35" s="59">
        <f t="shared" si="2"/>
      </c>
      <c r="I35" s="53" t="e">
        <f t="shared" si="0"/>
        <v>#VALUE!</v>
      </c>
    </row>
    <row r="36" spans="1:9" ht="14.25" customHeight="1" thickBot="1">
      <c r="A36" s="12"/>
      <c r="C36" s="7"/>
      <c r="D36" s="1"/>
      <c r="E36" s="1"/>
      <c r="F36" s="26"/>
      <c r="G36" s="25"/>
      <c r="H36" s="26">
        <f>IF(G36="","",4*(D36+G36)/2)</f>
      </c>
      <c r="I36" s="1"/>
    </row>
    <row r="37" spans="1:9" ht="29.25" customHeight="1" thickBot="1">
      <c r="A37" s="12"/>
      <c r="C37" s="152" t="s">
        <v>65</v>
      </c>
      <c r="D37" s="153"/>
      <c r="E37" s="153"/>
      <c r="F37" s="153"/>
      <c r="G37" s="153"/>
      <c r="H37" s="154"/>
      <c r="I37" s="1"/>
    </row>
    <row r="38" spans="1:9" ht="13.5" customHeight="1">
      <c r="A38" s="12"/>
      <c r="D38" s="3"/>
      <c r="E38" s="3"/>
      <c r="F38" s="3"/>
      <c r="G38" s="3"/>
      <c r="H38" s="3"/>
      <c r="I38" s="1"/>
    </row>
    <row r="39" s="4" customFormat="1" ht="21" customHeight="1"/>
    <row r="40" s="4" customFormat="1" ht="19.5" customHeight="1"/>
    <row r="41" s="4" customFormat="1" ht="23.25" customHeight="1"/>
    <row r="42" s="4" customFormat="1" ht="4.5" customHeight="1"/>
    <row r="43" s="4" customFormat="1" ht="20.25" customHeight="1"/>
    <row r="44" s="4" customFormat="1" ht="3" customHeight="1"/>
    <row r="45" s="4" customFormat="1" ht="22.5" customHeight="1"/>
    <row r="46" s="4" customFormat="1" ht="5.25" customHeight="1"/>
    <row r="47" s="4" customFormat="1" ht="69.75" customHeight="1"/>
    <row r="48" s="4" customFormat="1" ht="24" customHeight="1"/>
    <row r="49" s="4" customFormat="1" ht="24" customHeight="1"/>
    <row r="50" s="4" customFormat="1" ht="24" customHeight="1"/>
    <row r="51" s="4" customFormat="1" ht="24" customHeight="1"/>
    <row r="52" s="4" customFormat="1" ht="24" customHeight="1"/>
    <row r="53" s="4" customFormat="1" ht="24" customHeight="1"/>
    <row r="54" s="4" customFormat="1" ht="24" customHeight="1"/>
    <row r="55" s="4" customFormat="1" ht="24" customHeight="1"/>
    <row r="56" s="4" customFormat="1" ht="24" customHeight="1"/>
    <row r="57" s="4" customFormat="1" ht="24" customHeight="1"/>
    <row r="58" s="4" customFormat="1" ht="24" customHeight="1"/>
    <row r="59" s="4" customFormat="1" ht="24" customHeight="1"/>
    <row r="60" s="4" customFormat="1" ht="24" customHeight="1"/>
    <row r="61" s="4" customFormat="1" ht="24" customHeight="1"/>
    <row r="62" s="4" customFormat="1" ht="24" customHeight="1"/>
    <row r="63" s="4" customFormat="1" ht="24" customHeight="1"/>
    <row r="64" s="4" customFormat="1" ht="24" customHeight="1"/>
    <row r="65" s="4" customFormat="1" ht="24" customHeight="1"/>
    <row r="66" s="4" customFormat="1" ht="24" customHeight="1"/>
    <row r="67" s="4" customFormat="1" ht="24" customHeight="1"/>
    <row r="68" s="4" customFormat="1" ht="24" customHeight="1"/>
    <row r="69" s="4" customFormat="1" ht="24" customHeight="1"/>
    <row r="70" spans="1:9" ht="12.75" customHeight="1">
      <c r="A70" s="3"/>
      <c r="B70" s="3"/>
      <c r="D70" s="3"/>
      <c r="E70" s="3"/>
      <c r="F70" s="3"/>
      <c r="G70" s="3"/>
      <c r="H70" s="3"/>
      <c r="I70" s="3"/>
    </row>
    <row r="71" spans="1:9" ht="34.5" customHeight="1">
      <c r="A71" s="3"/>
      <c r="B71" s="3"/>
      <c r="D71" s="3"/>
      <c r="E71" s="3"/>
      <c r="F71" s="3"/>
      <c r="G71" s="3"/>
      <c r="H71" s="3"/>
      <c r="I71" s="3"/>
    </row>
    <row r="72" spans="1:9" ht="21.75" customHeight="1">
      <c r="A72" s="3"/>
      <c r="B72" s="3"/>
      <c r="D72" s="3"/>
      <c r="E72" s="3"/>
      <c r="F72" s="3"/>
      <c r="G72" s="3"/>
      <c r="H72" s="3"/>
      <c r="I72" s="3"/>
    </row>
  </sheetData>
  <sheetProtection/>
  <mergeCells count="8">
    <mergeCell ref="C37:H37"/>
    <mergeCell ref="A1:D1"/>
    <mergeCell ref="G1:I1"/>
    <mergeCell ref="A2:D2"/>
    <mergeCell ref="G2:I2"/>
    <mergeCell ref="D5:G5"/>
    <mergeCell ref="C7:H7"/>
    <mergeCell ref="C3:H3"/>
  </mergeCells>
  <printOptions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 r:id="rId1"/>
  <headerFooter alignWithMargins="0">
    <oddHeader>&amp;C
&amp;"Comic Sans MS,Gras"&amp;12 
 &amp;R&amp;"Comic Sans MS,Gras"&amp;12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4"/>
  <sheetViews>
    <sheetView rightToLeft="1" view="pageBreakPreview" zoomScaleSheetLayoutView="100" zoomScalePageLayoutView="0" workbookViewId="0" topLeftCell="A15">
      <selection activeCell="E23" sqref="E23"/>
    </sheetView>
  </sheetViews>
  <sheetFormatPr defaultColWidth="11.421875" defaultRowHeight="12.75"/>
  <cols>
    <col min="1" max="1" width="6.7109375" style="19" customWidth="1"/>
    <col min="2" max="2" width="17.140625" style="18" customWidth="1"/>
    <col min="3" max="3" width="17.7109375" style="3" customWidth="1"/>
    <col min="4" max="9" width="10.7109375" style="2" customWidth="1"/>
    <col min="10" max="10" width="3.421875" style="3" customWidth="1"/>
    <col min="11" max="16384" width="11.421875" style="3" customWidth="1"/>
  </cols>
  <sheetData>
    <row r="1" spans="1:9" ht="19.5">
      <c r="A1" s="162" t="s">
        <v>2</v>
      </c>
      <c r="B1" s="162"/>
      <c r="C1" s="162"/>
      <c r="D1" s="162"/>
      <c r="E1" s="14"/>
      <c r="F1" s="14"/>
      <c r="G1" s="162" t="s">
        <v>17</v>
      </c>
      <c r="H1" s="162"/>
      <c r="I1" s="162"/>
    </row>
    <row r="2" spans="1:9" ht="20.25" thickBot="1">
      <c r="A2" s="162" t="s">
        <v>3</v>
      </c>
      <c r="B2" s="162"/>
      <c r="C2" s="162"/>
      <c r="D2" s="162"/>
      <c r="E2" s="14"/>
      <c r="F2" s="14"/>
      <c r="G2" s="162" t="s">
        <v>4</v>
      </c>
      <c r="H2" s="162"/>
      <c r="I2" s="162"/>
    </row>
    <row r="3" spans="1:8" ht="23.25" customHeight="1" thickBot="1">
      <c r="A3" s="18"/>
      <c r="C3" s="159" t="s">
        <v>20</v>
      </c>
      <c r="D3" s="160"/>
      <c r="E3" s="160"/>
      <c r="F3" s="160"/>
      <c r="G3" s="160"/>
      <c r="H3" s="161"/>
    </row>
    <row r="4" spans="1:7" ht="5.25" customHeight="1" thickBot="1">
      <c r="A4" s="18"/>
      <c r="D4" s="6"/>
      <c r="F4" s="6"/>
      <c r="G4" s="6"/>
    </row>
    <row r="5" spans="1:9" ht="25.5" customHeight="1" thickBot="1">
      <c r="A5" s="18"/>
      <c r="D5" s="156" t="s">
        <v>62</v>
      </c>
      <c r="E5" s="157"/>
      <c r="F5" s="157"/>
      <c r="G5" s="158"/>
      <c r="H5" s="14"/>
      <c r="I5" s="6"/>
    </row>
    <row r="6" spans="1:6" ht="6" customHeight="1" thickBot="1">
      <c r="A6" s="18"/>
      <c r="D6" s="8"/>
      <c r="E6" s="8"/>
      <c r="F6" s="8"/>
    </row>
    <row r="7" spans="1:8" ht="24" customHeight="1" thickBot="1" thickTop="1">
      <c r="A7" s="18"/>
      <c r="C7" s="149" t="s">
        <v>22</v>
      </c>
      <c r="D7" s="150"/>
      <c r="E7" s="150"/>
      <c r="F7" s="150"/>
      <c r="G7" s="150"/>
      <c r="H7" s="151"/>
    </row>
    <row r="8" ht="11.25" customHeight="1" thickBot="1" thickTop="1">
      <c r="A8" s="18"/>
    </row>
    <row r="9" spans="1:9" ht="69" customHeight="1" thickBot="1">
      <c r="A9" s="39" t="s">
        <v>0</v>
      </c>
      <c r="B9" s="123" t="s">
        <v>63</v>
      </c>
      <c r="C9" s="123" t="s">
        <v>64</v>
      </c>
      <c r="D9" s="9" t="s">
        <v>5</v>
      </c>
      <c r="E9" s="9" t="s">
        <v>6</v>
      </c>
      <c r="F9" s="9" t="s">
        <v>23</v>
      </c>
      <c r="G9" s="9" t="s">
        <v>7</v>
      </c>
      <c r="H9" s="9" t="s">
        <v>26</v>
      </c>
      <c r="I9" s="9" t="s">
        <v>1</v>
      </c>
    </row>
    <row r="10" spans="1:9" ht="24" customHeight="1">
      <c r="A10" s="63">
        <v>1</v>
      </c>
      <c r="B10" s="131" t="s">
        <v>67</v>
      </c>
      <c r="C10" s="132" t="s">
        <v>68</v>
      </c>
      <c r="D10" s="64" t="s">
        <v>118</v>
      </c>
      <c r="E10" s="64" t="s">
        <v>118</v>
      </c>
      <c r="F10" s="64" t="e">
        <f>2*(D10+E10)/2</f>
        <v>#VALUE!</v>
      </c>
      <c r="G10" s="70"/>
      <c r="H10" s="70">
        <f>IF(G10="","",2*(D10+G10)/2)</f>
      </c>
      <c r="I10" s="65" t="e">
        <f aca="true" t="shared" si="0" ref="I10:I35">IF(H10="",F10,IF(H10&gt;F10,H10,F10))</f>
        <v>#VALUE!</v>
      </c>
    </row>
    <row r="11" spans="1:9" ht="24" customHeight="1">
      <c r="A11" s="15">
        <f aca="true" t="shared" si="1" ref="A11:A35">A10+1</f>
        <v>2</v>
      </c>
      <c r="B11" s="133" t="s">
        <v>69</v>
      </c>
      <c r="C11" s="134" t="s">
        <v>70</v>
      </c>
      <c r="D11" s="5" t="s">
        <v>118</v>
      </c>
      <c r="E11" s="5" t="s">
        <v>118</v>
      </c>
      <c r="F11" s="5" t="e">
        <f aca="true" t="shared" si="2" ref="F11:F35">2*(D11+E11)/2</f>
        <v>#VALUE!</v>
      </c>
      <c r="G11" s="23"/>
      <c r="H11" s="23">
        <f aca="true" t="shared" si="3" ref="H11:H35">IF(G11="","",2*(D11+G11)/2)</f>
      </c>
      <c r="I11" s="27" t="e">
        <f t="shared" si="0"/>
        <v>#VALUE!</v>
      </c>
    </row>
    <row r="12" spans="1:9" ht="24" customHeight="1">
      <c r="A12" s="15">
        <f t="shared" si="1"/>
        <v>3</v>
      </c>
      <c r="B12" s="133" t="s">
        <v>71</v>
      </c>
      <c r="C12" s="134" t="s">
        <v>72</v>
      </c>
      <c r="D12" s="5">
        <v>14</v>
      </c>
      <c r="E12" s="5">
        <v>12</v>
      </c>
      <c r="F12" s="5">
        <f t="shared" si="2"/>
        <v>26</v>
      </c>
      <c r="G12" s="23"/>
      <c r="H12" s="23">
        <f t="shared" si="3"/>
      </c>
      <c r="I12" s="27">
        <f t="shared" si="0"/>
        <v>26</v>
      </c>
    </row>
    <row r="13" spans="1:9" ht="24" customHeight="1">
      <c r="A13" s="15">
        <f t="shared" si="1"/>
        <v>4</v>
      </c>
      <c r="B13" s="133" t="s">
        <v>73</v>
      </c>
      <c r="C13" s="134" t="s">
        <v>74</v>
      </c>
      <c r="D13" s="5" t="s">
        <v>118</v>
      </c>
      <c r="E13" s="5" t="s">
        <v>118</v>
      </c>
      <c r="F13" s="5" t="e">
        <f t="shared" si="2"/>
        <v>#VALUE!</v>
      </c>
      <c r="G13" s="23"/>
      <c r="H13" s="23">
        <f>IF(G13="","",2*(D13+G13)/2)</f>
      </c>
      <c r="I13" s="27" t="e">
        <f t="shared" si="0"/>
        <v>#VALUE!</v>
      </c>
    </row>
    <row r="14" spans="1:9" ht="24" customHeight="1">
      <c r="A14" s="15">
        <f t="shared" si="1"/>
        <v>5</v>
      </c>
      <c r="B14" s="133" t="s">
        <v>75</v>
      </c>
      <c r="C14" s="134" t="s">
        <v>76</v>
      </c>
      <c r="D14" s="5">
        <v>12</v>
      </c>
      <c r="E14" s="5">
        <v>15.5</v>
      </c>
      <c r="F14" s="5">
        <f t="shared" si="2"/>
        <v>27.5</v>
      </c>
      <c r="G14" s="23"/>
      <c r="H14" s="23">
        <f t="shared" si="3"/>
      </c>
      <c r="I14" s="27">
        <f t="shared" si="0"/>
        <v>27.5</v>
      </c>
    </row>
    <row r="15" spans="1:9" ht="24" customHeight="1">
      <c r="A15" s="15">
        <f t="shared" si="1"/>
        <v>6</v>
      </c>
      <c r="B15" s="133" t="s">
        <v>77</v>
      </c>
      <c r="C15" s="134" t="s">
        <v>78</v>
      </c>
      <c r="D15" s="5">
        <v>16</v>
      </c>
      <c r="E15" s="5">
        <v>17.5</v>
      </c>
      <c r="F15" s="5">
        <f t="shared" si="2"/>
        <v>33.5</v>
      </c>
      <c r="G15" s="23"/>
      <c r="H15" s="23">
        <f t="shared" si="3"/>
      </c>
      <c r="I15" s="27">
        <f t="shared" si="0"/>
        <v>33.5</v>
      </c>
    </row>
    <row r="16" spans="1:9" ht="24" customHeight="1">
      <c r="A16" s="15">
        <f t="shared" si="1"/>
        <v>7</v>
      </c>
      <c r="B16" s="133" t="s">
        <v>79</v>
      </c>
      <c r="C16" s="134" t="s">
        <v>80</v>
      </c>
      <c r="D16" s="5">
        <v>16</v>
      </c>
      <c r="E16" s="5">
        <v>13.5</v>
      </c>
      <c r="F16" s="5">
        <f t="shared" si="2"/>
        <v>29.5</v>
      </c>
      <c r="G16" s="23"/>
      <c r="H16" s="23">
        <f t="shared" si="3"/>
      </c>
      <c r="I16" s="27">
        <f t="shared" si="0"/>
        <v>29.5</v>
      </c>
    </row>
    <row r="17" spans="1:10" ht="24" customHeight="1">
      <c r="A17" s="15">
        <f t="shared" si="1"/>
        <v>8</v>
      </c>
      <c r="B17" s="133" t="s">
        <v>81</v>
      </c>
      <c r="C17" s="134" t="s">
        <v>82</v>
      </c>
      <c r="D17" s="5">
        <v>14</v>
      </c>
      <c r="E17" s="5">
        <v>14.5</v>
      </c>
      <c r="F17" s="5">
        <f t="shared" si="2"/>
        <v>28.5</v>
      </c>
      <c r="G17" s="23"/>
      <c r="H17" s="23">
        <f t="shared" si="3"/>
      </c>
      <c r="I17" s="27">
        <f t="shared" si="0"/>
        <v>28.5</v>
      </c>
      <c r="J17" s="4"/>
    </row>
    <row r="18" spans="1:10" ht="24" customHeight="1">
      <c r="A18" s="15">
        <f t="shared" si="1"/>
        <v>9</v>
      </c>
      <c r="B18" s="133" t="s">
        <v>83</v>
      </c>
      <c r="C18" s="134" t="s">
        <v>84</v>
      </c>
      <c r="D18" s="5">
        <v>12</v>
      </c>
      <c r="E18" s="5">
        <v>11</v>
      </c>
      <c r="F18" s="5">
        <f t="shared" si="2"/>
        <v>23</v>
      </c>
      <c r="G18" s="23"/>
      <c r="H18" s="23">
        <f t="shared" si="3"/>
      </c>
      <c r="I18" s="27">
        <f t="shared" si="0"/>
        <v>23</v>
      </c>
      <c r="J18" s="46"/>
    </row>
    <row r="19" spans="1:10" ht="24" customHeight="1">
      <c r="A19" s="15">
        <f t="shared" si="1"/>
        <v>10</v>
      </c>
      <c r="B19" s="133" t="s">
        <v>85</v>
      </c>
      <c r="C19" s="134" t="s">
        <v>86</v>
      </c>
      <c r="D19" s="5">
        <v>13</v>
      </c>
      <c r="E19" s="5">
        <v>14.5</v>
      </c>
      <c r="F19" s="5">
        <f t="shared" si="2"/>
        <v>27.5</v>
      </c>
      <c r="G19" s="23"/>
      <c r="H19" s="23">
        <f t="shared" si="3"/>
      </c>
      <c r="I19" s="27">
        <f t="shared" si="0"/>
        <v>27.5</v>
      </c>
      <c r="J19" s="46"/>
    </row>
    <row r="20" spans="1:9" ht="24" customHeight="1">
      <c r="A20" s="15">
        <f t="shared" si="1"/>
        <v>11</v>
      </c>
      <c r="B20" s="133" t="s">
        <v>87</v>
      </c>
      <c r="C20" s="134" t="s">
        <v>88</v>
      </c>
      <c r="D20" s="5">
        <v>13</v>
      </c>
      <c r="E20" s="5">
        <v>11.5</v>
      </c>
      <c r="F20" s="5">
        <f t="shared" si="2"/>
        <v>24.5</v>
      </c>
      <c r="G20" s="23"/>
      <c r="H20" s="23">
        <f t="shared" si="3"/>
      </c>
      <c r="I20" s="27">
        <f t="shared" si="0"/>
        <v>24.5</v>
      </c>
    </row>
    <row r="21" spans="1:9" ht="24" customHeight="1">
      <c r="A21" s="15">
        <f t="shared" si="1"/>
        <v>12</v>
      </c>
      <c r="B21" s="133" t="s">
        <v>89</v>
      </c>
      <c r="C21" s="134" t="s">
        <v>90</v>
      </c>
      <c r="D21" s="5">
        <v>10</v>
      </c>
      <c r="E21" s="5">
        <v>6.5</v>
      </c>
      <c r="F21" s="5">
        <f t="shared" si="2"/>
        <v>16.5</v>
      </c>
      <c r="G21" s="23"/>
      <c r="H21" s="23">
        <f t="shared" si="3"/>
      </c>
      <c r="I21" s="27">
        <f t="shared" si="0"/>
        <v>16.5</v>
      </c>
    </row>
    <row r="22" spans="1:9" ht="24" customHeight="1">
      <c r="A22" s="15">
        <f t="shared" si="1"/>
        <v>13</v>
      </c>
      <c r="B22" s="133" t="s">
        <v>91</v>
      </c>
      <c r="C22" s="134" t="s">
        <v>92</v>
      </c>
      <c r="D22" s="5" t="s">
        <v>118</v>
      </c>
      <c r="E22" s="5" t="s">
        <v>118</v>
      </c>
      <c r="F22" s="5" t="e">
        <f t="shared" si="2"/>
        <v>#VALUE!</v>
      </c>
      <c r="G22" s="23"/>
      <c r="H22" s="23">
        <f t="shared" si="3"/>
      </c>
      <c r="I22" s="27" t="e">
        <f t="shared" si="0"/>
        <v>#VALUE!</v>
      </c>
    </row>
    <row r="23" spans="1:9" ht="24" customHeight="1">
      <c r="A23" s="15">
        <f t="shared" si="1"/>
        <v>14</v>
      </c>
      <c r="B23" s="133" t="s">
        <v>93</v>
      </c>
      <c r="C23" s="134" t="s">
        <v>94</v>
      </c>
      <c r="D23" s="5">
        <v>14</v>
      </c>
      <c r="E23" s="5">
        <v>10</v>
      </c>
      <c r="F23" s="5">
        <f t="shared" si="2"/>
        <v>24</v>
      </c>
      <c r="G23" s="23"/>
      <c r="H23" s="23">
        <f t="shared" si="3"/>
      </c>
      <c r="I23" s="27">
        <f t="shared" si="0"/>
        <v>24</v>
      </c>
    </row>
    <row r="24" spans="1:9" ht="24" customHeight="1">
      <c r="A24" s="15">
        <f t="shared" si="1"/>
        <v>15</v>
      </c>
      <c r="B24" s="133" t="s">
        <v>95</v>
      </c>
      <c r="C24" s="134" t="s">
        <v>96</v>
      </c>
      <c r="D24" s="5"/>
      <c r="E24" s="5">
        <v>16</v>
      </c>
      <c r="F24" s="5">
        <f t="shared" si="2"/>
        <v>16</v>
      </c>
      <c r="G24" s="23"/>
      <c r="H24" s="23">
        <f t="shared" si="3"/>
      </c>
      <c r="I24" s="27">
        <f t="shared" si="0"/>
        <v>16</v>
      </c>
    </row>
    <row r="25" spans="1:9" ht="24" customHeight="1">
      <c r="A25" s="15">
        <f t="shared" si="1"/>
        <v>16</v>
      </c>
      <c r="B25" s="133" t="s">
        <v>97</v>
      </c>
      <c r="C25" s="134" t="s">
        <v>98</v>
      </c>
      <c r="D25" s="5">
        <v>14</v>
      </c>
      <c r="E25" s="5">
        <v>11.5</v>
      </c>
      <c r="F25" s="5">
        <f t="shared" si="2"/>
        <v>25.5</v>
      </c>
      <c r="G25" s="23"/>
      <c r="H25" s="23">
        <f t="shared" si="3"/>
      </c>
      <c r="I25" s="27">
        <f t="shared" si="0"/>
        <v>25.5</v>
      </c>
    </row>
    <row r="26" spans="1:9" ht="24" customHeight="1">
      <c r="A26" s="15">
        <f t="shared" si="1"/>
        <v>17</v>
      </c>
      <c r="B26" s="133" t="s">
        <v>99</v>
      </c>
      <c r="C26" s="134" t="s">
        <v>100</v>
      </c>
      <c r="D26" s="5">
        <v>15</v>
      </c>
      <c r="E26" s="5">
        <v>16</v>
      </c>
      <c r="F26" s="5">
        <f t="shared" si="2"/>
        <v>31</v>
      </c>
      <c r="G26" s="23"/>
      <c r="H26" s="23">
        <f t="shared" si="3"/>
      </c>
      <c r="I26" s="27">
        <f t="shared" si="0"/>
        <v>31</v>
      </c>
    </row>
    <row r="27" spans="1:9" ht="24" customHeight="1">
      <c r="A27" s="15">
        <f t="shared" si="1"/>
        <v>18</v>
      </c>
      <c r="B27" s="133" t="s">
        <v>99</v>
      </c>
      <c r="C27" s="134" t="s">
        <v>101</v>
      </c>
      <c r="D27" s="5">
        <v>15</v>
      </c>
      <c r="E27" s="5">
        <v>16</v>
      </c>
      <c r="F27" s="5">
        <f t="shared" si="2"/>
        <v>31</v>
      </c>
      <c r="G27" s="23"/>
      <c r="H27" s="23">
        <f t="shared" si="3"/>
      </c>
      <c r="I27" s="27">
        <f t="shared" si="0"/>
        <v>31</v>
      </c>
    </row>
    <row r="28" spans="1:9" ht="24" customHeight="1">
      <c r="A28" s="15">
        <f t="shared" si="1"/>
        <v>19</v>
      </c>
      <c r="B28" s="133" t="s">
        <v>102</v>
      </c>
      <c r="C28" s="134" t="s">
        <v>103</v>
      </c>
      <c r="D28" s="5">
        <v>15</v>
      </c>
      <c r="E28" s="5">
        <v>14.5</v>
      </c>
      <c r="F28" s="5">
        <f t="shared" si="2"/>
        <v>29.5</v>
      </c>
      <c r="G28" s="23"/>
      <c r="H28" s="23">
        <f t="shared" si="3"/>
      </c>
      <c r="I28" s="27">
        <f t="shared" si="0"/>
        <v>29.5</v>
      </c>
    </row>
    <row r="29" spans="1:9" ht="24" customHeight="1">
      <c r="A29" s="15">
        <f t="shared" si="1"/>
        <v>20</v>
      </c>
      <c r="B29" s="133" t="s">
        <v>104</v>
      </c>
      <c r="C29" s="134" t="s">
        <v>105</v>
      </c>
      <c r="D29" s="5" t="s">
        <v>118</v>
      </c>
      <c r="E29" s="5" t="s">
        <v>118</v>
      </c>
      <c r="F29" s="5" t="e">
        <f t="shared" si="2"/>
        <v>#VALUE!</v>
      </c>
      <c r="G29" s="23"/>
      <c r="H29" s="23">
        <f t="shared" si="3"/>
      </c>
      <c r="I29" s="27" t="e">
        <f t="shared" si="0"/>
        <v>#VALUE!</v>
      </c>
    </row>
    <row r="30" spans="1:9" ht="24" customHeight="1">
      <c r="A30" s="15">
        <f t="shared" si="1"/>
        <v>21</v>
      </c>
      <c r="B30" s="133" t="s">
        <v>106</v>
      </c>
      <c r="C30" s="134" t="s">
        <v>107</v>
      </c>
      <c r="D30" s="5">
        <v>13</v>
      </c>
      <c r="E30" s="5">
        <v>2</v>
      </c>
      <c r="F30" s="5">
        <f t="shared" si="2"/>
        <v>15</v>
      </c>
      <c r="G30" s="23"/>
      <c r="H30" s="23">
        <f t="shared" si="3"/>
      </c>
      <c r="I30" s="27">
        <f t="shared" si="0"/>
        <v>15</v>
      </c>
    </row>
    <row r="31" spans="1:9" ht="24" customHeight="1">
      <c r="A31" s="15">
        <f t="shared" si="1"/>
        <v>22</v>
      </c>
      <c r="B31" s="133" t="s">
        <v>108</v>
      </c>
      <c r="C31" s="134" t="s">
        <v>109</v>
      </c>
      <c r="D31" s="5" t="s">
        <v>118</v>
      </c>
      <c r="E31" s="5" t="s">
        <v>118</v>
      </c>
      <c r="F31" s="5" t="e">
        <f t="shared" si="2"/>
        <v>#VALUE!</v>
      </c>
      <c r="G31" s="23"/>
      <c r="H31" s="23">
        <f t="shared" si="3"/>
      </c>
      <c r="I31" s="27" t="e">
        <f t="shared" si="0"/>
        <v>#VALUE!</v>
      </c>
    </row>
    <row r="32" spans="1:9" ht="24" customHeight="1">
      <c r="A32" s="15">
        <f t="shared" si="1"/>
        <v>23</v>
      </c>
      <c r="B32" s="133" t="s">
        <v>110</v>
      </c>
      <c r="C32" s="134" t="s">
        <v>111</v>
      </c>
      <c r="D32" s="5" t="s">
        <v>118</v>
      </c>
      <c r="E32" s="5" t="s">
        <v>118</v>
      </c>
      <c r="F32" s="5" t="e">
        <f t="shared" si="2"/>
        <v>#VALUE!</v>
      </c>
      <c r="G32" s="23"/>
      <c r="H32" s="23">
        <f t="shared" si="3"/>
      </c>
      <c r="I32" s="27" t="e">
        <f t="shared" si="0"/>
        <v>#VALUE!</v>
      </c>
    </row>
    <row r="33" spans="1:9" ht="24" customHeight="1">
      <c r="A33" s="15">
        <f t="shared" si="1"/>
        <v>24</v>
      </c>
      <c r="B33" s="133" t="s">
        <v>112</v>
      </c>
      <c r="C33" s="134" t="s">
        <v>113</v>
      </c>
      <c r="D33" s="5">
        <v>14</v>
      </c>
      <c r="E33" s="5">
        <v>15.5</v>
      </c>
      <c r="F33" s="5">
        <f t="shared" si="2"/>
        <v>29.5</v>
      </c>
      <c r="G33" s="23"/>
      <c r="H33" s="23">
        <f t="shared" si="3"/>
      </c>
      <c r="I33" s="27">
        <f t="shared" si="0"/>
        <v>29.5</v>
      </c>
    </row>
    <row r="34" spans="1:9" ht="24" customHeight="1">
      <c r="A34" s="15">
        <f t="shared" si="1"/>
        <v>25</v>
      </c>
      <c r="B34" s="133" t="s">
        <v>114</v>
      </c>
      <c r="C34" s="134" t="s">
        <v>115</v>
      </c>
      <c r="D34" s="5">
        <v>13</v>
      </c>
      <c r="E34" s="5">
        <v>15</v>
      </c>
      <c r="F34" s="5">
        <f t="shared" si="2"/>
        <v>28</v>
      </c>
      <c r="G34" s="23"/>
      <c r="H34" s="23">
        <f t="shared" si="3"/>
      </c>
      <c r="I34" s="13">
        <f t="shared" si="0"/>
        <v>28</v>
      </c>
    </row>
    <row r="35" spans="1:9" ht="24" customHeight="1">
      <c r="A35" s="15">
        <f t="shared" si="1"/>
        <v>26</v>
      </c>
      <c r="B35" s="133" t="s">
        <v>116</v>
      </c>
      <c r="C35" s="134" t="s">
        <v>117</v>
      </c>
      <c r="D35" s="5" t="s">
        <v>118</v>
      </c>
      <c r="E35" s="38" t="s">
        <v>118</v>
      </c>
      <c r="F35" s="5" t="e">
        <f t="shared" si="2"/>
        <v>#VALUE!</v>
      </c>
      <c r="G35" s="51"/>
      <c r="H35" s="23">
        <f t="shared" si="3"/>
      </c>
      <c r="I35" s="13" t="e">
        <f t="shared" si="0"/>
        <v>#VALUE!</v>
      </c>
    </row>
    <row r="36" spans="1:9" ht="14.25" customHeight="1" thickBot="1">
      <c r="A36" s="18"/>
      <c r="C36" s="7"/>
      <c r="D36" s="1"/>
      <c r="E36" s="1"/>
      <c r="F36" s="1"/>
      <c r="G36" s="12"/>
      <c r="H36" s="1"/>
      <c r="I36" s="1"/>
    </row>
    <row r="37" spans="1:9" ht="22.5" customHeight="1" thickBot="1">
      <c r="A37" s="20"/>
      <c r="C37" s="152" t="s">
        <v>66</v>
      </c>
      <c r="D37" s="153"/>
      <c r="E37" s="153"/>
      <c r="F37" s="153"/>
      <c r="G37" s="153"/>
      <c r="H37" s="154"/>
      <c r="I37" s="1"/>
    </row>
    <row r="38" spans="1:9" ht="9.75" customHeight="1">
      <c r="A38" s="18"/>
      <c r="D38" s="3"/>
      <c r="E38" s="3"/>
      <c r="F38" s="3"/>
      <c r="G38" s="3"/>
      <c r="H38" s="3"/>
      <c r="I38" s="1"/>
    </row>
    <row r="39" s="4" customFormat="1" ht="21" customHeight="1"/>
    <row r="40" s="4" customFormat="1" ht="19.5" customHeight="1"/>
    <row r="41" spans="1:9" ht="9" customHeight="1">
      <c r="A41" s="3"/>
      <c r="B41" s="3"/>
      <c r="D41" s="3"/>
      <c r="E41" s="3"/>
      <c r="F41" s="3"/>
      <c r="G41" s="3"/>
      <c r="H41" s="3"/>
      <c r="I41" s="3"/>
    </row>
    <row r="42" spans="1:9" ht="16.5">
      <c r="A42" s="3"/>
      <c r="B42" s="3"/>
      <c r="D42" s="3"/>
      <c r="E42" s="3"/>
      <c r="F42" s="3"/>
      <c r="G42" s="3"/>
      <c r="H42" s="3"/>
      <c r="I42" s="3"/>
    </row>
    <row r="43" spans="1:9" ht="16.5">
      <c r="A43" s="3"/>
      <c r="B43" s="3"/>
      <c r="D43" s="3"/>
      <c r="E43" s="3"/>
      <c r="F43" s="3"/>
      <c r="G43" s="3"/>
      <c r="H43" s="3"/>
      <c r="I43" s="3"/>
    </row>
    <row r="44" spans="1:9" ht="16.5">
      <c r="A44" s="3"/>
      <c r="B44" s="3"/>
      <c r="D44" s="3"/>
      <c r="E44" s="3"/>
      <c r="F44" s="3"/>
      <c r="G44" s="3"/>
      <c r="H44" s="3"/>
      <c r="I44" s="3"/>
    </row>
    <row r="45" spans="1:9" ht="16.5">
      <c r="A45" s="3"/>
      <c r="B45" s="3"/>
      <c r="D45" s="3"/>
      <c r="E45" s="3"/>
      <c r="F45" s="3"/>
      <c r="G45" s="3"/>
      <c r="H45" s="3"/>
      <c r="I45" s="3"/>
    </row>
    <row r="46" spans="1:9" ht="16.5">
      <c r="A46" s="3"/>
      <c r="B46" s="3"/>
      <c r="D46" s="3"/>
      <c r="E46" s="3"/>
      <c r="F46" s="3"/>
      <c r="G46" s="3"/>
      <c r="H46" s="3"/>
      <c r="I46" s="3"/>
    </row>
    <row r="47" spans="1:9" ht="16.5">
      <c r="A47" s="3"/>
      <c r="B47" s="3"/>
      <c r="D47" s="3"/>
      <c r="E47" s="3"/>
      <c r="F47" s="3"/>
      <c r="G47" s="3"/>
      <c r="H47" s="3"/>
      <c r="I47" s="3"/>
    </row>
    <row r="48" ht="16.5">
      <c r="A48" s="18"/>
    </row>
    <row r="49" ht="16.5">
      <c r="A49" s="18"/>
    </row>
    <row r="50" ht="16.5">
      <c r="A50" s="18"/>
    </row>
    <row r="51" ht="16.5">
      <c r="A51" s="18"/>
    </row>
    <row r="52" ht="16.5">
      <c r="A52" s="18"/>
    </row>
    <row r="53" ht="16.5">
      <c r="A53" s="18"/>
    </row>
    <row r="54" ht="16.5">
      <c r="A54" s="18"/>
    </row>
    <row r="55" ht="16.5">
      <c r="A55" s="18"/>
    </row>
    <row r="56" ht="16.5">
      <c r="A56" s="18"/>
    </row>
    <row r="57" ht="16.5">
      <c r="A57" s="18"/>
    </row>
    <row r="58" ht="16.5">
      <c r="A58" s="18"/>
    </row>
    <row r="59" ht="16.5">
      <c r="A59" s="18"/>
    </row>
    <row r="60" ht="16.5">
      <c r="A60" s="18"/>
    </row>
    <row r="61" ht="16.5">
      <c r="A61" s="18"/>
    </row>
    <row r="62" ht="16.5">
      <c r="A62" s="18"/>
    </row>
    <row r="63" ht="16.5">
      <c r="A63" s="18"/>
    </row>
    <row r="64" ht="16.5">
      <c r="A64" s="18"/>
    </row>
    <row r="65" ht="16.5">
      <c r="A65" s="18"/>
    </row>
    <row r="66" ht="16.5">
      <c r="A66" s="18"/>
    </row>
    <row r="67" ht="16.5">
      <c r="A67" s="18"/>
    </row>
    <row r="68" ht="16.5">
      <c r="A68" s="18"/>
    </row>
    <row r="69" ht="16.5">
      <c r="A69" s="18"/>
    </row>
    <row r="70" ht="16.5">
      <c r="A70" s="18"/>
    </row>
    <row r="71" ht="16.5">
      <c r="A71" s="18"/>
    </row>
    <row r="72" ht="16.5">
      <c r="A72" s="18"/>
    </row>
    <row r="73" ht="16.5">
      <c r="A73" s="18"/>
    </row>
    <row r="74" ht="16.5">
      <c r="A74" s="18"/>
    </row>
    <row r="75" ht="16.5">
      <c r="A75" s="18"/>
    </row>
    <row r="76" ht="16.5">
      <c r="A76" s="18"/>
    </row>
    <row r="77" ht="16.5">
      <c r="A77" s="18"/>
    </row>
    <row r="78" ht="16.5">
      <c r="A78" s="18"/>
    </row>
    <row r="79" ht="16.5">
      <c r="A79" s="18"/>
    </row>
    <row r="80" ht="16.5">
      <c r="A80" s="18"/>
    </row>
    <row r="81" ht="16.5">
      <c r="A81" s="18"/>
    </row>
    <row r="82" ht="16.5">
      <c r="A82" s="18"/>
    </row>
    <row r="83" ht="16.5">
      <c r="A83" s="18"/>
    </row>
    <row r="84" ht="16.5">
      <c r="A84" s="18"/>
    </row>
    <row r="85" ht="16.5">
      <c r="A85" s="18"/>
    </row>
    <row r="86" ht="16.5">
      <c r="A86" s="18"/>
    </row>
    <row r="87" ht="16.5">
      <c r="A87" s="18"/>
    </row>
    <row r="88" ht="16.5">
      <c r="A88" s="18"/>
    </row>
    <row r="89" ht="16.5">
      <c r="A89" s="18"/>
    </row>
    <row r="90" ht="16.5">
      <c r="A90" s="18"/>
    </row>
    <row r="91" ht="16.5">
      <c r="A91" s="18"/>
    </row>
    <row r="92" ht="16.5">
      <c r="A92" s="18"/>
    </row>
    <row r="93" ht="16.5">
      <c r="A93" s="18"/>
    </row>
    <row r="94" ht="16.5">
      <c r="A94" s="18"/>
    </row>
    <row r="95" ht="16.5">
      <c r="A95" s="18"/>
    </row>
    <row r="96" ht="16.5">
      <c r="A96" s="18"/>
    </row>
    <row r="97" ht="16.5">
      <c r="A97" s="18"/>
    </row>
    <row r="98" ht="16.5">
      <c r="A98" s="18"/>
    </row>
    <row r="99" ht="16.5">
      <c r="A99" s="18"/>
    </row>
    <row r="100" ht="16.5">
      <c r="A100" s="18"/>
    </row>
    <row r="101" ht="16.5">
      <c r="A101" s="18"/>
    </row>
    <row r="102" ht="16.5">
      <c r="A102" s="18"/>
    </row>
    <row r="103" ht="16.5">
      <c r="A103" s="18"/>
    </row>
    <row r="104" ht="16.5">
      <c r="A104" s="18"/>
    </row>
    <row r="105" ht="16.5">
      <c r="A105" s="18"/>
    </row>
    <row r="106" ht="16.5">
      <c r="A106" s="18"/>
    </row>
    <row r="107" ht="16.5">
      <c r="A107" s="18"/>
    </row>
    <row r="108" ht="16.5">
      <c r="A108" s="18"/>
    </row>
    <row r="109" ht="16.5">
      <c r="A109" s="18"/>
    </row>
    <row r="110" ht="16.5">
      <c r="A110" s="18"/>
    </row>
    <row r="111" ht="16.5">
      <c r="A111" s="18"/>
    </row>
    <row r="112" ht="16.5">
      <c r="A112" s="18"/>
    </row>
    <row r="113" ht="16.5">
      <c r="A113" s="18"/>
    </row>
    <row r="114" ht="16.5">
      <c r="A114" s="18"/>
    </row>
    <row r="115" ht="16.5">
      <c r="A115" s="18"/>
    </row>
    <row r="116" ht="16.5">
      <c r="A116" s="18"/>
    </row>
    <row r="117" ht="16.5">
      <c r="A117" s="18"/>
    </row>
    <row r="118" ht="16.5">
      <c r="A118" s="18"/>
    </row>
    <row r="119" ht="16.5">
      <c r="A119" s="18"/>
    </row>
    <row r="120" ht="16.5">
      <c r="A120" s="18"/>
    </row>
    <row r="121" ht="16.5">
      <c r="A121" s="18"/>
    </row>
    <row r="122" ht="16.5">
      <c r="A122" s="18"/>
    </row>
    <row r="123" ht="16.5">
      <c r="A123" s="18"/>
    </row>
    <row r="124" ht="16.5">
      <c r="A124" s="18"/>
    </row>
    <row r="125" ht="16.5">
      <c r="A125" s="18"/>
    </row>
    <row r="126" ht="16.5">
      <c r="A126" s="18"/>
    </row>
    <row r="127" ht="16.5">
      <c r="A127" s="18"/>
    </row>
    <row r="128" ht="16.5">
      <c r="A128" s="18"/>
    </row>
    <row r="129" ht="16.5">
      <c r="A129" s="18"/>
    </row>
    <row r="130" ht="16.5">
      <c r="A130" s="18"/>
    </row>
    <row r="131" ht="16.5">
      <c r="A131" s="18"/>
    </row>
    <row r="132" ht="16.5">
      <c r="A132" s="18"/>
    </row>
    <row r="133" ht="16.5">
      <c r="A133" s="18"/>
    </row>
    <row r="134" ht="16.5">
      <c r="A134" s="18"/>
    </row>
    <row r="135" ht="16.5">
      <c r="A135" s="18"/>
    </row>
    <row r="136" ht="16.5">
      <c r="A136" s="18"/>
    </row>
    <row r="137" ht="16.5">
      <c r="A137" s="18"/>
    </row>
    <row r="138" ht="16.5">
      <c r="A138" s="18"/>
    </row>
    <row r="139" ht="16.5">
      <c r="A139" s="18"/>
    </row>
    <row r="140" ht="16.5">
      <c r="A140" s="18"/>
    </row>
    <row r="141" ht="16.5">
      <c r="A141" s="18"/>
    </row>
    <row r="142" ht="16.5">
      <c r="A142" s="18"/>
    </row>
    <row r="143" ht="16.5">
      <c r="A143" s="18"/>
    </row>
    <row r="144" ht="16.5">
      <c r="A144" s="18"/>
    </row>
    <row r="145" ht="16.5">
      <c r="A145" s="18"/>
    </row>
    <row r="146" ht="16.5">
      <c r="A146" s="18"/>
    </row>
    <row r="147" ht="16.5">
      <c r="A147" s="18"/>
    </row>
    <row r="148" ht="16.5">
      <c r="A148" s="18"/>
    </row>
    <row r="149" ht="16.5">
      <c r="A149" s="18"/>
    </row>
    <row r="150" ht="16.5">
      <c r="A150" s="18"/>
    </row>
    <row r="151" ht="16.5">
      <c r="A151" s="18"/>
    </row>
    <row r="152" ht="16.5">
      <c r="A152" s="18"/>
    </row>
    <row r="153" ht="16.5">
      <c r="A153" s="18"/>
    </row>
    <row r="154" ht="16.5">
      <c r="A154" s="18"/>
    </row>
    <row r="155" ht="16.5">
      <c r="A155" s="18"/>
    </row>
    <row r="156" ht="16.5">
      <c r="A156" s="18"/>
    </row>
    <row r="157" ht="16.5">
      <c r="A157" s="18"/>
    </row>
    <row r="158" ht="16.5">
      <c r="A158" s="18"/>
    </row>
    <row r="159" ht="16.5">
      <c r="A159" s="18"/>
    </row>
    <row r="160" ht="16.5">
      <c r="A160" s="18"/>
    </row>
    <row r="161" ht="16.5">
      <c r="A161" s="18"/>
    </row>
    <row r="162" ht="16.5">
      <c r="A162" s="18"/>
    </row>
    <row r="163" ht="16.5">
      <c r="A163" s="18"/>
    </row>
    <row r="164" ht="16.5">
      <c r="A164" s="18"/>
    </row>
    <row r="165" ht="16.5">
      <c r="A165" s="18"/>
    </row>
    <row r="166" ht="16.5">
      <c r="A166" s="18"/>
    </row>
    <row r="167" ht="16.5">
      <c r="A167" s="18"/>
    </row>
    <row r="168" ht="16.5">
      <c r="A168" s="18"/>
    </row>
    <row r="169" ht="16.5">
      <c r="A169" s="18"/>
    </row>
    <row r="170" ht="16.5">
      <c r="A170" s="18"/>
    </row>
    <row r="171" ht="16.5">
      <c r="A171" s="18"/>
    </row>
    <row r="172" ht="16.5">
      <c r="A172" s="18"/>
    </row>
    <row r="173" ht="16.5">
      <c r="A173" s="18"/>
    </row>
    <row r="174" ht="16.5">
      <c r="A174" s="18"/>
    </row>
    <row r="175" ht="16.5">
      <c r="A175" s="18"/>
    </row>
    <row r="176" ht="16.5">
      <c r="A176" s="18"/>
    </row>
    <row r="177" ht="16.5">
      <c r="A177" s="18"/>
    </row>
    <row r="178" ht="16.5">
      <c r="A178" s="18"/>
    </row>
    <row r="179" ht="16.5">
      <c r="A179" s="18"/>
    </row>
    <row r="180" ht="16.5">
      <c r="A180" s="18"/>
    </row>
    <row r="181" ht="16.5">
      <c r="A181" s="18"/>
    </row>
    <row r="182" ht="16.5">
      <c r="A182" s="18"/>
    </row>
    <row r="183" ht="16.5">
      <c r="A183" s="18"/>
    </row>
    <row r="184" ht="16.5">
      <c r="A184" s="18"/>
    </row>
    <row r="185" ht="16.5">
      <c r="A185" s="18"/>
    </row>
    <row r="186" ht="16.5">
      <c r="A186" s="18"/>
    </row>
    <row r="187" ht="16.5">
      <c r="A187" s="18"/>
    </row>
    <row r="188" ht="16.5">
      <c r="A188" s="18"/>
    </row>
    <row r="189" ht="16.5">
      <c r="A189" s="18"/>
    </row>
    <row r="190" ht="16.5">
      <c r="A190" s="18"/>
    </row>
    <row r="191" ht="16.5">
      <c r="A191" s="18"/>
    </row>
    <row r="192" ht="16.5">
      <c r="A192" s="18"/>
    </row>
    <row r="193" ht="16.5">
      <c r="A193" s="18"/>
    </row>
    <row r="194" ht="16.5">
      <c r="A194" s="18"/>
    </row>
    <row r="195" ht="16.5">
      <c r="A195" s="18"/>
    </row>
    <row r="196" ht="16.5">
      <c r="A196" s="18"/>
    </row>
    <row r="197" ht="16.5">
      <c r="A197" s="18"/>
    </row>
    <row r="198" ht="16.5">
      <c r="A198" s="18"/>
    </row>
    <row r="199" ht="16.5">
      <c r="A199" s="18"/>
    </row>
    <row r="200" ht="16.5">
      <c r="A200" s="18"/>
    </row>
    <row r="201" ht="16.5">
      <c r="A201" s="18"/>
    </row>
    <row r="202" ht="16.5">
      <c r="A202" s="18"/>
    </row>
    <row r="203" ht="16.5">
      <c r="A203" s="18"/>
    </row>
    <row r="204" ht="16.5">
      <c r="A204" s="18"/>
    </row>
    <row r="205" ht="16.5">
      <c r="A205" s="18"/>
    </row>
    <row r="206" ht="16.5">
      <c r="A206" s="18"/>
    </row>
    <row r="207" ht="16.5">
      <c r="A207" s="18"/>
    </row>
    <row r="208" ht="16.5">
      <c r="A208" s="18"/>
    </row>
    <row r="209" ht="16.5">
      <c r="A209" s="18"/>
    </row>
    <row r="210" ht="16.5">
      <c r="A210" s="18"/>
    </row>
    <row r="211" ht="16.5">
      <c r="A211" s="18"/>
    </row>
    <row r="212" ht="16.5">
      <c r="A212" s="18"/>
    </row>
    <row r="213" ht="16.5">
      <c r="A213" s="18"/>
    </row>
    <row r="214" ht="16.5">
      <c r="A214" s="18"/>
    </row>
    <row r="215" ht="16.5">
      <c r="A215" s="18"/>
    </row>
    <row r="216" ht="16.5">
      <c r="A216" s="18"/>
    </row>
    <row r="217" ht="16.5">
      <c r="A217" s="18"/>
    </row>
    <row r="218" ht="16.5">
      <c r="A218" s="18"/>
    </row>
    <row r="219" ht="16.5">
      <c r="A219" s="18"/>
    </row>
    <row r="220" ht="16.5">
      <c r="A220" s="18"/>
    </row>
    <row r="221" ht="16.5">
      <c r="A221" s="18"/>
    </row>
    <row r="222" ht="16.5">
      <c r="A222" s="18"/>
    </row>
    <row r="223" ht="16.5">
      <c r="A223" s="18"/>
    </row>
    <row r="224" ht="16.5">
      <c r="A224" s="18"/>
    </row>
    <row r="225" ht="16.5">
      <c r="A225" s="18"/>
    </row>
    <row r="226" ht="16.5">
      <c r="A226" s="18"/>
    </row>
    <row r="227" ht="16.5">
      <c r="A227" s="18"/>
    </row>
    <row r="228" ht="16.5">
      <c r="A228" s="18"/>
    </row>
    <row r="229" ht="16.5">
      <c r="A229" s="18"/>
    </row>
    <row r="230" ht="16.5">
      <c r="A230" s="18"/>
    </row>
    <row r="231" ht="16.5">
      <c r="A231" s="18"/>
    </row>
    <row r="232" ht="16.5">
      <c r="A232" s="18"/>
    </row>
    <row r="233" ht="16.5">
      <c r="A233" s="18"/>
    </row>
    <row r="234" ht="16.5">
      <c r="A234" s="18"/>
    </row>
    <row r="235" ht="16.5">
      <c r="A235" s="18"/>
    </row>
    <row r="236" ht="16.5">
      <c r="A236" s="18"/>
    </row>
    <row r="237" ht="16.5">
      <c r="A237" s="18"/>
    </row>
    <row r="238" ht="16.5">
      <c r="A238" s="18"/>
    </row>
    <row r="239" ht="16.5">
      <c r="A239" s="18"/>
    </row>
    <row r="240" ht="16.5">
      <c r="A240" s="18"/>
    </row>
    <row r="241" ht="16.5">
      <c r="A241" s="18"/>
    </row>
    <row r="242" ht="16.5">
      <c r="A242" s="18"/>
    </row>
    <row r="243" ht="16.5">
      <c r="A243" s="18"/>
    </row>
    <row r="244" ht="16.5">
      <c r="A244" s="18"/>
    </row>
    <row r="245" ht="16.5">
      <c r="A245" s="18"/>
    </row>
    <row r="246" ht="16.5">
      <c r="A246" s="18"/>
    </row>
    <row r="247" ht="16.5">
      <c r="A247" s="18"/>
    </row>
    <row r="248" ht="16.5">
      <c r="A248" s="18"/>
    </row>
    <row r="249" ht="16.5">
      <c r="A249" s="18"/>
    </row>
    <row r="250" ht="16.5">
      <c r="A250" s="18"/>
    </row>
    <row r="251" ht="16.5">
      <c r="A251" s="18"/>
    </row>
    <row r="252" ht="16.5">
      <c r="A252" s="18"/>
    </row>
    <row r="253" ht="16.5">
      <c r="A253" s="18"/>
    </row>
    <row r="254" ht="16.5">
      <c r="A254" s="18"/>
    </row>
    <row r="255" ht="16.5">
      <c r="A255" s="18"/>
    </row>
    <row r="256" ht="16.5">
      <c r="A256" s="18"/>
    </row>
    <row r="257" ht="16.5">
      <c r="A257" s="18"/>
    </row>
    <row r="258" ht="16.5">
      <c r="A258" s="18"/>
    </row>
    <row r="259" ht="16.5">
      <c r="A259" s="18"/>
    </row>
    <row r="260" ht="16.5">
      <c r="A260" s="18"/>
    </row>
    <row r="261" ht="16.5">
      <c r="A261" s="18"/>
    </row>
    <row r="262" ht="16.5">
      <c r="A262" s="18"/>
    </row>
    <row r="263" ht="16.5">
      <c r="A263" s="18"/>
    </row>
    <row r="264" ht="16.5">
      <c r="A264" s="18"/>
    </row>
    <row r="265" ht="16.5">
      <c r="A265" s="18"/>
    </row>
    <row r="266" ht="16.5">
      <c r="A266" s="18"/>
    </row>
    <row r="267" ht="16.5">
      <c r="A267" s="18"/>
    </row>
    <row r="268" ht="16.5">
      <c r="A268" s="18"/>
    </row>
    <row r="269" ht="16.5">
      <c r="A269" s="18"/>
    </row>
    <row r="270" ht="16.5">
      <c r="A270" s="18"/>
    </row>
    <row r="271" ht="16.5">
      <c r="A271" s="18"/>
    </row>
    <row r="272" ht="16.5">
      <c r="A272" s="18"/>
    </row>
    <row r="273" ht="16.5">
      <c r="A273" s="18"/>
    </row>
    <row r="274" ht="16.5">
      <c r="A274" s="18"/>
    </row>
    <row r="275" ht="16.5">
      <c r="A275" s="18"/>
    </row>
    <row r="276" ht="16.5">
      <c r="A276" s="18"/>
    </row>
    <row r="277" ht="16.5">
      <c r="A277" s="18"/>
    </row>
    <row r="278" ht="16.5">
      <c r="A278" s="18"/>
    </row>
    <row r="279" ht="16.5">
      <c r="A279" s="18"/>
    </row>
    <row r="280" ht="16.5">
      <c r="A280" s="18"/>
    </row>
    <row r="281" ht="16.5">
      <c r="A281" s="18"/>
    </row>
    <row r="282" ht="16.5">
      <c r="A282" s="18"/>
    </row>
    <row r="283" ht="16.5">
      <c r="A283" s="18"/>
    </row>
    <row r="284" ht="16.5">
      <c r="A284" s="18"/>
    </row>
    <row r="285" ht="16.5">
      <c r="A285" s="18"/>
    </row>
    <row r="286" ht="16.5">
      <c r="A286" s="18"/>
    </row>
    <row r="287" ht="16.5">
      <c r="A287" s="18"/>
    </row>
    <row r="288" ht="16.5">
      <c r="A288" s="18"/>
    </row>
    <row r="289" ht="16.5">
      <c r="A289" s="18"/>
    </row>
    <row r="290" ht="16.5">
      <c r="A290" s="18"/>
    </row>
    <row r="291" ht="16.5">
      <c r="A291" s="18"/>
    </row>
    <row r="292" ht="16.5">
      <c r="A292" s="18"/>
    </row>
    <row r="293" ht="16.5">
      <c r="A293" s="18"/>
    </row>
    <row r="294" ht="16.5">
      <c r="A294" s="18"/>
    </row>
    <row r="295" ht="16.5">
      <c r="A295" s="18"/>
    </row>
    <row r="296" ht="16.5">
      <c r="A296" s="18"/>
    </row>
    <row r="297" ht="16.5">
      <c r="A297" s="18"/>
    </row>
    <row r="298" ht="16.5">
      <c r="A298" s="18"/>
    </row>
    <row r="299" ht="16.5">
      <c r="A299" s="18"/>
    </row>
    <row r="300" ht="16.5">
      <c r="A300" s="18"/>
    </row>
    <row r="301" ht="16.5">
      <c r="A301" s="18"/>
    </row>
    <row r="302" ht="16.5">
      <c r="A302" s="18"/>
    </row>
    <row r="303" ht="16.5">
      <c r="A303" s="18"/>
    </row>
    <row r="304" ht="16.5">
      <c r="A304" s="18"/>
    </row>
    <row r="305" ht="16.5">
      <c r="A305" s="18"/>
    </row>
    <row r="306" ht="16.5">
      <c r="A306" s="18"/>
    </row>
    <row r="307" ht="16.5">
      <c r="A307" s="18"/>
    </row>
    <row r="308" ht="16.5">
      <c r="A308" s="18"/>
    </row>
    <row r="309" ht="16.5">
      <c r="A309" s="18"/>
    </row>
    <row r="310" ht="16.5">
      <c r="A310" s="18"/>
    </row>
    <row r="311" ht="16.5">
      <c r="A311" s="18"/>
    </row>
    <row r="312" ht="16.5">
      <c r="A312" s="18"/>
    </row>
    <row r="313" ht="16.5">
      <c r="A313" s="18"/>
    </row>
    <row r="314" ht="16.5">
      <c r="A314" s="18"/>
    </row>
    <row r="315" ht="16.5">
      <c r="A315" s="18"/>
    </row>
    <row r="316" ht="16.5">
      <c r="A316" s="18"/>
    </row>
    <row r="317" ht="16.5">
      <c r="A317" s="18"/>
    </row>
    <row r="318" ht="16.5">
      <c r="A318" s="18"/>
    </row>
    <row r="319" ht="16.5">
      <c r="A319" s="18"/>
    </row>
    <row r="320" ht="16.5">
      <c r="A320" s="18"/>
    </row>
    <row r="321" ht="16.5">
      <c r="A321" s="18"/>
    </row>
    <row r="322" ht="16.5">
      <c r="A322" s="18"/>
    </row>
    <row r="323" ht="16.5">
      <c r="A323" s="18"/>
    </row>
    <row r="324" ht="16.5">
      <c r="A324" s="18"/>
    </row>
    <row r="325" ht="16.5">
      <c r="A325" s="18"/>
    </row>
    <row r="326" ht="16.5">
      <c r="A326" s="18"/>
    </row>
    <row r="327" ht="16.5">
      <c r="A327" s="18"/>
    </row>
    <row r="328" ht="16.5">
      <c r="A328" s="18"/>
    </row>
    <row r="329" ht="16.5">
      <c r="A329" s="18"/>
    </row>
    <row r="330" ht="16.5">
      <c r="A330" s="18"/>
    </row>
    <row r="331" ht="16.5">
      <c r="A331" s="18"/>
    </row>
    <row r="332" ht="16.5">
      <c r="A332" s="18"/>
    </row>
    <row r="333" ht="16.5">
      <c r="A333" s="18"/>
    </row>
    <row r="334" ht="16.5">
      <c r="A334" s="18"/>
    </row>
    <row r="335" ht="16.5">
      <c r="A335" s="18"/>
    </row>
    <row r="336" ht="16.5">
      <c r="A336" s="18"/>
    </row>
    <row r="337" ht="16.5">
      <c r="A337" s="18"/>
    </row>
    <row r="338" ht="16.5">
      <c r="A338" s="18"/>
    </row>
    <row r="339" ht="16.5">
      <c r="A339" s="18"/>
    </row>
    <row r="340" ht="16.5">
      <c r="A340" s="18"/>
    </row>
    <row r="341" ht="16.5">
      <c r="A341" s="18"/>
    </row>
    <row r="342" ht="16.5">
      <c r="A342" s="18"/>
    </row>
    <row r="343" ht="16.5">
      <c r="A343" s="18"/>
    </row>
    <row r="344" ht="16.5">
      <c r="A344" s="18"/>
    </row>
  </sheetData>
  <sheetProtection/>
  <mergeCells count="8">
    <mergeCell ref="C3:H3"/>
    <mergeCell ref="A1:D1"/>
    <mergeCell ref="G1:I1"/>
    <mergeCell ref="A2:D2"/>
    <mergeCell ref="G2:I2"/>
    <mergeCell ref="C37:H37"/>
    <mergeCell ref="D5:G5"/>
    <mergeCell ref="C7:H7"/>
  </mergeCells>
  <printOptions verticalCentered="1"/>
  <pageMargins left="0.3937007874015748" right="0.6" top="0.3937007874015748" bottom="0.3937007874015748" header="0.3937007874015748" footer="0.3937007874015748"/>
  <pageSetup horizontalDpi="600" verticalDpi="600" orientation="portrait" paperSize="9" scale="83" r:id="rId1"/>
  <headerFooter alignWithMargins="0">
    <oddHeader xml:space="preserve">&amp;C&amp;"Comic Sans MS,Gras"&amp;12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2"/>
  <sheetViews>
    <sheetView rightToLeft="1" view="pageBreakPreview" zoomScaleSheetLayoutView="100" zoomScalePageLayoutView="0" workbookViewId="0" topLeftCell="A22">
      <selection activeCell="E37" sqref="E37"/>
    </sheetView>
  </sheetViews>
  <sheetFormatPr defaultColWidth="11.421875" defaultRowHeight="12.75"/>
  <cols>
    <col min="1" max="1" width="6.7109375" style="19" customWidth="1"/>
    <col min="2" max="2" width="17.57421875" style="18" customWidth="1"/>
    <col min="3" max="3" width="17.7109375" style="3" customWidth="1"/>
    <col min="4" max="9" width="10.7109375" style="2" customWidth="1"/>
    <col min="10" max="10" width="7.8515625" style="3" customWidth="1"/>
    <col min="11" max="16384" width="11.421875" style="3" customWidth="1"/>
  </cols>
  <sheetData>
    <row r="1" spans="1:9" ht="9.75" customHeight="1">
      <c r="A1" s="18"/>
      <c r="D1" s="3"/>
      <c r="E1" s="3"/>
      <c r="F1" s="3"/>
      <c r="G1" s="3"/>
      <c r="H1" s="3"/>
      <c r="I1" s="1"/>
    </row>
    <row r="2" spans="1:10" s="4" customFormat="1" ht="21" customHeight="1">
      <c r="A2" s="162" t="s">
        <v>2</v>
      </c>
      <c r="B2" s="162"/>
      <c r="C2" s="162"/>
      <c r="D2" s="162"/>
      <c r="E2" s="14"/>
      <c r="F2" s="14"/>
      <c r="G2" s="162" t="s">
        <v>17</v>
      </c>
      <c r="H2" s="162"/>
      <c r="I2" s="162"/>
      <c r="J2" s="3"/>
    </row>
    <row r="3" spans="1:10" s="4" customFormat="1" ht="19.5" customHeight="1" thickBot="1">
      <c r="A3" s="162" t="s">
        <v>3</v>
      </c>
      <c r="B3" s="162"/>
      <c r="C3" s="162"/>
      <c r="D3" s="162"/>
      <c r="E3" s="14"/>
      <c r="F3" s="14"/>
      <c r="G3" s="162" t="s">
        <v>4</v>
      </c>
      <c r="H3" s="162"/>
      <c r="I3" s="162"/>
      <c r="J3" s="3"/>
    </row>
    <row r="4" spans="1:9" s="4" customFormat="1" ht="23.25" customHeight="1" thickBot="1">
      <c r="A4" s="18"/>
      <c r="B4" s="18"/>
      <c r="C4" s="159" t="s">
        <v>20</v>
      </c>
      <c r="D4" s="160"/>
      <c r="E4" s="160"/>
      <c r="F4" s="160"/>
      <c r="G4" s="160"/>
      <c r="H4" s="161"/>
      <c r="I4" s="2"/>
    </row>
    <row r="5" spans="1:10" s="4" customFormat="1" ht="4.5" customHeight="1" thickBot="1">
      <c r="A5" s="18"/>
      <c r="B5" s="18"/>
      <c r="C5" s="3"/>
      <c r="D5" s="6"/>
      <c r="E5" s="2"/>
      <c r="F5" s="6"/>
      <c r="G5" s="6"/>
      <c r="H5" s="2"/>
      <c r="I5" s="2"/>
      <c r="J5" s="3"/>
    </row>
    <row r="6" spans="1:10" s="4" customFormat="1" ht="30.75" customHeight="1" thickBot="1">
      <c r="A6" s="18"/>
      <c r="B6" s="18"/>
      <c r="C6" s="3"/>
      <c r="D6" s="156" t="s">
        <v>62</v>
      </c>
      <c r="E6" s="157"/>
      <c r="F6" s="157"/>
      <c r="G6" s="158"/>
      <c r="H6" s="14"/>
      <c r="I6" s="6"/>
      <c r="J6" s="3"/>
    </row>
    <row r="7" spans="1:10" s="4" customFormat="1" ht="8.25" customHeight="1" thickBot="1">
      <c r="A7" s="18"/>
      <c r="B7" s="18"/>
      <c r="C7" s="3"/>
      <c r="D7" s="8"/>
      <c r="E7" s="8"/>
      <c r="F7" s="8"/>
      <c r="G7" s="2"/>
      <c r="H7" s="2"/>
      <c r="I7" s="2"/>
      <c r="J7" s="3"/>
    </row>
    <row r="8" spans="1:10" s="4" customFormat="1" ht="22.5" customHeight="1" thickBot="1" thickTop="1">
      <c r="A8" s="28"/>
      <c r="B8" s="18"/>
      <c r="C8" s="149" t="s">
        <v>53</v>
      </c>
      <c r="D8" s="150"/>
      <c r="E8" s="150"/>
      <c r="F8" s="150"/>
      <c r="G8" s="150"/>
      <c r="H8" s="151"/>
      <c r="I8" s="2"/>
      <c r="J8" s="3"/>
    </row>
    <row r="9" spans="1:10" s="4" customFormat="1" ht="5.25" customHeight="1" thickBot="1" thickTop="1">
      <c r="A9" s="18"/>
      <c r="B9" s="18"/>
      <c r="C9" s="3"/>
      <c r="D9" s="2"/>
      <c r="E9" s="2"/>
      <c r="F9" s="2"/>
      <c r="G9" s="2"/>
      <c r="H9" s="2"/>
      <c r="I9" s="2"/>
      <c r="J9" s="3"/>
    </row>
    <row r="10" spans="1:10" s="4" customFormat="1" ht="76.5" customHeight="1" thickBot="1">
      <c r="A10" s="39" t="s">
        <v>0</v>
      </c>
      <c r="B10" s="123" t="s">
        <v>63</v>
      </c>
      <c r="C10" s="123" t="s">
        <v>64</v>
      </c>
      <c r="D10" s="9" t="s">
        <v>5</v>
      </c>
      <c r="E10" s="9" t="s">
        <v>6</v>
      </c>
      <c r="F10" s="11" t="s">
        <v>54</v>
      </c>
      <c r="G10" s="9" t="s">
        <v>7</v>
      </c>
      <c r="H10" s="9" t="s">
        <v>26</v>
      </c>
      <c r="I10" s="9" t="s">
        <v>1</v>
      </c>
      <c r="J10" s="3"/>
    </row>
    <row r="11" spans="1:10" s="4" customFormat="1" ht="24" customHeight="1">
      <c r="A11" s="15">
        <v>1</v>
      </c>
      <c r="B11" s="131" t="s">
        <v>67</v>
      </c>
      <c r="C11" s="132" t="s">
        <v>68</v>
      </c>
      <c r="D11" s="69" t="s">
        <v>118</v>
      </c>
      <c r="E11" s="64" t="s">
        <v>118</v>
      </c>
      <c r="F11" s="64" t="e">
        <f>2*(D11+E11)/2</f>
        <v>#VALUE!</v>
      </c>
      <c r="G11" s="70"/>
      <c r="H11" s="70">
        <f>IF(G11="","",2*(D11+G11)/2)</f>
      </c>
      <c r="I11" s="65" t="e">
        <f aca="true" t="shared" si="0" ref="I11:I36">IF(H11="",F11,IF(H11&gt;F11,H11,F11))</f>
        <v>#VALUE!</v>
      </c>
      <c r="J11" s="3"/>
    </row>
    <row r="12" spans="1:10" s="4" customFormat="1" ht="24" customHeight="1">
      <c r="A12" s="15">
        <f aca="true" t="shared" si="1" ref="A12:A36">A11+1</f>
        <v>2</v>
      </c>
      <c r="B12" s="133" t="s">
        <v>69</v>
      </c>
      <c r="C12" s="134" t="s">
        <v>70</v>
      </c>
      <c r="D12" s="71" t="s">
        <v>118</v>
      </c>
      <c r="E12" s="5" t="s">
        <v>118</v>
      </c>
      <c r="F12" s="5" t="e">
        <f aca="true" t="shared" si="2" ref="F12:F36">2*(D12+E12)/2</f>
        <v>#VALUE!</v>
      </c>
      <c r="G12" s="23"/>
      <c r="H12" s="23">
        <f aca="true" t="shared" si="3" ref="H12:H36">IF(G12="","",2*(D12+G12)/2)</f>
      </c>
      <c r="I12" s="27" t="e">
        <f t="shared" si="0"/>
        <v>#VALUE!</v>
      </c>
      <c r="J12" s="3"/>
    </row>
    <row r="13" spans="1:10" s="4" customFormat="1" ht="24" customHeight="1">
      <c r="A13" s="15">
        <f t="shared" si="1"/>
        <v>3</v>
      </c>
      <c r="B13" s="133" t="s">
        <v>71</v>
      </c>
      <c r="C13" s="134" t="s">
        <v>72</v>
      </c>
      <c r="D13" s="71">
        <v>9</v>
      </c>
      <c r="E13" s="5">
        <v>6</v>
      </c>
      <c r="F13" s="5">
        <f t="shared" si="2"/>
        <v>15</v>
      </c>
      <c r="G13" s="23"/>
      <c r="H13" s="23">
        <f t="shared" si="3"/>
      </c>
      <c r="I13" s="27">
        <f t="shared" si="0"/>
        <v>15</v>
      </c>
      <c r="J13" s="3"/>
    </row>
    <row r="14" spans="1:10" s="4" customFormat="1" ht="24" customHeight="1">
      <c r="A14" s="15">
        <f t="shared" si="1"/>
        <v>4</v>
      </c>
      <c r="B14" s="133" t="s">
        <v>73</v>
      </c>
      <c r="C14" s="134" t="s">
        <v>74</v>
      </c>
      <c r="D14" s="71" t="s">
        <v>118</v>
      </c>
      <c r="E14" s="5" t="s">
        <v>118</v>
      </c>
      <c r="F14" s="5" t="e">
        <f t="shared" si="2"/>
        <v>#VALUE!</v>
      </c>
      <c r="G14" s="23"/>
      <c r="H14" s="23">
        <f t="shared" si="3"/>
      </c>
      <c r="I14" s="27" t="e">
        <f t="shared" si="0"/>
        <v>#VALUE!</v>
      </c>
      <c r="J14" s="3"/>
    </row>
    <row r="15" spans="1:10" s="4" customFormat="1" ht="24" customHeight="1">
      <c r="A15" s="15">
        <f t="shared" si="1"/>
        <v>5</v>
      </c>
      <c r="B15" s="133" t="s">
        <v>75</v>
      </c>
      <c r="C15" s="134" t="s">
        <v>76</v>
      </c>
      <c r="D15" s="71">
        <v>11</v>
      </c>
      <c r="E15" s="5">
        <v>3</v>
      </c>
      <c r="F15" s="5">
        <f t="shared" si="2"/>
        <v>14</v>
      </c>
      <c r="G15" s="23"/>
      <c r="H15" s="23">
        <f t="shared" si="3"/>
      </c>
      <c r="I15" s="27">
        <f t="shared" si="0"/>
        <v>14</v>
      </c>
      <c r="J15" s="3"/>
    </row>
    <row r="16" spans="1:10" s="4" customFormat="1" ht="24" customHeight="1">
      <c r="A16" s="15">
        <f t="shared" si="1"/>
        <v>6</v>
      </c>
      <c r="B16" s="133" t="s">
        <v>77</v>
      </c>
      <c r="C16" s="134" t="s">
        <v>78</v>
      </c>
      <c r="D16" s="71">
        <v>15.5</v>
      </c>
      <c r="E16" s="5">
        <v>13.25</v>
      </c>
      <c r="F16" s="5">
        <f t="shared" si="2"/>
        <v>28.75</v>
      </c>
      <c r="G16" s="23"/>
      <c r="H16" s="23">
        <f t="shared" si="3"/>
      </c>
      <c r="I16" s="27">
        <f t="shared" si="0"/>
        <v>28.75</v>
      </c>
      <c r="J16" s="3"/>
    </row>
    <row r="17" spans="1:10" s="4" customFormat="1" ht="24" customHeight="1">
      <c r="A17" s="15">
        <f t="shared" si="1"/>
        <v>7</v>
      </c>
      <c r="B17" s="133" t="s">
        <v>79</v>
      </c>
      <c r="C17" s="134" t="s">
        <v>80</v>
      </c>
      <c r="D17" s="71">
        <v>14</v>
      </c>
      <c r="E17" s="5">
        <v>9</v>
      </c>
      <c r="F17" s="5">
        <f t="shared" si="2"/>
        <v>23</v>
      </c>
      <c r="G17" s="23"/>
      <c r="H17" s="23">
        <f t="shared" si="3"/>
      </c>
      <c r="I17" s="27">
        <f t="shared" si="0"/>
        <v>23</v>
      </c>
      <c r="J17" s="3"/>
    </row>
    <row r="18" spans="1:10" s="4" customFormat="1" ht="24" customHeight="1">
      <c r="A18" s="15">
        <f t="shared" si="1"/>
        <v>8</v>
      </c>
      <c r="B18" s="133" t="s">
        <v>81</v>
      </c>
      <c r="C18" s="134" t="s">
        <v>82</v>
      </c>
      <c r="D18" s="71">
        <v>15</v>
      </c>
      <c r="E18" s="5">
        <v>5.5</v>
      </c>
      <c r="F18" s="5">
        <f t="shared" si="2"/>
        <v>20.5</v>
      </c>
      <c r="G18" s="23"/>
      <c r="H18" s="23">
        <f t="shared" si="3"/>
      </c>
      <c r="I18" s="27">
        <f t="shared" si="0"/>
        <v>20.5</v>
      </c>
      <c r="J18" s="3"/>
    </row>
    <row r="19" spans="1:10" s="4" customFormat="1" ht="24" customHeight="1">
      <c r="A19" s="15">
        <f t="shared" si="1"/>
        <v>9</v>
      </c>
      <c r="B19" s="133" t="s">
        <v>83</v>
      </c>
      <c r="C19" s="134" t="s">
        <v>84</v>
      </c>
      <c r="D19" s="71">
        <v>10.5</v>
      </c>
      <c r="E19" s="5">
        <v>6.25</v>
      </c>
      <c r="F19" s="5">
        <f t="shared" si="2"/>
        <v>16.75</v>
      </c>
      <c r="G19" s="23"/>
      <c r="H19" s="23">
        <f t="shared" si="3"/>
      </c>
      <c r="I19" s="27">
        <f t="shared" si="0"/>
        <v>16.75</v>
      </c>
      <c r="J19" s="3"/>
    </row>
    <row r="20" spans="1:10" s="4" customFormat="1" ht="24" customHeight="1">
      <c r="A20" s="15">
        <f t="shared" si="1"/>
        <v>10</v>
      </c>
      <c r="B20" s="133" t="s">
        <v>85</v>
      </c>
      <c r="C20" s="134" t="s">
        <v>86</v>
      </c>
      <c r="D20" s="71">
        <v>12.25</v>
      </c>
      <c r="E20" s="5">
        <v>8</v>
      </c>
      <c r="F20" s="5">
        <f t="shared" si="2"/>
        <v>20.25</v>
      </c>
      <c r="G20" s="23"/>
      <c r="H20" s="23">
        <f t="shared" si="3"/>
      </c>
      <c r="I20" s="27">
        <f t="shared" si="0"/>
        <v>20.25</v>
      </c>
      <c r="J20" s="3"/>
    </row>
    <row r="21" spans="1:10" s="4" customFormat="1" ht="24" customHeight="1">
      <c r="A21" s="15">
        <f t="shared" si="1"/>
        <v>11</v>
      </c>
      <c r="B21" s="133" t="s">
        <v>87</v>
      </c>
      <c r="C21" s="134" t="s">
        <v>88</v>
      </c>
      <c r="D21" s="71">
        <v>9</v>
      </c>
      <c r="E21" s="5">
        <v>4.5</v>
      </c>
      <c r="F21" s="5">
        <f t="shared" si="2"/>
        <v>13.5</v>
      </c>
      <c r="G21" s="23"/>
      <c r="H21" s="23">
        <f t="shared" si="3"/>
      </c>
      <c r="I21" s="27">
        <f t="shared" si="0"/>
        <v>13.5</v>
      </c>
      <c r="J21" s="3"/>
    </row>
    <row r="22" spans="1:10" s="4" customFormat="1" ht="24" customHeight="1">
      <c r="A22" s="15">
        <f t="shared" si="1"/>
        <v>12</v>
      </c>
      <c r="B22" s="133" t="s">
        <v>89</v>
      </c>
      <c r="C22" s="134" t="s">
        <v>90</v>
      </c>
      <c r="D22" s="71">
        <v>10.5</v>
      </c>
      <c r="E22" s="5">
        <v>0</v>
      </c>
      <c r="F22" s="5">
        <f t="shared" si="2"/>
        <v>10.5</v>
      </c>
      <c r="G22" s="23"/>
      <c r="H22" s="23">
        <f t="shared" si="3"/>
      </c>
      <c r="I22" s="27">
        <f t="shared" si="0"/>
        <v>10.5</v>
      </c>
      <c r="J22" s="3"/>
    </row>
    <row r="23" spans="1:10" s="4" customFormat="1" ht="24" customHeight="1">
      <c r="A23" s="15">
        <f t="shared" si="1"/>
        <v>13</v>
      </c>
      <c r="B23" s="133" t="s">
        <v>91</v>
      </c>
      <c r="C23" s="134" t="s">
        <v>92</v>
      </c>
      <c r="D23" s="71" t="s">
        <v>118</v>
      </c>
      <c r="E23" s="5" t="s">
        <v>118</v>
      </c>
      <c r="F23" s="5" t="e">
        <f t="shared" si="2"/>
        <v>#VALUE!</v>
      </c>
      <c r="G23" s="23"/>
      <c r="H23" s="23">
        <f t="shared" si="3"/>
      </c>
      <c r="I23" s="27" t="e">
        <f t="shared" si="0"/>
        <v>#VALUE!</v>
      </c>
      <c r="J23" s="3"/>
    </row>
    <row r="24" spans="1:10" s="4" customFormat="1" ht="24" customHeight="1">
      <c r="A24" s="15">
        <f t="shared" si="1"/>
        <v>14</v>
      </c>
      <c r="B24" s="133" t="s">
        <v>93</v>
      </c>
      <c r="C24" s="134" t="s">
        <v>94</v>
      </c>
      <c r="D24" s="71">
        <v>13.5</v>
      </c>
      <c r="E24" s="5">
        <v>5.5</v>
      </c>
      <c r="F24" s="5">
        <f t="shared" si="2"/>
        <v>19</v>
      </c>
      <c r="G24" s="23"/>
      <c r="H24" s="23">
        <f t="shared" si="3"/>
      </c>
      <c r="I24" s="27">
        <f t="shared" si="0"/>
        <v>19</v>
      </c>
      <c r="J24" s="3"/>
    </row>
    <row r="25" spans="1:10" s="4" customFormat="1" ht="24" customHeight="1">
      <c r="A25" s="15">
        <f t="shared" si="1"/>
        <v>15</v>
      </c>
      <c r="B25" s="133" t="s">
        <v>95</v>
      </c>
      <c r="C25" s="134" t="s">
        <v>96</v>
      </c>
      <c r="D25" s="71">
        <v>11.5</v>
      </c>
      <c r="E25" s="5">
        <v>9</v>
      </c>
      <c r="F25" s="5">
        <f t="shared" si="2"/>
        <v>20.5</v>
      </c>
      <c r="G25" s="23"/>
      <c r="H25" s="23">
        <f t="shared" si="3"/>
      </c>
      <c r="I25" s="27">
        <f t="shared" si="0"/>
        <v>20.5</v>
      </c>
      <c r="J25" s="3"/>
    </row>
    <row r="26" spans="1:10" s="4" customFormat="1" ht="24" customHeight="1">
      <c r="A26" s="15">
        <f t="shared" si="1"/>
        <v>16</v>
      </c>
      <c r="B26" s="133" t="s">
        <v>97</v>
      </c>
      <c r="C26" s="134" t="s">
        <v>98</v>
      </c>
      <c r="D26" s="71">
        <v>11</v>
      </c>
      <c r="E26" s="5">
        <v>5.5</v>
      </c>
      <c r="F26" s="5">
        <f t="shared" si="2"/>
        <v>16.5</v>
      </c>
      <c r="G26" s="23"/>
      <c r="H26" s="23">
        <f t="shared" si="3"/>
      </c>
      <c r="I26" s="27">
        <f t="shared" si="0"/>
        <v>16.5</v>
      </c>
      <c r="J26" s="3"/>
    </row>
    <row r="27" spans="1:10" s="4" customFormat="1" ht="24" customHeight="1">
      <c r="A27" s="15">
        <f t="shared" si="1"/>
        <v>17</v>
      </c>
      <c r="B27" s="133" t="s">
        <v>99</v>
      </c>
      <c r="C27" s="134" t="s">
        <v>100</v>
      </c>
      <c r="D27" s="71">
        <v>15.5</v>
      </c>
      <c r="E27" s="5">
        <v>13.5</v>
      </c>
      <c r="F27" s="5">
        <f t="shared" si="2"/>
        <v>29</v>
      </c>
      <c r="G27" s="23"/>
      <c r="H27" s="23">
        <f t="shared" si="3"/>
      </c>
      <c r="I27" s="27">
        <f t="shared" si="0"/>
        <v>29</v>
      </c>
      <c r="J27" s="3"/>
    </row>
    <row r="28" spans="1:10" s="4" customFormat="1" ht="24" customHeight="1">
      <c r="A28" s="15">
        <f t="shared" si="1"/>
        <v>18</v>
      </c>
      <c r="B28" s="133" t="s">
        <v>99</v>
      </c>
      <c r="C28" s="134" t="s">
        <v>101</v>
      </c>
      <c r="D28" s="71">
        <v>16.5</v>
      </c>
      <c r="E28" s="5">
        <v>15.5</v>
      </c>
      <c r="F28" s="5">
        <f t="shared" si="2"/>
        <v>32</v>
      </c>
      <c r="G28" s="23"/>
      <c r="H28" s="23">
        <f t="shared" si="3"/>
      </c>
      <c r="I28" s="27">
        <f t="shared" si="0"/>
        <v>32</v>
      </c>
      <c r="J28" s="3"/>
    </row>
    <row r="29" spans="1:10" s="4" customFormat="1" ht="24" customHeight="1">
      <c r="A29" s="15">
        <f t="shared" si="1"/>
        <v>19</v>
      </c>
      <c r="B29" s="133" t="s">
        <v>102</v>
      </c>
      <c r="C29" s="134" t="s">
        <v>103</v>
      </c>
      <c r="D29" s="71">
        <v>13</v>
      </c>
      <c r="E29" s="5">
        <v>13</v>
      </c>
      <c r="F29" s="5">
        <f t="shared" si="2"/>
        <v>26</v>
      </c>
      <c r="G29" s="23"/>
      <c r="H29" s="23">
        <f t="shared" si="3"/>
      </c>
      <c r="I29" s="27">
        <f t="shared" si="0"/>
        <v>26</v>
      </c>
      <c r="J29" s="3"/>
    </row>
    <row r="30" spans="1:10" s="4" customFormat="1" ht="24" customHeight="1">
      <c r="A30" s="15">
        <f t="shared" si="1"/>
        <v>20</v>
      </c>
      <c r="B30" s="133" t="s">
        <v>104</v>
      </c>
      <c r="C30" s="134" t="s">
        <v>105</v>
      </c>
      <c r="D30" s="71" t="s">
        <v>118</v>
      </c>
      <c r="E30" s="5" t="s">
        <v>118</v>
      </c>
      <c r="F30" s="5" t="e">
        <f t="shared" si="2"/>
        <v>#VALUE!</v>
      </c>
      <c r="G30" s="23"/>
      <c r="H30" s="23">
        <f t="shared" si="3"/>
      </c>
      <c r="I30" s="27" t="e">
        <f t="shared" si="0"/>
        <v>#VALUE!</v>
      </c>
      <c r="J30" s="3"/>
    </row>
    <row r="31" spans="1:10" s="4" customFormat="1" ht="24" customHeight="1">
      <c r="A31" s="15">
        <f t="shared" si="1"/>
        <v>21</v>
      </c>
      <c r="B31" s="133" t="s">
        <v>106</v>
      </c>
      <c r="C31" s="134" t="s">
        <v>107</v>
      </c>
      <c r="D31" s="71">
        <v>9</v>
      </c>
      <c r="E31" s="5">
        <v>1</v>
      </c>
      <c r="F31" s="5">
        <f t="shared" si="2"/>
        <v>10</v>
      </c>
      <c r="G31" s="23"/>
      <c r="H31" s="23">
        <f t="shared" si="3"/>
      </c>
      <c r="I31" s="27">
        <f t="shared" si="0"/>
        <v>10</v>
      </c>
      <c r="J31" s="3"/>
    </row>
    <row r="32" spans="1:10" s="4" customFormat="1" ht="24" customHeight="1">
      <c r="A32" s="15">
        <f t="shared" si="1"/>
        <v>22</v>
      </c>
      <c r="B32" s="133" t="s">
        <v>108</v>
      </c>
      <c r="C32" s="134" t="s">
        <v>109</v>
      </c>
      <c r="D32" s="71" t="s">
        <v>118</v>
      </c>
      <c r="E32" s="5" t="s">
        <v>118</v>
      </c>
      <c r="F32" s="5" t="e">
        <f t="shared" si="2"/>
        <v>#VALUE!</v>
      </c>
      <c r="G32" s="23"/>
      <c r="H32" s="23">
        <f t="shared" si="3"/>
      </c>
      <c r="I32" s="27" t="e">
        <f t="shared" si="0"/>
        <v>#VALUE!</v>
      </c>
      <c r="J32" s="3"/>
    </row>
    <row r="33" spans="1:10" s="4" customFormat="1" ht="24" customHeight="1">
      <c r="A33" s="15">
        <f t="shared" si="1"/>
        <v>23</v>
      </c>
      <c r="B33" s="133" t="s">
        <v>110</v>
      </c>
      <c r="C33" s="134" t="s">
        <v>111</v>
      </c>
      <c r="D33" s="71" t="s">
        <v>118</v>
      </c>
      <c r="E33" s="38" t="s">
        <v>118</v>
      </c>
      <c r="F33" s="5" t="e">
        <f t="shared" si="2"/>
        <v>#VALUE!</v>
      </c>
      <c r="G33" s="23"/>
      <c r="H33" s="23">
        <f t="shared" si="3"/>
      </c>
      <c r="I33" s="27" t="e">
        <f t="shared" si="0"/>
        <v>#VALUE!</v>
      </c>
      <c r="J33" s="3"/>
    </row>
    <row r="34" spans="1:10" s="4" customFormat="1" ht="24" customHeight="1">
      <c r="A34" s="15">
        <f t="shared" si="1"/>
        <v>24</v>
      </c>
      <c r="B34" s="133" t="s">
        <v>112</v>
      </c>
      <c r="C34" s="134" t="s">
        <v>113</v>
      </c>
      <c r="D34" s="71">
        <v>13</v>
      </c>
      <c r="E34" s="5">
        <v>11</v>
      </c>
      <c r="F34" s="5">
        <f t="shared" si="2"/>
        <v>24</v>
      </c>
      <c r="G34" s="23"/>
      <c r="H34" s="23">
        <f t="shared" si="3"/>
      </c>
      <c r="I34" s="27">
        <f t="shared" si="0"/>
        <v>24</v>
      </c>
      <c r="J34" s="3"/>
    </row>
    <row r="35" spans="1:10" s="4" customFormat="1" ht="24" customHeight="1">
      <c r="A35" s="15">
        <f t="shared" si="1"/>
        <v>25</v>
      </c>
      <c r="B35" s="133" t="s">
        <v>114</v>
      </c>
      <c r="C35" s="134" t="s">
        <v>115</v>
      </c>
      <c r="D35" s="71">
        <v>10.75</v>
      </c>
      <c r="E35" s="5">
        <v>8</v>
      </c>
      <c r="F35" s="5">
        <f t="shared" si="2"/>
        <v>18.75</v>
      </c>
      <c r="G35" s="23"/>
      <c r="H35" s="23">
        <f t="shared" si="3"/>
      </c>
      <c r="I35" s="27">
        <f t="shared" si="0"/>
        <v>18.75</v>
      </c>
      <c r="J35" s="3"/>
    </row>
    <row r="36" spans="1:10" s="4" customFormat="1" ht="24" customHeight="1">
      <c r="A36" s="15">
        <f t="shared" si="1"/>
        <v>26</v>
      </c>
      <c r="B36" s="133" t="s">
        <v>116</v>
      </c>
      <c r="C36" s="134" t="s">
        <v>117</v>
      </c>
      <c r="D36" s="61" t="s">
        <v>118</v>
      </c>
      <c r="E36" s="38" t="s">
        <v>118</v>
      </c>
      <c r="F36" s="5" t="e">
        <f t="shared" si="2"/>
        <v>#VALUE!</v>
      </c>
      <c r="G36" s="51"/>
      <c r="H36" s="23">
        <f t="shared" si="3"/>
      </c>
      <c r="I36" s="27" t="e">
        <f t="shared" si="0"/>
        <v>#VALUE!</v>
      </c>
      <c r="J36" s="3"/>
    </row>
    <row r="37" spans="1:9" ht="9.75" customHeight="1" thickBot="1">
      <c r="A37" s="18"/>
      <c r="C37" s="7"/>
      <c r="D37" s="30"/>
      <c r="E37" s="30"/>
      <c r="F37" s="30"/>
      <c r="G37" s="31"/>
      <c r="H37" s="30"/>
      <c r="I37" s="30"/>
    </row>
    <row r="38" spans="1:9" ht="26.25" customHeight="1" thickBot="1">
      <c r="A38" s="20"/>
      <c r="C38" s="152" t="s">
        <v>55</v>
      </c>
      <c r="D38" s="153"/>
      <c r="E38" s="153"/>
      <c r="F38" s="153"/>
      <c r="G38" s="153"/>
      <c r="H38" s="154"/>
      <c r="I38" s="1"/>
    </row>
    <row r="39" spans="1:9" ht="9" customHeight="1">
      <c r="A39" s="18"/>
      <c r="I39" s="1"/>
    </row>
    <row r="40" ht="16.5">
      <c r="A40" s="24"/>
    </row>
    <row r="41" ht="16.5">
      <c r="A41" s="18"/>
    </row>
    <row r="42" ht="16.5">
      <c r="A42" s="18"/>
    </row>
    <row r="43" ht="16.5">
      <c r="A43" s="18"/>
    </row>
    <row r="44" ht="16.5">
      <c r="A44" s="18"/>
    </row>
    <row r="45" ht="16.5">
      <c r="A45" s="18"/>
    </row>
    <row r="46" ht="16.5">
      <c r="A46" s="18"/>
    </row>
    <row r="47" ht="16.5">
      <c r="A47" s="18"/>
    </row>
    <row r="48" ht="16.5">
      <c r="A48" s="18"/>
    </row>
    <row r="49" ht="16.5">
      <c r="A49" s="18"/>
    </row>
    <row r="50" ht="16.5">
      <c r="A50" s="18"/>
    </row>
    <row r="51" ht="16.5">
      <c r="A51" s="18"/>
    </row>
    <row r="52" ht="16.5">
      <c r="A52" s="18"/>
    </row>
    <row r="53" ht="16.5">
      <c r="A53" s="18"/>
    </row>
    <row r="54" ht="16.5">
      <c r="A54" s="18"/>
    </row>
    <row r="55" ht="16.5">
      <c r="A55" s="18"/>
    </row>
    <row r="56" ht="16.5">
      <c r="A56" s="18"/>
    </row>
    <row r="57" ht="16.5">
      <c r="A57" s="18"/>
    </row>
    <row r="58" ht="16.5">
      <c r="A58" s="18"/>
    </row>
    <row r="59" ht="16.5">
      <c r="A59" s="18"/>
    </row>
    <row r="60" ht="16.5">
      <c r="A60" s="18"/>
    </row>
    <row r="61" ht="16.5">
      <c r="A61" s="18"/>
    </row>
    <row r="62" ht="16.5">
      <c r="A62" s="18"/>
    </row>
    <row r="63" ht="16.5">
      <c r="A63" s="18"/>
    </row>
    <row r="64" ht="16.5">
      <c r="A64" s="18"/>
    </row>
    <row r="65" ht="16.5">
      <c r="A65" s="18"/>
    </row>
    <row r="66" ht="16.5">
      <c r="A66" s="18"/>
    </row>
    <row r="67" ht="16.5">
      <c r="A67" s="18"/>
    </row>
    <row r="68" ht="16.5">
      <c r="A68" s="18"/>
    </row>
    <row r="69" ht="16.5">
      <c r="A69" s="18"/>
    </row>
    <row r="70" ht="16.5">
      <c r="A70" s="18"/>
    </row>
    <row r="71" ht="16.5">
      <c r="A71" s="18"/>
    </row>
    <row r="72" ht="16.5">
      <c r="A72" s="18"/>
    </row>
    <row r="73" ht="16.5">
      <c r="A73" s="18"/>
    </row>
    <row r="74" ht="16.5">
      <c r="A74" s="18"/>
    </row>
    <row r="75" ht="16.5">
      <c r="A75" s="18"/>
    </row>
    <row r="76" ht="16.5">
      <c r="A76" s="18"/>
    </row>
    <row r="77" ht="16.5">
      <c r="A77" s="18"/>
    </row>
    <row r="78" ht="16.5">
      <c r="A78" s="18"/>
    </row>
    <row r="79" ht="16.5">
      <c r="A79" s="18"/>
    </row>
    <row r="80" ht="16.5">
      <c r="A80" s="18"/>
    </row>
    <row r="81" ht="16.5">
      <c r="A81" s="18"/>
    </row>
    <row r="82" ht="16.5">
      <c r="A82" s="18"/>
    </row>
    <row r="83" ht="16.5">
      <c r="A83" s="18"/>
    </row>
    <row r="84" ht="16.5">
      <c r="A84" s="18"/>
    </row>
    <row r="85" ht="16.5">
      <c r="A85" s="18"/>
    </row>
    <row r="86" ht="16.5">
      <c r="A86" s="18"/>
    </row>
    <row r="87" ht="16.5">
      <c r="A87" s="18"/>
    </row>
    <row r="88" ht="16.5">
      <c r="A88" s="18"/>
    </row>
    <row r="89" ht="16.5">
      <c r="A89" s="18"/>
    </row>
    <row r="90" ht="16.5">
      <c r="A90" s="18"/>
    </row>
    <row r="91" ht="16.5">
      <c r="A91" s="18"/>
    </row>
    <row r="92" ht="16.5">
      <c r="A92" s="18"/>
    </row>
    <row r="93" ht="16.5">
      <c r="A93" s="18"/>
    </row>
    <row r="94" ht="16.5">
      <c r="A94" s="18"/>
    </row>
    <row r="95" ht="16.5">
      <c r="A95" s="18"/>
    </row>
    <row r="96" ht="16.5">
      <c r="A96" s="18"/>
    </row>
    <row r="97" ht="16.5">
      <c r="A97" s="18"/>
    </row>
    <row r="98" ht="16.5">
      <c r="A98" s="18"/>
    </row>
    <row r="99" ht="16.5">
      <c r="A99" s="18"/>
    </row>
    <row r="100" ht="16.5">
      <c r="A100" s="18"/>
    </row>
    <row r="101" ht="16.5">
      <c r="A101" s="18"/>
    </row>
    <row r="102" ht="16.5">
      <c r="A102" s="18"/>
    </row>
    <row r="103" ht="16.5">
      <c r="A103" s="18"/>
    </row>
    <row r="104" ht="16.5">
      <c r="A104" s="18"/>
    </row>
    <row r="105" ht="16.5">
      <c r="A105" s="18"/>
    </row>
    <row r="106" ht="16.5">
      <c r="A106" s="18"/>
    </row>
    <row r="107" ht="16.5">
      <c r="A107" s="18"/>
    </row>
    <row r="108" ht="16.5">
      <c r="A108" s="18"/>
    </row>
    <row r="109" ht="16.5">
      <c r="A109" s="18"/>
    </row>
    <row r="110" ht="16.5">
      <c r="A110" s="18"/>
    </row>
    <row r="111" ht="16.5">
      <c r="A111" s="18"/>
    </row>
    <row r="112" ht="16.5">
      <c r="A112" s="18"/>
    </row>
    <row r="113" ht="16.5">
      <c r="A113" s="18"/>
    </row>
    <row r="114" ht="16.5">
      <c r="A114" s="18"/>
    </row>
    <row r="115" ht="16.5">
      <c r="A115" s="18"/>
    </row>
    <row r="116" ht="16.5">
      <c r="A116" s="18"/>
    </row>
    <row r="117" ht="16.5">
      <c r="A117" s="18"/>
    </row>
    <row r="118" ht="16.5">
      <c r="A118" s="18"/>
    </row>
    <row r="119" ht="16.5">
      <c r="A119" s="18"/>
    </row>
    <row r="120" ht="16.5">
      <c r="A120" s="18"/>
    </row>
    <row r="121" ht="16.5">
      <c r="A121" s="18"/>
    </row>
    <row r="122" ht="16.5">
      <c r="A122" s="18"/>
    </row>
    <row r="123" ht="16.5">
      <c r="A123" s="18"/>
    </row>
    <row r="124" ht="16.5">
      <c r="A124" s="18"/>
    </row>
    <row r="125" ht="16.5">
      <c r="A125" s="18"/>
    </row>
    <row r="126" ht="16.5">
      <c r="A126" s="18"/>
    </row>
    <row r="127" ht="16.5">
      <c r="A127" s="18"/>
    </row>
    <row r="128" ht="16.5">
      <c r="A128" s="18"/>
    </row>
    <row r="129" ht="16.5">
      <c r="A129" s="18"/>
    </row>
    <row r="130" ht="16.5">
      <c r="A130" s="18"/>
    </row>
    <row r="131" ht="16.5">
      <c r="A131" s="18"/>
    </row>
    <row r="132" ht="16.5">
      <c r="A132" s="18"/>
    </row>
    <row r="133" ht="16.5">
      <c r="A133" s="18"/>
    </row>
    <row r="134" ht="16.5">
      <c r="A134" s="18"/>
    </row>
    <row r="135" ht="16.5">
      <c r="A135" s="18"/>
    </row>
    <row r="136" ht="16.5">
      <c r="A136" s="18"/>
    </row>
    <row r="137" ht="16.5">
      <c r="A137" s="18"/>
    </row>
    <row r="138" ht="16.5">
      <c r="A138" s="18"/>
    </row>
    <row r="139" ht="16.5">
      <c r="A139" s="18"/>
    </row>
    <row r="140" ht="16.5">
      <c r="A140" s="18"/>
    </row>
    <row r="141" ht="16.5">
      <c r="A141" s="18"/>
    </row>
    <row r="142" ht="16.5">
      <c r="A142" s="18"/>
    </row>
    <row r="143" ht="16.5">
      <c r="A143" s="18"/>
    </row>
    <row r="144" ht="16.5">
      <c r="A144" s="18"/>
    </row>
    <row r="145" ht="16.5">
      <c r="A145" s="18"/>
    </row>
    <row r="146" ht="16.5">
      <c r="A146" s="18"/>
    </row>
    <row r="147" ht="16.5">
      <c r="A147" s="18"/>
    </row>
    <row r="148" ht="16.5">
      <c r="A148" s="18"/>
    </row>
    <row r="149" ht="16.5">
      <c r="A149" s="18"/>
    </row>
    <row r="150" ht="16.5">
      <c r="A150" s="18"/>
    </row>
    <row r="151" ht="16.5">
      <c r="A151" s="18"/>
    </row>
    <row r="152" ht="16.5">
      <c r="A152" s="18"/>
    </row>
    <row r="153" ht="16.5">
      <c r="A153" s="18"/>
    </row>
    <row r="154" ht="16.5">
      <c r="A154" s="18"/>
    </row>
    <row r="155" ht="16.5">
      <c r="A155" s="18"/>
    </row>
    <row r="156" ht="16.5">
      <c r="A156" s="18"/>
    </row>
    <row r="157" ht="16.5">
      <c r="A157" s="18"/>
    </row>
    <row r="158" ht="16.5">
      <c r="A158" s="18"/>
    </row>
    <row r="159" ht="16.5">
      <c r="A159" s="18"/>
    </row>
    <row r="160" ht="16.5">
      <c r="A160" s="18"/>
    </row>
    <row r="161" ht="16.5">
      <c r="A161" s="18"/>
    </row>
    <row r="162" ht="16.5">
      <c r="A162" s="18"/>
    </row>
    <row r="163" ht="16.5">
      <c r="A163" s="18"/>
    </row>
    <row r="164" ht="16.5">
      <c r="A164" s="18"/>
    </row>
    <row r="165" ht="16.5">
      <c r="A165" s="18"/>
    </row>
    <row r="166" ht="16.5">
      <c r="A166" s="18"/>
    </row>
    <row r="167" ht="16.5">
      <c r="A167" s="18"/>
    </row>
    <row r="168" ht="16.5">
      <c r="A168" s="18"/>
    </row>
    <row r="169" ht="16.5">
      <c r="A169" s="18"/>
    </row>
    <row r="170" ht="16.5">
      <c r="A170" s="18"/>
    </row>
    <row r="171" ht="16.5">
      <c r="A171" s="18"/>
    </row>
    <row r="172" ht="16.5">
      <c r="A172" s="18"/>
    </row>
    <row r="173" ht="16.5">
      <c r="A173" s="18"/>
    </row>
    <row r="174" ht="16.5">
      <c r="A174" s="18"/>
    </row>
    <row r="175" ht="16.5">
      <c r="A175" s="18"/>
    </row>
    <row r="176" ht="16.5">
      <c r="A176" s="18"/>
    </row>
    <row r="177" ht="16.5">
      <c r="A177" s="18"/>
    </row>
    <row r="178" ht="16.5">
      <c r="A178" s="18"/>
    </row>
    <row r="179" ht="16.5">
      <c r="A179" s="18"/>
    </row>
    <row r="180" ht="16.5">
      <c r="A180" s="18"/>
    </row>
    <row r="181" ht="16.5">
      <c r="A181" s="18"/>
    </row>
    <row r="182" ht="16.5">
      <c r="A182" s="18"/>
    </row>
    <row r="183" ht="16.5">
      <c r="A183" s="18"/>
    </row>
    <row r="184" ht="16.5">
      <c r="A184" s="18"/>
    </row>
    <row r="185" ht="16.5">
      <c r="A185" s="18"/>
    </row>
    <row r="186" ht="16.5">
      <c r="A186" s="18"/>
    </row>
    <row r="187" ht="16.5">
      <c r="A187" s="18"/>
    </row>
    <row r="188" ht="16.5">
      <c r="A188" s="18"/>
    </row>
    <row r="189" ht="16.5">
      <c r="A189" s="18"/>
    </row>
    <row r="190" ht="16.5">
      <c r="A190" s="18"/>
    </row>
    <row r="191" ht="16.5">
      <c r="A191" s="18"/>
    </row>
    <row r="192" ht="16.5">
      <c r="A192" s="18"/>
    </row>
    <row r="193" ht="16.5">
      <c r="A193" s="18"/>
    </row>
    <row r="194" ht="16.5">
      <c r="A194" s="18"/>
    </row>
    <row r="195" ht="16.5">
      <c r="A195" s="18"/>
    </row>
    <row r="196" ht="16.5">
      <c r="A196" s="18"/>
    </row>
    <row r="197" ht="16.5">
      <c r="A197" s="18"/>
    </row>
    <row r="198" ht="16.5">
      <c r="A198" s="18"/>
    </row>
    <row r="199" ht="16.5">
      <c r="A199" s="18"/>
    </row>
    <row r="200" ht="16.5">
      <c r="A200" s="18"/>
    </row>
    <row r="201" ht="16.5">
      <c r="A201" s="18"/>
    </row>
    <row r="202" ht="16.5">
      <c r="A202" s="18"/>
    </row>
    <row r="203" ht="16.5">
      <c r="A203" s="18"/>
    </row>
    <row r="204" ht="16.5">
      <c r="A204" s="18"/>
    </row>
    <row r="205" ht="16.5">
      <c r="A205" s="18"/>
    </row>
    <row r="206" ht="16.5">
      <c r="A206" s="18"/>
    </row>
    <row r="207" ht="16.5">
      <c r="A207" s="18"/>
    </row>
    <row r="208" ht="16.5">
      <c r="A208" s="18"/>
    </row>
    <row r="209" ht="16.5">
      <c r="A209" s="18"/>
    </row>
    <row r="210" ht="16.5">
      <c r="A210" s="18"/>
    </row>
    <row r="211" ht="16.5">
      <c r="A211" s="18"/>
    </row>
    <row r="212" ht="16.5">
      <c r="A212" s="18"/>
    </row>
    <row r="213" ht="16.5">
      <c r="A213" s="18"/>
    </row>
    <row r="214" ht="16.5">
      <c r="A214" s="18"/>
    </row>
    <row r="215" ht="16.5">
      <c r="A215" s="18"/>
    </row>
    <row r="216" ht="16.5">
      <c r="A216" s="18"/>
    </row>
    <row r="217" ht="16.5">
      <c r="A217" s="18"/>
    </row>
    <row r="218" ht="16.5">
      <c r="A218" s="18"/>
    </row>
    <row r="219" ht="16.5">
      <c r="A219" s="18"/>
    </row>
    <row r="220" ht="16.5">
      <c r="A220" s="18"/>
    </row>
    <row r="221" ht="16.5">
      <c r="A221" s="18"/>
    </row>
    <row r="222" ht="16.5">
      <c r="A222" s="18"/>
    </row>
    <row r="223" ht="16.5">
      <c r="A223" s="18"/>
    </row>
    <row r="224" ht="16.5">
      <c r="A224" s="18"/>
    </row>
    <row r="225" ht="16.5">
      <c r="A225" s="18"/>
    </row>
    <row r="226" ht="16.5">
      <c r="A226" s="18"/>
    </row>
    <row r="227" ht="16.5">
      <c r="A227" s="18"/>
    </row>
    <row r="228" ht="16.5">
      <c r="A228" s="18"/>
    </row>
    <row r="229" ht="16.5">
      <c r="A229" s="18"/>
    </row>
    <row r="230" ht="16.5">
      <c r="A230" s="18"/>
    </row>
    <row r="231" ht="16.5">
      <c r="A231" s="18"/>
    </row>
    <row r="232" ht="16.5">
      <c r="A232" s="18"/>
    </row>
    <row r="233" ht="16.5">
      <c r="A233" s="18"/>
    </row>
    <row r="234" ht="16.5">
      <c r="A234" s="18"/>
    </row>
    <row r="235" ht="16.5">
      <c r="A235" s="18"/>
    </row>
    <row r="236" ht="16.5">
      <c r="A236" s="18"/>
    </row>
    <row r="237" ht="16.5">
      <c r="A237" s="18"/>
    </row>
    <row r="238" ht="16.5">
      <c r="A238" s="18"/>
    </row>
    <row r="239" ht="16.5">
      <c r="A239" s="18"/>
    </row>
    <row r="240" ht="16.5">
      <c r="A240" s="18"/>
    </row>
    <row r="241" ht="16.5">
      <c r="A241" s="18"/>
    </row>
    <row r="242" ht="16.5">
      <c r="A242" s="18"/>
    </row>
    <row r="243" ht="16.5">
      <c r="A243" s="18"/>
    </row>
    <row r="244" ht="16.5">
      <c r="A244" s="18"/>
    </row>
    <row r="245" ht="16.5">
      <c r="A245" s="18"/>
    </row>
    <row r="246" ht="16.5">
      <c r="A246" s="18"/>
    </row>
    <row r="247" ht="16.5">
      <c r="A247" s="18"/>
    </row>
    <row r="248" ht="16.5">
      <c r="A248" s="18"/>
    </row>
    <row r="249" ht="16.5">
      <c r="A249" s="18"/>
    </row>
    <row r="250" ht="16.5">
      <c r="A250" s="18"/>
    </row>
    <row r="251" ht="16.5">
      <c r="A251" s="18"/>
    </row>
    <row r="252" ht="16.5">
      <c r="A252" s="18"/>
    </row>
    <row r="253" ht="16.5">
      <c r="A253" s="18"/>
    </row>
    <row r="254" ht="16.5">
      <c r="A254" s="18"/>
    </row>
    <row r="255" ht="16.5">
      <c r="A255" s="18"/>
    </row>
    <row r="256" ht="16.5">
      <c r="A256" s="18"/>
    </row>
    <row r="257" ht="16.5">
      <c r="A257" s="18"/>
    </row>
    <row r="258" ht="16.5">
      <c r="A258" s="18"/>
    </row>
    <row r="259" ht="16.5">
      <c r="A259" s="18"/>
    </row>
    <row r="260" ht="16.5">
      <c r="A260" s="18"/>
    </row>
    <row r="261" ht="16.5">
      <c r="A261" s="18"/>
    </row>
    <row r="262" ht="16.5">
      <c r="A262" s="18"/>
    </row>
    <row r="263" ht="16.5">
      <c r="A263" s="18"/>
    </row>
    <row r="264" ht="16.5">
      <c r="A264" s="18"/>
    </row>
    <row r="265" ht="16.5">
      <c r="A265" s="18"/>
    </row>
    <row r="266" ht="16.5">
      <c r="A266" s="18"/>
    </row>
    <row r="267" ht="16.5">
      <c r="A267" s="18"/>
    </row>
    <row r="268" ht="16.5">
      <c r="A268" s="18"/>
    </row>
    <row r="269" ht="16.5">
      <c r="A269" s="18"/>
    </row>
    <row r="270" ht="16.5">
      <c r="A270" s="18"/>
    </row>
    <row r="271" ht="16.5">
      <c r="A271" s="18"/>
    </row>
    <row r="272" ht="16.5">
      <c r="A272" s="18"/>
    </row>
    <row r="273" ht="16.5">
      <c r="A273" s="18"/>
    </row>
    <row r="274" ht="16.5">
      <c r="A274" s="18"/>
    </row>
    <row r="275" ht="16.5">
      <c r="A275" s="18"/>
    </row>
    <row r="276" ht="16.5">
      <c r="A276" s="18"/>
    </row>
    <row r="277" ht="16.5">
      <c r="A277" s="18"/>
    </row>
    <row r="278" ht="16.5">
      <c r="A278" s="18"/>
    </row>
    <row r="279" ht="16.5">
      <c r="A279" s="18"/>
    </row>
    <row r="280" ht="16.5">
      <c r="A280" s="18"/>
    </row>
    <row r="281" ht="16.5">
      <c r="A281" s="18"/>
    </row>
    <row r="282" ht="16.5">
      <c r="A282" s="18"/>
    </row>
    <row r="283" ht="16.5">
      <c r="A283" s="18"/>
    </row>
    <row r="284" ht="16.5">
      <c r="A284" s="18"/>
    </row>
    <row r="285" ht="16.5">
      <c r="A285" s="18"/>
    </row>
    <row r="286" ht="16.5">
      <c r="A286" s="18"/>
    </row>
    <row r="287" ht="16.5">
      <c r="A287" s="18"/>
    </row>
    <row r="288" ht="16.5">
      <c r="A288" s="18"/>
    </row>
    <row r="289" ht="16.5">
      <c r="A289" s="18"/>
    </row>
    <row r="290" ht="16.5">
      <c r="A290" s="18"/>
    </row>
    <row r="291" ht="16.5">
      <c r="A291" s="18"/>
    </row>
    <row r="292" ht="16.5">
      <c r="A292" s="18"/>
    </row>
    <row r="293" ht="16.5">
      <c r="A293" s="18"/>
    </row>
    <row r="294" ht="16.5">
      <c r="A294" s="18"/>
    </row>
    <row r="295" ht="16.5">
      <c r="A295" s="18"/>
    </row>
    <row r="296" ht="16.5">
      <c r="A296" s="18"/>
    </row>
    <row r="297" ht="16.5">
      <c r="A297" s="18"/>
    </row>
    <row r="298" ht="16.5">
      <c r="A298" s="18"/>
    </row>
    <row r="299" ht="16.5">
      <c r="A299" s="18"/>
    </row>
    <row r="300" ht="16.5">
      <c r="A300" s="18"/>
    </row>
    <row r="301" ht="16.5">
      <c r="A301" s="18"/>
    </row>
    <row r="302" ht="16.5">
      <c r="A302" s="18"/>
    </row>
    <row r="303" ht="16.5">
      <c r="A303" s="18"/>
    </row>
    <row r="304" ht="16.5">
      <c r="A304" s="18"/>
    </row>
    <row r="305" ht="16.5">
      <c r="A305" s="18"/>
    </row>
    <row r="306" ht="16.5">
      <c r="A306" s="18"/>
    </row>
    <row r="307" ht="16.5">
      <c r="A307" s="18"/>
    </row>
    <row r="308" ht="16.5">
      <c r="A308" s="18"/>
    </row>
    <row r="309" ht="16.5">
      <c r="A309" s="18"/>
    </row>
    <row r="310" ht="16.5">
      <c r="A310" s="18"/>
    </row>
    <row r="311" ht="16.5">
      <c r="A311" s="18"/>
    </row>
    <row r="312" ht="16.5">
      <c r="A312" s="18"/>
    </row>
    <row r="313" ht="16.5">
      <c r="A313" s="18"/>
    </row>
    <row r="314" ht="16.5">
      <c r="A314" s="18"/>
    </row>
    <row r="315" ht="16.5">
      <c r="A315" s="18"/>
    </row>
    <row r="316" ht="16.5">
      <c r="A316" s="18"/>
    </row>
    <row r="317" ht="16.5">
      <c r="A317" s="18"/>
    </row>
    <row r="318" ht="16.5">
      <c r="A318" s="18"/>
    </row>
    <row r="319" ht="16.5">
      <c r="A319" s="18"/>
    </row>
    <row r="320" ht="16.5">
      <c r="A320" s="18"/>
    </row>
    <row r="321" ht="16.5">
      <c r="A321" s="18"/>
    </row>
    <row r="322" ht="16.5">
      <c r="A322" s="18"/>
    </row>
    <row r="323" ht="16.5">
      <c r="A323" s="18"/>
    </row>
    <row r="324" ht="16.5">
      <c r="A324" s="18"/>
    </row>
    <row r="325" ht="16.5">
      <c r="A325" s="18"/>
    </row>
    <row r="326" ht="16.5">
      <c r="A326" s="18"/>
    </row>
    <row r="327" ht="16.5">
      <c r="A327" s="18"/>
    </row>
    <row r="328" ht="16.5">
      <c r="A328" s="18"/>
    </row>
    <row r="329" ht="16.5">
      <c r="A329" s="18"/>
    </row>
    <row r="330" ht="16.5">
      <c r="A330" s="18"/>
    </row>
    <row r="331" ht="16.5">
      <c r="A331" s="18"/>
    </row>
    <row r="332" ht="16.5">
      <c r="A332" s="18"/>
    </row>
    <row r="333" ht="16.5">
      <c r="A333" s="18"/>
    </row>
    <row r="334" ht="16.5">
      <c r="A334" s="18"/>
    </row>
    <row r="335" ht="16.5">
      <c r="A335" s="18"/>
    </row>
    <row r="336" ht="16.5">
      <c r="A336" s="18"/>
    </row>
    <row r="337" ht="16.5">
      <c r="A337" s="18"/>
    </row>
    <row r="338" ht="16.5">
      <c r="A338" s="18"/>
    </row>
    <row r="339" ht="16.5">
      <c r="A339" s="18"/>
    </row>
    <row r="340" ht="16.5">
      <c r="A340" s="18"/>
    </row>
    <row r="341" ht="16.5">
      <c r="A341" s="18"/>
    </row>
    <row r="342" ht="16.5">
      <c r="A342" s="18"/>
    </row>
  </sheetData>
  <sheetProtection/>
  <mergeCells count="8">
    <mergeCell ref="C8:H8"/>
    <mergeCell ref="C38:H38"/>
    <mergeCell ref="A2:D2"/>
    <mergeCell ref="G2:I2"/>
    <mergeCell ref="A3:D3"/>
    <mergeCell ref="G3:I3"/>
    <mergeCell ref="C4:H4"/>
    <mergeCell ref="D6:G6"/>
  </mergeCells>
  <printOptions verticalCentered="1"/>
  <pageMargins left="0.3937007874015748" right="0.7874015748031497" top="0.3937007874015748" bottom="0.3937007874015748" header="0.3937007874015748" footer="0.3937007874015748"/>
  <pageSetup horizontalDpi="600" verticalDpi="600" orientation="portrait" paperSize="9" scale="79" r:id="rId1"/>
  <headerFooter alignWithMargins="0">
    <oddHeader>&amp;L&amp;"Comic Sans MS,Gras"&amp;12
&amp;C
&amp;"Comic Sans MS,Gras"&amp;12
&amp;R&amp;"Comic Sans MS,Gras"&amp;12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3"/>
  <sheetViews>
    <sheetView rightToLeft="1" view="pageBreakPreview" zoomScaleSheetLayoutView="100" zoomScalePageLayoutView="0" workbookViewId="0" topLeftCell="A22">
      <selection activeCell="F34" sqref="F34"/>
    </sheetView>
  </sheetViews>
  <sheetFormatPr defaultColWidth="11.421875" defaultRowHeight="12.75"/>
  <cols>
    <col min="1" max="1" width="6.7109375" style="19" customWidth="1"/>
    <col min="2" max="2" width="17.57421875" style="18" customWidth="1"/>
    <col min="3" max="3" width="18.140625" style="3" customWidth="1"/>
    <col min="4" max="9" width="10.7109375" style="2" customWidth="1"/>
    <col min="10" max="10" width="3.421875" style="3" customWidth="1"/>
    <col min="11" max="16384" width="11.421875" style="3" customWidth="1"/>
  </cols>
  <sheetData>
    <row r="1" spans="1:9" ht="19.5">
      <c r="A1" s="162" t="s">
        <v>2</v>
      </c>
      <c r="B1" s="162"/>
      <c r="C1" s="162"/>
      <c r="D1" s="162"/>
      <c r="E1" s="14"/>
      <c r="F1" s="14"/>
      <c r="G1" s="162" t="s">
        <v>17</v>
      </c>
      <c r="H1" s="162"/>
      <c r="I1" s="162"/>
    </row>
    <row r="2" spans="1:9" ht="20.25" thickBot="1">
      <c r="A2" s="162" t="s">
        <v>3</v>
      </c>
      <c r="B2" s="162"/>
      <c r="C2" s="162"/>
      <c r="D2" s="162"/>
      <c r="E2" s="14"/>
      <c r="F2" s="14"/>
      <c r="G2" s="162" t="s">
        <v>4</v>
      </c>
      <c r="H2" s="162"/>
      <c r="I2" s="162"/>
    </row>
    <row r="3" spans="1:8" ht="23.25" customHeight="1" thickBot="1">
      <c r="A3" s="18"/>
      <c r="C3" s="159" t="s">
        <v>20</v>
      </c>
      <c r="D3" s="160"/>
      <c r="E3" s="160"/>
      <c r="F3" s="160"/>
      <c r="G3" s="160"/>
      <c r="H3" s="161"/>
    </row>
    <row r="4" spans="1:7" ht="5.25" customHeight="1" thickBot="1">
      <c r="A4" s="18"/>
      <c r="D4" s="6"/>
      <c r="F4" s="6"/>
      <c r="G4" s="6"/>
    </row>
    <row r="5" spans="1:9" ht="25.5" customHeight="1" thickBot="1">
      <c r="A5" s="18"/>
      <c r="D5" s="156" t="s">
        <v>62</v>
      </c>
      <c r="E5" s="157"/>
      <c r="F5" s="157"/>
      <c r="G5" s="158"/>
      <c r="H5" s="14"/>
      <c r="I5" s="6"/>
    </row>
    <row r="6" spans="1:6" ht="6" customHeight="1" thickBot="1">
      <c r="A6" s="18"/>
      <c r="D6" s="8"/>
      <c r="E6" s="8"/>
      <c r="F6" s="8"/>
    </row>
    <row r="7" spans="1:8" ht="24" customHeight="1" thickBot="1" thickTop="1">
      <c r="A7" s="18"/>
      <c r="C7" s="149" t="s">
        <v>57</v>
      </c>
      <c r="D7" s="150"/>
      <c r="E7" s="150"/>
      <c r="F7" s="150"/>
      <c r="G7" s="150"/>
      <c r="H7" s="151"/>
    </row>
    <row r="8" ht="6.75" customHeight="1" thickBot="1" thickTop="1">
      <c r="A8" s="18"/>
    </row>
    <row r="9" spans="1:9" ht="69" customHeight="1" thickBot="1">
      <c r="A9" s="57" t="s">
        <v>0</v>
      </c>
      <c r="B9" s="123" t="s">
        <v>63</v>
      </c>
      <c r="C9" s="123" t="s">
        <v>64</v>
      </c>
      <c r="D9" s="9" t="s">
        <v>5</v>
      </c>
      <c r="E9" s="9" t="s">
        <v>6</v>
      </c>
      <c r="F9" s="9" t="s">
        <v>21</v>
      </c>
      <c r="G9" s="9" t="s">
        <v>7</v>
      </c>
      <c r="H9" s="9" t="s">
        <v>25</v>
      </c>
      <c r="I9" s="9" t="s">
        <v>1</v>
      </c>
    </row>
    <row r="10" spans="1:9" ht="24" customHeight="1">
      <c r="A10" s="58">
        <v>1</v>
      </c>
      <c r="B10" s="131" t="s">
        <v>67</v>
      </c>
      <c r="C10" s="132" t="s">
        <v>68</v>
      </c>
      <c r="D10" s="5" t="s">
        <v>118</v>
      </c>
      <c r="E10" s="5" t="s">
        <v>118</v>
      </c>
      <c r="F10" s="5" t="e">
        <f aca="true" t="shared" si="0" ref="F10:F35">(E10+D10)/2</f>
        <v>#VALUE!</v>
      </c>
      <c r="G10" s="23"/>
      <c r="H10" s="23">
        <f aca="true" t="shared" si="1" ref="H10:H35">IF(G10="","",(D10+G10)/2)</f>
      </c>
      <c r="I10" s="27" t="e">
        <f aca="true" t="shared" si="2" ref="I10:I35">IF(H10="",F10,IF(H10&gt;F10,H10,F10))</f>
        <v>#VALUE!</v>
      </c>
    </row>
    <row r="11" spans="1:9" ht="24" customHeight="1">
      <c r="A11" s="58">
        <f aca="true" t="shared" si="3" ref="A11:A35">A10+1</f>
        <v>2</v>
      </c>
      <c r="B11" s="133" t="s">
        <v>69</v>
      </c>
      <c r="C11" s="134" t="s">
        <v>70</v>
      </c>
      <c r="D11" s="5" t="s">
        <v>118</v>
      </c>
      <c r="E11" s="5" t="s">
        <v>118</v>
      </c>
      <c r="F11" s="5" t="e">
        <f t="shared" si="0"/>
        <v>#VALUE!</v>
      </c>
      <c r="G11" s="23"/>
      <c r="H11" s="23">
        <f t="shared" si="1"/>
      </c>
      <c r="I11" s="27" t="e">
        <f t="shared" si="2"/>
        <v>#VALUE!</v>
      </c>
    </row>
    <row r="12" spans="1:9" ht="24" customHeight="1">
      <c r="A12" s="58">
        <f t="shared" si="3"/>
        <v>3</v>
      </c>
      <c r="B12" s="133" t="s">
        <v>71</v>
      </c>
      <c r="C12" s="134" t="s">
        <v>72</v>
      </c>
      <c r="D12" s="5">
        <v>15</v>
      </c>
      <c r="E12" s="5">
        <v>15.5</v>
      </c>
      <c r="F12" s="5">
        <f t="shared" si="0"/>
        <v>15.25</v>
      </c>
      <c r="G12" s="23"/>
      <c r="H12" s="23">
        <f t="shared" si="1"/>
      </c>
      <c r="I12" s="27">
        <f t="shared" si="2"/>
        <v>15.25</v>
      </c>
    </row>
    <row r="13" spans="1:9" ht="24" customHeight="1">
      <c r="A13" s="58">
        <f t="shared" si="3"/>
        <v>4</v>
      </c>
      <c r="B13" s="133" t="s">
        <v>73</v>
      </c>
      <c r="C13" s="134" t="s">
        <v>74</v>
      </c>
      <c r="D13" s="5" t="s">
        <v>118</v>
      </c>
      <c r="E13" s="5" t="s">
        <v>118</v>
      </c>
      <c r="F13" s="5" t="e">
        <f t="shared" si="0"/>
        <v>#VALUE!</v>
      </c>
      <c r="G13" s="23"/>
      <c r="H13" s="23">
        <f t="shared" si="1"/>
      </c>
      <c r="I13" s="27" t="e">
        <f t="shared" si="2"/>
        <v>#VALUE!</v>
      </c>
    </row>
    <row r="14" spans="1:9" ht="24" customHeight="1">
      <c r="A14" s="58">
        <f t="shared" si="3"/>
        <v>5</v>
      </c>
      <c r="B14" s="133" t="s">
        <v>75</v>
      </c>
      <c r="C14" s="134" t="s">
        <v>76</v>
      </c>
      <c r="D14" s="5">
        <v>12</v>
      </c>
      <c r="E14" s="5">
        <v>15.5</v>
      </c>
      <c r="F14" s="5">
        <f t="shared" si="0"/>
        <v>13.75</v>
      </c>
      <c r="G14" s="23"/>
      <c r="H14" s="23">
        <f t="shared" si="1"/>
      </c>
      <c r="I14" s="27">
        <f t="shared" si="2"/>
        <v>13.75</v>
      </c>
    </row>
    <row r="15" spans="1:9" ht="24" customHeight="1">
      <c r="A15" s="58">
        <f t="shared" si="3"/>
        <v>6</v>
      </c>
      <c r="B15" s="133" t="s">
        <v>77</v>
      </c>
      <c r="C15" s="134" t="s">
        <v>78</v>
      </c>
      <c r="D15" s="5">
        <v>17</v>
      </c>
      <c r="E15" s="5">
        <v>16.5</v>
      </c>
      <c r="F15" s="5">
        <f t="shared" si="0"/>
        <v>16.75</v>
      </c>
      <c r="G15" s="23"/>
      <c r="H15" s="23">
        <f t="shared" si="1"/>
      </c>
      <c r="I15" s="27">
        <f t="shared" si="2"/>
        <v>16.75</v>
      </c>
    </row>
    <row r="16" spans="1:9" ht="24" customHeight="1">
      <c r="A16" s="58">
        <f t="shared" si="3"/>
        <v>7</v>
      </c>
      <c r="B16" s="133" t="s">
        <v>79</v>
      </c>
      <c r="C16" s="134" t="s">
        <v>80</v>
      </c>
      <c r="D16" s="5">
        <v>16</v>
      </c>
      <c r="E16" s="5">
        <v>14.5</v>
      </c>
      <c r="F16" s="5">
        <f t="shared" si="0"/>
        <v>15.25</v>
      </c>
      <c r="G16" s="23"/>
      <c r="H16" s="23">
        <f t="shared" si="1"/>
      </c>
      <c r="I16" s="27">
        <f t="shared" si="2"/>
        <v>15.25</v>
      </c>
    </row>
    <row r="17" spans="1:9" ht="24" customHeight="1">
      <c r="A17" s="58">
        <f t="shared" si="3"/>
        <v>8</v>
      </c>
      <c r="B17" s="133" t="s">
        <v>81</v>
      </c>
      <c r="C17" s="134" t="s">
        <v>82</v>
      </c>
      <c r="D17" s="5">
        <v>17</v>
      </c>
      <c r="E17" s="5">
        <v>14.5</v>
      </c>
      <c r="F17" s="5">
        <f t="shared" si="0"/>
        <v>15.75</v>
      </c>
      <c r="G17" s="23"/>
      <c r="H17" s="23">
        <f t="shared" si="1"/>
      </c>
      <c r="I17" s="27">
        <f t="shared" si="2"/>
        <v>15.75</v>
      </c>
    </row>
    <row r="18" spans="1:9" ht="24" customHeight="1">
      <c r="A18" s="58">
        <f t="shared" si="3"/>
        <v>9</v>
      </c>
      <c r="B18" s="133" t="s">
        <v>83</v>
      </c>
      <c r="C18" s="134" t="s">
        <v>84</v>
      </c>
      <c r="D18" s="5">
        <v>16</v>
      </c>
      <c r="E18" s="5">
        <v>17.5</v>
      </c>
      <c r="F18" s="5">
        <f t="shared" si="0"/>
        <v>16.75</v>
      </c>
      <c r="G18" s="23"/>
      <c r="H18" s="23">
        <f t="shared" si="1"/>
      </c>
      <c r="I18" s="27">
        <f t="shared" si="2"/>
        <v>16.75</v>
      </c>
    </row>
    <row r="19" spans="1:9" ht="24" customHeight="1">
      <c r="A19" s="58">
        <f t="shared" si="3"/>
        <v>10</v>
      </c>
      <c r="B19" s="133" t="s">
        <v>85</v>
      </c>
      <c r="C19" s="134" t="s">
        <v>86</v>
      </c>
      <c r="D19" s="5">
        <v>12</v>
      </c>
      <c r="E19" s="5">
        <v>12.5</v>
      </c>
      <c r="F19" s="5">
        <f t="shared" si="0"/>
        <v>12.25</v>
      </c>
      <c r="G19" s="23"/>
      <c r="H19" s="23">
        <f t="shared" si="1"/>
      </c>
      <c r="I19" s="27">
        <f t="shared" si="2"/>
        <v>12.25</v>
      </c>
    </row>
    <row r="20" spans="1:9" ht="24" customHeight="1">
      <c r="A20" s="58">
        <f t="shared" si="3"/>
        <v>11</v>
      </c>
      <c r="B20" s="133" t="s">
        <v>87</v>
      </c>
      <c r="C20" s="134" t="s">
        <v>88</v>
      </c>
      <c r="D20" s="5">
        <v>12</v>
      </c>
      <c r="E20" s="5">
        <v>15.5</v>
      </c>
      <c r="F20" s="5">
        <f t="shared" si="0"/>
        <v>13.75</v>
      </c>
      <c r="G20" s="23"/>
      <c r="H20" s="23">
        <f t="shared" si="1"/>
      </c>
      <c r="I20" s="27">
        <f t="shared" si="2"/>
        <v>13.75</v>
      </c>
    </row>
    <row r="21" spans="1:9" ht="24" customHeight="1">
      <c r="A21" s="58">
        <f t="shared" si="3"/>
        <v>12</v>
      </c>
      <c r="B21" s="133" t="s">
        <v>89</v>
      </c>
      <c r="C21" s="134" t="s">
        <v>90</v>
      </c>
      <c r="D21" s="5">
        <v>12.5</v>
      </c>
      <c r="E21" s="5">
        <v>1</v>
      </c>
      <c r="F21" s="5">
        <f t="shared" si="0"/>
        <v>6.75</v>
      </c>
      <c r="G21" s="23"/>
      <c r="H21" s="23">
        <f t="shared" si="1"/>
      </c>
      <c r="I21" s="27">
        <f t="shared" si="2"/>
        <v>6.75</v>
      </c>
    </row>
    <row r="22" spans="1:9" ht="24" customHeight="1">
      <c r="A22" s="58">
        <f t="shared" si="3"/>
        <v>13</v>
      </c>
      <c r="B22" s="133" t="s">
        <v>91</v>
      </c>
      <c r="C22" s="134" t="s">
        <v>92</v>
      </c>
      <c r="D22" s="5" t="s">
        <v>118</v>
      </c>
      <c r="E22" s="5" t="s">
        <v>118</v>
      </c>
      <c r="F22" s="5" t="e">
        <f t="shared" si="0"/>
        <v>#VALUE!</v>
      </c>
      <c r="G22" s="23"/>
      <c r="H22" s="23">
        <f t="shared" si="1"/>
      </c>
      <c r="I22" s="27" t="e">
        <f t="shared" si="2"/>
        <v>#VALUE!</v>
      </c>
    </row>
    <row r="23" spans="1:9" ht="24" customHeight="1">
      <c r="A23" s="58">
        <f t="shared" si="3"/>
        <v>14</v>
      </c>
      <c r="B23" s="133" t="s">
        <v>93</v>
      </c>
      <c r="C23" s="134" t="s">
        <v>94</v>
      </c>
      <c r="D23" s="5">
        <v>14</v>
      </c>
      <c r="E23" s="5">
        <v>10</v>
      </c>
      <c r="F23" s="5">
        <f t="shared" si="0"/>
        <v>12</v>
      </c>
      <c r="G23" s="23"/>
      <c r="H23" s="23">
        <f t="shared" si="1"/>
      </c>
      <c r="I23" s="27">
        <f t="shared" si="2"/>
        <v>12</v>
      </c>
    </row>
    <row r="24" spans="1:9" ht="24" customHeight="1">
      <c r="A24" s="58">
        <f t="shared" si="3"/>
        <v>15</v>
      </c>
      <c r="B24" s="133" t="s">
        <v>95</v>
      </c>
      <c r="C24" s="134" t="s">
        <v>96</v>
      </c>
      <c r="D24" s="5">
        <v>17</v>
      </c>
      <c r="E24" s="5">
        <v>14.5</v>
      </c>
      <c r="F24" s="5">
        <f t="shared" si="0"/>
        <v>15.75</v>
      </c>
      <c r="G24" s="23"/>
      <c r="H24" s="23">
        <f t="shared" si="1"/>
      </c>
      <c r="I24" s="27">
        <f t="shared" si="2"/>
        <v>15.75</v>
      </c>
    </row>
    <row r="25" spans="1:9" ht="24" customHeight="1">
      <c r="A25" s="58">
        <f t="shared" si="3"/>
        <v>16</v>
      </c>
      <c r="B25" s="133" t="s">
        <v>97</v>
      </c>
      <c r="C25" s="134" t="s">
        <v>98</v>
      </c>
      <c r="D25" s="5">
        <v>14</v>
      </c>
      <c r="E25" s="5">
        <v>13</v>
      </c>
      <c r="F25" s="5">
        <f t="shared" si="0"/>
        <v>13.5</v>
      </c>
      <c r="G25" s="23"/>
      <c r="H25" s="23">
        <f t="shared" si="1"/>
      </c>
      <c r="I25" s="27">
        <f t="shared" si="2"/>
        <v>13.5</v>
      </c>
    </row>
    <row r="26" spans="1:9" ht="24" customHeight="1">
      <c r="A26" s="58">
        <f t="shared" si="3"/>
        <v>17</v>
      </c>
      <c r="B26" s="133" t="s">
        <v>99</v>
      </c>
      <c r="C26" s="134" t="s">
        <v>100</v>
      </c>
      <c r="D26" s="5">
        <v>17</v>
      </c>
      <c r="E26" s="5">
        <v>16.5</v>
      </c>
      <c r="F26" s="5">
        <f t="shared" si="0"/>
        <v>16.75</v>
      </c>
      <c r="G26" s="23"/>
      <c r="H26" s="23">
        <f t="shared" si="1"/>
      </c>
      <c r="I26" s="27">
        <f t="shared" si="2"/>
        <v>16.75</v>
      </c>
    </row>
    <row r="27" spans="1:9" ht="24" customHeight="1">
      <c r="A27" s="58">
        <f t="shared" si="3"/>
        <v>18</v>
      </c>
      <c r="B27" s="133" t="s">
        <v>99</v>
      </c>
      <c r="C27" s="134" t="s">
        <v>101</v>
      </c>
      <c r="D27" s="5">
        <v>17</v>
      </c>
      <c r="E27" s="5">
        <v>15</v>
      </c>
      <c r="F27" s="5">
        <f t="shared" si="0"/>
        <v>16</v>
      </c>
      <c r="G27" s="23"/>
      <c r="H27" s="23">
        <f t="shared" si="1"/>
      </c>
      <c r="I27" s="27">
        <f t="shared" si="2"/>
        <v>16</v>
      </c>
    </row>
    <row r="28" spans="1:9" ht="24" customHeight="1">
      <c r="A28" s="58">
        <f t="shared" si="3"/>
        <v>19</v>
      </c>
      <c r="B28" s="133" t="s">
        <v>102</v>
      </c>
      <c r="C28" s="134" t="s">
        <v>103</v>
      </c>
      <c r="D28" s="5">
        <v>13</v>
      </c>
      <c r="E28" s="5">
        <v>13</v>
      </c>
      <c r="F28" s="5">
        <f t="shared" si="0"/>
        <v>13</v>
      </c>
      <c r="G28" s="23"/>
      <c r="H28" s="23">
        <f t="shared" si="1"/>
      </c>
      <c r="I28" s="27">
        <f t="shared" si="2"/>
        <v>13</v>
      </c>
    </row>
    <row r="29" spans="1:9" ht="24" customHeight="1">
      <c r="A29" s="58">
        <f t="shared" si="3"/>
        <v>20</v>
      </c>
      <c r="B29" s="133" t="s">
        <v>104</v>
      </c>
      <c r="C29" s="134" t="s">
        <v>105</v>
      </c>
      <c r="D29" s="5" t="s">
        <v>118</v>
      </c>
      <c r="E29" s="5" t="s">
        <v>118</v>
      </c>
      <c r="F29" s="5" t="e">
        <f t="shared" si="0"/>
        <v>#VALUE!</v>
      </c>
      <c r="G29" s="23"/>
      <c r="H29" s="23">
        <f t="shared" si="1"/>
      </c>
      <c r="I29" s="27" t="e">
        <f t="shared" si="2"/>
        <v>#VALUE!</v>
      </c>
    </row>
    <row r="30" spans="1:9" ht="24" customHeight="1">
      <c r="A30" s="58">
        <f t="shared" si="3"/>
        <v>21</v>
      </c>
      <c r="B30" s="133" t="s">
        <v>106</v>
      </c>
      <c r="C30" s="134" t="s">
        <v>107</v>
      </c>
      <c r="D30" s="5">
        <v>10</v>
      </c>
      <c r="E30" s="5">
        <v>5.5</v>
      </c>
      <c r="F30" s="5">
        <f t="shared" si="0"/>
        <v>7.75</v>
      </c>
      <c r="G30" s="23"/>
      <c r="H30" s="23">
        <f t="shared" si="1"/>
      </c>
      <c r="I30" s="27">
        <f t="shared" si="2"/>
        <v>7.75</v>
      </c>
    </row>
    <row r="31" spans="1:9" ht="24" customHeight="1">
      <c r="A31" s="58">
        <f t="shared" si="3"/>
        <v>22</v>
      </c>
      <c r="B31" s="133" t="s">
        <v>108</v>
      </c>
      <c r="C31" s="134" t="s">
        <v>109</v>
      </c>
      <c r="D31" s="5" t="s">
        <v>118</v>
      </c>
      <c r="E31" s="5" t="s">
        <v>118</v>
      </c>
      <c r="F31" s="5" t="e">
        <f t="shared" si="0"/>
        <v>#VALUE!</v>
      </c>
      <c r="G31" s="23"/>
      <c r="H31" s="23">
        <f t="shared" si="1"/>
      </c>
      <c r="I31" s="27" t="e">
        <f t="shared" si="2"/>
        <v>#VALUE!</v>
      </c>
    </row>
    <row r="32" spans="1:9" ht="24" customHeight="1">
      <c r="A32" s="58">
        <f t="shared" si="3"/>
        <v>23</v>
      </c>
      <c r="B32" s="133" t="s">
        <v>110</v>
      </c>
      <c r="C32" s="134" t="s">
        <v>111</v>
      </c>
      <c r="D32" s="38" t="s">
        <v>118</v>
      </c>
      <c r="E32" s="5" t="s">
        <v>118</v>
      </c>
      <c r="F32" s="5" t="e">
        <f t="shared" si="0"/>
        <v>#VALUE!</v>
      </c>
      <c r="G32" s="23"/>
      <c r="H32" s="23">
        <f t="shared" si="1"/>
      </c>
      <c r="I32" s="27" t="e">
        <f t="shared" si="2"/>
        <v>#VALUE!</v>
      </c>
    </row>
    <row r="33" spans="1:9" ht="24" customHeight="1">
      <c r="A33" s="58">
        <f t="shared" si="3"/>
        <v>24</v>
      </c>
      <c r="B33" s="133" t="s">
        <v>112</v>
      </c>
      <c r="C33" s="134" t="s">
        <v>113</v>
      </c>
      <c r="D33" s="38">
        <v>14</v>
      </c>
      <c r="E33" s="5">
        <v>12.5</v>
      </c>
      <c r="F33" s="5">
        <f t="shared" si="0"/>
        <v>13.25</v>
      </c>
      <c r="G33" s="23"/>
      <c r="H33" s="23">
        <f t="shared" si="1"/>
      </c>
      <c r="I33" s="27">
        <f t="shared" si="2"/>
        <v>13.25</v>
      </c>
    </row>
    <row r="34" spans="1:9" ht="24" customHeight="1">
      <c r="A34" s="58">
        <f t="shared" si="3"/>
        <v>25</v>
      </c>
      <c r="B34" s="133" t="s">
        <v>114</v>
      </c>
      <c r="C34" s="134" t="s">
        <v>115</v>
      </c>
      <c r="D34" s="38">
        <v>12</v>
      </c>
      <c r="E34" s="5">
        <v>14.5</v>
      </c>
      <c r="F34" s="5">
        <f t="shared" si="0"/>
        <v>13.25</v>
      </c>
      <c r="G34" s="23"/>
      <c r="H34" s="23">
        <f t="shared" si="1"/>
      </c>
      <c r="I34" s="13">
        <f t="shared" si="2"/>
        <v>13.25</v>
      </c>
    </row>
    <row r="35" spans="1:9" ht="24" customHeight="1">
      <c r="A35" s="58">
        <f t="shared" si="3"/>
        <v>26</v>
      </c>
      <c r="B35" s="133" t="s">
        <v>116</v>
      </c>
      <c r="C35" s="134" t="s">
        <v>117</v>
      </c>
      <c r="D35" s="38" t="s">
        <v>118</v>
      </c>
      <c r="E35" s="38" t="s">
        <v>118</v>
      </c>
      <c r="F35" s="5" t="e">
        <f t="shared" si="0"/>
        <v>#VALUE!</v>
      </c>
      <c r="G35" s="51"/>
      <c r="H35" s="23">
        <f t="shared" si="1"/>
      </c>
      <c r="I35" s="13" t="e">
        <f t="shared" si="2"/>
        <v>#VALUE!</v>
      </c>
    </row>
    <row r="36" spans="1:9" ht="24" customHeight="1" thickBot="1">
      <c r="A36" s="18"/>
      <c r="C36" s="7"/>
      <c r="D36" s="1"/>
      <c r="E36" s="1"/>
      <c r="F36" s="1"/>
      <c r="G36" s="12"/>
      <c r="H36" s="1"/>
      <c r="I36" s="1"/>
    </row>
    <row r="37" spans="1:9" ht="22.5" customHeight="1" thickBot="1">
      <c r="A37" s="20"/>
      <c r="C37" s="152" t="s">
        <v>58</v>
      </c>
      <c r="D37" s="153"/>
      <c r="E37" s="153"/>
      <c r="F37" s="153"/>
      <c r="G37" s="153"/>
      <c r="H37" s="154"/>
      <c r="I37" s="1"/>
    </row>
    <row r="38" spans="1:9" ht="9.75" customHeight="1">
      <c r="A38" s="18"/>
      <c r="D38" s="3"/>
      <c r="E38" s="3"/>
      <c r="F38" s="3"/>
      <c r="G38" s="3"/>
      <c r="H38" s="3"/>
      <c r="I38" s="1"/>
    </row>
    <row r="39" s="4" customFormat="1" ht="21" customHeight="1"/>
    <row r="40" s="4" customFormat="1" ht="19.5" customHeight="1"/>
    <row r="41" spans="1:9" ht="16.5">
      <c r="A41" s="3"/>
      <c r="B41" s="3"/>
      <c r="D41" s="3"/>
      <c r="E41" s="3"/>
      <c r="F41" s="3"/>
      <c r="G41" s="3"/>
      <c r="H41" s="3"/>
      <c r="I41" s="3"/>
    </row>
    <row r="42" ht="16.5">
      <c r="A42" s="18"/>
    </row>
    <row r="43" ht="16.5">
      <c r="A43" s="18"/>
    </row>
    <row r="44" ht="16.5">
      <c r="A44" s="18"/>
    </row>
    <row r="45" ht="16.5">
      <c r="A45" s="18"/>
    </row>
    <row r="46" ht="16.5">
      <c r="A46" s="18"/>
    </row>
    <row r="47" ht="16.5">
      <c r="A47" s="18"/>
    </row>
    <row r="48" ht="16.5">
      <c r="A48" s="18"/>
    </row>
    <row r="49" ht="16.5">
      <c r="A49" s="18"/>
    </row>
    <row r="50" ht="16.5">
      <c r="A50" s="18"/>
    </row>
    <row r="51" ht="16.5">
      <c r="A51" s="18"/>
    </row>
    <row r="52" ht="16.5">
      <c r="A52" s="18"/>
    </row>
    <row r="53" ht="16.5">
      <c r="A53" s="18"/>
    </row>
    <row r="54" ht="16.5">
      <c r="A54" s="18"/>
    </row>
    <row r="55" ht="16.5">
      <c r="A55" s="18"/>
    </row>
    <row r="56" ht="16.5">
      <c r="A56" s="18"/>
    </row>
    <row r="57" ht="16.5">
      <c r="A57" s="18"/>
    </row>
    <row r="58" ht="16.5">
      <c r="A58" s="18"/>
    </row>
    <row r="59" ht="16.5">
      <c r="A59" s="18"/>
    </row>
    <row r="60" ht="16.5">
      <c r="A60" s="18"/>
    </row>
    <row r="61" ht="16.5">
      <c r="A61" s="18"/>
    </row>
    <row r="62" ht="16.5">
      <c r="A62" s="18"/>
    </row>
    <row r="63" ht="16.5">
      <c r="A63" s="18"/>
    </row>
    <row r="64" ht="16.5">
      <c r="A64" s="18"/>
    </row>
    <row r="65" ht="16.5">
      <c r="A65" s="18"/>
    </row>
    <row r="66" ht="16.5">
      <c r="A66" s="18"/>
    </row>
    <row r="67" ht="16.5">
      <c r="A67" s="18"/>
    </row>
    <row r="68" ht="16.5">
      <c r="A68" s="18"/>
    </row>
    <row r="69" ht="16.5">
      <c r="A69" s="18"/>
    </row>
    <row r="70" ht="16.5">
      <c r="A70" s="18"/>
    </row>
    <row r="71" ht="16.5">
      <c r="A71" s="18"/>
    </row>
    <row r="72" ht="16.5">
      <c r="A72" s="18"/>
    </row>
    <row r="73" ht="16.5">
      <c r="A73" s="18"/>
    </row>
    <row r="74" ht="16.5">
      <c r="A74" s="18"/>
    </row>
    <row r="75" ht="16.5">
      <c r="A75" s="18"/>
    </row>
    <row r="76" ht="16.5">
      <c r="A76" s="18"/>
    </row>
    <row r="77" ht="16.5">
      <c r="A77" s="18"/>
    </row>
    <row r="78" ht="16.5">
      <c r="A78" s="18"/>
    </row>
    <row r="79" ht="16.5">
      <c r="A79" s="18"/>
    </row>
    <row r="80" ht="16.5">
      <c r="A80" s="18"/>
    </row>
    <row r="81" ht="16.5">
      <c r="A81" s="18"/>
    </row>
    <row r="82" ht="16.5">
      <c r="A82" s="18"/>
    </row>
    <row r="83" ht="16.5">
      <c r="A83" s="18"/>
    </row>
    <row r="84" ht="16.5">
      <c r="A84" s="18"/>
    </row>
    <row r="85" ht="16.5">
      <c r="A85" s="18"/>
    </row>
    <row r="86" ht="16.5">
      <c r="A86" s="18"/>
    </row>
    <row r="87" ht="16.5">
      <c r="A87" s="18"/>
    </row>
    <row r="88" ht="16.5">
      <c r="A88" s="18"/>
    </row>
    <row r="89" ht="16.5">
      <c r="A89" s="18"/>
    </row>
    <row r="90" ht="16.5">
      <c r="A90" s="18"/>
    </row>
    <row r="91" ht="16.5">
      <c r="A91" s="18"/>
    </row>
    <row r="92" ht="16.5">
      <c r="A92" s="18"/>
    </row>
    <row r="93" ht="16.5">
      <c r="A93" s="18"/>
    </row>
    <row r="94" ht="16.5">
      <c r="A94" s="18"/>
    </row>
    <row r="95" ht="16.5">
      <c r="A95" s="18"/>
    </row>
    <row r="96" ht="16.5">
      <c r="A96" s="18"/>
    </row>
    <row r="97" ht="16.5">
      <c r="A97" s="18"/>
    </row>
    <row r="98" ht="16.5">
      <c r="A98" s="18"/>
    </row>
    <row r="99" ht="16.5">
      <c r="A99" s="18"/>
    </row>
    <row r="100" ht="16.5">
      <c r="A100" s="18"/>
    </row>
    <row r="101" ht="16.5">
      <c r="A101" s="18"/>
    </row>
    <row r="102" ht="16.5">
      <c r="A102" s="18"/>
    </row>
    <row r="103" ht="16.5">
      <c r="A103" s="18"/>
    </row>
    <row r="104" ht="16.5">
      <c r="A104" s="18"/>
    </row>
    <row r="105" ht="16.5">
      <c r="A105" s="18"/>
    </row>
    <row r="106" ht="16.5">
      <c r="A106" s="18"/>
    </row>
    <row r="107" ht="16.5">
      <c r="A107" s="18"/>
    </row>
    <row r="108" ht="16.5">
      <c r="A108" s="18"/>
    </row>
    <row r="109" ht="16.5">
      <c r="A109" s="18"/>
    </row>
    <row r="110" ht="16.5">
      <c r="A110" s="18"/>
    </row>
    <row r="111" ht="16.5">
      <c r="A111" s="18"/>
    </row>
    <row r="112" ht="16.5">
      <c r="A112" s="18"/>
    </row>
    <row r="113" ht="16.5">
      <c r="A113" s="18"/>
    </row>
    <row r="114" ht="16.5">
      <c r="A114" s="18"/>
    </row>
    <row r="115" ht="16.5">
      <c r="A115" s="18"/>
    </row>
    <row r="116" ht="16.5">
      <c r="A116" s="18"/>
    </row>
    <row r="117" ht="16.5">
      <c r="A117" s="18"/>
    </row>
    <row r="118" ht="16.5">
      <c r="A118" s="18"/>
    </row>
    <row r="119" ht="16.5">
      <c r="A119" s="18"/>
    </row>
    <row r="120" ht="16.5">
      <c r="A120" s="18"/>
    </row>
    <row r="121" ht="16.5">
      <c r="A121" s="18"/>
    </row>
    <row r="122" ht="16.5">
      <c r="A122" s="18"/>
    </row>
    <row r="123" ht="16.5">
      <c r="A123" s="18"/>
    </row>
    <row r="124" ht="16.5">
      <c r="A124" s="18"/>
    </row>
    <row r="125" ht="16.5">
      <c r="A125" s="18"/>
    </row>
    <row r="126" ht="16.5">
      <c r="A126" s="18"/>
    </row>
    <row r="127" ht="16.5">
      <c r="A127" s="18"/>
    </row>
    <row r="128" ht="16.5">
      <c r="A128" s="18"/>
    </row>
    <row r="129" ht="16.5">
      <c r="A129" s="18"/>
    </row>
    <row r="130" ht="16.5">
      <c r="A130" s="18"/>
    </row>
    <row r="131" ht="16.5">
      <c r="A131" s="18"/>
    </row>
    <row r="132" ht="16.5">
      <c r="A132" s="18"/>
    </row>
    <row r="133" ht="16.5">
      <c r="A133" s="18"/>
    </row>
    <row r="134" ht="16.5">
      <c r="A134" s="18"/>
    </row>
    <row r="135" ht="16.5">
      <c r="A135" s="18"/>
    </row>
    <row r="136" ht="16.5">
      <c r="A136" s="18"/>
    </row>
    <row r="137" ht="16.5">
      <c r="A137" s="18"/>
    </row>
    <row r="138" ht="16.5">
      <c r="A138" s="18"/>
    </row>
    <row r="139" ht="16.5">
      <c r="A139" s="18"/>
    </row>
    <row r="140" ht="16.5">
      <c r="A140" s="18"/>
    </row>
    <row r="141" ht="16.5">
      <c r="A141" s="18"/>
    </row>
    <row r="142" ht="16.5">
      <c r="A142" s="18"/>
    </row>
    <row r="143" ht="16.5">
      <c r="A143" s="18"/>
    </row>
    <row r="144" ht="16.5">
      <c r="A144" s="18"/>
    </row>
    <row r="145" ht="16.5">
      <c r="A145" s="18"/>
    </row>
    <row r="146" ht="16.5">
      <c r="A146" s="18"/>
    </row>
    <row r="147" ht="16.5">
      <c r="A147" s="18"/>
    </row>
    <row r="148" ht="16.5">
      <c r="A148" s="18"/>
    </row>
    <row r="149" ht="16.5">
      <c r="A149" s="18"/>
    </row>
    <row r="150" ht="16.5">
      <c r="A150" s="18"/>
    </row>
    <row r="151" ht="16.5">
      <c r="A151" s="18"/>
    </row>
    <row r="152" ht="16.5">
      <c r="A152" s="18"/>
    </row>
    <row r="153" ht="16.5">
      <c r="A153" s="18"/>
    </row>
    <row r="154" ht="16.5">
      <c r="A154" s="18"/>
    </row>
    <row r="155" ht="16.5">
      <c r="A155" s="18"/>
    </row>
    <row r="156" ht="16.5">
      <c r="A156" s="18"/>
    </row>
    <row r="157" ht="16.5">
      <c r="A157" s="18"/>
    </row>
    <row r="158" ht="16.5">
      <c r="A158" s="18"/>
    </row>
    <row r="159" ht="16.5">
      <c r="A159" s="18"/>
    </row>
    <row r="160" ht="16.5">
      <c r="A160" s="18"/>
    </row>
    <row r="161" ht="16.5">
      <c r="A161" s="18"/>
    </row>
    <row r="162" ht="16.5">
      <c r="A162" s="18"/>
    </row>
    <row r="163" ht="16.5">
      <c r="A163" s="18"/>
    </row>
    <row r="164" ht="16.5">
      <c r="A164" s="18"/>
    </row>
    <row r="165" ht="16.5">
      <c r="A165" s="18"/>
    </row>
    <row r="166" ht="16.5">
      <c r="A166" s="18"/>
    </row>
    <row r="167" ht="16.5">
      <c r="A167" s="18"/>
    </row>
    <row r="168" ht="16.5">
      <c r="A168" s="18"/>
    </row>
    <row r="169" ht="16.5">
      <c r="A169" s="18"/>
    </row>
    <row r="170" ht="16.5">
      <c r="A170" s="18"/>
    </row>
    <row r="171" ht="16.5">
      <c r="A171" s="18"/>
    </row>
    <row r="172" ht="16.5">
      <c r="A172" s="18"/>
    </row>
    <row r="173" ht="16.5">
      <c r="A173" s="18"/>
    </row>
    <row r="174" ht="16.5">
      <c r="A174" s="18"/>
    </row>
    <row r="175" ht="16.5">
      <c r="A175" s="18"/>
    </row>
    <row r="176" ht="16.5">
      <c r="A176" s="18"/>
    </row>
    <row r="177" ht="16.5">
      <c r="A177" s="18"/>
    </row>
    <row r="178" ht="16.5">
      <c r="A178" s="18"/>
    </row>
    <row r="179" ht="16.5">
      <c r="A179" s="18"/>
    </row>
    <row r="180" ht="16.5">
      <c r="A180" s="18"/>
    </row>
    <row r="181" ht="16.5">
      <c r="A181" s="18"/>
    </row>
    <row r="182" ht="16.5">
      <c r="A182" s="18"/>
    </row>
    <row r="183" ht="16.5">
      <c r="A183" s="18"/>
    </row>
    <row r="184" ht="16.5">
      <c r="A184" s="18"/>
    </row>
    <row r="185" ht="16.5">
      <c r="A185" s="18"/>
    </row>
    <row r="186" ht="16.5">
      <c r="A186" s="18"/>
    </row>
    <row r="187" ht="16.5">
      <c r="A187" s="18"/>
    </row>
    <row r="188" ht="16.5">
      <c r="A188" s="18"/>
    </row>
    <row r="189" ht="16.5">
      <c r="A189" s="18"/>
    </row>
    <row r="190" ht="16.5">
      <c r="A190" s="18"/>
    </row>
    <row r="191" ht="16.5">
      <c r="A191" s="18"/>
    </row>
    <row r="192" ht="16.5">
      <c r="A192" s="18"/>
    </row>
    <row r="193" ht="16.5">
      <c r="A193" s="18"/>
    </row>
    <row r="194" ht="16.5">
      <c r="A194" s="18"/>
    </row>
    <row r="195" ht="16.5">
      <c r="A195" s="18"/>
    </row>
    <row r="196" ht="16.5">
      <c r="A196" s="18"/>
    </row>
    <row r="197" ht="16.5">
      <c r="A197" s="18"/>
    </row>
    <row r="198" ht="16.5">
      <c r="A198" s="18"/>
    </row>
    <row r="199" ht="16.5">
      <c r="A199" s="18"/>
    </row>
    <row r="200" ht="16.5">
      <c r="A200" s="18"/>
    </row>
    <row r="201" ht="16.5">
      <c r="A201" s="18"/>
    </row>
    <row r="202" ht="16.5">
      <c r="A202" s="18"/>
    </row>
    <row r="203" ht="16.5">
      <c r="A203" s="18"/>
    </row>
    <row r="204" ht="16.5">
      <c r="A204" s="18"/>
    </row>
    <row r="205" ht="16.5">
      <c r="A205" s="18"/>
    </row>
    <row r="206" ht="16.5">
      <c r="A206" s="18"/>
    </row>
    <row r="207" ht="16.5">
      <c r="A207" s="18"/>
    </row>
    <row r="208" ht="16.5">
      <c r="A208" s="18"/>
    </row>
    <row r="209" ht="16.5">
      <c r="A209" s="18"/>
    </row>
    <row r="210" ht="16.5">
      <c r="A210" s="18"/>
    </row>
    <row r="211" ht="16.5">
      <c r="A211" s="18"/>
    </row>
    <row r="212" ht="16.5">
      <c r="A212" s="18"/>
    </row>
    <row r="213" ht="16.5">
      <c r="A213" s="18"/>
    </row>
    <row r="214" ht="16.5">
      <c r="A214" s="18"/>
    </row>
    <row r="215" ht="16.5">
      <c r="A215" s="18"/>
    </row>
    <row r="216" ht="16.5">
      <c r="A216" s="18"/>
    </row>
    <row r="217" ht="16.5">
      <c r="A217" s="18"/>
    </row>
    <row r="218" ht="16.5">
      <c r="A218" s="18"/>
    </row>
    <row r="219" ht="16.5">
      <c r="A219" s="18"/>
    </row>
    <row r="220" ht="16.5">
      <c r="A220" s="18"/>
    </row>
    <row r="221" ht="16.5">
      <c r="A221" s="18"/>
    </row>
    <row r="222" ht="16.5">
      <c r="A222" s="18"/>
    </row>
    <row r="223" ht="16.5">
      <c r="A223" s="18"/>
    </row>
    <row r="224" ht="16.5">
      <c r="A224" s="18"/>
    </row>
    <row r="225" ht="16.5">
      <c r="A225" s="18"/>
    </row>
    <row r="226" ht="16.5">
      <c r="A226" s="18"/>
    </row>
    <row r="227" ht="16.5">
      <c r="A227" s="18"/>
    </row>
    <row r="228" ht="16.5">
      <c r="A228" s="18"/>
    </row>
    <row r="229" ht="16.5">
      <c r="A229" s="18"/>
    </row>
    <row r="230" ht="16.5">
      <c r="A230" s="18"/>
    </row>
    <row r="231" ht="16.5">
      <c r="A231" s="18"/>
    </row>
    <row r="232" ht="16.5">
      <c r="A232" s="18"/>
    </row>
    <row r="233" ht="16.5">
      <c r="A233" s="18"/>
    </row>
    <row r="234" ht="16.5">
      <c r="A234" s="18"/>
    </row>
    <row r="235" ht="16.5">
      <c r="A235" s="18"/>
    </row>
    <row r="236" ht="16.5">
      <c r="A236" s="18"/>
    </row>
    <row r="237" ht="16.5">
      <c r="A237" s="18"/>
    </row>
    <row r="238" ht="16.5">
      <c r="A238" s="18"/>
    </row>
    <row r="239" ht="16.5">
      <c r="A239" s="18"/>
    </row>
    <row r="240" ht="16.5">
      <c r="A240" s="18"/>
    </row>
    <row r="241" ht="16.5">
      <c r="A241" s="18"/>
    </row>
    <row r="242" ht="16.5">
      <c r="A242" s="18"/>
    </row>
    <row r="243" ht="16.5">
      <c r="A243" s="18"/>
    </row>
    <row r="244" ht="16.5">
      <c r="A244" s="18"/>
    </row>
    <row r="245" ht="16.5">
      <c r="A245" s="18"/>
    </row>
    <row r="246" ht="16.5">
      <c r="A246" s="18"/>
    </row>
    <row r="247" ht="16.5">
      <c r="A247" s="18"/>
    </row>
    <row r="248" ht="16.5">
      <c r="A248" s="18"/>
    </row>
    <row r="249" ht="16.5">
      <c r="A249" s="18"/>
    </row>
    <row r="250" ht="16.5">
      <c r="A250" s="18"/>
    </row>
    <row r="251" ht="16.5">
      <c r="A251" s="18"/>
    </row>
    <row r="252" ht="16.5">
      <c r="A252" s="18"/>
    </row>
    <row r="253" ht="16.5">
      <c r="A253" s="18"/>
    </row>
    <row r="254" ht="16.5">
      <c r="A254" s="18"/>
    </row>
    <row r="255" ht="16.5">
      <c r="A255" s="18"/>
    </row>
    <row r="256" ht="16.5">
      <c r="A256" s="18"/>
    </row>
    <row r="257" ht="16.5">
      <c r="A257" s="18"/>
    </row>
    <row r="258" ht="16.5">
      <c r="A258" s="18"/>
    </row>
    <row r="259" ht="16.5">
      <c r="A259" s="18"/>
    </row>
    <row r="260" ht="16.5">
      <c r="A260" s="18"/>
    </row>
    <row r="261" ht="16.5">
      <c r="A261" s="18"/>
    </row>
    <row r="262" ht="16.5">
      <c r="A262" s="18"/>
    </row>
    <row r="263" ht="16.5">
      <c r="A263" s="18"/>
    </row>
    <row r="264" ht="16.5">
      <c r="A264" s="18"/>
    </row>
    <row r="265" ht="16.5">
      <c r="A265" s="18"/>
    </row>
    <row r="266" ht="16.5">
      <c r="A266" s="18"/>
    </row>
    <row r="267" ht="16.5">
      <c r="A267" s="18"/>
    </row>
    <row r="268" ht="16.5">
      <c r="A268" s="18"/>
    </row>
    <row r="269" ht="16.5">
      <c r="A269" s="18"/>
    </row>
    <row r="270" ht="16.5">
      <c r="A270" s="18"/>
    </row>
    <row r="271" ht="16.5">
      <c r="A271" s="18"/>
    </row>
    <row r="272" ht="16.5">
      <c r="A272" s="18"/>
    </row>
    <row r="273" ht="16.5">
      <c r="A273" s="18"/>
    </row>
    <row r="274" ht="16.5">
      <c r="A274" s="18"/>
    </row>
    <row r="275" ht="16.5">
      <c r="A275" s="18"/>
    </row>
    <row r="276" ht="16.5">
      <c r="A276" s="18"/>
    </row>
    <row r="277" ht="16.5">
      <c r="A277" s="18"/>
    </row>
    <row r="278" ht="16.5">
      <c r="A278" s="18"/>
    </row>
    <row r="279" ht="16.5">
      <c r="A279" s="18"/>
    </row>
    <row r="280" ht="16.5">
      <c r="A280" s="18"/>
    </row>
    <row r="281" ht="16.5">
      <c r="A281" s="18"/>
    </row>
    <row r="282" ht="16.5">
      <c r="A282" s="18"/>
    </row>
    <row r="283" ht="16.5">
      <c r="A283" s="18"/>
    </row>
    <row r="284" ht="16.5">
      <c r="A284" s="18"/>
    </row>
    <row r="285" ht="16.5">
      <c r="A285" s="18"/>
    </row>
    <row r="286" ht="16.5">
      <c r="A286" s="18"/>
    </row>
    <row r="287" ht="16.5">
      <c r="A287" s="18"/>
    </row>
    <row r="288" ht="16.5">
      <c r="A288" s="18"/>
    </row>
    <row r="289" ht="16.5">
      <c r="A289" s="18"/>
    </row>
    <row r="290" ht="16.5">
      <c r="A290" s="18"/>
    </row>
    <row r="291" ht="16.5">
      <c r="A291" s="18"/>
    </row>
    <row r="292" ht="16.5">
      <c r="A292" s="18"/>
    </row>
    <row r="293" ht="16.5">
      <c r="A293" s="18"/>
    </row>
    <row r="294" ht="16.5">
      <c r="A294" s="18"/>
    </row>
    <row r="295" ht="16.5">
      <c r="A295" s="18"/>
    </row>
    <row r="296" ht="16.5">
      <c r="A296" s="18"/>
    </row>
    <row r="297" ht="16.5">
      <c r="A297" s="18"/>
    </row>
    <row r="298" ht="16.5">
      <c r="A298" s="18"/>
    </row>
    <row r="299" ht="16.5">
      <c r="A299" s="18"/>
    </row>
    <row r="300" ht="16.5">
      <c r="A300" s="18"/>
    </row>
    <row r="301" ht="16.5">
      <c r="A301" s="18"/>
    </row>
    <row r="302" ht="16.5">
      <c r="A302" s="18"/>
    </row>
    <row r="303" ht="16.5">
      <c r="A303" s="18"/>
    </row>
    <row r="304" ht="16.5">
      <c r="A304" s="18"/>
    </row>
    <row r="305" ht="16.5">
      <c r="A305" s="18"/>
    </row>
    <row r="306" ht="16.5">
      <c r="A306" s="18"/>
    </row>
    <row r="307" ht="16.5">
      <c r="A307" s="18"/>
    </row>
    <row r="308" ht="16.5">
      <c r="A308" s="18"/>
    </row>
    <row r="309" ht="16.5">
      <c r="A309" s="18"/>
    </row>
    <row r="310" ht="16.5">
      <c r="A310" s="18"/>
    </row>
    <row r="311" ht="16.5">
      <c r="A311" s="18"/>
    </row>
    <row r="312" ht="16.5">
      <c r="A312" s="18"/>
    </row>
    <row r="313" ht="16.5">
      <c r="A313" s="18"/>
    </row>
    <row r="314" ht="16.5">
      <c r="A314" s="18"/>
    </row>
    <row r="315" ht="16.5">
      <c r="A315" s="18"/>
    </row>
    <row r="316" ht="16.5">
      <c r="A316" s="18"/>
    </row>
    <row r="317" ht="16.5">
      <c r="A317" s="18"/>
    </row>
    <row r="318" ht="16.5">
      <c r="A318" s="18"/>
    </row>
    <row r="319" ht="16.5">
      <c r="A319" s="18"/>
    </row>
    <row r="320" ht="16.5">
      <c r="A320" s="18"/>
    </row>
    <row r="321" ht="16.5">
      <c r="A321" s="18"/>
    </row>
    <row r="322" ht="16.5">
      <c r="A322" s="18"/>
    </row>
    <row r="323" ht="16.5">
      <c r="A323" s="18"/>
    </row>
    <row r="324" ht="16.5">
      <c r="A324" s="18"/>
    </row>
    <row r="325" ht="16.5">
      <c r="A325" s="18"/>
    </row>
    <row r="326" ht="16.5">
      <c r="A326" s="18"/>
    </row>
    <row r="327" ht="16.5">
      <c r="A327" s="18"/>
    </row>
    <row r="328" ht="16.5">
      <c r="A328" s="18"/>
    </row>
    <row r="329" ht="16.5">
      <c r="A329" s="18"/>
    </row>
    <row r="330" ht="16.5">
      <c r="A330" s="18"/>
    </row>
    <row r="331" ht="16.5">
      <c r="A331" s="18"/>
    </row>
    <row r="332" ht="16.5">
      <c r="A332" s="18"/>
    </row>
    <row r="333" ht="16.5">
      <c r="A333" s="18"/>
    </row>
    <row r="334" ht="16.5">
      <c r="A334" s="18"/>
    </row>
    <row r="335" ht="16.5">
      <c r="A335" s="18"/>
    </row>
    <row r="336" ht="16.5">
      <c r="A336" s="18"/>
    </row>
    <row r="337" ht="16.5">
      <c r="A337" s="18"/>
    </row>
    <row r="338" ht="16.5">
      <c r="A338" s="18"/>
    </row>
    <row r="339" ht="16.5">
      <c r="A339" s="18"/>
    </row>
    <row r="340" ht="16.5">
      <c r="A340" s="18"/>
    </row>
    <row r="341" ht="16.5">
      <c r="A341" s="18"/>
    </row>
    <row r="342" ht="16.5">
      <c r="A342" s="18"/>
    </row>
    <row r="343" ht="16.5">
      <c r="A343" s="18"/>
    </row>
  </sheetData>
  <sheetProtection/>
  <mergeCells count="8">
    <mergeCell ref="A1:D1"/>
    <mergeCell ref="G1:I1"/>
    <mergeCell ref="A2:D2"/>
    <mergeCell ref="G2:I2"/>
    <mergeCell ref="C3:H3"/>
    <mergeCell ref="C37:H37"/>
    <mergeCell ref="D5:G5"/>
    <mergeCell ref="C7:H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 r:id="rId1"/>
  <headerFooter alignWithMargins="0">
    <oddHeader xml:space="preserve">&amp;L&amp;"Comic Sans MS,Gras"&amp;12
&amp;C&amp;"Comic Sans MS,Gras"&amp;12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47"/>
  <sheetViews>
    <sheetView rightToLeft="1" view="pageBreakPreview" zoomScaleSheetLayoutView="100" zoomScalePageLayoutView="0" workbookViewId="0" topLeftCell="A10">
      <selection activeCell="E23" sqref="E23"/>
    </sheetView>
  </sheetViews>
  <sheetFormatPr defaultColWidth="11.8515625" defaultRowHeight="12.75"/>
  <cols>
    <col min="1" max="1" width="6.421875" style="16" customWidth="1"/>
    <col min="2" max="2" width="16.7109375" style="12" customWidth="1"/>
    <col min="3" max="3" width="20.140625" style="3" customWidth="1"/>
    <col min="4" max="9" width="10.7109375" style="2" customWidth="1"/>
    <col min="10" max="10" width="2.28125" style="3" customWidth="1"/>
    <col min="11" max="16384" width="11.8515625" style="3" customWidth="1"/>
  </cols>
  <sheetData>
    <row r="1" spans="1:9" ht="19.5">
      <c r="A1" s="162" t="s">
        <v>2</v>
      </c>
      <c r="B1" s="162"/>
      <c r="C1" s="162"/>
      <c r="D1" s="162"/>
      <c r="E1" s="14"/>
      <c r="F1" s="14"/>
      <c r="G1" s="162" t="s">
        <v>17</v>
      </c>
      <c r="H1" s="162"/>
      <c r="I1" s="162"/>
    </row>
    <row r="2" spans="1:9" ht="20.25" thickBot="1">
      <c r="A2" s="162" t="s">
        <v>3</v>
      </c>
      <c r="B2" s="162"/>
      <c r="C2" s="162"/>
      <c r="D2" s="162"/>
      <c r="E2" s="14"/>
      <c r="F2" s="14"/>
      <c r="G2" s="162" t="s">
        <v>4</v>
      </c>
      <c r="H2" s="162"/>
      <c r="I2" s="162"/>
    </row>
    <row r="3" spans="1:8" ht="23.25" customHeight="1" thickBot="1">
      <c r="A3" s="12"/>
      <c r="C3" s="159" t="s">
        <v>20</v>
      </c>
      <c r="D3" s="160"/>
      <c r="E3" s="160"/>
      <c r="F3" s="160"/>
      <c r="G3" s="160"/>
      <c r="H3" s="161"/>
    </row>
    <row r="4" spans="1:7" ht="5.25" customHeight="1" thickBot="1">
      <c r="A4" s="12"/>
      <c r="D4" s="6"/>
      <c r="F4" s="6"/>
      <c r="G4" s="6"/>
    </row>
    <row r="5" spans="1:8" ht="18.75" customHeight="1" thickBot="1">
      <c r="A5" s="12"/>
      <c r="D5" s="156" t="s">
        <v>62</v>
      </c>
      <c r="E5" s="157"/>
      <c r="F5" s="157"/>
      <c r="G5" s="158"/>
      <c r="H5" s="14"/>
    </row>
    <row r="6" spans="1:6" ht="6" customHeight="1" thickBot="1">
      <c r="A6" s="12"/>
      <c r="D6" s="8"/>
      <c r="E6" s="8"/>
      <c r="F6" s="8"/>
    </row>
    <row r="7" spans="1:8" ht="24" customHeight="1" thickBot="1" thickTop="1">
      <c r="A7" s="12"/>
      <c r="C7" s="149" t="s">
        <v>27</v>
      </c>
      <c r="D7" s="150"/>
      <c r="E7" s="150"/>
      <c r="F7" s="150"/>
      <c r="G7" s="150"/>
      <c r="H7" s="151"/>
    </row>
    <row r="8" ht="6.75" customHeight="1" thickBot="1" thickTop="1">
      <c r="A8" s="17"/>
    </row>
    <row r="9" spans="1:9" ht="69" customHeight="1" thickBot="1">
      <c r="A9" s="39" t="s">
        <v>0</v>
      </c>
      <c r="B9" s="10" t="s">
        <v>63</v>
      </c>
      <c r="C9" s="10" t="s">
        <v>64</v>
      </c>
      <c r="D9" s="9" t="s">
        <v>5</v>
      </c>
      <c r="E9" s="9" t="s">
        <v>6</v>
      </c>
      <c r="F9" s="9" t="s">
        <v>21</v>
      </c>
      <c r="G9" s="9" t="s">
        <v>7</v>
      </c>
      <c r="H9" s="9" t="s">
        <v>25</v>
      </c>
      <c r="I9" s="9" t="s">
        <v>1</v>
      </c>
    </row>
    <row r="10" spans="1:9" ht="24" customHeight="1">
      <c r="A10" s="54">
        <v>1</v>
      </c>
      <c r="B10" s="131" t="s">
        <v>67</v>
      </c>
      <c r="C10" s="132" t="s">
        <v>68</v>
      </c>
      <c r="D10" s="69" t="s">
        <v>118</v>
      </c>
      <c r="E10" s="64" t="s">
        <v>118</v>
      </c>
      <c r="F10" s="64" t="e">
        <f aca="true" t="shared" si="0" ref="F10:F35">(D10+E10)/2</f>
        <v>#VALUE!</v>
      </c>
      <c r="G10" s="64"/>
      <c r="H10" s="64">
        <f aca="true" t="shared" si="1" ref="H10:H35">IF(G10="","",1*(D10+G10)/2)</f>
      </c>
      <c r="I10" s="65" t="e">
        <f aca="true" t="shared" si="2" ref="I10:I35">IF(H10="",F10,IF(H10&gt;F10,H10,F10))</f>
        <v>#VALUE!</v>
      </c>
    </row>
    <row r="11" spans="1:9" ht="24" customHeight="1">
      <c r="A11" s="54">
        <f aca="true" t="shared" si="3" ref="A11:A35">A10+1</f>
        <v>2</v>
      </c>
      <c r="B11" s="133" t="s">
        <v>69</v>
      </c>
      <c r="C11" s="134" t="s">
        <v>70</v>
      </c>
      <c r="D11" s="61" t="s">
        <v>118</v>
      </c>
      <c r="E11" s="5" t="s">
        <v>118</v>
      </c>
      <c r="F11" s="5" t="e">
        <f t="shared" si="0"/>
        <v>#VALUE!</v>
      </c>
      <c r="G11" s="5"/>
      <c r="H11" s="5">
        <f t="shared" si="1"/>
      </c>
      <c r="I11" s="13" t="e">
        <f t="shared" si="2"/>
        <v>#VALUE!</v>
      </c>
    </row>
    <row r="12" spans="1:9" ht="24" customHeight="1">
      <c r="A12" s="54">
        <f t="shared" si="3"/>
        <v>3</v>
      </c>
      <c r="B12" s="133" t="s">
        <v>71</v>
      </c>
      <c r="C12" s="134" t="s">
        <v>72</v>
      </c>
      <c r="D12" s="61">
        <v>13</v>
      </c>
      <c r="E12" s="5">
        <v>9</v>
      </c>
      <c r="F12" s="5">
        <f t="shared" si="0"/>
        <v>11</v>
      </c>
      <c r="G12" s="5"/>
      <c r="H12" s="5">
        <f t="shared" si="1"/>
      </c>
      <c r="I12" s="13">
        <f t="shared" si="2"/>
        <v>11</v>
      </c>
    </row>
    <row r="13" spans="1:9" ht="24" customHeight="1">
      <c r="A13" s="54">
        <f t="shared" si="3"/>
        <v>4</v>
      </c>
      <c r="B13" s="133" t="s">
        <v>73</v>
      </c>
      <c r="C13" s="134" t="s">
        <v>74</v>
      </c>
      <c r="D13" s="61" t="s">
        <v>118</v>
      </c>
      <c r="E13" s="5" t="s">
        <v>118</v>
      </c>
      <c r="F13" s="5" t="e">
        <f t="shared" si="0"/>
        <v>#VALUE!</v>
      </c>
      <c r="G13" s="5"/>
      <c r="H13" s="5">
        <f t="shared" si="1"/>
      </c>
      <c r="I13" s="13" t="e">
        <f t="shared" si="2"/>
        <v>#VALUE!</v>
      </c>
    </row>
    <row r="14" spans="1:9" ht="24" customHeight="1">
      <c r="A14" s="54">
        <f t="shared" si="3"/>
        <v>5</v>
      </c>
      <c r="B14" s="133" t="s">
        <v>75</v>
      </c>
      <c r="C14" s="134" t="s">
        <v>76</v>
      </c>
      <c r="D14" s="61">
        <v>12</v>
      </c>
      <c r="E14" s="5">
        <v>13</v>
      </c>
      <c r="F14" s="5">
        <f t="shared" si="0"/>
        <v>12.5</v>
      </c>
      <c r="G14" s="5"/>
      <c r="H14" s="5">
        <f t="shared" si="1"/>
      </c>
      <c r="I14" s="13">
        <f t="shared" si="2"/>
        <v>12.5</v>
      </c>
    </row>
    <row r="15" spans="1:9" ht="24" customHeight="1">
      <c r="A15" s="54">
        <f t="shared" si="3"/>
        <v>6</v>
      </c>
      <c r="B15" s="133" t="s">
        <v>77</v>
      </c>
      <c r="C15" s="134" t="s">
        <v>78</v>
      </c>
      <c r="D15" s="61">
        <v>19</v>
      </c>
      <c r="E15" s="5">
        <v>19</v>
      </c>
      <c r="F15" s="5">
        <f t="shared" si="0"/>
        <v>19</v>
      </c>
      <c r="G15" s="5"/>
      <c r="H15" s="5">
        <f t="shared" si="1"/>
      </c>
      <c r="I15" s="13">
        <f t="shared" si="2"/>
        <v>19</v>
      </c>
    </row>
    <row r="16" spans="1:9" ht="24" customHeight="1">
      <c r="A16" s="54">
        <f t="shared" si="3"/>
        <v>7</v>
      </c>
      <c r="B16" s="133" t="s">
        <v>79</v>
      </c>
      <c r="C16" s="134" t="s">
        <v>80</v>
      </c>
      <c r="D16" s="61">
        <v>19</v>
      </c>
      <c r="E16" s="5">
        <v>18</v>
      </c>
      <c r="F16" s="5">
        <f t="shared" si="0"/>
        <v>18.5</v>
      </c>
      <c r="G16" s="5"/>
      <c r="H16" s="5">
        <f t="shared" si="1"/>
      </c>
      <c r="I16" s="13">
        <f t="shared" si="2"/>
        <v>18.5</v>
      </c>
    </row>
    <row r="17" spans="1:9" ht="24" customHeight="1">
      <c r="A17" s="54">
        <f t="shared" si="3"/>
        <v>8</v>
      </c>
      <c r="B17" s="133" t="s">
        <v>81</v>
      </c>
      <c r="C17" s="134" t="s">
        <v>82</v>
      </c>
      <c r="D17" s="61">
        <v>15</v>
      </c>
      <c r="E17" s="5">
        <v>13.5</v>
      </c>
      <c r="F17" s="5">
        <f t="shared" si="0"/>
        <v>14.25</v>
      </c>
      <c r="G17" s="5"/>
      <c r="H17" s="5">
        <f t="shared" si="1"/>
      </c>
      <c r="I17" s="13">
        <f t="shared" si="2"/>
        <v>14.25</v>
      </c>
    </row>
    <row r="18" spans="1:9" ht="24" customHeight="1">
      <c r="A18" s="54">
        <f t="shared" si="3"/>
        <v>9</v>
      </c>
      <c r="B18" s="133" t="s">
        <v>83</v>
      </c>
      <c r="C18" s="134" t="s">
        <v>84</v>
      </c>
      <c r="D18" s="61">
        <v>13</v>
      </c>
      <c r="E18" s="5">
        <v>12</v>
      </c>
      <c r="F18" s="5">
        <f t="shared" si="0"/>
        <v>12.5</v>
      </c>
      <c r="G18" s="5"/>
      <c r="H18" s="5">
        <f t="shared" si="1"/>
      </c>
      <c r="I18" s="13">
        <f t="shared" si="2"/>
        <v>12.5</v>
      </c>
    </row>
    <row r="19" spans="1:9" ht="24" customHeight="1">
      <c r="A19" s="54">
        <f t="shared" si="3"/>
        <v>10</v>
      </c>
      <c r="B19" s="133" t="s">
        <v>85</v>
      </c>
      <c r="C19" s="134" t="s">
        <v>86</v>
      </c>
      <c r="D19" s="61">
        <v>14</v>
      </c>
      <c r="E19" s="5">
        <v>14</v>
      </c>
      <c r="F19" s="5">
        <f t="shared" si="0"/>
        <v>14</v>
      </c>
      <c r="G19" s="5"/>
      <c r="H19" s="5">
        <f t="shared" si="1"/>
      </c>
      <c r="I19" s="13">
        <f t="shared" si="2"/>
        <v>14</v>
      </c>
    </row>
    <row r="20" spans="1:9" ht="24" customHeight="1">
      <c r="A20" s="54">
        <f t="shared" si="3"/>
        <v>11</v>
      </c>
      <c r="B20" s="133" t="s">
        <v>87</v>
      </c>
      <c r="C20" s="134" t="s">
        <v>88</v>
      </c>
      <c r="D20" s="61">
        <v>12</v>
      </c>
      <c r="E20" s="5">
        <v>9</v>
      </c>
      <c r="F20" s="5">
        <f t="shared" si="0"/>
        <v>10.5</v>
      </c>
      <c r="G20" s="5"/>
      <c r="H20" s="5">
        <f t="shared" si="1"/>
      </c>
      <c r="I20" s="13">
        <f t="shared" si="2"/>
        <v>10.5</v>
      </c>
    </row>
    <row r="21" spans="1:9" ht="24" customHeight="1">
      <c r="A21" s="54">
        <f t="shared" si="3"/>
        <v>12</v>
      </c>
      <c r="B21" s="133" t="s">
        <v>89</v>
      </c>
      <c r="C21" s="134" t="s">
        <v>90</v>
      </c>
      <c r="D21" s="61">
        <v>11</v>
      </c>
      <c r="E21" s="5">
        <v>9.5</v>
      </c>
      <c r="F21" s="5">
        <f t="shared" si="0"/>
        <v>10.25</v>
      </c>
      <c r="G21" s="5"/>
      <c r="H21" s="5">
        <f t="shared" si="1"/>
      </c>
      <c r="I21" s="13">
        <f t="shared" si="2"/>
        <v>10.25</v>
      </c>
    </row>
    <row r="22" spans="1:9" ht="24" customHeight="1">
      <c r="A22" s="54">
        <f t="shared" si="3"/>
        <v>13</v>
      </c>
      <c r="B22" s="133" t="s">
        <v>91</v>
      </c>
      <c r="C22" s="134" t="s">
        <v>92</v>
      </c>
      <c r="D22" s="61" t="s">
        <v>118</v>
      </c>
      <c r="E22" s="5" t="s">
        <v>118</v>
      </c>
      <c r="F22" s="5" t="e">
        <f t="shared" si="0"/>
        <v>#VALUE!</v>
      </c>
      <c r="G22" s="5"/>
      <c r="H22" s="5">
        <f t="shared" si="1"/>
      </c>
      <c r="I22" s="13" t="e">
        <f t="shared" si="2"/>
        <v>#VALUE!</v>
      </c>
    </row>
    <row r="23" spans="1:9" ht="24" customHeight="1">
      <c r="A23" s="54">
        <f t="shared" si="3"/>
        <v>14</v>
      </c>
      <c r="B23" s="133" t="s">
        <v>93</v>
      </c>
      <c r="C23" s="134" t="s">
        <v>94</v>
      </c>
      <c r="D23" s="61">
        <v>14</v>
      </c>
      <c r="E23" s="5">
        <v>13</v>
      </c>
      <c r="F23" s="41">
        <f t="shared" si="0"/>
        <v>13.5</v>
      </c>
      <c r="G23" s="5"/>
      <c r="H23" s="5">
        <f t="shared" si="1"/>
      </c>
      <c r="I23" s="43">
        <f t="shared" si="2"/>
        <v>13.5</v>
      </c>
    </row>
    <row r="24" spans="1:9" ht="24" customHeight="1">
      <c r="A24" s="54">
        <f t="shared" si="3"/>
        <v>15</v>
      </c>
      <c r="B24" s="133" t="s">
        <v>95</v>
      </c>
      <c r="C24" s="134" t="s">
        <v>96</v>
      </c>
      <c r="D24" s="61">
        <v>13</v>
      </c>
      <c r="E24" s="5">
        <v>13.5</v>
      </c>
      <c r="F24" s="41">
        <f t="shared" si="0"/>
        <v>13.25</v>
      </c>
      <c r="G24" s="5"/>
      <c r="H24" s="5">
        <f t="shared" si="1"/>
      </c>
      <c r="I24" s="43">
        <f t="shared" si="2"/>
        <v>13.25</v>
      </c>
    </row>
    <row r="25" spans="1:9" ht="24" customHeight="1">
      <c r="A25" s="54">
        <f t="shared" si="3"/>
        <v>16</v>
      </c>
      <c r="B25" s="133" t="s">
        <v>97</v>
      </c>
      <c r="C25" s="134" t="s">
        <v>98</v>
      </c>
      <c r="D25" s="61">
        <v>13</v>
      </c>
      <c r="E25" s="5">
        <v>9</v>
      </c>
      <c r="F25" s="41">
        <f t="shared" si="0"/>
        <v>11</v>
      </c>
      <c r="G25" s="5"/>
      <c r="H25" s="5">
        <f t="shared" si="1"/>
      </c>
      <c r="I25" s="43">
        <f t="shared" si="2"/>
        <v>11</v>
      </c>
    </row>
    <row r="26" spans="1:9" ht="24" customHeight="1">
      <c r="A26" s="54">
        <f t="shared" si="3"/>
        <v>17</v>
      </c>
      <c r="B26" s="133" t="s">
        <v>99</v>
      </c>
      <c r="C26" s="134" t="s">
        <v>100</v>
      </c>
      <c r="D26" s="61">
        <v>19</v>
      </c>
      <c r="E26" s="5">
        <v>18</v>
      </c>
      <c r="F26" s="41">
        <f t="shared" si="0"/>
        <v>18.5</v>
      </c>
      <c r="G26" s="5"/>
      <c r="H26" s="5">
        <f t="shared" si="1"/>
      </c>
      <c r="I26" s="43">
        <f t="shared" si="2"/>
        <v>18.5</v>
      </c>
    </row>
    <row r="27" spans="1:9" ht="24" customHeight="1">
      <c r="A27" s="54">
        <f t="shared" si="3"/>
        <v>18</v>
      </c>
      <c r="B27" s="133" t="s">
        <v>99</v>
      </c>
      <c r="C27" s="134" t="s">
        <v>101</v>
      </c>
      <c r="D27" s="61">
        <v>19</v>
      </c>
      <c r="E27" s="5">
        <v>19</v>
      </c>
      <c r="F27" s="41">
        <f t="shared" si="0"/>
        <v>19</v>
      </c>
      <c r="G27" s="5"/>
      <c r="H27" s="5">
        <f t="shared" si="1"/>
      </c>
      <c r="I27" s="43">
        <f t="shared" si="2"/>
        <v>19</v>
      </c>
    </row>
    <row r="28" spans="1:9" ht="24" customHeight="1">
      <c r="A28" s="54">
        <f t="shared" si="3"/>
        <v>19</v>
      </c>
      <c r="B28" s="133" t="s">
        <v>102</v>
      </c>
      <c r="C28" s="134" t="s">
        <v>103</v>
      </c>
      <c r="D28" s="61">
        <v>17</v>
      </c>
      <c r="E28" s="5">
        <v>12</v>
      </c>
      <c r="F28" s="41">
        <f t="shared" si="0"/>
        <v>14.5</v>
      </c>
      <c r="G28" s="5"/>
      <c r="H28" s="5">
        <f t="shared" si="1"/>
      </c>
      <c r="I28" s="43">
        <f t="shared" si="2"/>
        <v>14.5</v>
      </c>
    </row>
    <row r="29" spans="1:9" ht="24" customHeight="1">
      <c r="A29" s="54">
        <f t="shared" si="3"/>
        <v>20</v>
      </c>
      <c r="B29" s="133" t="s">
        <v>104</v>
      </c>
      <c r="C29" s="134" t="s">
        <v>105</v>
      </c>
      <c r="D29" s="61" t="s">
        <v>118</v>
      </c>
      <c r="E29" s="5" t="s">
        <v>118</v>
      </c>
      <c r="F29" s="41" t="e">
        <f t="shared" si="0"/>
        <v>#VALUE!</v>
      </c>
      <c r="G29" s="5"/>
      <c r="H29" s="5">
        <f t="shared" si="1"/>
      </c>
      <c r="I29" s="43" t="e">
        <f t="shared" si="2"/>
        <v>#VALUE!</v>
      </c>
    </row>
    <row r="30" spans="1:9" ht="24" customHeight="1">
      <c r="A30" s="54">
        <f t="shared" si="3"/>
        <v>21</v>
      </c>
      <c r="B30" s="133" t="s">
        <v>106</v>
      </c>
      <c r="C30" s="134" t="s">
        <v>107</v>
      </c>
      <c r="D30" s="61">
        <v>12</v>
      </c>
      <c r="E30" s="5">
        <v>9</v>
      </c>
      <c r="F30" s="41">
        <f t="shared" si="0"/>
        <v>10.5</v>
      </c>
      <c r="G30" s="5"/>
      <c r="H30" s="5">
        <f t="shared" si="1"/>
      </c>
      <c r="I30" s="43">
        <f t="shared" si="2"/>
        <v>10.5</v>
      </c>
    </row>
    <row r="31" spans="1:9" ht="24" customHeight="1">
      <c r="A31" s="54">
        <f t="shared" si="3"/>
        <v>22</v>
      </c>
      <c r="B31" s="133" t="s">
        <v>108</v>
      </c>
      <c r="C31" s="134" t="s">
        <v>109</v>
      </c>
      <c r="D31" s="61" t="s">
        <v>118</v>
      </c>
      <c r="E31" s="5" t="s">
        <v>118</v>
      </c>
      <c r="F31" s="41" t="e">
        <f t="shared" si="0"/>
        <v>#VALUE!</v>
      </c>
      <c r="G31" s="5"/>
      <c r="H31" s="5">
        <f t="shared" si="1"/>
      </c>
      <c r="I31" s="43" t="e">
        <f t="shared" si="2"/>
        <v>#VALUE!</v>
      </c>
    </row>
    <row r="32" spans="1:9" ht="24" customHeight="1">
      <c r="A32" s="54">
        <f t="shared" si="3"/>
        <v>23</v>
      </c>
      <c r="B32" s="133" t="s">
        <v>110</v>
      </c>
      <c r="C32" s="134" t="s">
        <v>111</v>
      </c>
      <c r="D32" s="61" t="s">
        <v>118</v>
      </c>
      <c r="E32" s="38" t="s">
        <v>118</v>
      </c>
      <c r="F32" s="41" t="e">
        <f t="shared" si="0"/>
        <v>#VALUE!</v>
      </c>
      <c r="G32" s="5"/>
      <c r="H32" s="5">
        <f t="shared" si="1"/>
      </c>
      <c r="I32" s="43" t="e">
        <f t="shared" si="2"/>
        <v>#VALUE!</v>
      </c>
    </row>
    <row r="33" spans="1:9" ht="24" customHeight="1">
      <c r="A33" s="54">
        <f t="shared" si="3"/>
        <v>24</v>
      </c>
      <c r="B33" s="133" t="s">
        <v>112</v>
      </c>
      <c r="C33" s="134" t="s">
        <v>113</v>
      </c>
      <c r="D33" s="71">
        <v>12</v>
      </c>
      <c r="E33" s="5">
        <v>9</v>
      </c>
      <c r="F33" s="41">
        <f t="shared" si="0"/>
        <v>10.5</v>
      </c>
      <c r="G33" s="5"/>
      <c r="H33" s="5">
        <f t="shared" si="1"/>
      </c>
      <c r="I33" s="43">
        <f t="shared" si="2"/>
        <v>10.5</v>
      </c>
    </row>
    <row r="34" spans="1:9" ht="24" customHeight="1">
      <c r="A34" s="54">
        <f t="shared" si="3"/>
        <v>25</v>
      </c>
      <c r="B34" s="133" t="s">
        <v>114</v>
      </c>
      <c r="C34" s="134" t="s">
        <v>115</v>
      </c>
      <c r="D34" s="66">
        <v>12</v>
      </c>
      <c r="E34" s="42">
        <v>10</v>
      </c>
      <c r="F34" s="41">
        <f t="shared" si="0"/>
        <v>11</v>
      </c>
      <c r="G34" s="42"/>
      <c r="H34" s="5">
        <f t="shared" si="1"/>
      </c>
      <c r="I34" s="43">
        <f t="shared" si="2"/>
        <v>11</v>
      </c>
    </row>
    <row r="35" spans="1:9" ht="24" customHeight="1" thickBot="1">
      <c r="A35" s="54">
        <f t="shared" si="3"/>
        <v>26</v>
      </c>
      <c r="B35" s="133" t="s">
        <v>116</v>
      </c>
      <c r="C35" s="134" t="s">
        <v>117</v>
      </c>
      <c r="D35" s="60" t="s">
        <v>118</v>
      </c>
      <c r="E35" s="56" t="s">
        <v>118</v>
      </c>
      <c r="F35" s="56" t="e">
        <f t="shared" si="0"/>
        <v>#VALUE!</v>
      </c>
      <c r="G35" s="52"/>
      <c r="H35" s="56">
        <f t="shared" si="1"/>
      </c>
      <c r="I35" s="53" t="e">
        <f t="shared" si="2"/>
        <v>#VALUE!</v>
      </c>
    </row>
    <row r="36" spans="1:9" ht="17.25" customHeight="1" thickBot="1">
      <c r="A36" s="12"/>
      <c r="C36" s="7"/>
      <c r="D36" s="1"/>
      <c r="E36" s="26"/>
      <c r="F36" s="26"/>
      <c r="G36" s="25"/>
      <c r="H36" s="26">
        <f>IF(G36="","",4*(D36+G36)/2)</f>
      </c>
      <c r="I36" s="1"/>
    </row>
    <row r="37" spans="1:9" ht="23.25" customHeight="1" thickBot="1">
      <c r="A37" s="12"/>
      <c r="C37" s="152" t="s">
        <v>61</v>
      </c>
      <c r="D37" s="153"/>
      <c r="E37" s="153"/>
      <c r="F37" s="153"/>
      <c r="G37" s="153"/>
      <c r="H37" s="154"/>
      <c r="I37" s="1"/>
    </row>
    <row r="38" spans="1:9" ht="9" customHeight="1">
      <c r="A38" s="12"/>
      <c r="D38" s="3"/>
      <c r="E38" s="3"/>
      <c r="F38" s="3"/>
      <c r="G38" s="3"/>
      <c r="H38" s="3"/>
      <c r="I38" s="1"/>
    </row>
    <row r="39" spans="1:9" s="4" customFormat="1" ht="21" customHeight="1">
      <c r="A39" s="162"/>
      <c r="B39" s="162"/>
      <c r="C39" s="162"/>
      <c r="D39" s="162"/>
      <c r="E39" s="14"/>
      <c r="F39" s="14"/>
      <c r="G39" s="162"/>
      <c r="H39" s="162"/>
      <c r="I39" s="162"/>
    </row>
    <row r="40" spans="1:9" s="4" customFormat="1" ht="19.5" customHeight="1">
      <c r="A40" s="162"/>
      <c r="B40" s="162"/>
      <c r="C40" s="162"/>
      <c r="D40" s="162"/>
      <c r="E40" s="14"/>
      <c r="F40" s="14"/>
      <c r="G40" s="162"/>
      <c r="H40" s="162"/>
      <c r="I40" s="162"/>
    </row>
    <row r="41" spans="1:9" ht="14.25" customHeight="1">
      <c r="A41" s="3"/>
      <c r="B41" s="3"/>
      <c r="D41" s="3"/>
      <c r="E41" s="3"/>
      <c r="F41" s="3"/>
      <c r="G41" s="3"/>
      <c r="H41" s="3"/>
      <c r="I41" s="3"/>
    </row>
    <row r="42" spans="1:9" ht="16.5">
      <c r="A42" s="3"/>
      <c r="B42" s="3"/>
      <c r="D42" s="3"/>
      <c r="E42" s="3"/>
      <c r="F42" s="3"/>
      <c r="G42" s="3"/>
      <c r="H42" s="3"/>
      <c r="I42" s="3"/>
    </row>
    <row r="43" spans="1:9" ht="16.5">
      <c r="A43" s="3"/>
      <c r="B43" s="3"/>
      <c r="D43" s="3"/>
      <c r="E43" s="3"/>
      <c r="F43" s="3"/>
      <c r="G43" s="3"/>
      <c r="H43" s="3"/>
      <c r="I43" s="3"/>
    </row>
    <row r="44" spans="1:9" ht="16.5">
      <c r="A44" s="3"/>
      <c r="B44" s="3"/>
      <c r="D44" s="3"/>
      <c r="E44" s="3"/>
      <c r="F44" s="3"/>
      <c r="G44" s="3"/>
      <c r="H44" s="3"/>
      <c r="I44" s="3"/>
    </row>
    <row r="45" spans="1:9" ht="16.5">
      <c r="A45" s="3"/>
      <c r="B45" s="3"/>
      <c r="D45" s="3"/>
      <c r="E45" s="3"/>
      <c r="F45" s="3"/>
      <c r="G45" s="3"/>
      <c r="H45" s="3"/>
      <c r="I45" s="3"/>
    </row>
    <row r="46" spans="1:9" ht="16.5">
      <c r="A46" s="3"/>
      <c r="B46" s="3"/>
      <c r="D46" s="3"/>
      <c r="E46" s="3"/>
      <c r="F46" s="3"/>
      <c r="G46" s="3"/>
      <c r="H46" s="3"/>
      <c r="I46" s="3"/>
    </row>
    <row r="47" spans="1:9" ht="16.5">
      <c r="A47" s="3"/>
      <c r="B47" s="3"/>
      <c r="D47" s="3"/>
      <c r="E47" s="3"/>
      <c r="F47" s="3"/>
      <c r="G47" s="3"/>
      <c r="H47" s="3"/>
      <c r="I47" s="3"/>
    </row>
  </sheetData>
  <sheetProtection/>
  <mergeCells count="12">
    <mergeCell ref="C7:H7"/>
    <mergeCell ref="C3:H3"/>
    <mergeCell ref="C37:H37"/>
    <mergeCell ref="A39:D39"/>
    <mergeCell ref="G39:I39"/>
    <mergeCell ref="A40:D40"/>
    <mergeCell ref="G40:I40"/>
    <mergeCell ref="A1:D1"/>
    <mergeCell ref="G1:I1"/>
    <mergeCell ref="A2:D2"/>
    <mergeCell ref="G2:I2"/>
    <mergeCell ref="D5:G5"/>
  </mergeCells>
  <printOptions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1" r:id="rId1"/>
  <headerFooter alignWithMargins="0">
    <oddHeader>&amp;C&amp;"Comic Sans MS,Gras"&amp;12   &amp;R&amp;"Comic Sans MS,Gras"&amp;12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B53"/>
  <sheetViews>
    <sheetView rightToLeft="1" tabSelected="1" zoomScalePageLayoutView="0" workbookViewId="0" topLeftCell="A13">
      <selection activeCell="D24" sqref="D24:AE24"/>
    </sheetView>
  </sheetViews>
  <sheetFormatPr defaultColWidth="11.421875" defaultRowHeight="12.75"/>
  <cols>
    <col min="1" max="1" width="7.7109375" style="0" customWidth="1"/>
    <col min="2" max="2" width="18.421875" style="0" customWidth="1"/>
    <col min="3" max="3" width="19.421875" style="0" customWidth="1"/>
    <col min="4" max="4" width="7.00390625" style="40" customWidth="1"/>
    <col min="5" max="5" width="4.8515625" style="40" customWidth="1"/>
    <col min="6" max="6" width="6.8515625" style="40" customWidth="1"/>
    <col min="7" max="7" width="5.7109375" style="40" customWidth="1"/>
    <col min="8" max="8" width="6.7109375" style="40" customWidth="1"/>
    <col min="9" max="9" width="5.7109375" style="40" customWidth="1"/>
    <col min="10" max="10" width="6.57421875" style="40" customWidth="1"/>
    <col min="11" max="11" width="7.28125" style="40" customWidth="1"/>
    <col min="12" max="12" width="5.421875" style="40" customWidth="1"/>
    <col min="13" max="13" width="7.28125" style="40" customWidth="1"/>
    <col min="14" max="14" width="6.421875" style="40" customWidth="1"/>
    <col min="15" max="15" width="7.421875" style="40" customWidth="1"/>
    <col min="16" max="16" width="5.7109375" style="40" customWidth="1"/>
    <col min="17" max="18" width="6.00390625" style="40" customWidth="1"/>
    <col min="19" max="19" width="7.28125" style="40" customWidth="1"/>
    <col min="20" max="20" width="7.57421875" style="40" customWidth="1"/>
    <col min="21" max="21" width="6.140625" style="40" customWidth="1"/>
    <col min="22" max="22" width="9.421875" style="40" customWidth="1"/>
    <col min="23" max="23" width="7.140625" style="40" customWidth="1"/>
    <col min="24" max="29" width="6.8515625" style="40" customWidth="1"/>
    <col min="30" max="30" width="10.57421875" style="40" customWidth="1"/>
    <col min="31" max="34" width="11.421875" style="40" customWidth="1"/>
  </cols>
  <sheetData>
    <row r="1" spans="3:29" ht="21" thickBot="1">
      <c r="C1" s="240" t="s">
        <v>31</v>
      </c>
      <c r="D1" s="240"/>
      <c r="E1" s="240"/>
      <c r="F1" s="240"/>
      <c r="G1" s="240"/>
      <c r="H1" s="240"/>
      <c r="V1" s="91"/>
      <c r="W1" s="91"/>
      <c r="X1" s="234" t="s">
        <v>119</v>
      </c>
      <c r="Y1" s="235"/>
      <c r="Z1" s="235"/>
      <c r="AA1" s="235"/>
      <c r="AB1" s="236"/>
      <c r="AC1" s="92"/>
    </row>
    <row r="2" spans="3:8" ht="21" customHeight="1">
      <c r="C2" s="240" t="s">
        <v>19</v>
      </c>
      <c r="D2" s="240"/>
      <c r="E2" s="240"/>
      <c r="F2" s="240"/>
      <c r="G2" s="240"/>
      <c r="H2" s="240"/>
    </row>
    <row r="3" spans="3:8" ht="21" customHeight="1">
      <c r="C3" s="240" t="s">
        <v>30</v>
      </c>
      <c r="D3" s="240"/>
      <c r="E3" s="240"/>
      <c r="F3" s="240"/>
      <c r="G3" s="240"/>
      <c r="H3" s="240"/>
    </row>
    <row r="4" spans="3:8" ht="21.75" customHeight="1" thickBot="1">
      <c r="C4" s="240" t="s">
        <v>29</v>
      </c>
      <c r="D4" s="240"/>
      <c r="E4" s="240"/>
      <c r="F4" s="240"/>
      <c r="G4" s="240"/>
      <c r="H4" s="240"/>
    </row>
    <row r="5" spans="1:31" ht="19.5" customHeight="1" thickBot="1">
      <c r="A5" s="32"/>
      <c r="B5" s="32"/>
      <c r="C5" s="230"/>
      <c r="D5" s="230"/>
      <c r="E5" s="230"/>
      <c r="F5" s="230"/>
      <c r="G5" s="230"/>
      <c r="H5" s="90"/>
      <c r="I5" s="220" t="s">
        <v>32</v>
      </c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2"/>
      <c r="X5" s="72"/>
      <c r="Y5" s="72"/>
      <c r="Z5" s="72"/>
      <c r="AA5" s="72"/>
      <c r="AB5" s="72"/>
      <c r="AC5" s="72"/>
      <c r="AD5" s="72"/>
      <c r="AE5" s="72"/>
    </row>
    <row r="6" spans="1:31" ht="20.25" thickBot="1">
      <c r="A6" s="32"/>
      <c r="B6" s="32"/>
      <c r="C6" s="33"/>
      <c r="D6" s="80"/>
      <c r="E6" s="72"/>
      <c r="F6" s="72"/>
      <c r="G6" s="72"/>
      <c r="H6" s="72"/>
      <c r="I6" s="72"/>
      <c r="J6" s="93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ht="24.75" thickBot="1">
      <c r="A7" s="32"/>
      <c r="B7" s="32"/>
      <c r="C7" s="33"/>
      <c r="F7" s="237" t="s">
        <v>121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9"/>
      <c r="W7" s="72"/>
      <c r="X7" s="72"/>
      <c r="Y7" s="72"/>
      <c r="Z7" s="72"/>
      <c r="AA7" s="72"/>
      <c r="AB7" s="72"/>
      <c r="AC7" s="72"/>
      <c r="AD7" s="200"/>
      <c r="AE7" s="200"/>
    </row>
    <row r="8" spans="1:31" ht="17.25" thickBot="1">
      <c r="A8" s="32"/>
      <c r="B8" s="32"/>
      <c r="C8" s="34"/>
      <c r="D8" s="81"/>
      <c r="E8" s="73"/>
      <c r="F8" s="73"/>
      <c r="G8" s="73"/>
      <c r="H8" s="73"/>
      <c r="I8" s="73"/>
      <c r="J8" s="94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</row>
    <row r="9" spans="1:31" ht="16.5" customHeight="1" thickBot="1">
      <c r="A9" s="223" t="s">
        <v>0</v>
      </c>
      <c r="B9" s="217" t="s">
        <v>122</v>
      </c>
      <c r="C9" s="217" t="s">
        <v>123</v>
      </c>
      <c r="D9" s="229" t="s">
        <v>28</v>
      </c>
      <c r="E9" s="228"/>
      <c r="F9" s="228"/>
      <c r="G9" s="228"/>
      <c r="H9" s="228"/>
      <c r="I9" s="228"/>
      <c r="J9" s="212" t="s">
        <v>10</v>
      </c>
      <c r="K9" s="212" t="s">
        <v>11</v>
      </c>
      <c r="L9" s="203" t="s">
        <v>12</v>
      </c>
      <c r="M9" s="228" t="s">
        <v>36</v>
      </c>
      <c r="N9" s="228"/>
      <c r="O9" s="228"/>
      <c r="P9" s="228"/>
      <c r="Q9" s="181" t="s">
        <v>10</v>
      </c>
      <c r="R9" s="176" t="s">
        <v>11</v>
      </c>
      <c r="S9" s="176" t="s">
        <v>12</v>
      </c>
      <c r="T9" s="215" t="s">
        <v>40</v>
      </c>
      <c r="U9" s="216"/>
      <c r="V9" s="176" t="s">
        <v>10</v>
      </c>
      <c r="W9" s="176" t="s">
        <v>11</v>
      </c>
      <c r="X9" s="176" t="s">
        <v>12</v>
      </c>
      <c r="Y9" s="215" t="s">
        <v>41</v>
      </c>
      <c r="Z9" s="216"/>
      <c r="AA9" s="176" t="s">
        <v>10</v>
      </c>
      <c r="AB9" s="176" t="s">
        <v>11</v>
      </c>
      <c r="AC9" s="176" t="s">
        <v>12</v>
      </c>
      <c r="AD9" s="201" t="s">
        <v>8</v>
      </c>
      <c r="AE9" s="201" t="s">
        <v>9</v>
      </c>
    </row>
    <row r="10" spans="1:39" ht="89.25" customHeight="1" thickBot="1">
      <c r="A10" s="224"/>
      <c r="B10" s="218"/>
      <c r="C10" s="218"/>
      <c r="D10" s="231" t="s">
        <v>33</v>
      </c>
      <c r="E10" s="232"/>
      <c r="F10" s="233" t="s">
        <v>34</v>
      </c>
      <c r="G10" s="233"/>
      <c r="H10" s="233" t="s">
        <v>35</v>
      </c>
      <c r="I10" s="233"/>
      <c r="J10" s="213"/>
      <c r="K10" s="213"/>
      <c r="L10" s="204"/>
      <c r="M10" s="226" t="s">
        <v>37</v>
      </c>
      <c r="N10" s="227"/>
      <c r="O10" s="206" t="s">
        <v>38</v>
      </c>
      <c r="P10" s="203"/>
      <c r="Q10" s="182"/>
      <c r="R10" s="177"/>
      <c r="S10" s="177"/>
      <c r="T10" s="179" t="s">
        <v>39</v>
      </c>
      <c r="U10" s="180"/>
      <c r="V10" s="177"/>
      <c r="W10" s="177"/>
      <c r="X10" s="177"/>
      <c r="Y10" s="179" t="s">
        <v>42</v>
      </c>
      <c r="Z10" s="180"/>
      <c r="AA10" s="177"/>
      <c r="AB10" s="177"/>
      <c r="AC10" s="177"/>
      <c r="AD10" s="202"/>
      <c r="AE10" s="202"/>
      <c r="AM10" s="62"/>
    </row>
    <row r="11" spans="1:39" ht="13.5" customHeight="1" thickBot="1">
      <c r="A11" s="225"/>
      <c r="B11" s="219"/>
      <c r="C11" s="219"/>
      <c r="D11" s="82">
        <v>6</v>
      </c>
      <c r="E11" s="74" t="s">
        <v>13</v>
      </c>
      <c r="F11" s="74">
        <v>6</v>
      </c>
      <c r="G11" s="74" t="s">
        <v>13</v>
      </c>
      <c r="H11" s="74">
        <v>6</v>
      </c>
      <c r="I11" s="74" t="s">
        <v>13</v>
      </c>
      <c r="J11" s="214"/>
      <c r="K11" s="214"/>
      <c r="L11" s="205"/>
      <c r="M11" s="89">
        <v>5</v>
      </c>
      <c r="N11" s="74" t="s">
        <v>13</v>
      </c>
      <c r="O11" s="74">
        <v>4</v>
      </c>
      <c r="P11" s="75" t="s">
        <v>13</v>
      </c>
      <c r="Q11" s="183"/>
      <c r="R11" s="178"/>
      <c r="S11" s="178"/>
      <c r="T11" s="86">
        <v>2</v>
      </c>
      <c r="U11" s="87" t="s">
        <v>13</v>
      </c>
      <c r="V11" s="178"/>
      <c r="W11" s="178"/>
      <c r="X11" s="178"/>
      <c r="Y11" s="86">
        <v>1</v>
      </c>
      <c r="Z11" s="87" t="s">
        <v>13</v>
      </c>
      <c r="AA11" s="178"/>
      <c r="AB11" s="178"/>
      <c r="AC11" s="178"/>
      <c r="AD11" s="202"/>
      <c r="AE11" s="202"/>
      <c r="AM11" s="62"/>
    </row>
    <row r="12" spans="1:31" ht="23.25" thickBot="1">
      <c r="A12" s="63">
        <v>1</v>
      </c>
      <c r="B12" s="135" t="s">
        <v>67</v>
      </c>
      <c r="C12" s="136" t="s">
        <v>68</v>
      </c>
      <c r="D12" s="167" t="s">
        <v>120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9"/>
    </row>
    <row r="13" spans="1:31" ht="23.25" thickBot="1">
      <c r="A13" s="15">
        <f aca="true" t="shared" si="0" ref="A13:A37">A12+1</f>
        <v>2</v>
      </c>
      <c r="B13" s="137" t="s">
        <v>69</v>
      </c>
      <c r="C13" s="138" t="s">
        <v>70</v>
      </c>
      <c r="D13" s="167" t="s">
        <v>120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9"/>
    </row>
    <row r="14" spans="1:31" ht="20.25" thickBot="1">
      <c r="A14" s="15">
        <f t="shared" si="0"/>
        <v>3</v>
      </c>
      <c r="B14" s="133" t="s">
        <v>71</v>
      </c>
      <c r="C14" s="134" t="s">
        <v>72</v>
      </c>
      <c r="D14" s="83">
        <f>'مدخل للخدمات'!I12</f>
        <v>18</v>
      </c>
      <c r="E14" s="77">
        <f aca="true" t="shared" si="1" ref="E14:E36">IF(D14&gt;=20,6,0)</f>
        <v>0</v>
      </c>
      <c r="F14" s="76">
        <f>'سلوك المستهلك في السياحة'!I12</f>
        <v>30</v>
      </c>
      <c r="G14" s="77">
        <f aca="true" t="shared" si="2" ref="G14:G36">IF(F14&gt;=20,6,0)</f>
        <v>6</v>
      </c>
      <c r="H14" s="76">
        <f>'التسويق الاستراتيجي للخدمات'!I12</f>
        <v>10</v>
      </c>
      <c r="I14" s="77">
        <f aca="true" t="shared" si="3" ref="I14:I36">IF(H14&gt;=20,6,0)</f>
        <v>0</v>
      </c>
      <c r="J14" s="76">
        <f aca="true" t="shared" si="4" ref="J14:J36">(D14+F14+H14)</f>
        <v>58</v>
      </c>
      <c r="K14" s="76">
        <f aca="true" t="shared" si="5" ref="K14:K36">(J14)/6</f>
        <v>9.666666666666666</v>
      </c>
      <c r="L14" s="95">
        <f aca="true" t="shared" si="6" ref="L14:L36">IF(K14&gt;=10,18,E14+G14+I14)</f>
        <v>6</v>
      </c>
      <c r="M14" s="76">
        <f>'إدارة جودة الخدمات السياحية'!I12</f>
        <v>26</v>
      </c>
      <c r="N14" s="77">
        <f aca="true" t="shared" si="7" ref="N14:N36">IF(M14&gt;=20,5,0)</f>
        <v>5</v>
      </c>
      <c r="O14" s="76">
        <f>مقاولاتية!I13</f>
        <v>15</v>
      </c>
      <c r="P14" s="77">
        <f aca="true" t="shared" si="8" ref="P14:P36">IF(O14&gt;=20,4,0)</f>
        <v>0</v>
      </c>
      <c r="Q14" s="76">
        <f aca="true" t="shared" si="9" ref="Q14:Q36">(M14+O14)</f>
        <v>41</v>
      </c>
      <c r="R14" s="96">
        <f aca="true" t="shared" si="10" ref="R14:R36">(Q14/4)</f>
        <v>10.25</v>
      </c>
      <c r="S14" s="97">
        <f aca="true" t="shared" si="11" ref="S14:S36">IF(R14&gt;=10,9,N14+P14)</f>
        <v>9</v>
      </c>
      <c r="T14" s="76">
        <f>'قانون المستهلك'!I12</f>
        <v>15.25</v>
      </c>
      <c r="U14" s="77">
        <f aca="true" t="shared" si="12" ref="U14:U36">IF(T14&gt;=10,2,0)</f>
        <v>2</v>
      </c>
      <c r="V14" s="76">
        <f aca="true" t="shared" si="13" ref="V14:V36">(T14)</f>
        <v>15.25</v>
      </c>
      <c r="W14" s="96">
        <f aca="true" t="shared" si="14" ref="W14:W36">(V14/1)</f>
        <v>15.25</v>
      </c>
      <c r="X14" s="97">
        <f aca="true" t="shared" si="15" ref="X14:X36">IF(W14&gt;=10,2,U14)</f>
        <v>2</v>
      </c>
      <c r="Y14" s="76">
        <f>انجليزية!I12</f>
        <v>11</v>
      </c>
      <c r="Z14" s="77">
        <f aca="true" t="shared" si="16" ref="Z14:Z36">IF(Y14&gt;=10,1,0)</f>
        <v>1</v>
      </c>
      <c r="AA14" s="76">
        <f aca="true" t="shared" si="17" ref="AA14:AA36">(Y14)</f>
        <v>11</v>
      </c>
      <c r="AB14" s="96">
        <f aca="true" t="shared" si="18" ref="AB14:AB36">(AA14/1)</f>
        <v>11</v>
      </c>
      <c r="AC14" s="97">
        <f aca="true" t="shared" si="19" ref="AC14:AC36">IF(AB14&gt;=10,1,Z14)</f>
        <v>1</v>
      </c>
      <c r="AD14" s="98">
        <f aca="true" t="shared" si="20" ref="AD14:AD36">(J14+Q14+V14+AA14)/12</f>
        <v>10.4375</v>
      </c>
      <c r="AE14" s="99">
        <f aca="true" t="shared" si="21" ref="AE14:AE36">IF(AD14&gt;=10,30,L14+S14+X14+AC14)</f>
        <v>30</v>
      </c>
    </row>
    <row r="15" spans="1:31" ht="23.25" thickBot="1">
      <c r="A15" s="15">
        <f t="shared" si="0"/>
        <v>4</v>
      </c>
      <c r="B15" s="137" t="s">
        <v>73</v>
      </c>
      <c r="C15" s="138" t="s">
        <v>74</v>
      </c>
      <c r="D15" s="170" t="s">
        <v>120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2"/>
    </row>
    <row r="16" spans="1:31" ht="19.5">
      <c r="A16" s="15">
        <f t="shared" si="0"/>
        <v>5</v>
      </c>
      <c r="B16" s="133" t="s">
        <v>75</v>
      </c>
      <c r="C16" s="139" t="s">
        <v>76</v>
      </c>
      <c r="D16" s="83">
        <f>'مدخل للخدمات'!I14</f>
        <v>25</v>
      </c>
      <c r="E16" s="77">
        <f t="shared" si="1"/>
        <v>6</v>
      </c>
      <c r="F16" s="76">
        <f>'سلوك المستهلك في السياحة'!I14</f>
        <v>29</v>
      </c>
      <c r="G16" s="77">
        <f t="shared" si="2"/>
        <v>6</v>
      </c>
      <c r="H16" s="76">
        <f>'التسويق الاستراتيجي للخدمات'!I14</f>
        <v>22</v>
      </c>
      <c r="I16" s="77">
        <f t="shared" si="3"/>
        <v>6</v>
      </c>
      <c r="J16" s="76">
        <f t="shared" si="4"/>
        <v>76</v>
      </c>
      <c r="K16" s="76">
        <f t="shared" si="5"/>
        <v>12.666666666666666</v>
      </c>
      <c r="L16" s="95">
        <f t="shared" si="6"/>
        <v>18</v>
      </c>
      <c r="M16" s="76">
        <f>'إدارة جودة الخدمات السياحية'!I14</f>
        <v>27.5</v>
      </c>
      <c r="N16" s="77">
        <f t="shared" si="7"/>
        <v>5</v>
      </c>
      <c r="O16" s="76">
        <f>مقاولاتية!I15</f>
        <v>14</v>
      </c>
      <c r="P16" s="77">
        <f t="shared" si="8"/>
        <v>0</v>
      </c>
      <c r="Q16" s="76">
        <f t="shared" si="9"/>
        <v>41.5</v>
      </c>
      <c r="R16" s="96">
        <f t="shared" si="10"/>
        <v>10.375</v>
      </c>
      <c r="S16" s="97">
        <f t="shared" si="11"/>
        <v>9</v>
      </c>
      <c r="T16" s="76">
        <f>'قانون المستهلك'!I14</f>
        <v>13.75</v>
      </c>
      <c r="U16" s="77">
        <f t="shared" si="12"/>
        <v>2</v>
      </c>
      <c r="V16" s="76">
        <f t="shared" si="13"/>
        <v>13.75</v>
      </c>
      <c r="W16" s="96">
        <f t="shared" si="14"/>
        <v>13.75</v>
      </c>
      <c r="X16" s="97">
        <f t="shared" si="15"/>
        <v>2</v>
      </c>
      <c r="Y16" s="76">
        <f>انجليزية!I14</f>
        <v>12.5</v>
      </c>
      <c r="Z16" s="77">
        <f t="shared" si="16"/>
        <v>1</v>
      </c>
      <c r="AA16" s="76">
        <f t="shared" si="17"/>
        <v>12.5</v>
      </c>
      <c r="AB16" s="96">
        <f t="shared" si="18"/>
        <v>12.5</v>
      </c>
      <c r="AC16" s="97">
        <f t="shared" si="19"/>
        <v>1</v>
      </c>
      <c r="AD16" s="98">
        <f t="shared" si="20"/>
        <v>11.979166666666666</v>
      </c>
      <c r="AE16" s="99">
        <f t="shared" si="21"/>
        <v>30</v>
      </c>
    </row>
    <row r="17" spans="1:31" ht="19.5">
      <c r="A17" s="48">
        <f t="shared" si="0"/>
        <v>6</v>
      </c>
      <c r="B17" s="133" t="s">
        <v>77</v>
      </c>
      <c r="C17" s="139" t="s">
        <v>78</v>
      </c>
      <c r="D17" s="120">
        <f>'مدخل للخدمات'!I15</f>
        <v>32</v>
      </c>
      <c r="E17" s="84">
        <f t="shared" si="1"/>
        <v>6</v>
      </c>
      <c r="F17" s="100">
        <f>'سلوك المستهلك في السياحة'!I15</f>
        <v>31</v>
      </c>
      <c r="G17" s="84">
        <f t="shared" si="2"/>
        <v>6</v>
      </c>
      <c r="H17" s="100">
        <f>'التسويق الاستراتيجي للخدمات'!I15</f>
        <v>36.5</v>
      </c>
      <c r="I17" s="84">
        <f t="shared" si="3"/>
        <v>6</v>
      </c>
      <c r="J17" s="100">
        <f t="shared" si="4"/>
        <v>99.5</v>
      </c>
      <c r="K17" s="100">
        <f t="shared" si="5"/>
        <v>16.583333333333332</v>
      </c>
      <c r="L17" s="101">
        <f t="shared" si="6"/>
        <v>18</v>
      </c>
      <c r="M17" s="100">
        <f>'إدارة جودة الخدمات السياحية'!I15</f>
        <v>33.5</v>
      </c>
      <c r="N17" s="84">
        <f t="shared" si="7"/>
        <v>5</v>
      </c>
      <c r="O17" s="100">
        <f>مقاولاتية!I16</f>
        <v>28.75</v>
      </c>
      <c r="P17" s="84">
        <f t="shared" si="8"/>
        <v>4</v>
      </c>
      <c r="Q17" s="100">
        <f t="shared" si="9"/>
        <v>62.25</v>
      </c>
      <c r="R17" s="102">
        <f t="shared" si="10"/>
        <v>15.5625</v>
      </c>
      <c r="S17" s="103">
        <f t="shared" si="11"/>
        <v>9</v>
      </c>
      <c r="T17" s="100">
        <f>'قانون المستهلك'!I15</f>
        <v>16.75</v>
      </c>
      <c r="U17" s="84">
        <f t="shared" si="12"/>
        <v>2</v>
      </c>
      <c r="V17" s="100">
        <f t="shared" si="13"/>
        <v>16.75</v>
      </c>
      <c r="W17" s="102">
        <f t="shared" si="14"/>
        <v>16.75</v>
      </c>
      <c r="X17" s="103">
        <f t="shared" si="15"/>
        <v>2</v>
      </c>
      <c r="Y17" s="100">
        <f>انجليزية!I15</f>
        <v>19</v>
      </c>
      <c r="Z17" s="84">
        <f t="shared" si="16"/>
        <v>1</v>
      </c>
      <c r="AA17" s="100">
        <f t="shared" si="17"/>
        <v>19</v>
      </c>
      <c r="AB17" s="102">
        <f t="shared" si="18"/>
        <v>19</v>
      </c>
      <c r="AC17" s="103">
        <f t="shared" si="19"/>
        <v>1</v>
      </c>
      <c r="AD17" s="104">
        <f t="shared" si="20"/>
        <v>16.458333333333332</v>
      </c>
      <c r="AE17" s="105">
        <f t="shared" si="21"/>
        <v>30</v>
      </c>
    </row>
    <row r="18" spans="1:54" s="49" customFormat="1" ht="19.5">
      <c r="A18" s="48">
        <f t="shared" si="0"/>
        <v>7</v>
      </c>
      <c r="B18" s="133" t="s">
        <v>79</v>
      </c>
      <c r="C18" s="139" t="s">
        <v>80</v>
      </c>
      <c r="D18" s="120">
        <f>'مدخل للخدمات'!I16</f>
        <v>29</v>
      </c>
      <c r="E18" s="84">
        <f t="shared" si="1"/>
        <v>6</v>
      </c>
      <c r="F18" s="100">
        <f>'سلوك المستهلك في السياحة'!I16</f>
        <v>24</v>
      </c>
      <c r="G18" s="84">
        <f t="shared" si="2"/>
        <v>6</v>
      </c>
      <c r="H18" s="100">
        <f>'التسويق الاستراتيجي للخدمات'!I16</f>
        <v>25.5</v>
      </c>
      <c r="I18" s="84">
        <f t="shared" si="3"/>
        <v>6</v>
      </c>
      <c r="J18" s="100">
        <f t="shared" si="4"/>
        <v>78.5</v>
      </c>
      <c r="K18" s="100">
        <f t="shared" si="5"/>
        <v>13.083333333333334</v>
      </c>
      <c r="L18" s="101">
        <f t="shared" si="6"/>
        <v>18</v>
      </c>
      <c r="M18" s="100">
        <f>'إدارة جودة الخدمات السياحية'!I16</f>
        <v>29.5</v>
      </c>
      <c r="N18" s="84">
        <f t="shared" si="7"/>
        <v>5</v>
      </c>
      <c r="O18" s="100">
        <f>مقاولاتية!I17</f>
        <v>23</v>
      </c>
      <c r="P18" s="84">
        <f t="shared" si="8"/>
        <v>4</v>
      </c>
      <c r="Q18" s="100">
        <f t="shared" si="9"/>
        <v>52.5</v>
      </c>
      <c r="R18" s="102">
        <f t="shared" si="10"/>
        <v>13.125</v>
      </c>
      <c r="S18" s="103">
        <f t="shared" si="11"/>
        <v>9</v>
      </c>
      <c r="T18" s="100">
        <f>'قانون المستهلك'!I16</f>
        <v>15.25</v>
      </c>
      <c r="U18" s="84">
        <f t="shared" si="12"/>
        <v>2</v>
      </c>
      <c r="V18" s="100">
        <f t="shared" si="13"/>
        <v>15.25</v>
      </c>
      <c r="W18" s="102">
        <f t="shared" si="14"/>
        <v>15.25</v>
      </c>
      <c r="X18" s="103">
        <f t="shared" si="15"/>
        <v>2</v>
      </c>
      <c r="Y18" s="100">
        <f>انجليزية!I16</f>
        <v>18.5</v>
      </c>
      <c r="Z18" s="84">
        <f t="shared" si="16"/>
        <v>1</v>
      </c>
      <c r="AA18" s="100">
        <f t="shared" si="17"/>
        <v>18.5</v>
      </c>
      <c r="AB18" s="102">
        <f t="shared" si="18"/>
        <v>18.5</v>
      </c>
      <c r="AC18" s="103">
        <f t="shared" si="19"/>
        <v>1</v>
      </c>
      <c r="AD18" s="104">
        <f t="shared" si="20"/>
        <v>13.729166666666666</v>
      </c>
      <c r="AE18" s="105">
        <f t="shared" si="21"/>
        <v>30</v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</row>
    <row r="19" spans="1:31" ht="19.5">
      <c r="A19" s="48">
        <f t="shared" si="0"/>
        <v>8</v>
      </c>
      <c r="B19" s="133" t="s">
        <v>81</v>
      </c>
      <c r="C19" s="139" t="s">
        <v>82</v>
      </c>
      <c r="D19" s="120">
        <f>'مدخل للخدمات'!I17</f>
        <v>30</v>
      </c>
      <c r="E19" s="84">
        <f t="shared" si="1"/>
        <v>6</v>
      </c>
      <c r="F19" s="100">
        <f>'سلوك المستهلك في السياحة'!I17</f>
        <v>35</v>
      </c>
      <c r="G19" s="84">
        <f t="shared" si="2"/>
        <v>6</v>
      </c>
      <c r="H19" s="100">
        <f>'التسويق الاستراتيجي للخدمات'!I17</f>
        <v>30</v>
      </c>
      <c r="I19" s="84">
        <f t="shared" si="3"/>
        <v>6</v>
      </c>
      <c r="J19" s="100">
        <f t="shared" si="4"/>
        <v>95</v>
      </c>
      <c r="K19" s="100">
        <f t="shared" si="5"/>
        <v>15.833333333333334</v>
      </c>
      <c r="L19" s="101">
        <f t="shared" si="6"/>
        <v>18</v>
      </c>
      <c r="M19" s="100">
        <f>'إدارة جودة الخدمات السياحية'!I17</f>
        <v>28.5</v>
      </c>
      <c r="N19" s="84">
        <f t="shared" si="7"/>
        <v>5</v>
      </c>
      <c r="O19" s="100">
        <f>مقاولاتية!I18</f>
        <v>20.5</v>
      </c>
      <c r="P19" s="84">
        <f t="shared" si="8"/>
        <v>4</v>
      </c>
      <c r="Q19" s="100">
        <f t="shared" si="9"/>
        <v>49</v>
      </c>
      <c r="R19" s="102">
        <f t="shared" si="10"/>
        <v>12.25</v>
      </c>
      <c r="S19" s="103">
        <f t="shared" si="11"/>
        <v>9</v>
      </c>
      <c r="T19" s="100">
        <f>'قانون المستهلك'!I17</f>
        <v>15.75</v>
      </c>
      <c r="U19" s="84">
        <f t="shared" si="12"/>
        <v>2</v>
      </c>
      <c r="V19" s="100">
        <f t="shared" si="13"/>
        <v>15.75</v>
      </c>
      <c r="W19" s="102">
        <f t="shared" si="14"/>
        <v>15.75</v>
      </c>
      <c r="X19" s="103">
        <f t="shared" si="15"/>
        <v>2</v>
      </c>
      <c r="Y19" s="100">
        <f>انجليزية!I17</f>
        <v>14.25</v>
      </c>
      <c r="Z19" s="84">
        <f t="shared" si="16"/>
        <v>1</v>
      </c>
      <c r="AA19" s="100">
        <f t="shared" si="17"/>
        <v>14.25</v>
      </c>
      <c r="AB19" s="102">
        <f t="shared" si="18"/>
        <v>14.25</v>
      </c>
      <c r="AC19" s="103">
        <f t="shared" si="19"/>
        <v>1</v>
      </c>
      <c r="AD19" s="104">
        <f t="shared" si="20"/>
        <v>14.5</v>
      </c>
      <c r="AE19" s="105">
        <f t="shared" si="21"/>
        <v>30</v>
      </c>
    </row>
    <row r="20" spans="1:31" ht="19.5">
      <c r="A20" s="48">
        <f t="shared" si="0"/>
        <v>9</v>
      </c>
      <c r="B20" s="133" t="s">
        <v>83</v>
      </c>
      <c r="C20" s="139" t="s">
        <v>84</v>
      </c>
      <c r="D20" s="120">
        <f>'مدخل للخدمات'!I18</f>
        <v>24</v>
      </c>
      <c r="E20" s="84">
        <f t="shared" si="1"/>
        <v>6</v>
      </c>
      <c r="F20" s="100">
        <f>'سلوك المستهلك في السياحة'!I18</f>
        <v>28</v>
      </c>
      <c r="G20" s="84">
        <f t="shared" si="2"/>
        <v>6</v>
      </c>
      <c r="H20" s="100">
        <f>'التسويق الاستراتيجي للخدمات'!I18</f>
        <v>11</v>
      </c>
      <c r="I20" s="84">
        <f t="shared" si="3"/>
        <v>0</v>
      </c>
      <c r="J20" s="100">
        <f t="shared" si="4"/>
        <v>63</v>
      </c>
      <c r="K20" s="100">
        <f t="shared" si="5"/>
        <v>10.5</v>
      </c>
      <c r="L20" s="101">
        <f t="shared" si="6"/>
        <v>18</v>
      </c>
      <c r="M20" s="100">
        <f>'إدارة جودة الخدمات السياحية'!I18</f>
        <v>23</v>
      </c>
      <c r="N20" s="84">
        <f t="shared" si="7"/>
        <v>5</v>
      </c>
      <c r="O20" s="100">
        <f>مقاولاتية!I19</f>
        <v>16.75</v>
      </c>
      <c r="P20" s="84">
        <f t="shared" si="8"/>
        <v>0</v>
      </c>
      <c r="Q20" s="100">
        <f t="shared" si="9"/>
        <v>39.75</v>
      </c>
      <c r="R20" s="102">
        <f t="shared" si="10"/>
        <v>9.9375</v>
      </c>
      <c r="S20" s="103">
        <f t="shared" si="11"/>
        <v>5</v>
      </c>
      <c r="T20" s="100">
        <f>'قانون المستهلك'!I18</f>
        <v>16.75</v>
      </c>
      <c r="U20" s="84">
        <f t="shared" si="12"/>
        <v>2</v>
      </c>
      <c r="V20" s="100">
        <f t="shared" si="13"/>
        <v>16.75</v>
      </c>
      <c r="W20" s="102">
        <f t="shared" si="14"/>
        <v>16.75</v>
      </c>
      <c r="X20" s="103">
        <f t="shared" si="15"/>
        <v>2</v>
      </c>
      <c r="Y20" s="100">
        <f>انجليزية!I18</f>
        <v>12.5</v>
      </c>
      <c r="Z20" s="84">
        <f t="shared" si="16"/>
        <v>1</v>
      </c>
      <c r="AA20" s="100">
        <f t="shared" si="17"/>
        <v>12.5</v>
      </c>
      <c r="AB20" s="102">
        <f t="shared" si="18"/>
        <v>12.5</v>
      </c>
      <c r="AC20" s="103">
        <f t="shared" si="19"/>
        <v>1</v>
      </c>
      <c r="AD20" s="104">
        <f t="shared" si="20"/>
        <v>11</v>
      </c>
      <c r="AE20" s="105">
        <f t="shared" si="21"/>
        <v>30</v>
      </c>
    </row>
    <row r="21" spans="1:31" s="40" customFormat="1" ht="19.5">
      <c r="A21" s="48">
        <f t="shared" si="0"/>
        <v>10</v>
      </c>
      <c r="B21" s="133" t="s">
        <v>85</v>
      </c>
      <c r="C21" s="139" t="s">
        <v>86</v>
      </c>
      <c r="D21" s="120">
        <f>'مدخل للخدمات'!I19</f>
        <v>29</v>
      </c>
      <c r="E21" s="84">
        <f t="shared" si="1"/>
        <v>6</v>
      </c>
      <c r="F21" s="100">
        <f>'سلوك المستهلك في السياحة'!I19</f>
        <v>32</v>
      </c>
      <c r="G21" s="84">
        <f t="shared" si="2"/>
        <v>6</v>
      </c>
      <c r="H21" s="100">
        <f>'التسويق الاستراتيجي للخدمات'!I19</f>
        <v>21</v>
      </c>
      <c r="I21" s="84">
        <f t="shared" si="3"/>
        <v>6</v>
      </c>
      <c r="J21" s="100">
        <f t="shared" si="4"/>
        <v>82</v>
      </c>
      <c r="K21" s="100">
        <f t="shared" si="5"/>
        <v>13.666666666666666</v>
      </c>
      <c r="L21" s="101">
        <f t="shared" si="6"/>
        <v>18</v>
      </c>
      <c r="M21" s="100">
        <f>'إدارة جودة الخدمات السياحية'!I19</f>
        <v>27.5</v>
      </c>
      <c r="N21" s="84">
        <f t="shared" si="7"/>
        <v>5</v>
      </c>
      <c r="O21" s="100">
        <f>مقاولاتية!I20</f>
        <v>20.25</v>
      </c>
      <c r="P21" s="84">
        <f t="shared" si="8"/>
        <v>4</v>
      </c>
      <c r="Q21" s="100">
        <f t="shared" si="9"/>
        <v>47.75</v>
      </c>
      <c r="R21" s="102">
        <f t="shared" si="10"/>
        <v>11.9375</v>
      </c>
      <c r="S21" s="103">
        <f t="shared" si="11"/>
        <v>9</v>
      </c>
      <c r="T21" s="100">
        <f>'قانون المستهلك'!I19</f>
        <v>12.25</v>
      </c>
      <c r="U21" s="84">
        <f t="shared" si="12"/>
        <v>2</v>
      </c>
      <c r="V21" s="100">
        <f t="shared" si="13"/>
        <v>12.25</v>
      </c>
      <c r="W21" s="102">
        <f t="shared" si="14"/>
        <v>12.25</v>
      </c>
      <c r="X21" s="103">
        <f t="shared" si="15"/>
        <v>2</v>
      </c>
      <c r="Y21" s="100">
        <f>انجليزية!I19</f>
        <v>14</v>
      </c>
      <c r="Z21" s="84">
        <f t="shared" si="16"/>
        <v>1</v>
      </c>
      <c r="AA21" s="100">
        <f t="shared" si="17"/>
        <v>14</v>
      </c>
      <c r="AB21" s="102">
        <f t="shared" si="18"/>
        <v>14</v>
      </c>
      <c r="AC21" s="103">
        <f t="shared" si="19"/>
        <v>1</v>
      </c>
      <c r="AD21" s="104">
        <f t="shared" si="20"/>
        <v>13</v>
      </c>
      <c r="AE21" s="105">
        <f t="shared" si="21"/>
        <v>30</v>
      </c>
    </row>
    <row r="22" spans="1:31" ht="19.5">
      <c r="A22" s="48">
        <f t="shared" si="0"/>
        <v>11</v>
      </c>
      <c r="B22" s="133" t="s">
        <v>87</v>
      </c>
      <c r="C22" s="139" t="s">
        <v>88</v>
      </c>
      <c r="D22" s="120">
        <f>'مدخل للخدمات'!I20</f>
        <v>24</v>
      </c>
      <c r="E22" s="84">
        <f t="shared" si="1"/>
        <v>6</v>
      </c>
      <c r="F22" s="100">
        <f>'سلوك المستهلك في السياحة'!I20</f>
        <v>29</v>
      </c>
      <c r="G22" s="84">
        <f t="shared" si="2"/>
        <v>6</v>
      </c>
      <c r="H22" s="100">
        <f>'التسويق الاستراتيجي للخدمات'!I20</f>
        <v>20.5</v>
      </c>
      <c r="I22" s="84">
        <f t="shared" si="3"/>
        <v>6</v>
      </c>
      <c r="J22" s="100">
        <f t="shared" si="4"/>
        <v>73.5</v>
      </c>
      <c r="K22" s="100">
        <f t="shared" si="5"/>
        <v>12.25</v>
      </c>
      <c r="L22" s="101">
        <f t="shared" si="6"/>
        <v>18</v>
      </c>
      <c r="M22" s="100">
        <f>'إدارة جودة الخدمات السياحية'!I20</f>
        <v>24.5</v>
      </c>
      <c r="N22" s="84">
        <f t="shared" si="7"/>
        <v>5</v>
      </c>
      <c r="O22" s="100">
        <f>مقاولاتية!I21</f>
        <v>13.5</v>
      </c>
      <c r="P22" s="84">
        <f t="shared" si="8"/>
        <v>0</v>
      </c>
      <c r="Q22" s="100">
        <f t="shared" si="9"/>
        <v>38</v>
      </c>
      <c r="R22" s="102">
        <f t="shared" si="10"/>
        <v>9.5</v>
      </c>
      <c r="S22" s="103">
        <f t="shared" si="11"/>
        <v>5</v>
      </c>
      <c r="T22" s="100">
        <f>'قانون المستهلك'!I20</f>
        <v>13.75</v>
      </c>
      <c r="U22" s="84">
        <f t="shared" si="12"/>
        <v>2</v>
      </c>
      <c r="V22" s="100">
        <f t="shared" si="13"/>
        <v>13.75</v>
      </c>
      <c r="W22" s="102">
        <f t="shared" si="14"/>
        <v>13.75</v>
      </c>
      <c r="X22" s="103">
        <f t="shared" si="15"/>
        <v>2</v>
      </c>
      <c r="Y22" s="100">
        <f>انجليزية!I20</f>
        <v>10.5</v>
      </c>
      <c r="Z22" s="84">
        <f t="shared" si="16"/>
        <v>1</v>
      </c>
      <c r="AA22" s="100">
        <f t="shared" si="17"/>
        <v>10.5</v>
      </c>
      <c r="AB22" s="102">
        <f t="shared" si="18"/>
        <v>10.5</v>
      </c>
      <c r="AC22" s="103">
        <f t="shared" si="19"/>
        <v>1</v>
      </c>
      <c r="AD22" s="104">
        <f t="shared" si="20"/>
        <v>11.3125</v>
      </c>
      <c r="AE22" s="105">
        <f t="shared" si="21"/>
        <v>30</v>
      </c>
    </row>
    <row r="23" spans="1:31" ht="20.25" thickBot="1">
      <c r="A23" s="48">
        <f t="shared" si="0"/>
        <v>12</v>
      </c>
      <c r="B23" s="133" t="s">
        <v>89</v>
      </c>
      <c r="C23" s="139" t="s">
        <v>90</v>
      </c>
      <c r="D23" s="121">
        <f>'مدخل للخدمات'!I21</f>
        <v>12</v>
      </c>
      <c r="E23" s="85">
        <f t="shared" si="1"/>
        <v>0</v>
      </c>
      <c r="F23" s="106">
        <f>'سلوك المستهلك في السياحة'!I21</f>
        <v>17.5</v>
      </c>
      <c r="G23" s="85">
        <f t="shared" si="2"/>
        <v>0</v>
      </c>
      <c r="H23" s="106">
        <f>'التسويق الاستراتيجي للخدمات'!I21</f>
        <v>12</v>
      </c>
      <c r="I23" s="85">
        <f t="shared" si="3"/>
        <v>0</v>
      </c>
      <c r="J23" s="106">
        <f t="shared" si="4"/>
        <v>41.5</v>
      </c>
      <c r="K23" s="106">
        <f t="shared" si="5"/>
        <v>6.916666666666667</v>
      </c>
      <c r="L23" s="107">
        <f t="shared" si="6"/>
        <v>0</v>
      </c>
      <c r="M23" s="106">
        <f>'إدارة جودة الخدمات السياحية'!I21</f>
        <v>16.5</v>
      </c>
      <c r="N23" s="85">
        <f t="shared" si="7"/>
        <v>0</v>
      </c>
      <c r="O23" s="106">
        <f>مقاولاتية!I22</f>
        <v>10.5</v>
      </c>
      <c r="P23" s="85">
        <f t="shared" si="8"/>
        <v>0</v>
      </c>
      <c r="Q23" s="106">
        <f t="shared" si="9"/>
        <v>27</v>
      </c>
      <c r="R23" s="108">
        <f t="shared" si="10"/>
        <v>6.75</v>
      </c>
      <c r="S23" s="109">
        <f t="shared" si="11"/>
        <v>0</v>
      </c>
      <c r="T23" s="106">
        <f>'قانون المستهلك'!I21</f>
        <v>6.75</v>
      </c>
      <c r="U23" s="85">
        <f t="shared" si="12"/>
        <v>0</v>
      </c>
      <c r="V23" s="106">
        <f t="shared" si="13"/>
        <v>6.75</v>
      </c>
      <c r="W23" s="108">
        <f t="shared" si="14"/>
        <v>6.75</v>
      </c>
      <c r="X23" s="109">
        <f t="shared" si="15"/>
        <v>0</v>
      </c>
      <c r="Y23" s="106">
        <f>انجليزية!I21</f>
        <v>10.25</v>
      </c>
      <c r="Z23" s="85">
        <f t="shared" si="16"/>
        <v>1</v>
      </c>
      <c r="AA23" s="106">
        <f t="shared" si="17"/>
        <v>10.25</v>
      </c>
      <c r="AB23" s="108">
        <f t="shared" si="18"/>
        <v>10.25</v>
      </c>
      <c r="AC23" s="109">
        <f t="shared" si="19"/>
        <v>1</v>
      </c>
      <c r="AD23" s="110">
        <f t="shared" si="20"/>
        <v>7.125</v>
      </c>
      <c r="AE23" s="111">
        <f t="shared" si="21"/>
        <v>1</v>
      </c>
    </row>
    <row r="24" spans="1:32" ht="23.25" thickBot="1">
      <c r="A24" s="48">
        <f t="shared" si="0"/>
        <v>13</v>
      </c>
      <c r="B24" s="137" t="s">
        <v>91</v>
      </c>
      <c r="C24" s="138" t="s">
        <v>92</v>
      </c>
      <c r="D24" s="167" t="s">
        <v>120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9"/>
      <c r="AF24" s="140"/>
    </row>
    <row r="25" spans="1:31" ht="20.25" thickBot="1">
      <c r="A25" s="48">
        <f t="shared" si="0"/>
        <v>14</v>
      </c>
      <c r="B25" s="133" t="s">
        <v>93</v>
      </c>
      <c r="C25" s="139" t="s">
        <v>94</v>
      </c>
      <c r="D25" s="141">
        <f>'مدخل للخدمات'!I23</f>
        <v>18</v>
      </c>
      <c r="E25" s="142">
        <f t="shared" si="1"/>
        <v>0</v>
      </c>
      <c r="F25" s="143">
        <f>'سلوك المستهلك في السياحة'!I23</f>
        <v>24</v>
      </c>
      <c r="G25" s="142">
        <f t="shared" si="2"/>
        <v>6</v>
      </c>
      <c r="H25" s="143">
        <f>'التسويق الاستراتيجي للخدمات'!I23</f>
        <v>22.5</v>
      </c>
      <c r="I25" s="142">
        <f t="shared" si="3"/>
        <v>6</v>
      </c>
      <c r="J25" s="143">
        <f t="shared" si="4"/>
        <v>64.5</v>
      </c>
      <c r="K25" s="143">
        <f t="shared" si="5"/>
        <v>10.75</v>
      </c>
      <c r="L25" s="144">
        <f t="shared" si="6"/>
        <v>18</v>
      </c>
      <c r="M25" s="143">
        <f>'إدارة جودة الخدمات السياحية'!I23</f>
        <v>24</v>
      </c>
      <c r="N25" s="142">
        <f t="shared" si="7"/>
        <v>5</v>
      </c>
      <c r="O25" s="143">
        <f>مقاولاتية!I24</f>
        <v>19</v>
      </c>
      <c r="P25" s="142">
        <f t="shared" si="8"/>
        <v>0</v>
      </c>
      <c r="Q25" s="143">
        <f t="shared" si="9"/>
        <v>43</v>
      </c>
      <c r="R25" s="145">
        <f t="shared" si="10"/>
        <v>10.75</v>
      </c>
      <c r="S25" s="146">
        <f t="shared" si="11"/>
        <v>9</v>
      </c>
      <c r="T25" s="143">
        <f>'قانون المستهلك'!I23</f>
        <v>12</v>
      </c>
      <c r="U25" s="142">
        <f t="shared" si="12"/>
        <v>2</v>
      </c>
      <c r="V25" s="143">
        <f t="shared" si="13"/>
        <v>12</v>
      </c>
      <c r="W25" s="145">
        <f t="shared" si="14"/>
        <v>12</v>
      </c>
      <c r="X25" s="146">
        <f t="shared" si="15"/>
        <v>2</v>
      </c>
      <c r="Y25" s="143">
        <f>انجليزية!I23</f>
        <v>13.5</v>
      </c>
      <c r="Z25" s="142">
        <f t="shared" si="16"/>
        <v>1</v>
      </c>
      <c r="AA25" s="143">
        <f t="shared" si="17"/>
        <v>13.5</v>
      </c>
      <c r="AB25" s="145">
        <f t="shared" si="18"/>
        <v>13.5</v>
      </c>
      <c r="AC25" s="146">
        <f t="shared" si="19"/>
        <v>1</v>
      </c>
      <c r="AD25" s="147">
        <f t="shared" si="20"/>
        <v>11.083333333333334</v>
      </c>
      <c r="AE25" s="148">
        <f t="shared" si="21"/>
        <v>30</v>
      </c>
    </row>
    <row r="26" spans="1:31" s="40" customFormat="1" ht="20.25" thickBot="1">
      <c r="A26" s="48">
        <f t="shared" si="0"/>
        <v>15</v>
      </c>
      <c r="B26" s="133" t="s">
        <v>95</v>
      </c>
      <c r="C26" s="139" t="s">
        <v>96</v>
      </c>
      <c r="D26" s="121">
        <f>'مدخل للخدمات'!I24</f>
        <v>24</v>
      </c>
      <c r="E26" s="84">
        <f t="shared" si="1"/>
        <v>6</v>
      </c>
      <c r="F26" s="100">
        <f>'سلوك المستهلك في السياحة'!I24</f>
        <v>32</v>
      </c>
      <c r="G26" s="84">
        <f t="shared" si="2"/>
        <v>6</v>
      </c>
      <c r="H26" s="100">
        <f>'التسويق الاستراتيجي للخدمات'!I24</f>
        <v>14.5</v>
      </c>
      <c r="I26" s="84">
        <f t="shared" si="3"/>
        <v>0</v>
      </c>
      <c r="J26" s="100">
        <f t="shared" si="4"/>
        <v>70.5</v>
      </c>
      <c r="K26" s="100">
        <f t="shared" si="5"/>
        <v>11.75</v>
      </c>
      <c r="L26" s="101">
        <f t="shared" si="6"/>
        <v>18</v>
      </c>
      <c r="M26" s="100">
        <f>'إدارة جودة الخدمات السياحية'!I24</f>
        <v>16</v>
      </c>
      <c r="N26" s="84">
        <f t="shared" si="7"/>
        <v>0</v>
      </c>
      <c r="O26" s="106">
        <f>مقاولاتية!I25</f>
        <v>20.5</v>
      </c>
      <c r="P26" s="85">
        <f t="shared" si="8"/>
        <v>4</v>
      </c>
      <c r="Q26" s="100">
        <f t="shared" si="9"/>
        <v>36.5</v>
      </c>
      <c r="R26" s="108">
        <f t="shared" si="10"/>
        <v>9.125</v>
      </c>
      <c r="S26" s="109">
        <f t="shared" si="11"/>
        <v>4</v>
      </c>
      <c r="T26" s="106">
        <f>'قانون المستهلك'!I24</f>
        <v>15.75</v>
      </c>
      <c r="U26" s="85">
        <f t="shared" si="12"/>
        <v>2</v>
      </c>
      <c r="V26" s="106">
        <f t="shared" si="13"/>
        <v>15.75</v>
      </c>
      <c r="W26" s="102">
        <f t="shared" si="14"/>
        <v>15.75</v>
      </c>
      <c r="X26" s="109">
        <f t="shared" si="15"/>
        <v>2</v>
      </c>
      <c r="Y26" s="106">
        <f>انجليزية!I24</f>
        <v>13.25</v>
      </c>
      <c r="Z26" s="84">
        <f t="shared" si="16"/>
        <v>1</v>
      </c>
      <c r="AA26" s="100">
        <f t="shared" si="17"/>
        <v>13.25</v>
      </c>
      <c r="AB26" s="102">
        <f t="shared" si="18"/>
        <v>13.25</v>
      </c>
      <c r="AC26" s="103">
        <f t="shared" si="19"/>
        <v>1</v>
      </c>
      <c r="AD26" s="104">
        <f t="shared" si="20"/>
        <v>11.333333333333334</v>
      </c>
      <c r="AE26" s="111">
        <f t="shared" si="21"/>
        <v>30</v>
      </c>
    </row>
    <row r="27" spans="1:31" ht="20.25" thickBot="1">
      <c r="A27" s="48">
        <f t="shared" si="0"/>
        <v>16</v>
      </c>
      <c r="B27" s="133" t="s">
        <v>97</v>
      </c>
      <c r="C27" s="139" t="s">
        <v>98</v>
      </c>
      <c r="D27" s="121">
        <f>'مدخل للخدمات'!I25</f>
        <v>25</v>
      </c>
      <c r="E27" s="84">
        <f t="shared" si="1"/>
        <v>6</v>
      </c>
      <c r="F27" s="100">
        <f>'سلوك المستهلك في السياحة'!I25</f>
        <v>23</v>
      </c>
      <c r="G27" s="84">
        <f t="shared" si="2"/>
        <v>6</v>
      </c>
      <c r="H27" s="100">
        <f>'التسويق الاستراتيجي للخدمات'!I25</f>
        <v>12.5</v>
      </c>
      <c r="I27" s="84">
        <f t="shared" si="3"/>
        <v>0</v>
      </c>
      <c r="J27" s="100">
        <f t="shared" si="4"/>
        <v>60.5</v>
      </c>
      <c r="K27" s="100">
        <f t="shared" si="5"/>
        <v>10.083333333333334</v>
      </c>
      <c r="L27" s="101">
        <f t="shared" si="6"/>
        <v>18</v>
      </c>
      <c r="M27" s="100">
        <f>'إدارة جودة الخدمات السياحية'!I25</f>
        <v>25.5</v>
      </c>
      <c r="N27" s="84">
        <f t="shared" si="7"/>
        <v>5</v>
      </c>
      <c r="O27" s="100">
        <f>مقاولاتية!I26</f>
        <v>16.5</v>
      </c>
      <c r="P27" s="84">
        <f t="shared" si="8"/>
        <v>0</v>
      </c>
      <c r="Q27" s="100">
        <f t="shared" si="9"/>
        <v>42</v>
      </c>
      <c r="R27" s="102">
        <f t="shared" si="10"/>
        <v>10.5</v>
      </c>
      <c r="S27" s="103">
        <f t="shared" si="11"/>
        <v>9</v>
      </c>
      <c r="T27" s="100">
        <f>'قانون المستهلك'!I25</f>
        <v>13.5</v>
      </c>
      <c r="U27" s="84">
        <f t="shared" si="12"/>
        <v>2</v>
      </c>
      <c r="V27" s="100">
        <f t="shared" si="13"/>
        <v>13.5</v>
      </c>
      <c r="W27" s="102">
        <f t="shared" si="14"/>
        <v>13.5</v>
      </c>
      <c r="X27" s="103">
        <f t="shared" si="15"/>
        <v>2</v>
      </c>
      <c r="Y27" s="100">
        <f>انجليزية!I25</f>
        <v>11</v>
      </c>
      <c r="Z27" s="84">
        <f t="shared" si="16"/>
        <v>1</v>
      </c>
      <c r="AA27" s="100">
        <f t="shared" si="17"/>
        <v>11</v>
      </c>
      <c r="AB27" s="102">
        <f t="shared" si="18"/>
        <v>11</v>
      </c>
      <c r="AC27" s="103">
        <f t="shared" si="19"/>
        <v>1</v>
      </c>
      <c r="AD27" s="104">
        <f t="shared" si="20"/>
        <v>10.583333333333334</v>
      </c>
      <c r="AE27" s="105">
        <f t="shared" si="21"/>
        <v>30</v>
      </c>
    </row>
    <row r="28" spans="1:31" ht="19.5">
      <c r="A28" s="48">
        <f t="shared" si="0"/>
        <v>17</v>
      </c>
      <c r="B28" s="133" t="s">
        <v>99</v>
      </c>
      <c r="C28" s="139" t="s">
        <v>100</v>
      </c>
      <c r="D28" s="120">
        <f>'مدخل للخدمات'!I26</f>
        <v>30</v>
      </c>
      <c r="E28" s="84">
        <f t="shared" si="1"/>
        <v>6</v>
      </c>
      <c r="F28" s="100">
        <f>'سلوك المستهلك في السياحة'!I26</f>
        <v>33</v>
      </c>
      <c r="G28" s="84">
        <f t="shared" si="2"/>
        <v>6</v>
      </c>
      <c r="H28" s="100">
        <f>'التسويق الاستراتيجي للخدمات'!I26</f>
        <v>38.5</v>
      </c>
      <c r="I28" s="84">
        <f t="shared" si="3"/>
        <v>6</v>
      </c>
      <c r="J28" s="100">
        <f t="shared" si="4"/>
        <v>101.5</v>
      </c>
      <c r="K28" s="100">
        <f t="shared" si="5"/>
        <v>16.916666666666668</v>
      </c>
      <c r="L28" s="101">
        <f t="shared" si="6"/>
        <v>18</v>
      </c>
      <c r="M28" s="100">
        <f>'إدارة جودة الخدمات السياحية'!I26</f>
        <v>31</v>
      </c>
      <c r="N28" s="84">
        <f t="shared" si="7"/>
        <v>5</v>
      </c>
      <c r="O28" s="100">
        <f>مقاولاتية!I27</f>
        <v>29</v>
      </c>
      <c r="P28" s="84">
        <f t="shared" si="8"/>
        <v>4</v>
      </c>
      <c r="Q28" s="100">
        <f t="shared" si="9"/>
        <v>60</v>
      </c>
      <c r="R28" s="102">
        <f t="shared" si="10"/>
        <v>15</v>
      </c>
      <c r="S28" s="103">
        <f t="shared" si="11"/>
        <v>9</v>
      </c>
      <c r="T28" s="100">
        <f>'قانون المستهلك'!I26</f>
        <v>16.75</v>
      </c>
      <c r="U28" s="84">
        <f t="shared" si="12"/>
        <v>2</v>
      </c>
      <c r="V28" s="100">
        <f t="shared" si="13"/>
        <v>16.75</v>
      </c>
      <c r="W28" s="102">
        <f t="shared" si="14"/>
        <v>16.75</v>
      </c>
      <c r="X28" s="103">
        <f t="shared" si="15"/>
        <v>2</v>
      </c>
      <c r="Y28" s="100">
        <f>انجليزية!I26</f>
        <v>18.5</v>
      </c>
      <c r="Z28" s="84">
        <f t="shared" si="16"/>
        <v>1</v>
      </c>
      <c r="AA28" s="100">
        <f t="shared" si="17"/>
        <v>18.5</v>
      </c>
      <c r="AB28" s="102">
        <f t="shared" si="18"/>
        <v>18.5</v>
      </c>
      <c r="AC28" s="103">
        <f t="shared" si="19"/>
        <v>1</v>
      </c>
      <c r="AD28" s="104">
        <f t="shared" si="20"/>
        <v>16.395833333333332</v>
      </c>
      <c r="AE28" s="105">
        <f t="shared" si="21"/>
        <v>30</v>
      </c>
    </row>
    <row r="29" spans="1:31" ht="19.5">
      <c r="A29" s="48">
        <f t="shared" si="0"/>
        <v>18</v>
      </c>
      <c r="B29" s="133" t="s">
        <v>99</v>
      </c>
      <c r="C29" s="139" t="s">
        <v>101</v>
      </c>
      <c r="D29" s="120">
        <f>'مدخل للخدمات'!I27</f>
        <v>28</v>
      </c>
      <c r="E29" s="84">
        <f t="shared" si="1"/>
        <v>6</v>
      </c>
      <c r="F29" s="100">
        <f>'سلوك المستهلك في السياحة'!I27</f>
        <v>34</v>
      </c>
      <c r="G29" s="84">
        <f t="shared" si="2"/>
        <v>6</v>
      </c>
      <c r="H29" s="100">
        <f>'التسويق الاستراتيجي للخدمات'!I27</f>
        <v>31.5</v>
      </c>
      <c r="I29" s="84">
        <f t="shared" si="3"/>
        <v>6</v>
      </c>
      <c r="J29" s="100">
        <f t="shared" si="4"/>
        <v>93.5</v>
      </c>
      <c r="K29" s="100">
        <f t="shared" si="5"/>
        <v>15.583333333333334</v>
      </c>
      <c r="L29" s="101">
        <f t="shared" si="6"/>
        <v>18</v>
      </c>
      <c r="M29" s="100">
        <f>'إدارة جودة الخدمات السياحية'!I27</f>
        <v>31</v>
      </c>
      <c r="N29" s="84">
        <f t="shared" si="7"/>
        <v>5</v>
      </c>
      <c r="O29" s="100">
        <f>مقاولاتية!I28</f>
        <v>32</v>
      </c>
      <c r="P29" s="84">
        <f t="shared" si="8"/>
        <v>4</v>
      </c>
      <c r="Q29" s="100">
        <f t="shared" si="9"/>
        <v>63</v>
      </c>
      <c r="R29" s="102">
        <f t="shared" si="10"/>
        <v>15.75</v>
      </c>
      <c r="S29" s="103">
        <f t="shared" si="11"/>
        <v>9</v>
      </c>
      <c r="T29" s="100">
        <f>'قانون المستهلك'!I27</f>
        <v>16</v>
      </c>
      <c r="U29" s="84">
        <f t="shared" si="12"/>
        <v>2</v>
      </c>
      <c r="V29" s="100">
        <f t="shared" si="13"/>
        <v>16</v>
      </c>
      <c r="W29" s="102">
        <f t="shared" si="14"/>
        <v>16</v>
      </c>
      <c r="X29" s="103">
        <f t="shared" si="15"/>
        <v>2</v>
      </c>
      <c r="Y29" s="100">
        <f>انجليزية!I27</f>
        <v>19</v>
      </c>
      <c r="Z29" s="84">
        <f t="shared" si="16"/>
        <v>1</v>
      </c>
      <c r="AA29" s="100">
        <f t="shared" si="17"/>
        <v>19</v>
      </c>
      <c r="AB29" s="102">
        <f t="shared" si="18"/>
        <v>19</v>
      </c>
      <c r="AC29" s="103">
        <f t="shared" si="19"/>
        <v>1</v>
      </c>
      <c r="AD29" s="104">
        <f t="shared" si="20"/>
        <v>15.958333333333334</v>
      </c>
      <c r="AE29" s="105">
        <f t="shared" si="21"/>
        <v>30</v>
      </c>
    </row>
    <row r="30" spans="1:31" ht="20.25" thickBot="1">
      <c r="A30" s="48">
        <f t="shared" si="0"/>
        <v>19</v>
      </c>
      <c r="B30" s="133" t="s">
        <v>102</v>
      </c>
      <c r="C30" s="139" t="s">
        <v>103</v>
      </c>
      <c r="D30" s="121">
        <f>'مدخل للخدمات'!I28</f>
        <v>26</v>
      </c>
      <c r="E30" s="85">
        <f t="shared" si="1"/>
        <v>6</v>
      </c>
      <c r="F30" s="106">
        <f>'سلوك المستهلك في السياحة'!I28</f>
        <v>31</v>
      </c>
      <c r="G30" s="85">
        <f t="shared" si="2"/>
        <v>6</v>
      </c>
      <c r="H30" s="106">
        <f>'التسويق الاستراتيجي للخدمات'!I28</f>
        <v>30</v>
      </c>
      <c r="I30" s="85">
        <f t="shared" si="3"/>
        <v>6</v>
      </c>
      <c r="J30" s="106">
        <f t="shared" si="4"/>
        <v>87</v>
      </c>
      <c r="K30" s="106">
        <f t="shared" si="5"/>
        <v>14.5</v>
      </c>
      <c r="L30" s="107">
        <f t="shared" si="6"/>
        <v>18</v>
      </c>
      <c r="M30" s="106">
        <f>'إدارة جودة الخدمات السياحية'!I28</f>
        <v>29.5</v>
      </c>
      <c r="N30" s="85">
        <f t="shared" si="7"/>
        <v>5</v>
      </c>
      <c r="O30" s="106">
        <f>مقاولاتية!I29</f>
        <v>26</v>
      </c>
      <c r="P30" s="85">
        <f t="shared" si="8"/>
        <v>4</v>
      </c>
      <c r="Q30" s="106">
        <f t="shared" si="9"/>
        <v>55.5</v>
      </c>
      <c r="R30" s="108">
        <f t="shared" si="10"/>
        <v>13.875</v>
      </c>
      <c r="S30" s="109">
        <f t="shared" si="11"/>
        <v>9</v>
      </c>
      <c r="T30" s="106">
        <f>'قانون المستهلك'!I28</f>
        <v>13</v>
      </c>
      <c r="U30" s="85">
        <f t="shared" si="12"/>
        <v>2</v>
      </c>
      <c r="V30" s="106">
        <f t="shared" si="13"/>
        <v>13</v>
      </c>
      <c r="W30" s="108">
        <f t="shared" si="14"/>
        <v>13</v>
      </c>
      <c r="X30" s="109">
        <f t="shared" si="15"/>
        <v>2</v>
      </c>
      <c r="Y30" s="106">
        <f>انجليزية!I28</f>
        <v>14.5</v>
      </c>
      <c r="Z30" s="85">
        <f t="shared" si="16"/>
        <v>1</v>
      </c>
      <c r="AA30" s="106">
        <f t="shared" si="17"/>
        <v>14.5</v>
      </c>
      <c r="AB30" s="108">
        <f t="shared" si="18"/>
        <v>14.5</v>
      </c>
      <c r="AC30" s="109">
        <f t="shared" si="19"/>
        <v>1</v>
      </c>
      <c r="AD30" s="110">
        <f t="shared" si="20"/>
        <v>14.166666666666666</v>
      </c>
      <c r="AE30" s="111">
        <f t="shared" si="21"/>
        <v>30</v>
      </c>
    </row>
    <row r="31" spans="1:31" ht="23.25" thickBot="1">
      <c r="A31" s="48">
        <f t="shared" si="0"/>
        <v>20</v>
      </c>
      <c r="B31" s="137" t="s">
        <v>104</v>
      </c>
      <c r="C31" s="138" t="s">
        <v>105</v>
      </c>
      <c r="D31" s="173" t="s">
        <v>120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5"/>
    </row>
    <row r="32" spans="1:31" ht="20.25" thickBot="1">
      <c r="A32" s="48">
        <f t="shared" si="0"/>
        <v>21</v>
      </c>
      <c r="B32" s="133" t="s">
        <v>106</v>
      </c>
      <c r="C32" s="134" t="s">
        <v>107</v>
      </c>
      <c r="D32" s="83">
        <f>'مدخل للخدمات'!I30</f>
        <v>18</v>
      </c>
      <c r="E32" s="77">
        <f t="shared" si="1"/>
        <v>0</v>
      </c>
      <c r="F32" s="76">
        <f>'سلوك المستهلك في السياحة'!I30</f>
        <v>18</v>
      </c>
      <c r="G32" s="77">
        <f t="shared" si="2"/>
        <v>0</v>
      </c>
      <c r="H32" s="76">
        <f>'التسويق الاستراتيجي للخدمات'!I30</f>
        <v>12</v>
      </c>
      <c r="I32" s="77">
        <f t="shared" si="3"/>
        <v>0</v>
      </c>
      <c r="J32" s="76">
        <f t="shared" si="4"/>
        <v>48</v>
      </c>
      <c r="K32" s="76">
        <f t="shared" si="5"/>
        <v>8</v>
      </c>
      <c r="L32" s="95">
        <f t="shared" si="6"/>
        <v>0</v>
      </c>
      <c r="M32" s="76">
        <f>'إدارة جودة الخدمات السياحية'!I30</f>
        <v>15</v>
      </c>
      <c r="N32" s="77">
        <f t="shared" si="7"/>
        <v>0</v>
      </c>
      <c r="O32" s="76">
        <f>مقاولاتية!I31</f>
        <v>10</v>
      </c>
      <c r="P32" s="77">
        <f t="shared" si="8"/>
        <v>0</v>
      </c>
      <c r="Q32" s="76">
        <f t="shared" si="9"/>
        <v>25</v>
      </c>
      <c r="R32" s="96">
        <f t="shared" si="10"/>
        <v>6.25</v>
      </c>
      <c r="S32" s="97">
        <f t="shared" si="11"/>
        <v>0</v>
      </c>
      <c r="T32" s="76">
        <f>'قانون المستهلك'!I30</f>
        <v>7.75</v>
      </c>
      <c r="U32" s="77">
        <f t="shared" si="12"/>
        <v>0</v>
      </c>
      <c r="V32" s="76">
        <f t="shared" si="13"/>
        <v>7.75</v>
      </c>
      <c r="W32" s="96">
        <f t="shared" si="14"/>
        <v>7.75</v>
      </c>
      <c r="X32" s="97">
        <f t="shared" si="15"/>
        <v>0</v>
      </c>
      <c r="Y32" s="76">
        <f>انجليزية!I30</f>
        <v>10.5</v>
      </c>
      <c r="Z32" s="77">
        <f t="shared" si="16"/>
        <v>1</v>
      </c>
      <c r="AA32" s="76">
        <f t="shared" si="17"/>
        <v>10.5</v>
      </c>
      <c r="AB32" s="96">
        <f t="shared" si="18"/>
        <v>10.5</v>
      </c>
      <c r="AC32" s="97">
        <f t="shared" si="19"/>
        <v>1</v>
      </c>
      <c r="AD32" s="98">
        <f t="shared" si="20"/>
        <v>7.604166666666667</v>
      </c>
      <c r="AE32" s="99">
        <f t="shared" si="21"/>
        <v>1</v>
      </c>
    </row>
    <row r="33" spans="1:31" ht="23.25" thickBot="1">
      <c r="A33" s="48">
        <f t="shared" si="0"/>
        <v>22</v>
      </c>
      <c r="B33" s="137" t="s">
        <v>108</v>
      </c>
      <c r="C33" s="138" t="s">
        <v>109</v>
      </c>
      <c r="D33" s="167" t="s">
        <v>120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9"/>
    </row>
    <row r="34" spans="1:31" s="40" customFormat="1" ht="23.25" thickBot="1">
      <c r="A34" s="48">
        <f t="shared" si="0"/>
        <v>23</v>
      </c>
      <c r="B34" s="137" t="s">
        <v>110</v>
      </c>
      <c r="C34" s="138" t="s">
        <v>111</v>
      </c>
      <c r="D34" s="170" t="s">
        <v>120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2"/>
    </row>
    <row r="35" spans="1:31" s="40" customFormat="1" ht="19.5">
      <c r="A35" s="48">
        <f t="shared" si="0"/>
        <v>24</v>
      </c>
      <c r="B35" s="133" t="s">
        <v>112</v>
      </c>
      <c r="C35" s="139" t="s">
        <v>113</v>
      </c>
      <c r="D35" s="83">
        <f>'مدخل للخدمات'!I33</f>
        <v>26</v>
      </c>
      <c r="E35" s="77">
        <f t="shared" si="1"/>
        <v>6</v>
      </c>
      <c r="F35" s="76">
        <f>'سلوك المستهلك في السياحة'!I33</f>
        <v>28</v>
      </c>
      <c r="G35" s="77">
        <f t="shared" si="2"/>
        <v>6</v>
      </c>
      <c r="H35" s="76">
        <f>'التسويق الاستراتيجي للخدمات'!I33</f>
        <v>28</v>
      </c>
      <c r="I35" s="77">
        <f t="shared" si="3"/>
        <v>6</v>
      </c>
      <c r="J35" s="76">
        <f t="shared" si="4"/>
        <v>82</v>
      </c>
      <c r="K35" s="76">
        <f t="shared" si="5"/>
        <v>13.666666666666666</v>
      </c>
      <c r="L35" s="95">
        <f t="shared" si="6"/>
        <v>18</v>
      </c>
      <c r="M35" s="76">
        <f>'إدارة جودة الخدمات السياحية'!I33</f>
        <v>29.5</v>
      </c>
      <c r="N35" s="77">
        <f t="shared" si="7"/>
        <v>5</v>
      </c>
      <c r="O35" s="76">
        <f>مقاولاتية!I34</f>
        <v>24</v>
      </c>
      <c r="P35" s="77">
        <f t="shared" si="8"/>
        <v>4</v>
      </c>
      <c r="Q35" s="76">
        <f t="shared" si="9"/>
        <v>53.5</v>
      </c>
      <c r="R35" s="96">
        <f t="shared" si="10"/>
        <v>13.375</v>
      </c>
      <c r="S35" s="97">
        <f t="shared" si="11"/>
        <v>9</v>
      </c>
      <c r="T35" s="76">
        <f>'قانون المستهلك'!I33</f>
        <v>13.25</v>
      </c>
      <c r="U35" s="77">
        <f t="shared" si="12"/>
        <v>2</v>
      </c>
      <c r="V35" s="76">
        <f t="shared" si="13"/>
        <v>13.25</v>
      </c>
      <c r="W35" s="96">
        <f t="shared" si="14"/>
        <v>13.25</v>
      </c>
      <c r="X35" s="97">
        <f t="shared" si="15"/>
        <v>2</v>
      </c>
      <c r="Y35" s="76">
        <f>انجليزية!I33</f>
        <v>10.5</v>
      </c>
      <c r="Z35" s="77">
        <f t="shared" si="16"/>
        <v>1</v>
      </c>
      <c r="AA35" s="76">
        <f t="shared" si="17"/>
        <v>10.5</v>
      </c>
      <c r="AB35" s="96">
        <f t="shared" si="18"/>
        <v>10.5</v>
      </c>
      <c r="AC35" s="97">
        <f t="shared" si="19"/>
        <v>1</v>
      </c>
      <c r="AD35" s="98">
        <f t="shared" si="20"/>
        <v>13.270833333333334</v>
      </c>
      <c r="AE35" s="99">
        <f t="shared" si="21"/>
        <v>30</v>
      </c>
    </row>
    <row r="36" spans="1:31" s="40" customFormat="1" ht="20.25" thickBot="1">
      <c r="A36" s="48">
        <f t="shared" si="0"/>
        <v>25</v>
      </c>
      <c r="B36" s="133" t="s">
        <v>114</v>
      </c>
      <c r="C36" s="139" t="s">
        <v>115</v>
      </c>
      <c r="D36" s="121">
        <f>'مدخل للخدمات'!I34</f>
        <v>28</v>
      </c>
      <c r="E36" s="85">
        <f t="shared" si="1"/>
        <v>6</v>
      </c>
      <c r="F36" s="106">
        <f>'سلوك المستهلك في السياحة'!I34</f>
        <v>31.5</v>
      </c>
      <c r="G36" s="85">
        <f t="shared" si="2"/>
        <v>6</v>
      </c>
      <c r="H36" s="106">
        <f>'التسويق الاستراتيجي للخدمات'!I34</f>
        <v>24</v>
      </c>
      <c r="I36" s="85">
        <f t="shared" si="3"/>
        <v>6</v>
      </c>
      <c r="J36" s="106">
        <f t="shared" si="4"/>
        <v>83.5</v>
      </c>
      <c r="K36" s="106">
        <f t="shared" si="5"/>
        <v>13.916666666666666</v>
      </c>
      <c r="L36" s="107">
        <f t="shared" si="6"/>
        <v>18</v>
      </c>
      <c r="M36" s="106">
        <f>'إدارة جودة الخدمات السياحية'!I34</f>
        <v>28</v>
      </c>
      <c r="N36" s="85">
        <f t="shared" si="7"/>
        <v>5</v>
      </c>
      <c r="O36" s="106">
        <f>مقاولاتية!I35</f>
        <v>18.75</v>
      </c>
      <c r="P36" s="85">
        <f t="shared" si="8"/>
        <v>0</v>
      </c>
      <c r="Q36" s="106">
        <f t="shared" si="9"/>
        <v>46.75</v>
      </c>
      <c r="R36" s="108">
        <f t="shared" si="10"/>
        <v>11.6875</v>
      </c>
      <c r="S36" s="109">
        <f t="shared" si="11"/>
        <v>9</v>
      </c>
      <c r="T36" s="106">
        <f>'قانون المستهلك'!I34</f>
        <v>13.25</v>
      </c>
      <c r="U36" s="85">
        <f t="shared" si="12"/>
        <v>2</v>
      </c>
      <c r="V36" s="106">
        <f t="shared" si="13"/>
        <v>13.25</v>
      </c>
      <c r="W36" s="108">
        <f t="shared" si="14"/>
        <v>13.25</v>
      </c>
      <c r="X36" s="109">
        <f t="shared" si="15"/>
        <v>2</v>
      </c>
      <c r="Y36" s="106">
        <f>انجليزية!I34</f>
        <v>11</v>
      </c>
      <c r="Z36" s="85">
        <f t="shared" si="16"/>
        <v>1</v>
      </c>
      <c r="AA36" s="106">
        <f t="shared" si="17"/>
        <v>11</v>
      </c>
      <c r="AB36" s="108">
        <f t="shared" si="18"/>
        <v>11</v>
      </c>
      <c r="AC36" s="109">
        <f t="shared" si="19"/>
        <v>1</v>
      </c>
      <c r="AD36" s="110">
        <f t="shared" si="20"/>
        <v>12.875</v>
      </c>
      <c r="AE36" s="111">
        <f t="shared" si="21"/>
        <v>30</v>
      </c>
    </row>
    <row r="37" spans="1:31" s="40" customFormat="1" ht="23.25" thickBot="1">
      <c r="A37" s="48">
        <f t="shared" si="0"/>
        <v>26</v>
      </c>
      <c r="B37" s="137" t="s">
        <v>116</v>
      </c>
      <c r="C37" s="138" t="s">
        <v>117</v>
      </c>
      <c r="D37" s="173" t="s">
        <v>120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5"/>
    </row>
    <row r="38" spans="1:33" ht="20.25" customHeight="1">
      <c r="A38" s="207" t="s">
        <v>14</v>
      </c>
      <c r="B38" s="207"/>
      <c r="C38" s="208"/>
      <c r="D38" s="163" t="s">
        <v>49</v>
      </c>
      <c r="E38" s="164"/>
      <c r="F38" s="163" t="s">
        <v>48</v>
      </c>
      <c r="G38" s="164"/>
      <c r="H38" s="163" t="s">
        <v>51</v>
      </c>
      <c r="I38" s="164"/>
      <c r="J38" s="184" t="s">
        <v>15</v>
      </c>
      <c r="K38" s="185"/>
      <c r="L38" s="186"/>
      <c r="M38" s="163" t="s">
        <v>52</v>
      </c>
      <c r="N38" s="164"/>
      <c r="O38" s="163" t="s">
        <v>56</v>
      </c>
      <c r="P38" s="164"/>
      <c r="Q38" s="194"/>
      <c r="R38" s="195"/>
      <c r="S38" s="196"/>
      <c r="T38" s="163" t="s">
        <v>59</v>
      </c>
      <c r="U38" s="210"/>
      <c r="V38" s="112"/>
      <c r="W38" s="113"/>
      <c r="X38" s="114"/>
      <c r="Y38" s="187" t="s">
        <v>60</v>
      </c>
      <c r="Z38" s="188"/>
      <c r="AA38" s="194" t="s">
        <v>16</v>
      </c>
      <c r="AB38" s="195"/>
      <c r="AC38" s="195"/>
      <c r="AD38" s="195"/>
      <c r="AE38" s="196"/>
      <c r="AF38" s="115"/>
      <c r="AG38" s="47"/>
    </row>
    <row r="39" spans="1:33" ht="57" customHeight="1" thickBot="1">
      <c r="A39" s="209"/>
      <c r="B39" s="209"/>
      <c r="C39" s="209"/>
      <c r="D39" s="165"/>
      <c r="E39" s="166"/>
      <c r="F39" s="165"/>
      <c r="G39" s="166"/>
      <c r="H39" s="165"/>
      <c r="I39" s="166"/>
      <c r="J39" s="191"/>
      <c r="K39" s="192"/>
      <c r="L39" s="193"/>
      <c r="M39" s="165"/>
      <c r="N39" s="166"/>
      <c r="O39" s="165"/>
      <c r="P39" s="166"/>
      <c r="Q39" s="197"/>
      <c r="R39" s="198"/>
      <c r="S39" s="199"/>
      <c r="T39" s="165"/>
      <c r="U39" s="211"/>
      <c r="V39" s="116"/>
      <c r="W39" s="117"/>
      <c r="X39" s="118"/>
      <c r="Y39" s="189"/>
      <c r="Z39" s="190"/>
      <c r="AA39" s="197"/>
      <c r="AB39" s="198"/>
      <c r="AC39" s="198"/>
      <c r="AD39" s="198"/>
      <c r="AE39" s="199"/>
      <c r="AF39" s="47"/>
      <c r="AG39" s="47"/>
    </row>
    <row r="40" spans="1:31" ht="24.75">
      <c r="A40" s="36"/>
      <c r="B40" s="36"/>
      <c r="C40" s="36"/>
      <c r="D40" s="78"/>
      <c r="E40" s="78"/>
      <c r="F40" s="78"/>
      <c r="G40" s="78"/>
      <c r="H40" s="78"/>
      <c r="I40" s="78"/>
      <c r="J40" s="119"/>
      <c r="K40" s="119"/>
      <c r="L40" s="119"/>
      <c r="M40" s="78"/>
      <c r="N40" s="78"/>
      <c r="O40" s="78"/>
      <c r="P40" s="7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  <row r="41" spans="1:31" ht="16.5">
      <c r="A41" s="35"/>
      <c r="B41" s="35"/>
      <c r="C41" s="35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</row>
    <row r="42" spans="1:31" ht="16.5">
      <c r="A42" s="35"/>
      <c r="B42" s="35"/>
      <c r="C42" s="35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</row>
    <row r="43" spans="1:31" ht="16.5">
      <c r="A43" s="35"/>
      <c r="B43" s="35"/>
      <c r="C43" s="35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</row>
    <row r="44" spans="1:31" ht="16.5">
      <c r="A44" s="35"/>
      <c r="B44" s="35"/>
      <c r="C44" s="35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</row>
    <row r="45" spans="1:31" ht="16.5">
      <c r="A45" s="35"/>
      <c r="B45" s="35"/>
      <c r="C45" s="35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</row>
    <row r="46" spans="1:31" ht="16.5">
      <c r="A46" s="35"/>
      <c r="B46" s="35"/>
      <c r="C46" s="35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</row>
    <row r="47" spans="1:31" ht="16.5">
      <c r="A47" s="35"/>
      <c r="B47" s="35"/>
      <c r="C47" s="35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</row>
    <row r="49" ht="12.75">
      <c r="U49" s="47"/>
    </row>
    <row r="50" ht="12.75">
      <c r="U50" s="47"/>
    </row>
    <row r="51" ht="12.75">
      <c r="U51" s="47"/>
    </row>
    <row r="52" ht="12.75">
      <c r="U52" s="47"/>
    </row>
    <row r="53" ht="12.75">
      <c r="U53" s="47"/>
    </row>
  </sheetData>
  <sheetProtection/>
  <mergeCells count="57">
    <mergeCell ref="X1:AB1"/>
    <mergeCell ref="F7:V7"/>
    <mergeCell ref="C1:H1"/>
    <mergeCell ref="C2:H2"/>
    <mergeCell ref="C3:H3"/>
    <mergeCell ref="T10:U10"/>
    <mergeCell ref="C4:H4"/>
    <mergeCell ref="X9:X11"/>
    <mergeCell ref="Y9:Z9"/>
    <mergeCell ref="B9:B11"/>
    <mergeCell ref="I5:W5"/>
    <mergeCell ref="A9:A11"/>
    <mergeCell ref="M10:N10"/>
    <mergeCell ref="M9:P9"/>
    <mergeCell ref="D9:I9"/>
    <mergeCell ref="C5:G5"/>
    <mergeCell ref="D10:E10"/>
    <mergeCell ref="F10:G10"/>
    <mergeCell ref="H10:I10"/>
    <mergeCell ref="A38:C39"/>
    <mergeCell ref="Q38:S39"/>
    <mergeCell ref="T38:U39"/>
    <mergeCell ref="J9:J11"/>
    <mergeCell ref="T9:U9"/>
    <mergeCell ref="K9:K11"/>
    <mergeCell ref="C9:C11"/>
    <mergeCell ref="R9:R11"/>
    <mergeCell ref="S9:S11"/>
    <mergeCell ref="D12:AE12"/>
    <mergeCell ref="AD7:AE7"/>
    <mergeCell ref="AB9:AB11"/>
    <mergeCell ref="AA9:AA11"/>
    <mergeCell ref="AE9:AE11"/>
    <mergeCell ref="L9:L11"/>
    <mergeCell ref="O10:P10"/>
    <mergeCell ref="AD9:AD11"/>
    <mergeCell ref="V9:V11"/>
    <mergeCell ref="W9:W11"/>
    <mergeCell ref="AC9:AC11"/>
    <mergeCell ref="Y10:Z10"/>
    <mergeCell ref="Q9:Q11"/>
    <mergeCell ref="D13:AE13"/>
    <mergeCell ref="D15:AE15"/>
    <mergeCell ref="J38:L38"/>
    <mergeCell ref="Y38:Z39"/>
    <mergeCell ref="D38:E39"/>
    <mergeCell ref="F38:G39"/>
    <mergeCell ref="H38:I39"/>
    <mergeCell ref="M38:N39"/>
    <mergeCell ref="O38:P39"/>
    <mergeCell ref="D24:AE24"/>
    <mergeCell ref="D33:AE33"/>
    <mergeCell ref="D34:AE34"/>
    <mergeCell ref="D37:AE37"/>
    <mergeCell ref="J39:L39"/>
    <mergeCell ref="AA38:AE39"/>
    <mergeCell ref="D31:AE31"/>
  </mergeCells>
  <printOptions horizontalCentered="1"/>
  <pageMargins left="0.3937007874015748" right="0.3937007874015748" top="0.5905511811023623" bottom="0.3937007874015748" header="0.5905511811023623" footer="0.3937007874015748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BADJI MOKHTAR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RAMDANE</dc:creator>
  <cp:keywords/>
  <dc:description/>
  <cp:lastModifiedBy>layouni</cp:lastModifiedBy>
  <cp:lastPrinted>2019-02-05T07:48:49Z</cp:lastPrinted>
  <dcterms:created xsi:type="dcterms:W3CDTF">2005-09-20T07:51:42Z</dcterms:created>
  <dcterms:modified xsi:type="dcterms:W3CDTF">2019-02-07T20:13:35Z</dcterms:modified>
  <cp:category/>
  <cp:version/>
  <cp:contentType/>
  <cp:contentStatus/>
</cp:coreProperties>
</file>