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80" yWindow="300" windowWidth="18495" windowHeight="11640" tabRatio="730" activeTab="2"/>
  </bookViews>
  <sheets>
    <sheet name="محاسبة مالية معمقة 2" sheetId="4" r:id="rId1"/>
    <sheet name="تسيير مالي 2" sheetId="5" r:id="rId2"/>
    <sheet name="دراسة حالات مالية" sheetId="6" r:id="rId3"/>
    <sheet name="الموازنة التقديرية" sheetId="7" r:id="rId4"/>
    <sheet name="التقييم المالي للمؤسسات" sheetId="14" r:id="rId5"/>
    <sheet name="تقرير التربص" sheetId="9" r:id="rId6"/>
    <sheet name="الأدوات الاحصائية لتحليل بيانات" sheetId="8" r:id="rId7"/>
    <sheet name="إنجليزية" sheetId="10" r:id="rId8"/>
    <sheet name="Sem6(FE)" sheetId="13" r:id="rId9"/>
  </sheets>
  <definedNames>
    <definedName name="_xlnm._FilterDatabase" localSheetId="8" hidden="1">'Sem6(FE)'!$AF$1:$AF$35</definedName>
    <definedName name="_xlnm.Print_Area" localSheetId="8">'Sem6(FE)'!$B$1:$AJ$102</definedName>
    <definedName name="_xlnm.Print_Area" localSheetId="6">'الأدوات الاحصائية لتحليل بيانات'!$A$2:$H$89</definedName>
    <definedName name="_xlnm.Print_Area" localSheetId="4">'التقييم المالي للمؤسسات'!$A$1:$I$88</definedName>
    <definedName name="_xlnm.Print_Area" localSheetId="3">'الموازنة التقديرية'!$A$1:$I$88</definedName>
    <definedName name="_xlnm.Print_Area" localSheetId="7">إنجليزية!$A$1:$H$88</definedName>
    <definedName name="_xlnm.Print_Area" localSheetId="1">'تسيير مالي 2'!$A$1:$I$88</definedName>
    <definedName name="_xlnm.Print_Area" localSheetId="5">'تقرير التربص'!$A$1:$H$88</definedName>
    <definedName name="_xlnm.Print_Area" localSheetId="2">'دراسة حالات مالية'!$A$1:$I$88</definedName>
    <definedName name="_xlnm.Print_Area" localSheetId="0">'محاسبة مالية معمقة 2'!$A$1:$I$88</definedName>
  </definedNames>
  <calcPr calcId="124519"/>
</workbook>
</file>

<file path=xl/calcChain.xml><?xml version="1.0" encoding="utf-8"?>
<calcChain xmlns="http://schemas.openxmlformats.org/spreadsheetml/2006/main">
  <c r="F3" i="4"/>
  <c r="H3"/>
  <c r="H88" i="14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H58"/>
  <c r="F58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H32"/>
  <c r="F32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I8" s="1"/>
  <c r="P10" i="13" s="1"/>
  <c r="Q10" s="1"/>
  <c r="F8" i="14"/>
  <c r="H7"/>
  <c r="F7"/>
  <c r="H6"/>
  <c r="F6"/>
  <c r="H5"/>
  <c r="F5"/>
  <c r="H4"/>
  <c r="I4" s="1"/>
  <c r="P6" i="13" s="1"/>
  <c r="Q6" s="1"/>
  <c r="F4" i="14"/>
  <c r="H3"/>
  <c r="F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H2"/>
  <c r="F2"/>
  <c r="I78" l="1"/>
  <c r="P90" i="13" s="1"/>
  <c r="Q90" s="1"/>
  <c r="I86" i="14"/>
  <c r="P98" i="13" s="1"/>
  <c r="Q98" s="1"/>
  <c r="I88" i="14"/>
  <c r="P100" i="13" s="1"/>
  <c r="Q100" s="1"/>
  <c r="I3" i="14"/>
  <c r="P5" i="13" s="1"/>
  <c r="Q5" s="1"/>
  <c r="I5" i="14"/>
  <c r="P7" i="13" s="1"/>
  <c r="Q7" s="1"/>
  <c r="I7" i="14"/>
  <c r="P9" i="13" s="1"/>
  <c r="Q9" s="1"/>
  <c r="I11" i="14"/>
  <c r="P13" i="13" s="1"/>
  <c r="Q13" s="1"/>
  <c r="I13" i="14"/>
  <c r="P15" i="13" s="1"/>
  <c r="Q15" s="1"/>
  <c r="I15" i="14"/>
  <c r="P17" i="13" s="1"/>
  <c r="Q17" s="1"/>
  <c r="I17" i="14"/>
  <c r="P19" i="13" s="1"/>
  <c r="Q19" s="1"/>
  <c r="I19" i="14"/>
  <c r="P21" i="13" s="1"/>
  <c r="Q21" s="1"/>
  <c r="I21" i="14"/>
  <c r="P23" i="13" s="1"/>
  <c r="Q23" s="1"/>
  <c r="I23" i="14"/>
  <c r="P25" i="13" s="1"/>
  <c r="Q25" s="1"/>
  <c r="I58" i="14"/>
  <c r="P70" i="13" s="1"/>
  <c r="Q70" s="1"/>
  <c r="I3" i="4"/>
  <c r="I83" i="14"/>
  <c r="P95" i="13" s="1"/>
  <c r="Q95" s="1"/>
  <c r="I85" i="14"/>
  <c r="I87"/>
  <c r="P99" i="13" s="1"/>
  <c r="Q99" s="1"/>
  <c r="I39" i="14"/>
  <c r="P46" i="13" s="1"/>
  <c r="Q46" s="1"/>
  <c r="I49" i="14"/>
  <c r="P56" i="13" s="1"/>
  <c r="Q56" s="1"/>
  <c r="I40" i="14"/>
  <c r="P47" i="13" s="1"/>
  <c r="Q47" s="1"/>
  <c r="I12" i="14"/>
  <c r="P14" i="13" s="1"/>
  <c r="Q14" s="1"/>
  <c r="I14" i="14"/>
  <c r="P16" i="13" s="1"/>
  <c r="Q16" s="1"/>
  <c r="I16" i="14"/>
  <c r="P18" i="13" s="1"/>
  <c r="Q18" s="1"/>
  <c r="I18" i="14"/>
  <c r="P20" i="13" s="1"/>
  <c r="Q20" s="1"/>
  <c r="I20" i="14"/>
  <c r="P22" i="13" s="1"/>
  <c r="Q22" s="1"/>
  <c r="I22" i="14"/>
  <c r="P24" i="13" s="1"/>
  <c r="Q24" s="1"/>
  <c r="I24" i="14"/>
  <c r="P26" i="13" s="1"/>
  <c r="Q26" s="1"/>
  <c r="I30" i="14"/>
  <c r="P32" i="13" s="1"/>
  <c r="Q32" s="1"/>
  <c r="I2" i="14"/>
  <c r="P4" i="13" s="1"/>
  <c r="Q4" s="1"/>
  <c r="I84" i="14"/>
  <c r="P96" i="13" s="1"/>
  <c r="Q96" s="1"/>
  <c r="I82" i="14"/>
  <c r="P94" i="13" s="1"/>
  <c r="Q94" s="1"/>
  <c r="I81" i="14"/>
  <c r="P93" i="13" s="1"/>
  <c r="Q93" s="1"/>
  <c r="I80" i="14"/>
  <c r="P92" i="13" s="1"/>
  <c r="Q92" s="1"/>
  <c r="I79" i="14"/>
  <c r="P91" i="13" s="1"/>
  <c r="Q91" s="1"/>
  <c r="I77" i="14"/>
  <c r="P89" i="13" s="1"/>
  <c r="Q89" s="1"/>
  <c r="I76" i="14"/>
  <c r="P88" i="13" s="1"/>
  <c r="Q88" s="1"/>
  <c r="I75" i="14"/>
  <c r="P87" i="13" s="1"/>
  <c r="Q87" s="1"/>
  <c r="I74" i="14"/>
  <c r="P86" i="13" s="1"/>
  <c r="Q86" s="1"/>
  <c r="I73" i="14"/>
  <c r="P85" i="13" s="1"/>
  <c r="Q85" s="1"/>
  <c r="I72" i="14"/>
  <c r="P84" i="13" s="1"/>
  <c r="Q84" s="1"/>
  <c r="I71" i="14"/>
  <c r="P83" i="13" s="1"/>
  <c r="Q83" s="1"/>
  <c r="I70" i="14"/>
  <c r="P82" i="13" s="1"/>
  <c r="Q82" s="1"/>
  <c r="I69" i="14"/>
  <c r="P81" i="13" s="1"/>
  <c r="Q81" s="1"/>
  <c r="I68" i="14"/>
  <c r="P80" i="13" s="1"/>
  <c r="Q80" s="1"/>
  <c r="I67" i="14"/>
  <c r="P79" i="13" s="1"/>
  <c r="Q79" s="1"/>
  <c r="I66" i="14"/>
  <c r="P78" i="13" s="1"/>
  <c r="Q78" s="1"/>
  <c r="I65" i="14"/>
  <c r="P77" i="13" s="1"/>
  <c r="Q77" s="1"/>
  <c r="I64" i="14"/>
  <c r="P76" i="13" s="1"/>
  <c r="Q76" s="1"/>
  <c r="I63" i="14"/>
  <c r="P75" i="13" s="1"/>
  <c r="Q75" s="1"/>
  <c r="I62" i="14"/>
  <c r="P74" i="13" s="1"/>
  <c r="Q74" s="1"/>
  <c r="I61" i="14"/>
  <c r="P73" i="13" s="1"/>
  <c r="Q73" s="1"/>
  <c r="I60" i="14"/>
  <c r="P72" i="13" s="1"/>
  <c r="Q72" s="1"/>
  <c r="I59" i="14"/>
  <c r="P71" i="13" s="1"/>
  <c r="Q71" s="1"/>
  <c r="I56" i="14"/>
  <c r="P63" i="13" s="1"/>
  <c r="Q63" s="1"/>
  <c r="I55" i="14"/>
  <c r="P62" i="13" s="1"/>
  <c r="Q62" s="1"/>
  <c r="I54" i="14"/>
  <c r="P61" i="13" s="1"/>
  <c r="Q61" s="1"/>
  <c r="I53" i="14"/>
  <c r="P60" i="13" s="1"/>
  <c r="Q60" s="1"/>
  <c r="I52" i="14"/>
  <c r="P59" i="13" s="1"/>
  <c r="Q59" s="1"/>
  <c r="I51" i="14"/>
  <c r="P58" i="13" s="1"/>
  <c r="Q58" s="1"/>
  <c r="I50" i="14"/>
  <c r="P57" i="13" s="1"/>
  <c r="Q57" s="1"/>
  <c r="I48" i="14"/>
  <c r="P55" i="13" s="1"/>
  <c r="Q55" s="1"/>
  <c r="I47" i="14"/>
  <c r="I46"/>
  <c r="P53" i="13" s="1"/>
  <c r="Q53" s="1"/>
  <c r="I45" i="14"/>
  <c r="P52" i="13" s="1"/>
  <c r="Q52" s="1"/>
  <c r="I44" i="14"/>
  <c r="P51" i="13" s="1"/>
  <c r="Q51" s="1"/>
  <c r="I43" i="14"/>
  <c r="P50" i="13" s="1"/>
  <c r="Q50" s="1"/>
  <c r="I42" i="14"/>
  <c r="P49" i="13" s="1"/>
  <c r="Q49" s="1"/>
  <c r="I41" i="14"/>
  <c r="P48" i="13" s="1"/>
  <c r="Q48" s="1"/>
  <c r="I38" i="14"/>
  <c r="P45" i="13" s="1"/>
  <c r="Q45" s="1"/>
  <c r="I37" i="14"/>
  <c r="P44" i="13" s="1"/>
  <c r="Q44" s="1"/>
  <c r="I36" i="14"/>
  <c r="P43" i="13" s="1"/>
  <c r="Q43" s="1"/>
  <c r="I35" i="14"/>
  <c r="P42" i="13" s="1"/>
  <c r="Q42" s="1"/>
  <c r="I34" i="14"/>
  <c r="P41" i="13" s="1"/>
  <c r="Q41" s="1"/>
  <c r="I33" i="14"/>
  <c r="P40" i="13" s="1"/>
  <c r="Q40" s="1"/>
  <c r="I32" i="14"/>
  <c r="P39" i="13" s="1"/>
  <c r="Q39" s="1"/>
  <c r="I29" i="14"/>
  <c r="P31" i="13" s="1"/>
  <c r="Q31" s="1"/>
  <c r="I28" i="14"/>
  <c r="P30" i="13" s="1"/>
  <c r="Q30" s="1"/>
  <c r="I27" i="14"/>
  <c r="P29" i="13" s="1"/>
  <c r="Q29" s="1"/>
  <c r="I26" i="14"/>
  <c r="P28" i="13" s="1"/>
  <c r="Q28" s="1"/>
  <c r="I25" i="14"/>
  <c r="P27" i="13" s="1"/>
  <c r="Q27" s="1"/>
  <c r="I10" i="14"/>
  <c r="P12" i="13" s="1"/>
  <c r="Q12" s="1"/>
  <c r="I9" i="14"/>
  <c r="P11" i="13" s="1"/>
  <c r="Q11" s="1"/>
  <c r="I6" i="14"/>
  <c r="P8" i="13" s="1"/>
  <c r="Q8" s="1"/>
  <c r="G88" i="10" l="1"/>
  <c r="E88"/>
  <c r="G87"/>
  <c r="E87"/>
  <c r="G86"/>
  <c r="E86"/>
  <c r="G85"/>
  <c r="E85"/>
  <c r="G84"/>
  <c r="E84"/>
  <c r="G83"/>
  <c r="E83"/>
  <c r="G82"/>
  <c r="H82" s="1"/>
  <c r="AB94" i="13" s="1"/>
  <c r="E82" i="10"/>
  <c r="G81"/>
  <c r="E81"/>
  <c r="G80"/>
  <c r="E80"/>
  <c r="G79"/>
  <c r="E79"/>
  <c r="G78"/>
  <c r="E78"/>
  <c r="G77"/>
  <c r="E77"/>
  <c r="G76"/>
  <c r="H76" s="1"/>
  <c r="AB88" i="13" s="1"/>
  <c r="E76" i="10"/>
  <c r="G75"/>
  <c r="E75"/>
  <c r="G74"/>
  <c r="H74" s="1"/>
  <c r="AB86" i="13" s="1"/>
  <c r="E74" i="10"/>
  <c r="G73"/>
  <c r="E73"/>
  <c r="G72"/>
  <c r="E72"/>
  <c r="G71"/>
  <c r="E71"/>
  <c r="G70"/>
  <c r="E70"/>
  <c r="G69"/>
  <c r="E69"/>
  <c r="G68"/>
  <c r="H68" s="1"/>
  <c r="AB80" i="13" s="1"/>
  <c r="E68" i="10"/>
  <c r="G67"/>
  <c r="E67"/>
  <c r="G66"/>
  <c r="E66"/>
  <c r="G65"/>
  <c r="E65"/>
  <c r="G64"/>
  <c r="H64" s="1"/>
  <c r="AB76" i="13" s="1"/>
  <c r="E64" i="10"/>
  <c r="G63"/>
  <c r="E63"/>
  <c r="G62"/>
  <c r="E62"/>
  <c r="G61"/>
  <c r="E61"/>
  <c r="G60"/>
  <c r="H60" s="1"/>
  <c r="AB72" i="13" s="1"/>
  <c r="E60" i="10"/>
  <c r="G59"/>
  <c r="E59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G58"/>
  <c r="E58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G32"/>
  <c r="E32"/>
  <c r="E30"/>
  <c r="H30" s="1"/>
  <c r="AB32" i="13" s="1"/>
  <c r="E29" i="10"/>
  <c r="H29" s="1"/>
  <c r="AB31" i="13" s="1"/>
  <c r="E28" i="10"/>
  <c r="H28" s="1"/>
  <c r="AB30" i="13" s="1"/>
  <c r="E27" i="10"/>
  <c r="H27" s="1"/>
  <c r="AB29" i="13" s="1"/>
  <c r="E26" i="10"/>
  <c r="H26" s="1"/>
  <c r="AB28" i="13" s="1"/>
  <c r="E25" i="10"/>
  <c r="H25" s="1"/>
  <c r="AB27" i="13" s="1"/>
  <c r="G24" i="10"/>
  <c r="E24"/>
  <c r="G23"/>
  <c r="E23"/>
  <c r="H23" s="1"/>
  <c r="AB25" i="13" s="1"/>
  <c r="E22" i="10"/>
  <c r="H22" s="1"/>
  <c r="AB24" i="13" s="1"/>
  <c r="E21" i="10"/>
  <c r="H21" s="1"/>
  <c r="AB23" i="13" s="1"/>
  <c r="E20" i="10"/>
  <c r="H20" s="1"/>
  <c r="AB22" i="13" s="1"/>
  <c r="H19" i="10"/>
  <c r="AB21" i="13" s="1"/>
  <c r="E19" i="10"/>
  <c r="E18"/>
  <c r="H18" s="1"/>
  <c r="AB20" i="13" s="1"/>
  <c r="E17" i="10"/>
  <c r="H17" s="1"/>
  <c r="AB19" i="13" s="1"/>
  <c r="G16" i="10"/>
  <c r="E16"/>
  <c r="G15"/>
  <c r="E15"/>
  <c r="G14"/>
  <c r="E14"/>
  <c r="G13"/>
  <c r="E13"/>
  <c r="G12"/>
  <c r="E12"/>
  <c r="G11"/>
  <c r="E11"/>
  <c r="E10"/>
  <c r="H10" s="1"/>
  <c r="AB12" i="13" s="1"/>
  <c r="G9" i="10"/>
  <c r="E9"/>
  <c r="G8"/>
  <c r="E8"/>
  <c r="G7"/>
  <c r="E7"/>
  <c r="G6"/>
  <c r="E6"/>
  <c r="G5"/>
  <c r="E5"/>
  <c r="G4"/>
  <c r="E4"/>
  <c r="G3"/>
  <c r="E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G2"/>
  <c r="E2"/>
  <c r="G88" i="9"/>
  <c r="E88"/>
  <c r="G87"/>
  <c r="E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G59"/>
  <c r="E59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G58"/>
  <c r="E58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G33"/>
  <c r="E33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G32"/>
  <c r="E32"/>
  <c r="E30"/>
  <c r="H30" s="1"/>
  <c r="R32" i="13" s="1"/>
  <c r="S32" s="1"/>
  <c r="E29" i="9"/>
  <c r="H29" s="1"/>
  <c r="R31" i="13" s="1"/>
  <c r="S31" s="1"/>
  <c r="E28" i="9"/>
  <c r="H28" s="1"/>
  <c r="R30" i="13" s="1"/>
  <c r="S30" s="1"/>
  <c r="E27" i="9"/>
  <c r="H27" s="1"/>
  <c r="R29" i="13" s="1"/>
  <c r="S29" s="1"/>
  <c r="E26" i="9"/>
  <c r="H26" s="1"/>
  <c r="R28" i="13" s="1"/>
  <c r="S28" s="1"/>
  <c r="E25" i="9"/>
  <c r="H25" s="1"/>
  <c r="R27" i="13" s="1"/>
  <c r="S27" s="1"/>
  <c r="G24" i="9"/>
  <c r="E24"/>
  <c r="G23"/>
  <c r="E23"/>
  <c r="E22"/>
  <c r="H22" s="1"/>
  <c r="R24" i="13" s="1"/>
  <c r="S24" s="1"/>
  <c r="E21" i="9"/>
  <c r="H21" s="1"/>
  <c r="R23" i="13" s="1"/>
  <c r="S23" s="1"/>
  <c r="E20" i="9"/>
  <c r="H20" s="1"/>
  <c r="R22" i="13" s="1"/>
  <c r="S22" s="1"/>
  <c r="E19" i="9"/>
  <c r="H19" s="1"/>
  <c r="R21" i="13" s="1"/>
  <c r="S21" s="1"/>
  <c r="E18" i="9"/>
  <c r="H18" s="1"/>
  <c r="R20" i="13" s="1"/>
  <c r="S20" s="1"/>
  <c r="E17" i="9"/>
  <c r="H17" s="1"/>
  <c r="R19" i="13" s="1"/>
  <c r="S19" s="1"/>
  <c r="G16" i="9"/>
  <c r="E16"/>
  <c r="H16" s="1"/>
  <c r="R18" i="13" s="1"/>
  <c r="S18" s="1"/>
  <c r="G15" i="9"/>
  <c r="E15"/>
  <c r="G14"/>
  <c r="E14"/>
  <c r="G13"/>
  <c r="E13"/>
  <c r="G12"/>
  <c r="E12"/>
  <c r="H12" s="1"/>
  <c r="R14" i="13" s="1"/>
  <c r="S14" s="1"/>
  <c r="G11" i="9"/>
  <c r="E11"/>
  <c r="E10"/>
  <c r="H10" s="1"/>
  <c r="R12" i="13" s="1"/>
  <c r="S12" s="1"/>
  <c r="G9" i="9"/>
  <c r="E9"/>
  <c r="G8"/>
  <c r="E8"/>
  <c r="G7"/>
  <c r="E7"/>
  <c r="G6"/>
  <c r="E6"/>
  <c r="G5"/>
  <c r="E5"/>
  <c r="G4"/>
  <c r="E4"/>
  <c r="G3"/>
  <c r="E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G2"/>
  <c r="E2"/>
  <c r="G89" i="8"/>
  <c r="E89"/>
  <c r="G88"/>
  <c r="E88"/>
  <c r="G87"/>
  <c r="E87"/>
  <c r="G86"/>
  <c r="E86"/>
  <c r="G85"/>
  <c r="E85"/>
  <c r="G84"/>
  <c r="E84"/>
  <c r="G83"/>
  <c r="E83"/>
  <c r="G82"/>
  <c r="E82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G61"/>
  <c r="E61"/>
  <c r="G60"/>
  <c r="E60"/>
  <c r="A60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G59"/>
  <c r="E59"/>
  <c r="G57"/>
  <c r="E57"/>
  <c r="G56"/>
  <c r="E56"/>
  <c r="G55"/>
  <c r="E55"/>
  <c r="G54"/>
  <c r="E54"/>
  <c r="G53"/>
  <c r="E53"/>
  <c r="G52"/>
  <c r="E52"/>
  <c r="G51"/>
  <c r="E51"/>
  <c r="G50"/>
  <c r="E50"/>
  <c r="G49"/>
  <c r="E49"/>
  <c r="G48"/>
  <c r="E48"/>
  <c r="G47"/>
  <c r="E47"/>
  <c r="G46"/>
  <c r="E46"/>
  <c r="G45"/>
  <c r="E45"/>
  <c r="G44"/>
  <c r="E44"/>
  <c r="G43"/>
  <c r="E43"/>
  <c r="G42"/>
  <c r="E42"/>
  <c r="G41"/>
  <c r="E41"/>
  <c r="G40"/>
  <c r="E40"/>
  <c r="G39"/>
  <c r="E39"/>
  <c r="G38"/>
  <c r="E38"/>
  <c r="G37"/>
  <c r="E37"/>
  <c r="G36"/>
  <c r="E36"/>
  <c r="G35"/>
  <c r="E35"/>
  <c r="G34"/>
  <c r="E34"/>
  <c r="A34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G33"/>
  <c r="E33"/>
  <c r="E31"/>
  <c r="H31" s="1"/>
  <c r="W32" i="13" s="1"/>
  <c r="E30" i="8"/>
  <c r="H30" s="1"/>
  <c r="W31" i="13" s="1"/>
  <c r="E29" i="8"/>
  <c r="H29" s="1"/>
  <c r="W30" i="13" s="1"/>
  <c r="E28" i="8"/>
  <c r="H28" s="1"/>
  <c r="W29" i="13" s="1"/>
  <c r="E27" i="8"/>
  <c r="H27" s="1"/>
  <c r="W28" i="13" s="1"/>
  <c r="E26" i="8"/>
  <c r="H26" s="1"/>
  <c r="W27" i="13" s="1"/>
  <c r="G25" i="8"/>
  <c r="E25"/>
  <c r="G24"/>
  <c r="E24"/>
  <c r="E23"/>
  <c r="H23" s="1"/>
  <c r="W24" i="13" s="1"/>
  <c r="E22" i="8"/>
  <c r="H22" s="1"/>
  <c r="W23" i="13" s="1"/>
  <c r="E21" i="8"/>
  <c r="H21" s="1"/>
  <c r="W22" i="13" s="1"/>
  <c r="E20" i="8"/>
  <c r="H20" s="1"/>
  <c r="W21" i="13" s="1"/>
  <c r="E19" i="8"/>
  <c r="H19" s="1"/>
  <c r="W20" i="13" s="1"/>
  <c r="E18" i="8"/>
  <c r="H18" s="1"/>
  <c r="W19" i="13" s="1"/>
  <c r="G17" i="8"/>
  <c r="E17"/>
  <c r="G16"/>
  <c r="E16"/>
  <c r="G15"/>
  <c r="E15"/>
  <c r="G14"/>
  <c r="E14"/>
  <c r="G13"/>
  <c r="E13"/>
  <c r="G12"/>
  <c r="E12"/>
  <c r="E11"/>
  <c r="H11" s="1"/>
  <c r="W12" i="13" s="1"/>
  <c r="G10" i="8"/>
  <c r="E10"/>
  <c r="G9"/>
  <c r="E9"/>
  <c r="G8"/>
  <c r="E8"/>
  <c r="G7"/>
  <c r="E7"/>
  <c r="G6"/>
  <c r="E6"/>
  <c r="G5"/>
  <c r="E5"/>
  <c r="G4"/>
  <c r="E4"/>
  <c r="A4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G3"/>
  <c r="E3"/>
  <c r="H88" i="7"/>
  <c r="I88" s="1"/>
  <c r="N100" i="13" s="1"/>
  <c r="F88" i="7"/>
  <c r="H87"/>
  <c r="F87"/>
  <c r="H86"/>
  <c r="F86"/>
  <c r="H85"/>
  <c r="F85"/>
  <c r="H84"/>
  <c r="F84"/>
  <c r="H83"/>
  <c r="F83"/>
  <c r="H82"/>
  <c r="I82" s="1"/>
  <c r="N94" i="13" s="1"/>
  <c r="F82" i="7"/>
  <c r="H81"/>
  <c r="F81"/>
  <c r="H80"/>
  <c r="F80"/>
  <c r="H79"/>
  <c r="F79"/>
  <c r="H78"/>
  <c r="F78"/>
  <c r="H77"/>
  <c r="F77"/>
  <c r="H76"/>
  <c r="F76"/>
  <c r="H75"/>
  <c r="F75"/>
  <c r="H74"/>
  <c r="I74" s="1"/>
  <c r="N86" i="13" s="1"/>
  <c r="F74" i="7"/>
  <c r="H73"/>
  <c r="F73"/>
  <c r="H72"/>
  <c r="F72"/>
  <c r="H71"/>
  <c r="F71"/>
  <c r="H70"/>
  <c r="F70"/>
  <c r="H69"/>
  <c r="F69"/>
  <c r="H68"/>
  <c r="I68" s="1"/>
  <c r="N80" i="13" s="1"/>
  <c r="F68" i="7"/>
  <c r="H67"/>
  <c r="F67"/>
  <c r="H66"/>
  <c r="F66"/>
  <c r="H65"/>
  <c r="F65"/>
  <c r="H64"/>
  <c r="F64"/>
  <c r="H63"/>
  <c r="F63"/>
  <c r="H62"/>
  <c r="F62"/>
  <c r="H61"/>
  <c r="F61"/>
  <c r="H60"/>
  <c r="I60" s="1"/>
  <c r="N72" i="13" s="1"/>
  <c r="F60" i="7"/>
  <c r="H59"/>
  <c r="F59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H58"/>
  <c r="F58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H32"/>
  <c r="F32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H2"/>
  <c r="F2"/>
  <c r="H88" i="6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I72" s="1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H58"/>
  <c r="F58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H32"/>
  <c r="F32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I17" s="1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H2"/>
  <c r="F2"/>
  <c r="H88" i="5"/>
  <c r="F88"/>
  <c r="H87"/>
  <c r="F87"/>
  <c r="H86"/>
  <c r="F86"/>
  <c r="H85"/>
  <c r="F85"/>
  <c r="H84"/>
  <c r="F84"/>
  <c r="H83"/>
  <c r="F83"/>
  <c r="H82"/>
  <c r="F82"/>
  <c r="H81"/>
  <c r="F81"/>
  <c r="H80"/>
  <c r="F80"/>
  <c r="H79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F65"/>
  <c r="H64"/>
  <c r="F64"/>
  <c r="H63"/>
  <c r="F63"/>
  <c r="H62"/>
  <c r="F62"/>
  <c r="H61"/>
  <c r="F61"/>
  <c r="H60"/>
  <c r="F60"/>
  <c r="H59"/>
  <c r="F59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H58"/>
  <c r="F58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H32"/>
  <c r="F32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F12"/>
  <c r="H11"/>
  <c r="F11"/>
  <c r="H10"/>
  <c r="F10"/>
  <c r="H9"/>
  <c r="F9"/>
  <c r="H8"/>
  <c r="F8"/>
  <c r="H7"/>
  <c r="F7"/>
  <c r="H6"/>
  <c r="F6"/>
  <c r="H5"/>
  <c r="F5"/>
  <c r="H4"/>
  <c r="F4"/>
  <c r="H3"/>
  <c r="F3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H2"/>
  <c r="F2"/>
  <c r="H88" i="4"/>
  <c r="F88"/>
  <c r="H87"/>
  <c r="I87" s="1"/>
  <c r="F87"/>
  <c r="H86"/>
  <c r="F86"/>
  <c r="H85"/>
  <c r="F85"/>
  <c r="H84"/>
  <c r="F84"/>
  <c r="H83"/>
  <c r="F83"/>
  <c r="H82"/>
  <c r="F82"/>
  <c r="H81"/>
  <c r="F81"/>
  <c r="H80"/>
  <c r="F80"/>
  <c r="H79"/>
  <c r="I79" s="1"/>
  <c r="F79"/>
  <c r="H78"/>
  <c r="F78"/>
  <c r="H77"/>
  <c r="F77"/>
  <c r="H76"/>
  <c r="F76"/>
  <c r="H75"/>
  <c r="F75"/>
  <c r="H74"/>
  <c r="F74"/>
  <c r="H73"/>
  <c r="F73"/>
  <c r="H72"/>
  <c r="F72"/>
  <c r="H71"/>
  <c r="F71"/>
  <c r="H70"/>
  <c r="F70"/>
  <c r="H69"/>
  <c r="F69"/>
  <c r="H68"/>
  <c r="F68"/>
  <c r="H67"/>
  <c r="F67"/>
  <c r="H66"/>
  <c r="F66"/>
  <c r="H65"/>
  <c r="I65" s="1"/>
  <c r="F65"/>
  <c r="H64"/>
  <c r="F64"/>
  <c r="H63"/>
  <c r="F63"/>
  <c r="H62"/>
  <c r="F62"/>
  <c r="H61"/>
  <c r="F61"/>
  <c r="H60"/>
  <c r="F60"/>
  <c r="H59"/>
  <c r="I59" s="1"/>
  <c r="F59"/>
  <c r="A59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H58"/>
  <c r="F58"/>
  <c r="H56"/>
  <c r="F56"/>
  <c r="H55"/>
  <c r="F55"/>
  <c r="H54"/>
  <c r="F54"/>
  <c r="H53"/>
  <c r="F53"/>
  <c r="H52"/>
  <c r="F52"/>
  <c r="H51"/>
  <c r="F51"/>
  <c r="H50"/>
  <c r="F50"/>
  <c r="H49"/>
  <c r="F49"/>
  <c r="H48"/>
  <c r="F48"/>
  <c r="H47"/>
  <c r="F47"/>
  <c r="H46"/>
  <c r="F46"/>
  <c r="H45"/>
  <c r="F45"/>
  <c r="H44"/>
  <c r="F44"/>
  <c r="H43"/>
  <c r="F43"/>
  <c r="H42"/>
  <c r="F42"/>
  <c r="H41"/>
  <c r="F41"/>
  <c r="H40"/>
  <c r="F40"/>
  <c r="H39"/>
  <c r="F39"/>
  <c r="H38"/>
  <c r="F38"/>
  <c r="H37"/>
  <c r="F37"/>
  <c r="H36"/>
  <c r="F36"/>
  <c r="H35"/>
  <c r="F35"/>
  <c r="H34"/>
  <c r="F34"/>
  <c r="H33"/>
  <c r="F33"/>
  <c r="A33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H32"/>
  <c r="F32"/>
  <c r="H30"/>
  <c r="F30"/>
  <c r="H29"/>
  <c r="F29"/>
  <c r="H28"/>
  <c r="F28"/>
  <c r="H27"/>
  <c r="F27"/>
  <c r="H26"/>
  <c r="F26"/>
  <c r="H25"/>
  <c r="F25"/>
  <c r="H24"/>
  <c r="F24"/>
  <c r="H23"/>
  <c r="F23"/>
  <c r="H22"/>
  <c r="F22"/>
  <c r="H21"/>
  <c r="F21"/>
  <c r="H20"/>
  <c r="F20"/>
  <c r="H19"/>
  <c r="F19"/>
  <c r="H18"/>
  <c r="F18"/>
  <c r="H17"/>
  <c r="F17"/>
  <c r="H16"/>
  <c r="F16"/>
  <c r="H15"/>
  <c r="F15"/>
  <c r="H14"/>
  <c r="F14"/>
  <c r="H13"/>
  <c r="F13"/>
  <c r="H12"/>
  <c r="I12" s="1"/>
  <c r="F12"/>
  <c r="H11"/>
  <c r="F11"/>
  <c r="H10"/>
  <c r="F10"/>
  <c r="H9"/>
  <c r="F9"/>
  <c r="H8"/>
  <c r="F8"/>
  <c r="H7"/>
  <c r="F7"/>
  <c r="H6"/>
  <c r="I6" s="1"/>
  <c r="F6"/>
  <c r="H5"/>
  <c r="F5"/>
  <c r="H4"/>
  <c r="F4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H2"/>
  <c r="F2"/>
  <c r="I85" l="1"/>
  <c r="H77" i="8"/>
  <c r="W88" i="13" s="1"/>
  <c r="I18" i="4"/>
  <c r="I80" i="6"/>
  <c r="I23"/>
  <c r="I25" i="13" s="1"/>
  <c r="J25" s="1"/>
  <c r="I86" i="7"/>
  <c r="N98" i="13" s="1"/>
  <c r="I84" i="7"/>
  <c r="N96" i="13" s="1"/>
  <c r="I80" i="7"/>
  <c r="N92" i="13" s="1"/>
  <c r="I76" i="7"/>
  <c r="N88" i="13" s="1"/>
  <c r="O88" s="1"/>
  <c r="I70" i="7"/>
  <c r="N82" i="13" s="1"/>
  <c r="O82" s="1"/>
  <c r="I86" i="4"/>
  <c r="I83"/>
  <c r="I82"/>
  <c r="E94" i="13" s="1"/>
  <c r="I81" i="4"/>
  <c r="I73"/>
  <c r="I67"/>
  <c r="I63"/>
  <c r="E75" i="13" s="1"/>
  <c r="F75" s="1"/>
  <c r="I61" i="4"/>
  <c r="I32"/>
  <c r="I20"/>
  <c r="I10"/>
  <c r="I8"/>
  <c r="E10" i="13" s="1"/>
  <c r="F10" s="1"/>
  <c r="I76" i="6"/>
  <c r="I70"/>
  <c r="I82" i="13" s="1"/>
  <c r="J82" s="1"/>
  <c r="I66" i="6"/>
  <c r="I78" i="13" s="1"/>
  <c r="J78" s="1"/>
  <c r="I64" i="6"/>
  <c r="I76" i="13" s="1"/>
  <c r="J76" s="1"/>
  <c r="I25" i="6"/>
  <c r="I27" i="13" s="1"/>
  <c r="J27" s="1"/>
  <c r="I21" i="6"/>
  <c r="I23" i="13" s="1"/>
  <c r="J23" s="1"/>
  <c r="I19" i="6"/>
  <c r="I21" i="13" s="1"/>
  <c r="J21" s="1"/>
  <c r="I12" i="6"/>
  <c r="AC25" i="13"/>
  <c r="AD25"/>
  <c r="AE25" s="1"/>
  <c r="AF25" s="1"/>
  <c r="H2" i="10"/>
  <c r="AB4" i="13" s="1"/>
  <c r="AD4" s="1"/>
  <c r="AE4" s="1"/>
  <c r="H34" i="10"/>
  <c r="AB41" i="13" s="1"/>
  <c r="AD41" s="1"/>
  <c r="AE41" s="1"/>
  <c r="H36" i="10"/>
  <c r="AB43" i="13" s="1"/>
  <c r="AC43" s="1"/>
  <c r="H38" i="10"/>
  <c r="AB45" i="13" s="1"/>
  <c r="AC45" s="1"/>
  <c r="H40" i="10"/>
  <c r="AB47" i="13" s="1"/>
  <c r="H42" i="10"/>
  <c r="AB49" i="13" s="1"/>
  <c r="AC49" s="1"/>
  <c r="H44" i="10"/>
  <c r="AB51" i="13" s="1"/>
  <c r="AC51" s="1"/>
  <c r="H46" i="10"/>
  <c r="AB53" i="13" s="1"/>
  <c r="AD53" s="1"/>
  <c r="AE53" s="1"/>
  <c r="H48" i="10"/>
  <c r="AB55" i="13" s="1"/>
  <c r="AD55" s="1"/>
  <c r="AE55" s="1"/>
  <c r="H50" i="10"/>
  <c r="AB57" i="13" s="1"/>
  <c r="AD57" s="1"/>
  <c r="AE57" s="1"/>
  <c r="H52" i="10"/>
  <c r="AB59" i="13" s="1"/>
  <c r="AD59" s="1"/>
  <c r="AE59" s="1"/>
  <c r="H54" i="10"/>
  <c r="AB61" i="13" s="1"/>
  <c r="AD61" s="1"/>
  <c r="AE61" s="1"/>
  <c r="H56" i="10"/>
  <c r="AB63" i="13" s="1"/>
  <c r="AD63" s="1"/>
  <c r="AE63" s="1"/>
  <c r="AC94"/>
  <c r="AD94"/>
  <c r="AE94" s="1"/>
  <c r="H75" i="8"/>
  <c r="W86" i="13" s="1"/>
  <c r="Y86" s="1"/>
  <c r="Z86" s="1"/>
  <c r="H59" i="8"/>
  <c r="W70" i="13" s="1"/>
  <c r="Y70" s="1"/>
  <c r="Z70" s="1"/>
  <c r="H76" i="8"/>
  <c r="W87" i="13" s="1"/>
  <c r="X87" s="1"/>
  <c r="H80" i="8"/>
  <c r="W91" i="13" s="1"/>
  <c r="X91" s="1"/>
  <c r="H84" i="8"/>
  <c r="W95" i="13" s="1"/>
  <c r="X95" s="1"/>
  <c r="H88" i="8"/>
  <c r="W99" i="13" s="1"/>
  <c r="Y99" s="1"/>
  <c r="Z99" s="1"/>
  <c r="H68" i="8"/>
  <c r="W79" i="13" s="1"/>
  <c r="Y79" s="1"/>
  <c r="Z79" s="1"/>
  <c r="H72" i="8"/>
  <c r="W83" i="13" s="1"/>
  <c r="X83" s="1"/>
  <c r="H13" i="8"/>
  <c r="W14" i="13" s="1"/>
  <c r="Y14" s="1"/>
  <c r="Z14" s="1"/>
  <c r="H17" i="8"/>
  <c r="W18" i="13" s="1"/>
  <c r="Y18" s="1"/>
  <c r="Z18" s="1"/>
  <c r="H24" i="8"/>
  <c r="W25" i="13" s="1"/>
  <c r="H63" i="8"/>
  <c r="W74" i="13" s="1"/>
  <c r="X74" s="1"/>
  <c r="H67" i="8"/>
  <c r="W78" i="13" s="1"/>
  <c r="H71" i="8"/>
  <c r="W82" i="13" s="1"/>
  <c r="X82" s="1"/>
  <c r="H14" i="8"/>
  <c r="W15" i="13" s="1"/>
  <c r="X15" s="1"/>
  <c r="H60" i="8"/>
  <c r="W71" i="13" s="1"/>
  <c r="X71" s="1"/>
  <c r="H64" i="8"/>
  <c r="W75" i="13" s="1"/>
  <c r="H79" i="8"/>
  <c r="W90" i="13" s="1"/>
  <c r="X90" s="1"/>
  <c r="H83" i="8"/>
  <c r="W94" i="13" s="1"/>
  <c r="H87" i="8"/>
  <c r="W98" i="13" s="1"/>
  <c r="Y98" s="1"/>
  <c r="Z98" s="1"/>
  <c r="H61" i="9"/>
  <c r="R73" i="13" s="1"/>
  <c r="S73" s="1"/>
  <c r="H65" i="9"/>
  <c r="R77" i="13" s="1"/>
  <c r="S77" s="1"/>
  <c r="H73" i="9"/>
  <c r="R85" i="13" s="1"/>
  <c r="S85" s="1"/>
  <c r="H77" i="9"/>
  <c r="R89" i="13" s="1"/>
  <c r="S89" s="1"/>
  <c r="H81" i="9"/>
  <c r="R93" i="13" s="1"/>
  <c r="S93" s="1"/>
  <c r="H79" i="9"/>
  <c r="R91" i="13" s="1"/>
  <c r="S91" s="1"/>
  <c r="I2" i="7"/>
  <c r="N4" i="13" s="1"/>
  <c r="O4" s="1"/>
  <c r="O94"/>
  <c r="I28" i="6"/>
  <c r="I30" i="13" s="1"/>
  <c r="J30" s="1"/>
  <c r="F94"/>
  <c r="I30" i="4"/>
  <c r="E32" i="13" s="1"/>
  <c r="F32" s="1"/>
  <c r="H70" i="8"/>
  <c r="W81" i="13" s="1"/>
  <c r="Y81" s="1"/>
  <c r="Z81" s="1"/>
  <c r="H10" i="8"/>
  <c r="W11" i="13" s="1"/>
  <c r="Y11" s="1"/>
  <c r="Z11" s="1"/>
  <c r="H55" i="9"/>
  <c r="R62" i="13" s="1"/>
  <c r="S62" s="1"/>
  <c r="H15" i="9"/>
  <c r="R17" i="13" s="1"/>
  <c r="S17" s="1"/>
  <c r="I3" i="7"/>
  <c r="N5" i="13" s="1"/>
  <c r="O5" s="1"/>
  <c r="I15" i="7"/>
  <c r="N17" i="13" s="1"/>
  <c r="O17" s="1"/>
  <c r="I17" i="7"/>
  <c r="N19" i="13" s="1"/>
  <c r="T19" s="1"/>
  <c r="U19" s="1"/>
  <c r="I19" i="7"/>
  <c r="N21" i="13" s="1"/>
  <c r="I21" i="7"/>
  <c r="N23" i="13" s="1"/>
  <c r="T23" s="1"/>
  <c r="U23" s="1"/>
  <c r="I20" i="7"/>
  <c r="N22" i="13" s="1"/>
  <c r="T22" s="1"/>
  <c r="U22" s="1"/>
  <c r="I24" i="7"/>
  <c r="N26" i="13" s="1"/>
  <c r="I2" i="6"/>
  <c r="H49" i="9"/>
  <c r="R56" i="13" s="1"/>
  <c r="S56" s="1"/>
  <c r="H39" i="9"/>
  <c r="R46" i="13" s="1"/>
  <c r="S46" s="1"/>
  <c r="H70" i="10"/>
  <c r="AB82" i="13" s="1"/>
  <c r="H62" i="10"/>
  <c r="AB74" i="13" s="1"/>
  <c r="AD74" s="1"/>
  <c r="AE74" s="1"/>
  <c r="I82" i="6"/>
  <c r="I94" i="13" s="1"/>
  <c r="J94" s="1"/>
  <c r="I20" i="6"/>
  <c r="I22" i="13" s="1"/>
  <c r="J22" s="1"/>
  <c r="I16" i="6"/>
  <c r="I18" i="13" s="1"/>
  <c r="J18" s="1"/>
  <c r="H89" i="8"/>
  <c r="W100" i="13" s="1"/>
  <c r="Y100" s="1"/>
  <c r="Z100" s="1"/>
  <c r="H86" i="8"/>
  <c r="H49"/>
  <c r="W55" i="13" s="1"/>
  <c r="X55" s="1"/>
  <c r="H39" i="8"/>
  <c r="W45" i="13" s="1"/>
  <c r="X45" s="1"/>
  <c r="H85" i="9"/>
  <c r="H83"/>
  <c r="R95" i="13" s="1"/>
  <c r="S95" s="1"/>
  <c r="I86" i="6"/>
  <c r="I84"/>
  <c r="I92" i="13"/>
  <c r="J92" s="1"/>
  <c r="I88"/>
  <c r="J88" s="1"/>
  <c r="I84"/>
  <c r="J84" s="1"/>
  <c r="I68" i="6"/>
  <c r="I62"/>
  <c r="I60"/>
  <c r="I19" i="13"/>
  <c r="J19" s="1"/>
  <c r="I14"/>
  <c r="J14" s="1"/>
  <c r="I8" i="6"/>
  <c r="I4"/>
  <c r="I84" i="4"/>
  <c r="E96" i="13" s="1"/>
  <c r="F96" s="1"/>
  <c r="I62" i="4"/>
  <c r="E74" i="13" s="1"/>
  <c r="F74" s="1"/>
  <c r="I19" i="4"/>
  <c r="I17"/>
  <c r="E19" i="13" s="1"/>
  <c r="F19" s="1"/>
  <c r="I88" i="5"/>
  <c r="G100" i="13" s="1"/>
  <c r="H100" s="1"/>
  <c r="I72" i="5"/>
  <c r="G84" i="13" s="1"/>
  <c r="H84" s="1"/>
  <c r="I70" i="5"/>
  <c r="G82" i="13" s="1"/>
  <c r="I68" i="5"/>
  <c r="G80" i="13" s="1"/>
  <c r="I64" i="5"/>
  <c r="G76" i="13" s="1"/>
  <c r="H76" s="1"/>
  <c r="I62" i="5"/>
  <c r="G74" i="13" s="1"/>
  <c r="H74" s="1"/>
  <c r="I40" i="5"/>
  <c r="G47" i="13" s="1"/>
  <c r="H47" s="1"/>
  <c r="I38" i="5"/>
  <c r="G45" i="13" s="1"/>
  <c r="H45" s="1"/>
  <c r="I36" i="5"/>
  <c r="G43" i="13" s="1"/>
  <c r="H43" s="1"/>
  <c r="O100"/>
  <c r="O98"/>
  <c r="I85" i="7"/>
  <c r="O96" i="13"/>
  <c r="I83" i="7"/>
  <c r="N95" i="13" s="1"/>
  <c r="I81" i="7"/>
  <c r="N93" i="13" s="1"/>
  <c r="O92"/>
  <c r="I79" i="7"/>
  <c r="N91" i="13" s="1"/>
  <c r="O91" s="1"/>
  <c r="I77" i="7"/>
  <c r="N89" i="13" s="1"/>
  <c r="I75" i="7"/>
  <c r="N87" i="13" s="1"/>
  <c r="O87" s="1"/>
  <c r="O86"/>
  <c r="I73" i="7"/>
  <c r="N85" i="13" s="1"/>
  <c r="I71" i="7"/>
  <c r="N83" i="13" s="1"/>
  <c r="I69" i="7"/>
  <c r="N81" i="13" s="1"/>
  <c r="O81" s="1"/>
  <c r="O80"/>
  <c r="I67" i="7"/>
  <c r="N79" i="13" s="1"/>
  <c r="O79" s="1"/>
  <c r="I65" i="7"/>
  <c r="N77" i="13" s="1"/>
  <c r="I63" i="7"/>
  <c r="N75" i="13" s="1"/>
  <c r="I61" i="7"/>
  <c r="N73" i="13" s="1"/>
  <c r="O72"/>
  <c r="I59" i="7"/>
  <c r="N71" i="13" s="1"/>
  <c r="O71" s="1"/>
  <c r="O22"/>
  <c r="T21"/>
  <c r="U21" s="1"/>
  <c r="O21"/>
  <c r="I12" i="7"/>
  <c r="N14" i="13" s="1"/>
  <c r="I8" i="7"/>
  <c r="N10" i="13" s="1"/>
  <c r="I6" i="7"/>
  <c r="N8" i="13" s="1"/>
  <c r="I4" i="7"/>
  <c r="N6" i="13" s="1"/>
  <c r="E5"/>
  <c r="F5" s="1"/>
  <c r="I11" i="4"/>
  <c r="E13" i="13" s="1"/>
  <c r="F13" s="1"/>
  <c r="I9" i="4"/>
  <c r="E11" i="13" s="1"/>
  <c r="F11" s="1"/>
  <c r="I88" i="4"/>
  <c r="E100" i="13" s="1"/>
  <c r="E99"/>
  <c r="F99" s="1"/>
  <c r="E98"/>
  <c r="F98" s="1"/>
  <c r="E95"/>
  <c r="F95" s="1"/>
  <c r="E93"/>
  <c r="F93" s="1"/>
  <c r="I80" i="4"/>
  <c r="E91" i="13"/>
  <c r="F91" s="1"/>
  <c r="F89"/>
  <c r="I76" i="4"/>
  <c r="F87" i="13"/>
  <c r="E85"/>
  <c r="F85" s="1"/>
  <c r="F83"/>
  <c r="I70" i="4"/>
  <c r="E79" i="13"/>
  <c r="F79" s="1"/>
  <c r="I66" i="4"/>
  <c r="E77" i="13"/>
  <c r="F77" s="1"/>
  <c r="E73"/>
  <c r="F73" s="1"/>
  <c r="I60" i="4"/>
  <c r="E71" i="13"/>
  <c r="F71" s="1"/>
  <c r="E39"/>
  <c r="F39" s="1"/>
  <c r="E22"/>
  <c r="F22" s="1"/>
  <c r="E21"/>
  <c r="F21" s="1"/>
  <c r="E20"/>
  <c r="F20" s="1"/>
  <c r="F18"/>
  <c r="I15" i="4"/>
  <c r="E14" i="13"/>
  <c r="F14" s="1"/>
  <c r="E12"/>
  <c r="F12" s="1"/>
  <c r="E8"/>
  <c r="F8" s="1"/>
  <c r="I5" i="4"/>
  <c r="I46" i="5"/>
  <c r="G53" i="13" s="1"/>
  <c r="H53" s="1"/>
  <c r="H49"/>
  <c r="H24" i="10"/>
  <c r="AB26" i="13" s="1"/>
  <c r="H62" i="8"/>
  <c r="H69"/>
  <c r="H78"/>
  <c r="W89" i="13" s="1"/>
  <c r="Y89" s="1"/>
  <c r="Z89" s="1"/>
  <c r="H85" i="8"/>
  <c r="W96" i="13" s="1"/>
  <c r="Y96" s="1"/>
  <c r="Z96" s="1"/>
  <c r="H81" i="8"/>
  <c r="H12"/>
  <c r="I87" i="7"/>
  <c r="N99" i="13" s="1"/>
  <c r="I14" i="7"/>
  <c r="N16" i="13" s="1"/>
  <c r="I22" i="7"/>
  <c r="N24" i="13" s="1"/>
  <c r="I28" i="7"/>
  <c r="N30" i="13" s="1"/>
  <c r="I29" i="7"/>
  <c r="N31" i="13" s="1"/>
  <c r="H59" i="9"/>
  <c r="R71" i="13" s="1"/>
  <c r="S71" s="1"/>
  <c r="H82" i="9"/>
  <c r="R94" i="13" s="1"/>
  <c r="S94" s="1"/>
  <c r="H66" i="9"/>
  <c r="R78" i="13" s="1"/>
  <c r="S78" s="1"/>
  <c r="H68" i="9"/>
  <c r="R80" i="13" s="1"/>
  <c r="S80" s="1"/>
  <c r="H70" i="9"/>
  <c r="R82" i="13" s="1"/>
  <c r="S82" s="1"/>
  <c r="H72" i="9"/>
  <c r="R84" i="13" s="1"/>
  <c r="S84" s="1"/>
  <c r="H74" i="9"/>
  <c r="R86" i="13" s="1"/>
  <c r="S86" s="1"/>
  <c r="H76" i="9"/>
  <c r="R88" i="13" s="1"/>
  <c r="S88" s="1"/>
  <c r="I39" i="6"/>
  <c r="I46" i="13" s="1"/>
  <c r="J46" s="1"/>
  <c r="I34" i="6"/>
  <c r="I36"/>
  <c r="I38"/>
  <c r="I40"/>
  <c r="I47" i="13" s="1"/>
  <c r="J47" s="1"/>
  <c r="I42" i="6"/>
  <c r="I44"/>
  <c r="I48"/>
  <c r="I50"/>
  <c r="I52"/>
  <c r="I54"/>
  <c r="I56"/>
  <c r="I3"/>
  <c r="I5"/>
  <c r="I7"/>
  <c r="I9"/>
  <c r="I18"/>
  <c r="I22"/>
  <c r="I6"/>
  <c r="I76" i="5"/>
  <c r="G88" i="13" s="1"/>
  <c r="H88" s="1"/>
  <c r="I78" i="5"/>
  <c r="G90" i="13" s="1"/>
  <c r="H90" s="1"/>
  <c r="I80" i="5"/>
  <c r="I82"/>
  <c r="G94" i="13" s="1"/>
  <c r="H94" s="1"/>
  <c r="I84" i="5"/>
  <c r="I86"/>
  <c r="G98" i="13" s="1"/>
  <c r="X100"/>
  <c r="X99"/>
  <c r="H82" i="8"/>
  <c r="W93" i="13" s="1"/>
  <c r="Y91"/>
  <c r="Z91" s="1"/>
  <c r="X88"/>
  <c r="Y88"/>
  <c r="Z88" s="1"/>
  <c r="H74" i="8"/>
  <c r="W85" i="13" s="1"/>
  <c r="H73" i="8"/>
  <c r="W84" i="13" s="1"/>
  <c r="Y78"/>
  <c r="Z78" s="1"/>
  <c r="X78"/>
  <c r="H66" i="8"/>
  <c r="W77" i="13" s="1"/>
  <c r="H65" i="8"/>
  <c r="W76" i="13" s="1"/>
  <c r="Y75"/>
  <c r="Z75" s="1"/>
  <c r="X75"/>
  <c r="Y74"/>
  <c r="Z74" s="1"/>
  <c r="H61" i="8"/>
  <c r="W72" i="13" s="1"/>
  <c r="Y71"/>
  <c r="Z71" s="1"/>
  <c r="H57" i="8"/>
  <c r="W63" i="13" s="1"/>
  <c r="H55" i="8"/>
  <c r="W61" i="13" s="1"/>
  <c r="H53" i="8"/>
  <c r="W59" i="13" s="1"/>
  <c r="H51" i="8"/>
  <c r="W57" i="13" s="1"/>
  <c r="H47" i="8"/>
  <c r="W53" i="13" s="1"/>
  <c r="H45" i="8"/>
  <c r="W51" i="13" s="1"/>
  <c r="H43" i="8"/>
  <c r="W49" i="13" s="1"/>
  <c r="H41" i="8"/>
  <c r="W47" i="13" s="1"/>
  <c r="H37" i="8"/>
  <c r="W43" i="13" s="1"/>
  <c r="H36" i="8"/>
  <c r="W42" i="13" s="1"/>
  <c r="H35" i="8"/>
  <c r="W41" i="13" s="1"/>
  <c r="H34" i="8"/>
  <c r="W40" i="13" s="1"/>
  <c r="Y32"/>
  <c r="Z32" s="1"/>
  <c r="X32"/>
  <c r="X31"/>
  <c r="Y31"/>
  <c r="Z31" s="1"/>
  <c r="X30"/>
  <c r="Y30"/>
  <c r="Z30" s="1"/>
  <c r="Y29"/>
  <c r="Z29" s="1"/>
  <c r="X29"/>
  <c r="Y28"/>
  <c r="Z28" s="1"/>
  <c r="X28"/>
  <c r="X27"/>
  <c r="Y27"/>
  <c r="Z27" s="1"/>
  <c r="X24"/>
  <c r="Y24"/>
  <c r="Z24" s="1"/>
  <c r="Y23"/>
  <c r="Z23" s="1"/>
  <c r="X23"/>
  <c r="Y22"/>
  <c r="Z22" s="1"/>
  <c r="X22"/>
  <c r="Y21"/>
  <c r="Z21" s="1"/>
  <c r="X21"/>
  <c r="X20"/>
  <c r="Y20"/>
  <c r="Z20" s="1"/>
  <c r="Y19"/>
  <c r="Z19" s="1"/>
  <c r="X19"/>
  <c r="H16" i="8"/>
  <c r="W17" i="13" s="1"/>
  <c r="H15" i="8"/>
  <c r="W16" i="13" s="1"/>
  <c r="X14"/>
  <c r="Y12"/>
  <c r="Z12" s="1"/>
  <c r="X12"/>
  <c r="X11"/>
  <c r="H9" i="8"/>
  <c r="W10" i="13" s="1"/>
  <c r="H8" i="8"/>
  <c r="W9" i="13" s="1"/>
  <c r="H7" i="8"/>
  <c r="W8" i="13" s="1"/>
  <c r="H6" i="8"/>
  <c r="W7" i="13" s="1"/>
  <c r="H5" i="8"/>
  <c r="W6" i="13" s="1"/>
  <c r="H4" i="8"/>
  <c r="W5" i="13" s="1"/>
  <c r="I88" i="6"/>
  <c r="I78"/>
  <c r="I24"/>
  <c r="I26" i="13" s="1"/>
  <c r="J26" s="1"/>
  <c r="I13" i="4"/>
  <c r="I72"/>
  <c r="I69"/>
  <c r="I68"/>
  <c r="I64"/>
  <c r="I29"/>
  <c r="I27"/>
  <c r="I28"/>
  <c r="I26"/>
  <c r="I23"/>
  <c r="E25" i="13" s="1"/>
  <c r="I22" i="4"/>
  <c r="I21"/>
  <c r="I14"/>
  <c r="I7"/>
  <c r="I4"/>
  <c r="H88" i="10"/>
  <c r="AB100" i="13" s="1"/>
  <c r="H86" i="10"/>
  <c r="AB98" i="13" s="1"/>
  <c r="H84" i="10"/>
  <c r="AB96" i="13" s="1"/>
  <c r="H80" i="10"/>
  <c r="AB92" i="13" s="1"/>
  <c r="H78" i="10"/>
  <c r="AB90" i="13" s="1"/>
  <c r="AC88"/>
  <c r="AD88"/>
  <c r="AE88" s="1"/>
  <c r="AC86"/>
  <c r="AD86"/>
  <c r="AE86" s="1"/>
  <c r="H72" i="10"/>
  <c r="AB84" i="13" s="1"/>
  <c r="AC82"/>
  <c r="AD82"/>
  <c r="AE82" s="1"/>
  <c r="AD80"/>
  <c r="AE80" s="1"/>
  <c r="AC80"/>
  <c r="H66" i="10"/>
  <c r="AB78" i="13" s="1"/>
  <c r="AC76"/>
  <c r="AD76"/>
  <c r="AE76" s="1"/>
  <c r="AC72"/>
  <c r="AD72"/>
  <c r="AE72" s="1"/>
  <c r="AC63"/>
  <c r="AC61"/>
  <c r="AC55"/>
  <c r="AC53"/>
  <c r="AD51"/>
  <c r="AE51" s="1"/>
  <c r="AC32"/>
  <c r="AD32"/>
  <c r="AE32" s="1"/>
  <c r="AD31"/>
  <c r="AE31" s="1"/>
  <c r="AC31"/>
  <c r="AC30"/>
  <c r="AD30"/>
  <c r="AE30" s="1"/>
  <c r="AC29"/>
  <c r="AD29"/>
  <c r="AE29" s="1"/>
  <c r="AD28"/>
  <c r="AE28" s="1"/>
  <c r="AC28"/>
  <c r="AD27"/>
  <c r="AE27" s="1"/>
  <c r="AC27"/>
  <c r="AC24"/>
  <c r="AD24"/>
  <c r="AE24" s="1"/>
  <c r="AC23"/>
  <c r="AD23"/>
  <c r="AE23" s="1"/>
  <c r="AC22"/>
  <c r="AD22"/>
  <c r="AE22" s="1"/>
  <c r="AC21"/>
  <c r="AD21"/>
  <c r="AE21" s="1"/>
  <c r="AC20"/>
  <c r="AD20"/>
  <c r="AE20" s="1"/>
  <c r="AD19"/>
  <c r="AE19" s="1"/>
  <c r="AC19"/>
  <c r="AC12"/>
  <c r="AD12"/>
  <c r="AE12" s="1"/>
  <c r="AC4"/>
  <c r="I13" i="7"/>
  <c r="N15" i="13" s="1"/>
  <c r="O15" s="1"/>
  <c r="I78" i="7"/>
  <c r="N90" i="13" s="1"/>
  <c r="I72" i="7"/>
  <c r="N84" i="13" s="1"/>
  <c r="I66" i="7"/>
  <c r="N78" i="13" s="1"/>
  <c r="I64" i="7"/>
  <c r="N76" i="13" s="1"/>
  <c r="I62" i="7"/>
  <c r="N74" i="13" s="1"/>
  <c r="I32" i="7"/>
  <c r="N39" i="13" s="1"/>
  <c r="I30" i="7"/>
  <c r="N32" i="13" s="1"/>
  <c r="I27" i="7"/>
  <c r="N29" i="13" s="1"/>
  <c r="I26" i="7"/>
  <c r="N28" i="13" s="1"/>
  <c r="I25" i="7"/>
  <c r="N27" i="13" s="1"/>
  <c r="I23" i="7"/>
  <c r="N25" i="13" s="1"/>
  <c r="I18" i="7"/>
  <c r="N20" i="13" s="1"/>
  <c r="I16" i="7"/>
  <c r="N18" i="13" s="1"/>
  <c r="I11" i="7"/>
  <c r="N13" i="13" s="1"/>
  <c r="I10" i="7"/>
  <c r="N12" i="13" s="1"/>
  <c r="I9" i="7"/>
  <c r="N11" i="13" s="1"/>
  <c r="I7" i="7"/>
  <c r="N9" i="13" s="1"/>
  <c r="I5" i="7"/>
  <c r="N7" i="13" s="1"/>
  <c r="I61" i="5"/>
  <c r="G73" i="13" s="1"/>
  <c r="H73" s="1"/>
  <c r="I49" i="5"/>
  <c r="G56" i="13" s="1"/>
  <c r="H56" s="1"/>
  <c r="I45" i="5"/>
  <c r="H88" i="9"/>
  <c r="R100" i="13" s="1"/>
  <c r="S100" s="1"/>
  <c r="H86" i="9"/>
  <c r="R98" i="13" s="1"/>
  <c r="S98" s="1"/>
  <c r="H84" i="9"/>
  <c r="R96" i="13" s="1"/>
  <c r="S96" s="1"/>
  <c r="H75" i="9"/>
  <c r="R87" i="13" s="1"/>
  <c r="S87" s="1"/>
  <c r="H69" i="9"/>
  <c r="R81" i="13" s="1"/>
  <c r="S81" s="1"/>
  <c r="H67" i="9"/>
  <c r="R79" i="13" s="1"/>
  <c r="S79" s="1"/>
  <c r="H63" i="9"/>
  <c r="R75" i="13" s="1"/>
  <c r="S75" s="1"/>
  <c r="H60" i="9"/>
  <c r="R72" i="13" s="1"/>
  <c r="S72" s="1"/>
  <c r="H58" i="9"/>
  <c r="R70" i="13" s="1"/>
  <c r="S70" s="1"/>
  <c r="H53" i="9"/>
  <c r="R60" i="13" s="1"/>
  <c r="S60" s="1"/>
  <c r="H51" i="9"/>
  <c r="R58" i="13" s="1"/>
  <c r="S58" s="1"/>
  <c r="H47" i="9"/>
  <c r="H45"/>
  <c r="R52" i="13" s="1"/>
  <c r="S52" s="1"/>
  <c r="H43" i="9"/>
  <c r="R50" i="13" s="1"/>
  <c r="S50" s="1"/>
  <c r="H41" i="9"/>
  <c r="R48" i="13" s="1"/>
  <c r="S48" s="1"/>
  <c r="H37" i="9"/>
  <c r="R44" i="13" s="1"/>
  <c r="S44" s="1"/>
  <c r="H35" i="9"/>
  <c r="R42" i="13" s="1"/>
  <c r="S42" s="1"/>
  <c r="H33" i="9"/>
  <c r="R40" i="13" s="1"/>
  <c r="S40" s="1"/>
  <c r="H14" i="9"/>
  <c r="R16" i="13" s="1"/>
  <c r="S16" s="1"/>
  <c r="H9" i="9"/>
  <c r="R11" i="13" s="1"/>
  <c r="S11" s="1"/>
  <c r="H7" i="9"/>
  <c r="R9" i="13" s="1"/>
  <c r="S9" s="1"/>
  <c r="H5" i="9"/>
  <c r="R7" i="13" s="1"/>
  <c r="S7" s="1"/>
  <c r="H3" i="9"/>
  <c r="R5" i="13" s="1"/>
  <c r="S5" s="1"/>
  <c r="I24" i="4"/>
  <c r="E26" i="13" s="1"/>
  <c r="I39" i="5"/>
  <c r="G46" i="13" s="1"/>
  <c r="H46" s="1"/>
  <c r="I87" i="6"/>
  <c r="I85"/>
  <c r="I83"/>
  <c r="I81"/>
  <c r="I79"/>
  <c r="I77"/>
  <c r="I73"/>
  <c r="I71"/>
  <c r="I69"/>
  <c r="I67"/>
  <c r="I65"/>
  <c r="I63"/>
  <c r="I61"/>
  <c r="I59"/>
  <c r="I55"/>
  <c r="I53"/>
  <c r="I51"/>
  <c r="I49"/>
  <c r="I56" i="13" s="1"/>
  <c r="J56" s="1"/>
  <c r="I47" i="6"/>
  <c r="I46"/>
  <c r="I45"/>
  <c r="I43"/>
  <c r="I41"/>
  <c r="I37"/>
  <c r="I35"/>
  <c r="I33"/>
  <c r="I30"/>
  <c r="I29"/>
  <c r="I27"/>
  <c r="I26"/>
  <c r="I15"/>
  <c r="I14"/>
  <c r="I13"/>
  <c r="I11"/>
  <c r="I10"/>
  <c r="I55" i="5"/>
  <c r="I53"/>
  <c r="I51"/>
  <c r="I47"/>
  <c r="I43"/>
  <c r="I41"/>
  <c r="I37"/>
  <c r="G44" i="13" s="1"/>
  <c r="H44" s="1"/>
  <c r="I35" i="5"/>
  <c r="I33"/>
  <c r="I5"/>
  <c r="I7"/>
  <c r="I11"/>
  <c r="I13"/>
  <c r="I19"/>
  <c r="I23"/>
  <c r="G25" i="13" s="1"/>
  <c r="H25" s="1"/>
  <c r="I33" i="4"/>
  <c r="I35"/>
  <c r="I37"/>
  <c r="I39"/>
  <c r="E46" i="13" s="1"/>
  <c r="I41" i="4"/>
  <c r="I43"/>
  <c r="I45"/>
  <c r="I47"/>
  <c r="I49"/>
  <c r="E56" i="13" s="1"/>
  <c r="I51" i="4"/>
  <c r="I53"/>
  <c r="I55"/>
  <c r="I58"/>
  <c r="I60" i="5"/>
  <c r="I58"/>
  <c r="G70" i="13" s="1"/>
  <c r="I65" i="5"/>
  <c r="I67"/>
  <c r="I69"/>
  <c r="G81" i="13" s="1"/>
  <c r="H81" s="1"/>
  <c r="I71" i="5"/>
  <c r="I73"/>
  <c r="I75"/>
  <c r="I77"/>
  <c r="I79"/>
  <c r="G91" i="13" s="1"/>
  <c r="I81" i="5"/>
  <c r="I83"/>
  <c r="I85"/>
  <c r="I87"/>
  <c r="I34" i="4"/>
  <c r="I36"/>
  <c r="I38"/>
  <c r="I40"/>
  <c r="E47" i="13" s="1"/>
  <c r="I42" i="4"/>
  <c r="I44"/>
  <c r="I46"/>
  <c r="I48"/>
  <c r="I50"/>
  <c r="I52"/>
  <c r="I54"/>
  <c r="I56"/>
  <c r="I59" i="5"/>
  <c r="I2" i="4"/>
  <c r="I24" i="5"/>
  <c r="G26" i="13" s="1"/>
  <c r="H26" s="1"/>
  <c r="I28" i="5"/>
  <c r="H98" i="13"/>
  <c r="H82"/>
  <c r="H80"/>
  <c r="I66" i="5"/>
  <c r="G78" i="13" s="1"/>
  <c r="I63" i="5"/>
  <c r="G75" i="13" s="1"/>
  <c r="I54" i="5"/>
  <c r="G61" i="13" s="1"/>
  <c r="I52" i="5"/>
  <c r="G59" i="13" s="1"/>
  <c r="I50" i="5"/>
  <c r="G57" i="13" s="1"/>
  <c r="I48" i="5"/>
  <c r="G55" i="13" s="1"/>
  <c r="I44" i="5"/>
  <c r="G51" i="13" s="1"/>
  <c r="I34" i="5"/>
  <c r="G41" i="13" s="1"/>
  <c r="I30" i="5"/>
  <c r="G32" i="13" s="1"/>
  <c r="I29" i="5"/>
  <c r="G31" i="13" s="1"/>
  <c r="I27" i="5"/>
  <c r="G29" i="13" s="1"/>
  <c r="I26" i="5"/>
  <c r="G28" i="13" s="1"/>
  <c r="I22" i="5"/>
  <c r="G24" i="13" s="1"/>
  <c r="I21" i="5"/>
  <c r="G23" i="13" s="1"/>
  <c r="I20" i="5"/>
  <c r="G22" i="13" s="1"/>
  <c r="I18" i="5"/>
  <c r="G20" i="13" s="1"/>
  <c r="I17" i="5"/>
  <c r="G19" i="13" s="1"/>
  <c r="I16" i="5"/>
  <c r="G18" i="13" s="1"/>
  <c r="I15" i="5"/>
  <c r="G17" i="13" s="1"/>
  <c r="I14" i="5"/>
  <c r="G16" i="13" s="1"/>
  <c r="I12" i="5"/>
  <c r="G14" i="13" s="1"/>
  <c r="I10" i="5"/>
  <c r="G12" i="13" s="1"/>
  <c r="I9" i="5"/>
  <c r="G11" i="13" s="1"/>
  <c r="I8" i="5"/>
  <c r="G10" i="13" s="1"/>
  <c r="I6" i="5"/>
  <c r="G8" i="13" s="1"/>
  <c r="I4" i="5"/>
  <c r="G6" i="13" s="1"/>
  <c r="I3" i="5"/>
  <c r="G5" i="13" s="1"/>
  <c r="H34" i="9"/>
  <c r="R41" i="13" s="1"/>
  <c r="S41" s="1"/>
  <c r="H36" i="9"/>
  <c r="R43" i="13" s="1"/>
  <c r="S43" s="1"/>
  <c r="H38" i="9"/>
  <c r="R45" i="13" s="1"/>
  <c r="S45" s="1"/>
  <c r="H40" i="9"/>
  <c r="R47" i="13" s="1"/>
  <c r="S47" s="1"/>
  <c r="H42" i="9"/>
  <c r="R49" i="13" s="1"/>
  <c r="S49" s="1"/>
  <c r="H44" i="9"/>
  <c r="R51" i="13" s="1"/>
  <c r="S51" s="1"/>
  <c r="H46" i="9"/>
  <c r="R53" i="13" s="1"/>
  <c r="S53" s="1"/>
  <c r="H48" i="9"/>
  <c r="R55" i="13" s="1"/>
  <c r="S55" s="1"/>
  <c r="H50" i="9"/>
  <c r="R57" i="13" s="1"/>
  <c r="S57" s="1"/>
  <c r="H52" i="9"/>
  <c r="R59" i="13" s="1"/>
  <c r="S59" s="1"/>
  <c r="H54" i="9"/>
  <c r="R61" i="13" s="1"/>
  <c r="S61" s="1"/>
  <c r="H62" i="9"/>
  <c r="R74" i="13" s="1"/>
  <c r="S74" s="1"/>
  <c r="H64" i="9"/>
  <c r="R76" i="13" s="1"/>
  <c r="S76" s="1"/>
  <c r="H71" i="9"/>
  <c r="R83" i="13" s="1"/>
  <c r="S83" s="1"/>
  <c r="H78" i="9"/>
  <c r="R90" i="13" s="1"/>
  <c r="S90" s="1"/>
  <c r="H80" i="9"/>
  <c r="R92" i="13" s="1"/>
  <c r="S92" s="1"/>
  <c r="H87" i="9"/>
  <c r="R99" i="13" s="1"/>
  <c r="S99" s="1"/>
  <c r="H4" i="9"/>
  <c r="R6" i="13" s="1"/>
  <c r="S6" s="1"/>
  <c r="H6" i="9"/>
  <c r="R8" i="13" s="1"/>
  <c r="S8" s="1"/>
  <c r="H8" i="9"/>
  <c r="R10" i="13" s="1"/>
  <c r="S10" s="1"/>
  <c r="H11" i="9"/>
  <c r="R13" i="13" s="1"/>
  <c r="S13" s="1"/>
  <c r="H13" i="9"/>
  <c r="R15" i="13" s="1"/>
  <c r="H4" i="10"/>
  <c r="AB6" i="13" s="1"/>
  <c r="H6" i="10"/>
  <c r="AB8" i="13" s="1"/>
  <c r="H8" i="10"/>
  <c r="AB10" i="13" s="1"/>
  <c r="H3" i="10"/>
  <c r="AB5" i="13" s="1"/>
  <c r="H5" i="10"/>
  <c r="AB7" i="13" s="1"/>
  <c r="H7" i="10"/>
  <c r="AB9" i="13" s="1"/>
  <c r="H9" i="10"/>
  <c r="AB11" i="13" s="1"/>
  <c r="H11" i="10"/>
  <c r="AB13" i="13" s="1"/>
  <c r="H13" i="10"/>
  <c r="AB15" i="13" s="1"/>
  <c r="H15" i="10"/>
  <c r="AB17" i="13" s="1"/>
  <c r="H32" i="10"/>
  <c r="AB39" i="13" s="1"/>
  <c r="H58" i="10"/>
  <c r="AB70" i="13" s="1"/>
  <c r="H33" i="10"/>
  <c r="AB40" i="13" s="1"/>
  <c r="H35" i="10"/>
  <c r="AB42" i="13" s="1"/>
  <c r="H37" i="10"/>
  <c r="AB44" i="13" s="1"/>
  <c r="H39" i="10"/>
  <c r="AB46" i="13" s="1"/>
  <c r="H41" i="10"/>
  <c r="AB48" i="13" s="1"/>
  <c r="H43" i="10"/>
  <c r="AB50" i="13" s="1"/>
  <c r="H45" i="10"/>
  <c r="AB52" i="13" s="1"/>
  <c r="H47" i="10"/>
  <c r="H49"/>
  <c r="AB56" i="13" s="1"/>
  <c r="H51" i="10"/>
  <c r="AB58" i="13" s="1"/>
  <c r="H53" i="10"/>
  <c r="AB60" i="13" s="1"/>
  <c r="H55" i="10"/>
  <c r="AB62" i="13" s="1"/>
  <c r="H59" i="10"/>
  <c r="AB71" i="13" s="1"/>
  <c r="H61" i="10"/>
  <c r="AB73" i="13" s="1"/>
  <c r="H63" i="10"/>
  <c r="AB75" i="13" s="1"/>
  <c r="H65" i="10"/>
  <c r="AB77" i="13" s="1"/>
  <c r="H67" i="10"/>
  <c r="AB79" i="13" s="1"/>
  <c r="H69" i="10"/>
  <c r="AB81" i="13" s="1"/>
  <c r="H71" i="10"/>
  <c r="AB83" i="13" s="1"/>
  <c r="H73" i="10"/>
  <c r="AB85" i="13" s="1"/>
  <c r="H75" i="10"/>
  <c r="AB87" i="13" s="1"/>
  <c r="H77" i="10"/>
  <c r="AB89" i="13" s="1"/>
  <c r="H79" i="10"/>
  <c r="AB91" i="13" s="1"/>
  <c r="H81" i="10"/>
  <c r="AB93" i="13" s="1"/>
  <c r="H83" i="10"/>
  <c r="AB95" i="13" s="1"/>
  <c r="H85" i="10"/>
  <c r="H87"/>
  <c r="AB99" i="13" s="1"/>
  <c r="H12" i="10"/>
  <c r="AB14" i="13" s="1"/>
  <c r="H14" i="10"/>
  <c r="AB16" i="13" s="1"/>
  <c r="H16" i="10"/>
  <c r="AB18" i="13" s="1"/>
  <c r="H56" i="9"/>
  <c r="R63" i="13" s="1"/>
  <c r="S63" s="1"/>
  <c r="H23" i="9"/>
  <c r="R25" i="13" s="1"/>
  <c r="S25" s="1"/>
  <c r="H32" i="9"/>
  <c r="R39" i="13" s="1"/>
  <c r="S39" s="1"/>
  <c r="H2" i="9"/>
  <c r="R4" i="13" s="1"/>
  <c r="S4" s="1"/>
  <c r="H24" i="9"/>
  <c r="R26" i="13" s="1"/>
  <c r="S26" s="1"/>
  <c r="H25" i="8"/>
  <c r="W26" i="13" s="1"/>
  <c r="H38" i="8"/>
  <c r="W44" i="13" s="1"/>
  <c r="H40" i="8"/>
  <c r="W46" i="13" s="1"/>
  <c r="H42" i="8"/>
  <c r="W48" i="13" s="1"/>
  <c r="H44" i="8"/>
  <c r="W50" i="13" s="1"/>
  <c r="H46" i="8"/>
  <c r="W52" i="13" s="1"/>
  <c r="H48" i="8"/>
  <c r="H50"/>
  <c r="W56" i="13" s="1"/>
  <c r="H52" i="8"/>
  <c r="W58" i="13" s="1"/>
  <c r="H54" i="8"/>
  <c r="W60" i="13" s="1"/>
  <c r="H56" i="8"/>
  <c r="W62" i="13" s="1"/>
  <c r="H3" i="8"/>
  <c r="W4" i="13" s="1"/>
  <c r="H33" i="8"/>
  <c r="W39" i="13" s="1"/>
  <c r="I34" i="7"/>
  <c r="N41" i="13" s="1"/>
  <c r="I36" i="7"/>
  <c r="N43" i="13" s="1"/>
  <c r="I38" i="7"/>
  <c r="N45" i="13" s="1"/>
  <c r="I40" i="7"/>
  <c r="N47" i="13" s="1"/>
  <c r="I42" i="7"/>
  <c r="N49" i="13" s="1"/>
  <c r="I44" i="7"/>
  <c r="N51" i="13" s="1"/>
  <c r="I46" i="7"/>
  <c r="N53" i="13" s="1"/>
  <c r="I48" i="7"/>
  <c r="N55" i="13" s="1"/>
  <c r="I50" i="7"/>
  <c r="N57" i="13" s="1"/>
  <c r="I52" i="7"/>
  <c r="N59" i="13" s="1"/>
  <c r="I54" i="7"/>
  <c r="N61" i="13" s="1"/>
  <c r="I56" i="7"/>
  <c r="N63" i="13" s="1"/>
  <c r="I33" i="7"/>
  <c r="N40" i="13" s="1"/>
  <c r="I35" i="7"/>
  <c r="N42" i="13" s="1"/>
  <c r="I37" i="7"/>
  <c r="N44" i="13" s="1"/>
  <c r="I39" i="7"/>
  <c r="N46" i="13" s="1"/>
  <c r="I41" i="7"/>
  <c r="N48" i="13" s="1"/>
  <c r="I43" i="7"/>
  <c r="N50" i="13" s="1"/>
  <c r="I45" i="7"/>
  <c r="N52" i="13" s="1"/>
  <c r="I47" i="7"/>
  <c r="I49"/>
  <c r="N56" i="13" s="1"/>
  <c r="I51" i="7"/>
  <c r="N58" i="13" s="1"/>
  <c r="I53" i="7"/>
  <c r="N60" i="13" s="1"/>
  <c r="I55" i="7"/>
  <c r="N62" i="13" s="1"/>
  <c r="I58" i="7"/>
  <c r="N70" i="13" s="1"/>
  <c r="I32" i="6"/>
  <c r="I58"/>
  <c r="I56" i="5"/>
  <c r="G63" i="13" s="1"/>
  <c r="I32" i="5"/>
  <c r="G39" i="13" s="1"/>
  <c r="I2" i="5"/>
  <c r="G4" i="13" s="1"/>
  <c r="X98" l="1"/>
  <c r="Y95"/>
  <c r="Z95" s="1"/>
  <c r="X86"/>
  <c r="Y83"/>
  <c r="Z83" s="1"/>
  <c r="Y82"/>
  <c r="Z82" s="1"/>
  <c r="X70"/>
  <c r="AC59"/>
  <c r="AC57"/>
  <c r="AD49"/>
  <c r="AE49" s="1"/>
  <c r="AD43"/>
  <c r="AE43" s="1"/>
  <c r="AC41"/>
  <c r="Y45"/>
  <c r="Z45" s="1"/>
  <c r="X79"/>
  <c r="T91"/>
  <c r="U91" s="1"/>
  <c r="AD45"/>
  <c r="AE45" s="1"/>
  <c r="AF45" s="1"/>
  <c r="AF55"/>
  <c r="AF51"/>
  <c r="AF59"/>
  <c r="AC74"/>
  <c r="AC46"/>
  <c r="AD46"/>
  <c r="AE46" s="1"/>
  <c r="AC26"/>
  <c r="AD26"/>
  <c r="AE26" s="1"/>
  <c r="AC56"/>
  <c r="AD56"/>
  <c r="AE56" s="1"/>
  <c r="AC47"/>
  <c r="AD47"/>
  <c r="AE47" s="1"/>
  <c r="AF80"/>
  <c r="AF94"/>
  <c r="X96"/>
  <c r="Y15"/>
  <c r="Z15" s="1"/>
  <c r="X18"/>
  <c r="X81"/>
  <c r="Y87"/>
  <c r="Z87" s="1"/>
  <c r="AA87" s="1"/>
  <c r="Y90"/>
  <c r="Z90" s="1"/>
  <c r="Y46"/>
  <c r="Z46" s="1"/>
  <c r="X46"/>
  <c r="X56"/>
  <c r="Y56"/>
  <c r="Z56" s="1"/>
  <c r="Y26"/>
  <c r="Z26" s="1"/>
  <c r="X26"/>
  <c r="Y94"/>
  <c r="Z94" s="1"/>
  <c r="X94"/>
  <c r="AA94" s="1"/>
  <c r="Y25"/>
  <c r="Z25" s="1"/>
  <c r="X25"/>
  <c r="Y47"/>
  <c r="Z47" s="1"/>
  <c r="X47"/>
  <c r="AA47" s="1"/>
  <c r="T17"/>
  <c r="U17" s="1"/>
  <c r="V17" s="1"/>
  <c r="T89"/>
  <c r="U89" s="1"/>
  <c r="T94"/>
  <c r="U94" s="1"/>
  <c r="V94" s="1"/>
  <c r="O19"/>
  <c r="V19" s="1"/>
  <c r="O23"/>
  <c r="T46"/>
  <c r="U46" s="1"/>
  <c r="O46"/>
  <c r="O56"/>
  <c r="T56"/>
  <c r="U56" s="1"/>
  <c r="T25"/>
  <c r="U25" s="1"/>
  <c r="O25"/>
  <c r="T47"/>
  <c r="U47" s="1"/>
  <c r="O47"/>
  <c r="T26"/>
  <c r="U26" s="1"/>
  <c r="O26"/>
  <c r="O89"/>
  <c r="K94"/>
  <c r="L94" s="1"/>
  <c r="M94" s="1"/>
  <c r="F47"/>
  <c r="K47"/>
  <c r="F26"/>
  <c r="K26"/>
  <c r="F46"/>
  <c r="K46"/>
  <c r="F56"/>
  <c r="K56"/>
  <c r="F25"/>
  <c r="K25"/>
  <c r="AA95"/>
  <c r="AA99"/>
  <c r="Y55"/>
  <c r="Z55" s="1"/>
  <c r="T72"/>
  <c r="U72" s="1"/>
  <c r="V72" s="1"/>
  <c r="T4"/>
  <c r="U4" s="1"/>
  <c r="V4" s="1"/>
  <c r="I4"/>
  <c r="J4" s="1"/>
  <c r="S15"/>
  <c r="T15"/>
  <c r="U15" s="1"/>
  <c r="W92"/>
  <c r="Y92" s="1"/>
  <c r="Z92" s="1"/>
  <c r="X89"/>
  <c r="AA89" s="1"/>
  <c r="W80"/>
  <c r="Y80" s="1"/>
  <c r="Z80" s="1"/>
  <c r="W73"/>
  <c r="X73" s="1"/>
  <c r="W13"/>
  <c r="Y13" s="1"/>
  <c r="Z13" s="1"/>
  <c r="T100"/>
  <c r="U100" s="1"/>
  <c r="V100" s="1"/>
  <c r="T98"/>
  <c r="U98" s="1"/>
  <c r="V98" s="1"/>
  <c r="T96"/>
  <c r="U96" s="1"/>
  <c r="V96" s="1"/>
  <c r="T92"/>
  <c r="U92" s="1"/>
  <c r="V92" s="1"/>
  <c r="T88"/>
  <c r="U88" s="1"/>
  <c r="V88" s="1"/>
  <c r="T87"/>
  <c r="U87" s="1"/>
  <c r="V87" s="1"/>
  <c r="T86"/>
  <c r="U86" s="1"/>
  <c r="V86" s="1"/>
  <c r="T82"/>
  <c r="U82" s="1"/>
  <c r="V82" s="1"/>
  <c r="T81"/>
  <c r="U81" s="1"/>
  <c r="V81" s="1"/>
  <c r="T80"/>
  <c r="U80" s="1"/>
  <c r="V80" s="1"/>
  <c r="T79"/>
  <c r="U79" s="1"/>
  <c r="V79" s="1"/>
  <c r="T71"/>
  <c r="U71" s="1"/>
  <c r="V71" s="1"/>
  <c r="T5"/>
  <c r="U5" s="1"/>
  <c r="V5" s="1"/>
  <c r="I100"/>
  <c r="J100" s="1"/>
  <c r="I99"/>
  <c r="J99" s="1"/>
  <c r="I98"/>
  <c r="J98" s="1"/>
  <c r="I96"/>
  <c r="J96" s="1"/>
  <c r="I95"/>
  <c r="J95" s="1"/>
  <c r="I93"/>
  <c r="J93" s="1"/>
  <c r="I91"/>
  <c r="K91" s="1"/>
  <c r="I90"/>
  <c r="J90" s="1"/>
  <c r="I89"/>
  <c r="J89" s="1"/>
  <c r="J87"/>
  <c r="J86"/>
  <c r="I85"/>
  <c r="J85" s="1"/>
  <c r="I83"/>
  <c r="J83" s="1"/>
  <c r="I81"/>
  <c r="J81" s="1"/>
  <c r="I80"/>
  <c r="J80" s="1"/>
  <c r="I79"/>
  <c r="J79" s="1"/>
  <c r="I77"/>
  <c r="J77" s="1"/>
  <c r="I75"/>
  <c r="K75" s="1"/>
  <c r="I74"/>
  <c r="K74" s="1"/>
  <c r="L74" s="1"/>
  <c r="I73"/>
  <c r="J73" s="1"/>
  <c r="I72"/>
  <c r="J72" s="1"/>
  <c r="I71"/>
  <c r="J71" s="1"/>
  <c r="I70"/>
  <c r="J70" s="1"/>
  <c r="I63"/>
  <c r="J63" s="1"/>
  <c r="I62"/>
  <c r="I61"/>
  <c r="J61" s="1"/>
  <c r="I60"/>
  <c r="J60" s="1"/>
  <c r="I59"/>
  <c r="J59" s="1"/>
  <c r="I58"/>
  <c r="J58" s="1"/>
  <c r="I57"/>
  <c r="J57" s="1"/>
  <c r="I55"/>
  <c r="J55" s="1"/>
  <c r="I53"/>
  <c r="J53" s="1"/>
  <c r="I52"/>
  <c r="J52" s="1"/>
  <c r="I51"/>
  <c r="J51" s="1"/>
  <c r="I50"/>
  <c r="J50" s="1"/>
  <c r="I49"/>
  <c r="J49" s="1"/>
  <c r="I48"/>
  <c r="J48" s="1"/>
  <c r="I45"/>
  <c r="J45" s="1"/>
  <c r="I44"/>
  <c r="J44" s="1"/>
  <c r="I43"/>
  <c r="J43" s="1"/>
  <c r="I42"/>
  <c r="J42" s="1"/>
  <c r="I41"/>
  <c r="J41" s="1"/>
  <c r="I40"/>
  <c r="J40" s="1"/>
  <c r="I39"/>
  <c r="J39" s="1"/>
  <c r="I32"/>
  <c r="J32" s="1"/>
  <c r="I31"/>
  <c r="J31" s="1"/>
  <c r="I29"/>
  <c r="J29" s="1"/>
  <c r="I28"/>
  <c r="J28" s="1"/>
  <c r="I24"/>
  <c r="J24" s="1"/>
  <c r="I20"/>
  <c r="J20" s="1"/>
  <c r="I17"/>
  <c r="J17" s="1"/>
  <c r="I16"/>
  <c r="J16" s="1"/>
  <c r="I15"/>
  <c r="J15" s="1"/>
  <c r="I13"/>
  <c r="J13" s="1"/>
  <c r="I12"/>
  <c r="J12" s="1"/>
  <c r="I11"/>
  <c r="J11" s="1"/>
  <c r="I10"/>
  <c r="J10" s="1"/>
  <c r="I9"/>
  <c r="J9" s="1"/>
  <c r="I8"/>
  <c r="J8" s="1"/>
  <c r="I7"/>
  <c r="J7" s="1"/>
  <c r="I6"/>
  <c r="J6" s="1"/>
  <c r="I5"/>
  <c r="J5" s="1"/>
  <c r="T99"/>
  <c r="U99" s="1"/>
  <c r="O99"/>
  <c r="T95"/>
  <c r="U95" s="1"/>
  <c r="O95"/>
  <c r="O93"/>
  <c r="T93"/>
  <c r="U93" s="1"/>
  <c r="V91"/>
  <c r="O90"/>
  <c r="T90"/>
  <c r="U90" s="1"/>
  <c r="O85"/>
  <c r="T85"/>
  <c r="U85" s="1"/>
  <c r="O84"/>
  <c r="T84"/>
  <c r="U84" s="1"/>
  <c r="O83"/>
  <c r="T83"/>
  <c r="U83" s="1"/>
  <c r="O78"/>
  <c r="T78"/>
  <c r="U78" s="1"/>
  <c r="O77"/>
  <c r="T77"/>
  <c r="U77" s="1"/>
  <c r="O76"/>
  <c r="T76"/>
  <c r="U76" s="1"/>
  <c r="T75"/>
  <c r="U75" s="1"/>
  <c r="O75"/>
  <c r="T74"/>
  <c r="U74" s="1"/>
  <c r="O74"/>
  <c r="T73"/>
  <c r="U73" s="1"/>
  <c r="O73"/>
  <c r="O70"/>
  <c r="T70"/>
  <c r="U70" s="1"/>
  <c r="T63"/>
  <c r="U63" s="1"/>
  <c r="O63"/>
  <c r="T62"/>
  <c r="U62" s="1"/>
  <c r="O62"/>
  <c r="T61"/>
  <c r="U61" s="1"/>
  <c r="O61"/>
  <c r="T60"/>
  <c r="U60" s="1"/>
  <c r="O60"/>
  <c r="T59"/>
  <c r="U59" s="1"/>
  <c r="O59"/>
  <c r="T58"/>
  <c r="U58" s="1"/>
  <c r="O58"/>
  <c r="T57"/>
  <c r="U57" s="1"/>
  <c r="O57"/>
  <c r="T55"/>
  <c r="U55" s="1"/>
  <c r="O55"/>
  <c r="T53"/>
  <c r="U53" s="1"/>
  <c r="O53"/>
  <c r="T52"/>
  <c r="U52" s="1"/>
  <c r="O52"/>
  <c r="O51"/>
  <c r="T51"/>
  <c r="U51" s="1"/>
  <c r="O50"/>
  <c r="T50"/>
  <c r="U50" s="1"/>
  <c r="O49"/>
  <c r="T49"/>
  <c r="U49" s="1"/>
  <c r="O48"/>
  <c r="T48"/>
  <c r="U48" s="1"/>
  <c r="O45"/>
  <c r="T45"/>
  <c r="U45" s="1"/>
  <c r="O44"/>
  <c r="T44"/>
  <c r="U44" s="1"/>
  <c r="O43"/>
  <c r="T43"/>
  <c r="U43" s="1"/>
  <c r="O42"/>
  <c r="T42"/>
  <c r="U42" s="1"/>
  <c r="O41"/>
  <c r="T41"/>
  <c r="U41" s="1"/>
  <c r="T40"/>
  <c r="U40" s="1"/>
  <c r="O40"/>
  <c r="T39"/>
  <c r="U39" s="1"/>
  <c r="O39"/>
  <c r="O32"/>
  <c r="T32"/>
  <c r="U32" s="1"/>
  <c r="T31"/>
  <c r="U31" s="1"/>
  <c r="O31"/>
  <c r="O30"/>
  <c r="T30"/>
  <c r="U30" s="1"/>
  <c r="T29"/>
  <c r="U29" s="1"/>
  <c r="O29"/>
  <c r="O28"/>
  <c r="T28"/>
  <c r="U28" s="1"/>
  <c r="T27"/>
  <c r="U27" s="1"/>
  <c r="O27"/>
  <c r="T24"/>
  <c r="U24" s="1"/>
  <c r="O24"/>
  <c r="V23"/>
  <c r="V22"/>
  <c r="V21"/>
  <c r="T20"/>
  <c r="U20" s="1"/>
  <c r="O20"/>
  <c r="T18"/>
  <c r="U18" s="1"/>
  <c r="O18"/>
  <c r="T16"/>
  <c r="U16" s="1"/>
  <c r="O16"/>
  <c r="T14"/>
  <c r="U14" s="1"/>
  <c r="O14"/>
  <c r="T13"/>
  <c r="U13" s="1"/>
  <c r="O13"/>
  <c r="T12"/>
  <c r="U12" s="1"/>
  <c r="O12"/>
  <c r="T11"/>
  <c r="U11" s="1"/>
  <c r="O11"/>
  <c r="T10"/>
  <c r="U10" s="1"/>
  <c r="O10"/>
  <c r="T9"/>
  <c r="U9" s="1"/>
  <c r="O9"/>
  <c r="T8"/>
  <c r="U8" s="1"/>
  <c r="O8"/>
  <c r="T7"/>
  <c r="U7" s="1"/>
  <c r="O7"/>
  <c r="T6"/>
  <c r="U6" s="1"/>
  <c r="O6"/>
  <c r="E15"/>
  <c r="F15" s="1"/>
  <c r="E92"/>
  <c r="F92" s="1"/>
  <c r="E88"/>
  <c r="F88" s="1"/>
  <c r="K86"/>
  <c r="E84"/>
  <c r="K84" s="1"/>
  <c r="L84" s="1"/>
  <c r="E82"/>
  <c r="K82" s="1"/>
  <c r="E81"/>
  <c r="F81" s="1"/>
  <c r="E80"/>
  <c r="K80" s="1"/>
  <c r="E78"/>
  <c r="F78" s="1"/>
  <c r="E76"/>
  <c r="K76" s="1"/>
  <c r="L76" s="1"/>
  <c r="E72"/>
  <c r="F72" s="1"/>
  <c r="E70"/>
  <c r="F70" s="1"/>
  <c r="E63"/>
  <c r="E62"/>
  <c r="F62" s="1"/>
  <c r="E61"/>
  <c r="E60"/>
  <c r="F60" s="1"/>
  <c r="E59"/>
  <c r="F59" s="1"/>
  <c r="E58"/>
  <c r="F58" s="1"/>
  <c r="E57"/>
  <c r="F57" s="1"/>
  <c r="E55"/>
  <c r="F55" s="1"/>
  <c r="E53"/>
  <c r="E52"/>
  <c r="F52" s="1"/>
  <c r="E51"/>
  <c r="F51" s="1"/>
  <c r="E50"/>
  <c r="F50" s="1"/>
  <c r="E49"/>
  <c r="F49" s="1"/>
  <c r="E48"/>
  <c r="F48" s="1"/>
  <c r="E45"/>
  <c r="E44"/>
  <c r="F44" s="1"/>
  <c r="E43"/>
  <c r="E42"/>
  <c r="E41"/>
  <c r="F41" s="1"/>
  <c r="E40"/>
  <c r="E31"/>
  <c r="E30"/>
  <c r="F30" s="1"/>
  <c r="E29"/>
  <c r="F29" s="1"/>
  <c r="E28"/>
  <c r="F28" s="1"/>
  <c r="F27"/>
  <c r="E24"/>
  <c r="E23"/>
  <c r="F23" s="1"/>
  <c r="E17"/>
  <c r="F17" s="1"/>
  <c r="E16"/>
  <c r="F16" s="1"/>
  <c r="E9"/>
  <c r="F9" s="1"/>
  <c r="E7"/>
  <c r="F7" s="1"/>
  <c r="E6"/>
  <c r="G99"/>
  <c r="G96"/>
  <c r="G95"/>
  <c r="G93"/>
  <c r="H93" s="1"/>
  <c r="G92"/>
  <c r="H92" s="1"/>
  <c r="G89"/>
  <c r="H89" s="1"/>
  <c r="G87"/>
  <c r="G85"/>
  <c r="H85" s="1"/>
  <c r="G83"/>
  <c r="H83" s="1"/>
  <c r="G79"/>
  <c r="G77"/>
  <c r="G72"/>
  <c r="G71"/>
  <c r="H71" s="1"/>
  <c r="G62"/>
  <c r="H62" s="1"/>
  <c r="G60"/>
  <c r="G58"/>
  <c r="G52"/>
  <c r="H52" s="1"/>
  <c r="G50"/>
  <c r="G48"/>
  <c r="G42"/>
  <c r="H42" s="1"/>
  <c r="G40"/>
  <c r="H40" s="1"/>
  <c r="G30"/>
  <c r="H30" s="1"/>
  <c r="G21"/>
  <c r="H21" s="1"/>
  <c r="G15"/>
  <c r="H15" s="1"/>
  <c r="G13"/>
  <c r="H13" s="1"/>
  <c r="G9"/>
  <c r="G7"/>
  <c r="H7" s="1"/>
  <c r="AF43"/>
  <c r="E4"/>
  <c r="F4" s="1"/>
  <c r="AF19"/>
  <c r="AF28"/>
  <c r="AA75"/>
  <c r="AA86"/>
  <c r="AA96"/>
  <c r="AA98"/>
  <c r="AF12"/>
  <c r="AF20"/>
  <c r="AF22"/>
  <c r="AF24"/>
  <c r="AF29"/>
  <c r="AF74"/>
  <c r="AA45"/>
  <c r="AA71"/>
  <c r="AA81"/>
  <c r="AA91"/>
  <c r="AA15"/>
  <c r="AA90"/>
  <c r="AF21"/>
  <c r="AF32"/>
  <c r="AF82"/>
  <c r="AF72"/>
  <c r="AF76"/>
  <c r="AF86"/>
  <c r="AA12"/>
  <c r="AA30"/>
  <c r="AA55"/>
  <c r="AA22"/>
  <c r="AA29"/>
  <c r="AA100"/>
  <c r="AA11"/>
  <c r="AF88"/>
  <c r="AF41"/>
  <c r="AF49"/>
  <c r="AF53"/>
  <c r="AF57"/>
  <c r="AF61"/>
  <c r="AF63"/>
  <c r="AF4"/>
  <c r="AF23"/>
  <c r="AF30"/>
  <c r="AF27"/>
  <c r="AF31"/>
  <c r="AD15"/>
  <c r="AE15" s="1"/>
  <c r="AC15"/>
  <c r="AA70"/>
  <c r="AA74"/>
  <c r="AA79"/>
  <c r="AA83"/>
  <c r="AA78"/>
  <c r="AA82"/>
  <c r="AA88"/>
  <c r="AA19"/>
  <c r="AA21"/>
  <c r="AA23"/>
  <c r="AA28"/>
  <c r="AA32"/>
  <c r="AA14"/>
  <c r="AA18"/>
  <c r="AA20"/>
  <c r="AA24"/>
  <c r="AA27"/>
  <c r="AA31"/>
  <c r="Y93"/>
  <c r="Z93" s="1"/>
  <c r="X93"/>
  <c r="X85"/>
  <c r="Y85"/>
  <c r="Z85" s="1"/>
  <c r="X84"/>
  <c r="Y84"/>
  <c r="Z84" s="1"/>
  <c r="X77"/>
  <c r="Y77"/>
  <c r="Z77" s="1"/>
  <c r="X76"/>
  <c r="Y76"/>
  <c r="Z76" s="1"/>
  <c r="Y72"/>
  <c r="Z72" s="1"/>
  <c r="X72"/>
  <c r="Y63"/>
  <c r="Z63" s="1"/>
  <c r="X63"/>
  <c r="X62"/>
  <c r="Y62"/>
  <c r="Z62" s="1"/>
  <c r="X61"/>
  <c r="Y61"/>
  <c r="Z61" s="1"/>
  <c r="X60"/>
  <c r="Y60"/>
  <c r="Z60" s="1"/>
  <c r="Y59"/>
  <c r="Z59" s="1"/>
  <c r="X59"/>
  <c r="X58"/>
  <c r="Y58"/>
  <c r="Z58" s="1"/>
  <c r="X57"/>
  <c r="Y57"/>
  <c r="Z57" s="1"/>
  <c r="X53"/>
  <c r="Y53"/>
  <c r="Z53" s="1"/>
  <c r="Y52"/>
  <c r="Z52" s="1"/>
  <c r="X52"/>
  <c r="X51"/>
  <c r="Y51"/>
  <c r="Z51" s="1"/>
  <c r="X50"/>
  <c r="Y50"/>
  <c r="Z50" s="1"/>
  <c r="X49"/>
  <c r="Y49"/>
  <c r="Z49" s="1"/>
  <c r="X48"/>
  <c r="Y48"/>
  <c r="Z48" s="1"/>
  <c r="Y44"/>
  <c r="Z44" s="1"/>
  <c r="X44"/>
  <c r="X43"/>
  <c r="Y43"/>
  <c r="Z43" s="1"/>
  <c r="X42"/>
  <c r="Y42"/>
  <c r="Z42" s="1"/>
  <c r="X41"/>
  <c r="Y41"/>
  <c r="Z41" s="1"/>
  <c r="Y40"/>
  <c r="Z40" s="1"/>
  <c r="X40"/>
  <c r="Y39"/>
  <c r="Z39" s="1"/>
  <c r="X39"/>
  <c r="Y17"/>
  <c r="Z17" s="1"/>
  <c r="X17"/>
  <c r="X16"/>
  <c r="Y16"/>
  <c r="Z16" s="1"/>
  <c r="X10"/>
  <c r="Y10"/>
  <c r="Z10" s="1"/>
  <c r="X9"/>
  <c r="Y9"/>
  <c r="Z9" s="1"/>
  <c r="Y8"/>
  <c r="Z8" s="1"/>
  <c r="X8"/>
  <c r="Y7"/>
  <c r="Z7" s="1"/>
  <c r="X7"/>
  <c r="Y6"/>
  <c r="Z6" s="1"/>
  <c r="X6"/>
  <c r="Y5"/>
  <c r="Z5" s="1"/>
  <c r="X5"/>
  <c r="X4"/>
  <c r="Y4"/>
  <c r="Z4" s="1"/>
  <c r="AD100"/>
  <c r="AE100" s="1"/>
  <c r="AC100"/>
  <c r="AC99"/>
  <c r="AD99"/>
  <c r="AE99" s="1"/>
  <c r="AC98"/>
  <c r="AD98"/>
  <c r="AE98" s="1"/>
  <c r="AC96"/>
  <c r="AD96"/>
  <c r="AE96" s="1"/>
  <c r="AC95"/>
  <c r="AD95"/>
  <c r="AE95" s="1"/>
  <c r="AC93"/>
  <c r="AD93"/>
  <c r="AE93" s="1"/>
  <c r="AC92"/>
  <c r="AD92"/>
  <c r="AE92" s="1"/>
  <c r="AC91"/>
  <c r="AD91"/>
  <c r="AE91" s="1"/>
  <c r="AD90"/>
  <c r="AE90" s="1"/>
  <c r="AC90"/>
  <c r="AC89"/>
  <c r="AD89"/>
  <c r="AE89" s="1"/>
  <c r="AC87"/>
  <c r="AD87"/>
  <c r="AE87" s="1"/>
  <c r="AC85"/>
  <c r="AD85"/>
  <c r="AE85" s="1"/>
  <c r="AC84"/>
  <c r="AD84"/>
  <c r="AE84" s="1"/>
  <c r="AC83"/>
  <c r="AD83"/>
  <c r="AE83" s="1"/>
  <c r="AC81"/>
  <c r="AD81"/>
  <c r="AE81" s="1"/>
  <c r="AC79"/>
  <c r="AD79"/>
  <c r="AE79" s="1"/>
  <c r="AC78"/>
  <c r="AD78"/>
  <c r="AE78" s="1"/>
  <c r="AD77"/>
  <c r="AE77" s="1"/>
  <c r="AC77"/>
  <c r="AD75"/>
  <c r="AE75" s="1"/>
  <c r="AC75"/>
  <c r="AD73"/>
  <c r="AE73" s="1"/>
  <c r="AC73"/>
  <c r="AC71"/>
  <c r="AD71"/>
  <c r="AE71" s="1"/>
  <c r="AC70"/>
  <c r="AD70"/>
  <c r="AE70" s="1"/>
  <c r="AC62"/>
  <c r="AD62"/>
  <c r="AE62" s="1"/>
  <c r="AC60"/>
  <c r="AD60"/>
  <c r="AE60" s="1"/>
  <c r="AD58"/>
  <c r="AE58" s="1"/>
  <c r="AC58"/>
  <c r="AD52"/>
  <c r="AE52" s="1"/>
  <c r="AC52"/>
  <c r="AD50"/>
  <c r="AE50" s="1"/>
  <c r="AC50"/>
  <c r="AC48"/>
  <c r="AD48"/>
  <c r="AE48" s="1"/>
  <c r="AD44"/>
  <c r="AE44" s="1"/>
  <c r="AC44"/>
  <c r="AC42"/>
  <c r="AD42"/>
  <c r="AE42" s="1"/>
  <c r="AC40"/>
  <c r="AD40"/>
  <c r="AE40" s="1"/>
  <c r="AC39"/>
  <c r="AD39"/>
  <c r="AE39" s="1"/>
  <c r="AD18"/>
  <c r="AE18" s="1"/>
  <c r="AC18"/>
  <c r="AD17"/>
  <c r="AE17" s="1"/>
  <c r="AC17"/>
  <c r="AD16"/>
  <c r="AE16" s="1"/>
  <c r="AC16"/>
  <c r="AC14"/>
  <c r="AD14"/>
  <c r="AE14" s="1"/>
  <c r="AD13"/>
  <c r="AE13" s="1"/>
  <c r="AC13"/>
  <c r="AC11"/>
  <c r="AD11"/>
  <c r="AE11" s="1"/>
  <c r="AD10"/>
  <c r="AE10" s="1"/>
  <c r="AC10"/>
  <c r="AC9"/>
  <c r="AD9"/>
  <c r="AE9" s="1"/>
  <c r="AC8"/>
  <c r="AD8"/>
  <c r="AE8" s="1"/>
  <c r="AD7"/>
  <c r="AE7" s="1"/>
  <c r="AC7"/>
  <c r="AC6"/>
  <c r="AD6"/>
  <c r="AE6" s="1"/>
  <c r="AC5"/>
  <c r="AD5"/>
  <c r="AE5" s="1"/>
  <c r="H91"/>
  <c r="H70"/>
  <c r="K21"/>
  <c r="AG21" s="1"/>
  <c r="H79"/>
  <c r="H95"/>
  <c r="H86"/>
  <c r="H78"/>
  <c r="H75"/>
  <c r="H63"/>
  <c r="H61"/>
  <c r="H59"/>
  <c r="H57"/>
  <c r="H55"/>
  <c r="H51"/>
  <c r="H41"/>
  <c r="H39"/>
  <c r="H32"/>
  <c r="H31"/>
  <c r="H29"/>
  <c r="H28"/>
  <c r="H27"/>
  <c r="H24"/>
  <c r="H23"/>
  <c r="K22"/>
  <c r="AG22" s="1"/>
  <c r="H22"/>
  <c r="H20"/>
  <c r="H19"/>
  <c r="K19"/>
  <c r="AG19" s="1"/>
  <c r="K18"/>
  <c r="H18"/>
  <c r="H17"/>
  <c r="H16"/>
  <c r="K14"/>
  <c r="H14"/>
  <c r="H12"/>
  <c r="H11"/>
  <c r="H10"/>
  <c r="H8"/>
  <c r="H6"/>
  <c r="H5"/>
  <c r="K5"/>
  <c r="H4"/>
  <c r="X13" l="1"/>
  <c r="K41"/>
  <c r="K88"/>
  <c r="K31"/>
  <c r="K10"/>
  <c r="V89"/>
  <c r="AG82"/>
  <c r="AF9"/>
  <c r="K15"/>
  <c r="AG15" s="1"/>
  <c r="Y73"/>
  <c r="Z73" s="1"/>
  <c r="AA73" s="1"/>
  <c r="K95"/>
  <c r="L95" s="1"/>
  <c r="M95" s="1"/>
  <c r="AA26"/>
  <c r="AF56"/>
  <c r="AF46"/>
  <c r="AF47"/>
  <c r="AF26"/>
  <c r="AA46"/>
  <c r="AA25"/>
  <c r="AA56"/>
  <c r="AG88"/>
  <c r="V26"/>
  <c r="V46"/>
  <c r="V47"/>
  <c r="V28"/>
  <c r="V30"/>
  <c r="V32"/>
  <c r="V76"/>
  <c r="V83"/>
  <c r="V85"/>
  <c r="V25"/>
  <c r="V77"/>
  <c r="V84"/>
  <c r="V93"/>
  <c r="AG86"/>
  <c r="V56"/>
  <c r="K6"/>
  <c r="AG6" s="1"/>
  <c r="K61"/>
  <c r="AG61" s="1"/>
  <c r="AG94"/>
  <c r="AH94" s="1"/>
  <c r="K4"/>
  <c r="AG4" s="1"/>
  <c r="K57"/>
  <c r="AG57" s="1"/>
  <c r="L56"/>
  <c r="M56" s="1"/>
  <c r="AG56"/>
  <c r="L46"/>
  <c r="M46" s="1"/>
  <c r="AG46"/>
  <c r="L47"/>
  <c r="M47" s="1"/>
  <c r="AG47"/>
  <c r="L25"/>
  <c r="M25" s="1"/>
  <c r="AG25"/>
  <c r="L26"/>
  <c r="M26" s="1"/>
  <c r="AG26"/>
  <c r="K39"/>
  <c r="L39" s="1"/>
  <c r="M39" s="1"/>
  <c r="K73"/>
  <c r="K11"/>
  <c r="AG11" s="1"/>
  <c r="K16"/>
  <c r="AG16" s="1"/>
  <c r="K53"/>
  <c r="AG53" s="1"/>
  <c r="K98"/>
  <c r="L98" s="1"/>
  <c r="M98" s="1"/>
  <c r="AF5"/>
  <c r="V15"/>
  <c r="V90"/>
  <c r="V41"/>
  <c r="V43"/>
  <c r="V45"/>
  <c r="V48"/>
  <c r="V50"/>
  <c r="V42"/>
  <c r="V44"/>
  <c r="V49"/>
  <c r="V51"/>
  <c r="K96"/>
  <c r="AG96" s="1"/>
  <c r="K90"/>
  <c r="AG90" s="1"/>
  <c r="K8"/>
  <c r="AG8" s="1"/>
  <c r="K20"/>
  <c r="L20" s="1"/>
  <c r="M20" s="1"/>
  <c r="K13"/>
  <c r="AG13" s="1"/>
  <c r="K62"/>
  <c r="AG62" s="1"/>
  <c r="AG14"/>
  <c r="K87"/>
  <c r="AG87" s="1"/>
  <c r="K32"/>
  <c r="AG32" s="1"/>
  <c r="K12"/>
  <c r="AG12" s="1"/>
  <c r="AG41"/>
  <c r="AG5"/>
  <c r="X92"/>
  <c r="AA92" s="1"/>
  <c r="X80"/>
  <c r="AA80" s="1"/>
  <c r="AA13"/>
  <c r="AG10"/>
  <c r="AG75"/>
  <c r="AG31"/>
  <c r="AG18"/>
  <c r="K99"/>
  <c r="AG99" s="1"/>
  <c r="K93"/>
  <c r="L93" s="1"/>
  <c r="M93" s="1"/>
  <c r="J91"/>
  <c r="K79"/>
  <c r="AG79" s="1"/>
  <c r="K77"/>
  <c r="L77" s="1"/>
  <c r="J75"/>
  <c r="J74"/>
  <c r="M74" s="1"/>
  <c r="K63"/>
  <c r="AG63" s="1"/>
  <c r="J62"/>
  <c r="K45"/>
  <c r="AG45" s="1"/>
  <c r="K43"/>
  <c r="K40"/>
  <c r="L40" s="1"/>
  <c r="K24"/>
  <c r="AG24" s="1"/>
  <c r="K9"/>
  <c r="L9" s="1"/>
  <c r="K59"/>
  <c r="AG59" s="1"/>
  <c r="K48"/>
  <c r="L48" s="1"/>
  <c r="K28"/>
  <c r="AG28" s="1"/>
  <c r="K27"/>
  <c r="AG27" s="1"/>
  <c r="K17"/>
  <c r="AG17" s="1"/>
  <c r="K89"/>
  <c r="L89" s="1"/>
  <c r="M89" s="1"/>
  <c r="L88"/>
  <c r="M88" s="1"/>
  <c r="K42"/>
  <c r="L42" s="1"/>
  <c r="H9"/>
  <c r="V99"/>
  <c r="V95"/>
  <c r="AG84"/>
  <c r="V78"/>
  <c r="AG76"/>
  <c r="V75"/>
  <c r="AG74"/>
  <c r="V74"/>
  <c r="V73"/>
  <c r="V70"/>
  <c r="V63"/>
  <c r="V62"/>
  <c r="V61"/>
  <c r="V60"/>
  <c r="V59"/>
  <c r="V58"/>
  <c r="V57"/>
  <c r="V55"/>
  <c r="V53"/>
  <c r="V52"/>
  <c r="V40"/>
  <c r="V39"/>
  <c r="V31"/>
  <c r="V29"/>
  <c r="V27"/>
  <c r="V24"/>
  <c r="V20"/>
  <c r="V18"/>
  <c r="V16"/>
  <c r="V14"/>
  <c r="V13"/>
  <c r="V12"/>
  <c r="V11"/>
  <c r="V10"/>
  <c r="V9"/>
  <c r="V8"/>
  <c r="V7"/>
  <c r="V6"/>
  <c r="F90"/>
  <c r="F86"/>
  <c r="F84"/>
  <c r="M84" s="1"/>
  <c r="F82"/>
  <c r="L82"/>
  <c r="K81"/>
  <c r="L81" s="1"/>
  <c r="M81" s="1"/>
  <c r="F80"/>
  <c r="K78"/>
  <c r="AG78" s="1"/>
  <c r="F76"/>
  <c r="M76" s="1"/>
  <c r="K72"/>
  <c r="L72" s="1"/>
  <c r="K70"/>
  <c r="AG70" s="1"/>
  <c r="F63"/>
  <c r="F61"/>
  <c r="K60"/>
  <c r="AG60" s="1"/>
  <c r="K58"/>
  <c r="L58" s="1"/>
  <c r="K55"/>
  <c r="AG55" s="1"/>
  <c r="F53"/>
  <c r="K52"/>
  <c r="AG52" s="1"/>
  <c r="K51"/>
  <c r="AG51" s="1"/>
  <c r="K50"/>
  <c r="L50" s="1"/>
  <c r="K49"/>
  <c r="AG49" s="1"/>
  <c r="F45"/>
  <c r="K44"/>
  <c r="AG44" s="1"/>
  <c r="F43"/>
  <c r="F42"/>
  <c r="F40"/>
  <c r="F31"/>
  <c r="K30"/>
  <c r="AG30" s="1"/>
  <c r="K29"/>
  <c r="AG29" s="1"/>
  <c r="F24"/>
  <c r="K23"/>
  <c r="AG23" s="1"/>
  <c r="K7"/>
  <c r="AG7" s="1"/>
  <c r="F6"/>
  <c r="H99"/>
  <c r="H96"/>
  <c r="AG95"/>
  <c r="K92"/>
  <c r="L91"/>
  <c r="AG91"/>
  <c r="H87"/>
  <c r="K85"/>
  <c r="K83"/>
  <c r="AG83" s="1"/>
  <c r="L80"/>
  <c r="AG80"/>
  <c r="AG77"/>
  <c r="H77"/>
  <c r="H72"/>
  <c r="K71"/>
  <c r="H60"/>
  <c r="H58"/>
  <c r="H50"/>
  <c r="H48"/>
  <c r="F100"/>
  <c r="K100"/>
  <c r="AA93"/>
  <c r="AF15"/>
  <c r="AF60"/>
  <c r="AF17"/>
  <c r="AF52"/>
  <c r="AF58"/>
  <c r="AA9"/>
  <c r="AA16"/>
  <c r="AA41"/>
  <c r="AA43"/>
  <c r="AA49"/>
  <c r="AA51"/>
  <c r="AA53"/>
  <c r="AA57"/>
  <c r="AA61"/>
  <c r="AA77"/>
  <c r="AF10"/>
  <c r="AF13"/>
  <c r="AF16"/>
  <c r="AF18"/>
  <c r="AF44"/>
  <c r="AF50"/>
  <c r="AF75"/>
  <c r="AF90"/>
  <c r="AA85"/>
  <c r="AF11"/>
  <c r="AF70"/>
  <c r="AF79"/>
  <c r="AF83"/>
  <c r="AF85"/>
  <c r="AF89"/>
  <c r="AF91"/>
  <c r="AF93"/>
  <c r="AF96"/>
  <c r="AF98"/>
  <c r="AA4"/>
  <c r="AA10"/>
  <c r="AA42"/>
  <c r="AA48"/>
  <c r="AA50"/>
  <c r="AA58"/>
  <c r="AA60"/>
  <c r="AA62"/>
  <c r="AF71"/>
  <c r="AF81"/>
  <c r="AF84"/>
  <c r="AF87"/>
  <c r="AF92"/>
  <c r="AF95"/>
  <c r="AF99"/>
  <c r="AF73"/>
  <c r="AF77"/>
  <c r="AF100"/>
  <c r="AF78"/>
  <c r="AF39"/>
  <c r="AF42"/>
  <c r="AF48"/>
  <c r="AF62"/>
  <c r="AF40"/>
  <c r="AF6"/>
  <c r="AF8"/>
  <c r="AF7"/>
  <c r="AF14"/>
  <c r="AA76"/>
  <c r="AA84"/>
  <c r="AA72"/>
  <c r="AA39"/>
  <c r="AA59"/>
  <c r="AA63"/>
  <c r="AA40"/>
  <c r="AA44"/>
  <c r="AA52"/>
  <c r="AA5"/>
  <c r="AA7"/>
  <c r="AA6"/>
  <c r="AA8"/>
  <c r="AA17"/>
  <c r="L21"/>
  <c r="M21" s="1"/>
  <c r="AH21" s="1"/>
  <c r="L86"/>
  <c r="M86" s="1"/>
  <c r="L75"/>
  <c r="L41"/>
  <c r="M41" s="1"/>
  <c r="L31"/>
  <c r="M31" s="1"/>
  <c r="L22"/>
  <c r="M22" s="1"/>
  <c r="L19"/>
  <c r="M19" s="1"/>
  <c r="L18"/>
  <c r="M18" s="1"/>
  <c r="L14"/>
  <c r="M14" s="1"/>
  <c r="L10"/>
  <c r="M10" s="1"/>
  <c r="L5"/>
  <c r="M5" s="1"/>
  <c r="AG73" l="1"/>
  <c r="L57"/>
  <c r="M57" s="1"/>
  <c r="AH88"/>
  <c r="AJ88" s="1"/>
  <c r="L61"/>
  <c r="M61" s="1"/>
  <c r="AH61" s="1"/>
  <c r="AJ61" s="1"/>
  <c r="L27"/>
  <c r="M27" s="1"/>
  <c r="AH27" s="1"/>
  <c r="AI27" s="1"/>
  <c r="M75"/>
  <c r="AH75" s="1"/>
  <c r="AI75" s="1"/>
  <c r="L49"/>
  <c r="M49" s="1"/>
  <c r="AH49" s="1"/>
  <c r="AI49" s="1"/>
  <c r="AG9"/>
  <c r="L8"/>
  <c r="M8" s="1"/>
  <c r="AH8" s="1"/>
  <c r="L90"/>
  <c r="M90" s="1"/>
  <c r="AH90" s="1"/>
  <c r="L15"/>
  <c r="M15" s="1"/>
  <c r="AH15" s="1"/>
  <c r="AJ15" s="1"/>
  <c r="L87"/>
  <c r="M87" s="1"/>
  <c r="AH87" s="1"/>
  <c r="L12"/>
  <c r="M12" s="1"/>
  <c r="L6"/>
  <c r="M6" s="1"/>
  <c r="AH6" s="1"/>
  <c r="L11"/>
  <c r="M11" s="1"/>
  <c r="AH11" s="1"/>
  <c r="L16"/>
  <c r="M16" s="1"/>
  <c r="AH16" s="1"/>
  <c r="AI16" s="1"/>
  <c r="AG20"/>
  <c r="AH20" s="1"/>
  <c r="AJ20" s="1"/>
  <c r="M9"/>
  <c r="AG39"/>
  <c r="AH39" s="1"/>
  <c r="AI39" s="1"/>
  <c r="L53"/>
  <c r="M53" s="1"/>
  <c r="AH53" s="1"/>
  <c r="AI53" s="1"/>
  <c r="L4"/>
  <c r="M4" s="1"/>
  <c r="AH4" s="1"/>
  <c r="AJ4" s="1"/>
  <c r="AG40"/>
  <c r="AI94"/>
  <c r="AJ94"/>
  <c r="AH25"/>
  <c r="AH46"/>
  <c r="M42"/>
  <c r="AH26"/>
  <c r="AH47"/>
  <c r="AH56"/>
  <c r="AG48"/>
  <c r="AH84"/>
  <c r="AI84" s="1"/>
  <c r="L13"/>
  <c r="M13" s="1"/>
  <c r="AG42"/>
  <c r="L73"/>
  <c r="M73" s="1"/>
  <c r="AH73" s="1"/>
  <c r="AJ73" s="1"/>
  <c r="AG98"/>
  <c r="AH98" s="1"/>
  <c r="AJ98" s="1"/>
  <c r="L96"/>
  <c r="M96" s="1"/>
  <c r="AH96" s="1"/>
  <c r="AI96" s="1"/>
  <c r="M91"/>
  <c r="AH91" s="1"/>
  <c r="AI91" s="1"/>
  <c r="L62"/>
  <c r="M62" s="1"/>
  <c r="AH62" s="1"/>
  <c r="AI62" s="1"/>
  <c r="L45"/>
  <c r="M45" s="1"/>
  <c r="AH45" s="1"/>
  <c r="AJ45" s="1"/>
  <c r="L32"/>
  <c r="M32" s="1"/>
  <c r="AH32" s="1"/>
  <c r="L63"/>
  <c r="M63" s="1"/>
  <c r="AH63" s="1"/>
  <c r="AI63" s="1"/>
  <c r="M80"/>
  <c r="AH80" s="1"/>
  <c r="AJ80" s="1"/>
  <c r="M82"/>
  <c r="AH82" s="1"/>
  <c r="AJ82" s="1"/>
  <c r="L59"/>
  <c r="M59" s="1"/>
  <c r="L17"/>
  <c r="M17" s="1"/>
  <c r="AH17" s="1"/>
  <c r="L99"/>
  <c r="M99" s="1"/>
  <c r="AH99" s="1"/>
  <c r="AG93"/>
  <c r="AH93" s="1"/>
  <c r="AJ93" s="1"/>
  <c r="L79"/>
  <c r="M79" s="1"/>
  <c r="AH79" s="1"/>
  <c r="AJ79" s="1"/>
  <c r="AG58"/>
  <c r="L52"/>
  <c r="M52" s="1"/>
  <c r="AH52" s="1"/>
  <c r="AI52" s="1"/>
  <c r="L28"/>
  <c r="M28" s="1"/>
  <c r="AH28" s="1"/>
  <c r="L24"/>
  <c r="M24" s="1"/>
  <c r="AH24" s="1"/>
  <c r="AJ24" s="1"/>
  <c r="AG89"/>
  <c r="AH89" s="1"/>
  <c r="AI89" s="1"/>
  <c r="L55"/>
  <c r="M55" s="1"/>
  <c r="AH55" s="1"/>
  <c r="AG43"/>
  <c r="L43"/>
  <c r="M43" s="1"/>
  <c r="L30"/>
  <c r="M30" s="1"/>
  <c r="AH30" s="1"/>
  <c r="AI30" s="1"/>
  <c r="AG81"/>
  <c r="AH81" s="1"/>
  <c r="AI81" s="1"/>
  <c r="L44"/>
  <c r="M44" s="1"/>
  <c r="AH44" s="1"/>
  <c r="AI44" s="1"/>
  <c r="M40"/>
  <c r="L29"/>
  <c r="M29" s="1"/>
  <c r="AH29" s="1"/>
  <c r="L23"/>
  <c r="M23" s="1"/>
  <c r="AH23" s="1"/>
  <c r="L78"/>
  <c r="M78" s="1"/>
  <c r="AH78" s="1"/>
  <c r="AG72"/>
  <c r="L70"/>
  <c r="M70" s="1"/>
  <c r="AH70" s="1"/>
  <c r="AI70" s="1"/>
  <c r="L60"/>
  <c r="M60" s="1"/>
  <c r="AH60" s="1"/>
  <c r="L51"/>
  <c r="M51" s="1"/>
  <c r="AH51" s="1"/>
  <c r="AG50"/>
  <c r="L7"/>
  <c r="M7" s="1"/>
  <c r="L83"/>
  <c r="M83" s="1"/>
  <c r="L100"/>
  <c r="M100" s="1"/>
  <c r="AG100"/>
  <c r="AG92"/>
  <c r="L92"/>
  <c r="M92" s="1"/>
  <c r="L85"/>
  <c r="M85" s="1"/>
  <c r="AG85"/>
  <c r="M77"/>
  <c r="AH77" s="1"/>
  <c r="AI77" s="1"/>
  <c r="M72"/>
  <c r="L71"/>
  <c r="M71" s="1"/>
  <c r="AG71"/>
  <c r="M58"/>
  <c r="M50"/>
  <c r="M48"/>
  <c r="AH13"/>
  <c r="AJ13" s="1"/>
  <c r="AH95"/>
  <c r="AI95" s="1"/>
  <c r="AH74"/>
  <c r="AI74" s="1"/>
  <c r="AH76"/>
  <c r="AI76" s="1"/>
  <c r="AH18"/>
  <c r="AI18" s="1"/>
  <c r="AH10"/>
  <c r="AJ10" s="1"/>
  <c r="AH57"/>
  <c r="AI57" s="1"/>
  <c r="AH41"/>
  <c r="AJ41" s="1"/>
  <c r="AH86"/>
  <c r="AH59"/>
  <c r="AH31"/>
  <c r="AH22"/>
  <c r="AI21"/>
  <c r="AJ21"/>
  <c r="AH19"/>
  <c r="AH14"/>
  <c r="AH12"/>
  <c r="AH5"/>
  <c r="AI88" l="1"/>
  <c r="AH9"/>
  <c r="AJ9" s="1"/>
  <c r="AH42"/>
  <c r="AI42" s="1"/>
  <c r="AH40"/>
  <c r="AJ40" s="1"/>
  <c r="AI82"/>
  <c r="AH48"/>
  <c r="AJ48" s="1"/>
  <c r="AI47"/>
  <c r="AJ47"/>
  <c r="AI46"/>
  <c r="AJ46"/>
  <c r="AJ56"/>
  <c r="AI56"/>
  <c r="AJ26"/>
  <c r="AI26"/>
  <c r="AI25"/>
  <c r="AJ25"/>
  <c r="AH7"/>
  <c r="AI7" s="1"/>
  <c r="AJ99"/>
  <c r="AH83"/>
  <c r="AH58"/>
  <c r="AI58" s="1"/>
  <c r="AH50"/>
  <c r="AI50" s="1"/>
  <c r="AH43"/>
  <c r="AJ43" s="1"/>
  <c r="AH72"/>
  <c r="AI72" s="1"/>
  <c r="AJ30"/>
  <c r="AH100"/>
  <c r="AI100" s="1"/>
  <c r="AH92"/>
  <c r="AJ92" s="1"/>
  <c r="AH85"/>
  <c r="AI85" s="1"/>
  <c r="AI80"/>
  <c r="AH71"/>
  <c r="AJ71" s="1"/>
  <c r="AI60"/>
  <c r="AJ60"/>
  <c r="AJ77"/>
  <c r="AJ96"/>
  <c r="AJ62"/>
  <c r="AI13"/>
  <c r="AJ84"/>
  <c r="AI45"/>
  <c r="AI93"/>
  <c r="AI73"/>
  <c r="AJ81"/>
  <c r="AJ95"/>
  <c r="AI98"/>
  <c r="AJ70"/>
  <c r="AJ53"/>
  <c r="AI87"/>
  <c r="AI15"/>
  <c r="AI90"/>
  <c r="AJ91"/>
  <c r="AJ44"/>
  <c r="AJ74"/>
  <c r="AJ52"/>
  <c r="AI20"/>
  <c r="AJ76"/>
  <c r="AI79"/>
  <c r="AJ39"/>
  <c r="AI4"/>
  <c r="AI24"/>
  <c r="AJ16"/>
  <c r="AJ75"/>
  <c r="AJ63"/>
  <c r="AI10"/>
  <c r="AI41"/>
  <c r="AI61"/>
  <c r="AJ57"/>
  <c r="AI86"/>
  <c r="AI78"/>
  <c r="AJ78"/>
  <c r="AI59"/>
  <c r="AJ59"/>
  <c r="AJ55"/>
  <c r="AI55"/>
  <c r="AJ51"/>
  <c r="AI51"/>
  <c r="AI32"/>
  <c r="AI31"/>
  <c r="AJ31"/>
  <c r="AJ29"/>
  <c r="AI29"/>
  <c r="AI28"/>
  <c r="AJ28"/>
  <c r="AI23"/>
  <c r="AJ23"/>
  <c r="AJ22"/>
  <c r="AI22"/>
  <c r="AJ19"/>
  <c r="AI19"/>
  <c r="AJ17"/>
  <c r="AI17"/>
  <c r="AI14"/>
  <c r="AJ14"/>
  <c r="AI12"/>
  <c r="AJ12"/>
  <c r="AJ11"/>
  <c r="AI11"/>
  <c r="AI8"/>
  <c r="AJ8"/>
  <c r="AJ6"/>
  <c r="AI6"/>
  <c r="AI5"/>
  <c r="AJ5"/>
  <c r="AI9" l="1"/>
  <c r="AJ42"/>
  <c r="AJ7"/>
  <c r="AI48"/>
  <c r="AI40"/>
  <c r="AI83"/>
  <c r="AJ58"/>
  <c r="AJ72"/>
  <c r="AJ50"/>
  <c r="AI43"/>
  <c r="AJ85"/>
  <c r="AJ100"/>
  <c r="AI92"/>
  <c r="AI71"/>
</calcChain>
</file>

<file path=xl/sharedStrings.xml><?xml version="1.0" encoding="utf-8"?>
<sst xmlns="http://schemas.openxmlformats.org/spreadsheetml/2006/main" count="1914" uniqueCount="208">
  <si>
    <t>الرقم</t>
  </si>
  <si>
    <t xml:space="preserve">اللقب </t>
  </si>
  <si>
    <t>الاسم</t>
  </si>
  <si>
    <t>التطبيق</t>
  </si>
  <si>
    <t xml:space="preserve">الإمتحان </t>
  </si>
  <si>
    <t>المعدل1</t>
  </si>
  <si>
    <t>الإستدراك</t>
  </si>
  <si>
    <t>المعدل2</t>
  </si>
  <si>
    <t>المعدل النهائي</t>
  </si>
  <si>
    <t xml:space="preserve"> نور الهدى</t>
  </si>
  <si>
    <t>شيماء</t>
  </si>
  <si>
    <t>بسمة</t>
  </si>
  <si>
    <t xml:space="preserve">شابي </t>
  </si>
  <si>
    <t xml:space="preserve"> شيماء</t>
  </si>
  <si>
    <t xml:space="preserve">بن وهيبة </t>
  </si>
  <si>
    <t xml:space="preserve">بوبقيرة </t>
  </si>
  <si>
    <t>نسرين</t>
  </si>
  <si>
    <t>ايمان</t>
  </si>
  <si>
    <t>مروة</t>
  </si>
  <si>
    <t xml:space="preserve">عطروش </t>
  </si>
  <si>
    <t>سارة</t>
  </si>
  <si>
    <t>رانية</t>
  </si>
  <si>
    <t xml:space="preserve"> الاسم </t>
  </si>
  <si>
    <t>وحـــــدات   أساسيـــة</t>
  </si>
  <si>
    <t>وحـــــدات منهجية</t>
  </si>
  <si>
    <t xml:space="preserve">وحـــــدات استكشافية                                  </t>
  </si>
  <si>
    <t>وحدات التعليم الأفقية</t>
  </si>
  <si>
    <t>المجمــوع</t>
  </si>
  <si>
    <t>المعـــدل</t>
  </si>
  <si>
    <t>مج و. قياسية</t>
  </si>
  <si>
    <t>المجموع</t>
  </si>
  <si>
    <t>و.ق.م</t>
  </si>
  <si>
    <t>امضاءات الأساتذة</t>
  </si>
  <si>
    <t>معـــدل السداسي السادس</t>
  </si>
  <si>
    <t>عدد و.ق للسداسي السادس</t>
  </si>
  <si>
    <t xml:space="preserve">انجليزية </t>
  </si>
  <si>
    <t>خماس</t>
  </si>
  <si>
    <t>خياري</t>
  </si>
  <si>
    <t>برجم</t>
  </si>
  <si>
    <t>وحـــــدة التعليـــم الأساسيـــة</t>
  </si>
  <si>
    <t>وحـــــدة التعليـــم المنهجية</t>
  </si>
  <si>
    <t xml:space="preserve">وحـــــدة التعليـــم الاستكشافية                                  </t>
  </si>
  <si>
    <t>وحـــــدة التعليـــم الأفقية</t>
  </si>
  <si>
    <t>نتيجة S6</t>
  </si>
  <si>
    <t>محاسبة مالية معمقة 2</t>
  </si>
  <si>
    <t>تسيير مالي 2</t>
  </si>
  <si>
    <t>الموازنة التقديرية</t>
  </si>
  <si>
    <t>التقييم المالي للمؤسسات</t>
  </si>
  <si>
    <t>تقرير التربص</t>
  </si>
  <si>
    <t>الأدوات الإحصائية لتحليل البيانات</t>
  </si>
  <si>
    <t>دراسة حالات مالية</t>
  </si>
  <si>
    <t>هوام</t>
  </si>
  <si>
    <t>بولحبال</t>
  </si>
  <si>
    <t>بوصبع</t>
  </si>
  <si>
    <t>العيسوب</t>
  </si>
  <si>
    <t>بوخطوطة</t>
  </si>
  <si>
    <t xml:space="preserve">زيتوني </t>
  </si>
  <si>
    <t xml:space="preserve">عمار </t>
  </si>
  <si>
    <t>لكحل</t>
  </si>
  <si>
    <t xml:space="preserve"> داليا</t>
  </si>
  <si>
    <t xml:space="preserve">خراخرية </t>
  </si>
  <si>
    <t>أية</t>
  </si>
  <si>
    <t>بن عون</t>
  </si>
  <si>
    <t xml:space="preserve"> اكرام</t>
  </si>
  <si>
    <t>علوش</t>
  </si>
  <si>
    <t xml:space="preserve"> رمزي </t>
  </si>
  <si>
    <t xml:space="preserve">حمايرية </t>
  </si>
  <si>
    <t xml:space="preserve">عبير </t>
  </si>
  <si>
    <t xml:space="preserve">نميلي </t>
  </si>
  <si>
    <t>مخلوف</t>
  </si>
  <si>
    <t xml:space="preserve"> لامية</t>
  </si>
  <si>
    <t xml:space="preserve">سناني </t>
  </si>
  <si>
    <t xml:space="preserve">لميس </t>
  </si>
  <si>
    <t xml:space="preserve">خليل </t>
  </si>
  <si>
    <t xml:space="preserve">شديقة </t>
  </si>
  <si>
    <t xml:space="preserve">أحمد رامي </t>
  </si>
  <si>
    <t>عياري</t>
  </si>
  <si>
    <t xml:space="preserve"> منال </t>
  </si>
  <si>
    <t>بو ساحة</t>
  </si>
  <si>
    <t xml:space="preserve"> رانية </t>
  </si>
  <si>
    <t xml:space="preserve">مدادي </t>
  </si>
  <si>
    <t xml:space="preserve">ياسمين </t>
  </si>
  <si>
    <t>عوابدي</t>
  </si>
  <si>
    <t xml:space="preserve"> هاجر </t>
  </si>
  <si>
    <t xml:space="preserve">جافي </t>
  </si>
  <si>
    <t xml:space="preserve">بونعيجة </t>
  </si>
  <si>
    <t>راشدي رضا</t>
  </si>
  <si>
    <t>بن ساكر</t>
  </si>
  <si>
    <t xml:space="preserve">سالمي </t>
  </si>
  <si>
    <t>ريان</t>
  </si>
  <si>
    <t xml:space="preserve">بوخضير </t>
  </si>
  <si>
    <t>لينة</t>
  </si>
  <si>
    <t xml:space="preserve">عبادي </t>
  </si>
  <si>
    <t xml:space="preserve">نبيل </t>
  </si>
  <si>
    <t xml:space="preserve">بوشلاغم </t>
  </si>
  <si>
    <t>شوفة</t>
  </si>
  <si>
    <t xml:space="preserve"> روميساء </t>
  </si>
  <si>
    <t>بوقزولة</t>
  </si>
  <si>
    <t xml:space="preserve">بوثلجة </t>
  </si>
  <si>
    <t xml:space="preserve">وقاف </t>
  </si>
  <si>
    <t xml:space="preserve">هند </t>
  </si>
  <si>
    <t>محمد أمين (مع)</t>
  </si>
  <si>
    <t>درايسية</t>
  </si>
  <si>
    <t>رؤوف (D)</t>
  </si>
  <si>
    <t xml:space="preserve">بن وارث </t>
  </si>
  <si>
    <t xml:space="preserve">خولة </t>
  </si>
  <si>
    <t xml:space="preserve">زدوري </t>
  </si>
  <si>
    <t>نادين</t>
  </si>
  <si>
    <t xml:space="preserve">حريزي </t>
  </si>
  <si>
    <t xml:space="preserve">عزيزة </t>
  </si>
  <si>
    <t>بلال</t>
  </si>
  <si>
    <t xml:space="preserve">زوال </t>
  </si>
  <si>
    <t xml:space="preserve">قواسم </t>
  </si>
  <si>
    <t xml:space="preserve">دنيا </t>
  </si>
  <si>
    <t xml:space="preserve">بن عصمان </t>
  </si>
  <si>
    <t>أميمة</t>
  </si>
  <si>
    <t xml:space="preserve">جيهان </t>
  </si>
  <si>
    <t xml:space="preserve">جيرون </t>
  </si>
  <si>
    <t>وهايبية</t>
  </si>
  <si>
    <t xml:space="preserve"> رحاب </t>
  </si>
  <si>
    <t xml:space="preserve">حمايدية </t>
  </si>
  <si>
    <t xml:space="preserve">صابرين </t>
  </si>
  <si>
    <t xml:space="preserve">بن ساكر </t>
  </si>
  <si>
    <t xml:space="preserve">عبد الوهاب </t>
  </si>
  <si>
    <t xml:space="preserve">منسي </t>
  </si>
  <si>
    <t xml:space="preserve">سارة </t>
  </si>
  <si>
    <t xml:space="preserve">بشيخي </t>
  </si>
  <si>
    <t xml:space="preserve">رانية </t>
  </si>
  <si>
    <t xml:space="preserve">بركان  </t>
  </si>
  <si>
    <t xml:space="preserve">طيبي </t>
  </si>
  <si>
    <t xml:space="preserve">سوسن </t>
  </si>
  <si>
    <t>بن حشيش</t>
  </si>
  <si>
    <t xml:space="preserve"> بلال</t>
  </si>
  <si>
    <t>جوامبي</t>
  </si>
  <si>
    <t xml:space="preserve"> عقاب</t>
  </si>
  <si>
    <t xml:space="preserve">بن بلقاسم </t>
  </si>
  <si>
    <t>نهلة</t>
  </si>
  <si>
    <t xml:space="preserve">بوشايب </t>
  </si>
  <si>
    <t>عبد المعز</t>
  </si>
  <si>
    <t>حملاوي</t>
  </si>
  <si>
    <t xml:space="preserve"> سارة </t>
  </si>
  <si>
    <t xml:space="preserve">بعث الله </t>
  </si>
  <si>
    <t>حرياطي</t>
  </si>
  <si>
    <t xml:space="preserve"> وداد</t>
  </si>
  <si>
    <t xml:space="preserve">حمديكان </t>
  </si>
  <si>
    <t>إبتسام</t>
  </si>
  <si>
    <t>ويلاني</t>
  </si>
  <si>
    <t>ايمان (D)</t>
  </si>
  <si>
    <t xml:space="preserve">بورافعي </t>
  </si>
  <si>
    <t xml:space="preserve">هناء </t>
  </si>
  <si>
    <t>غرايبية</t>
  </si>
  <si>
    <t xml:space="preserve"> بسمة </t>
  </si>
  <si>
    <t>عيساوي</t>
  </si>
  <si>
    <t xml:space="preserve"> لينة </t>
  </si>
  <si>
    <t xml:space="preserve">قرابسية </t>
  </si>
  <si>
    <t>رشا</t>
  </si>
  <si>
    <t xml:space="preserve">بومقورة </t>
  </si>
  <si>
    <t>داودي</t>
  </si>
  <si>
    <t xml:space="preserve"> جيهان</t>
  </si>
  <si>
    <t xml:space="preserve">مرادي </t>
  </si>
  <si>
    <t xml:space="preserve">احلام </t>
  </si>
  <si>
    <t>قداش</t>
  </si>
  <si>
    <t xml:space="preserve"> سلوى </t>
  </si>
  <si>
    <t xml:space="preserve">مسيخ </t>
  </si>
  <si>
    <t xml:space="preserve">حكيم </t>
  </si>
  <si>
    <t>قرفي</t>
  </si>
  <si>
    <t xml:space="preserve"> خولة </t>
  </si>
  <si>
    <t>طوبال</t>
  </si>
  <si>
    <t xml:space="preserve"> فريال </t>
  </si>
  <si>
    <t xml:space="preserve">خطاب </t>
  </si>
  <si>
    <t xml:space="preserve">صفاء </t>
  </si>
  <si>
    <t xml:space="preserve">تركي </t>
  </si>
  <si>
    <t xml:space="preserve">شرشار </t>
  </si>
  <si>
    <t>اكرم</t>
  </si>
  <si>
    <t>سلاط</t>
  </si>
  <si>
    <t>عقبة</t>
  </si>
  <si>
    <t xml:space="preserve">بوعلي </t>
  </si>
  <si>
    <t>محمدأمين</t>
  </si>
  <si>
    <t xml:space="preserve">حربي </t>
  </si>
  <si>
    <t xml:space="preserve">مناجلية </t>
  </si>
  <si>
    <t xml:space="preserve">محمدلخضر </t>
  </si>
  <si>
    <t>بلعيد</t>
  </si>
  <si>
    <t xml:space="preserve"> هناء</t>
  </si>
  <si>
    <t xml:space="preserve">سياسي </t>
  </si>
  <si>
    <t xml:space="preserve">وفاء </t>
  </si>
  <si>
    <t xml:space="preserve">ايمان </t>
  </si>
  <si>
    <t>بوعنان</t>
  </si>
  <si>
    <t xml:space="preserve"> ويسام</t>
  </si>
  <si>
    <t xml:space="preserve">حمداش </t>
  </si>
  <si>
    <t>بشري</t>
  </si>
  <si>
    <t xml:space="preserve">بوحركات </t>
  </si>
  <si>
    <t>روميساء</t>
  </si>
  <si>
    <t xml:space="preserve">مزوزي </t>
  </si>
  <si>
    <t xml:space="preserve">اوسيف </t>
  </si>
  <si>
    <t xml:space="preserve">مريم </t>
  </si>
  <si>
    <t xml:space="preserve">بوشارب </t>
  </si>
  <si>
    <t>كريمة</t>
  </si>
  <si>
    <r>
      <t xml:space="preserve"> منوبة وداد</t>
    </r>
    <r>
      <rPr>
        <sz val="16"/>
        <rFont val="Calibri"/>
        <family val="2"/>
        <scheme val="minor"/>
      </rPr>
      <t>(D)(مع)</t>
    </r>
  </si>
  <si>
    <t xml:space="preserve">يعقوبي </t>
  </si>
  <si>
    <t xml:space="preserve">إيناس </t>
  </si>
  <si>
    <t>كريشام</t>
  </si>
  <si>
    <t>ملاك</t>
  </si>
  <si>
    <t>حولي</t>
  </si>
  <si>
    <t>ليندة</t>
  </si>
  <si>
    <t>مقصى</t>
  </si>
  <si>
    <t>مــــنــــقـــطـــع</t>
  </si>
  <si>
    <t>نجاح</t>
  </si>
  <si>
    <t>ناجح بالإنقاذ</t>
  </si>
</sst>
</file>

<file path=xl/styles.xml><?xml version="1.0" encoding="utf-8"?>
<styleSheet xmlns="http://schemas.openxmlformats.org/spreadsheetml/2006/main">
  <numFmts count="1">
    <numFmt numFmtId="164" formatCode="0.000"/>
  </numFmts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Comic Sans MS"/>
      <family val="4"/>
    </font>
    <font>
      <b/>
      <sz val="12"/>
      <name val="Comic Sans MS"/>
      <family val="4"/>
    </font>
    <font>
      <b/>
      <sz val="14"/>
      <name val="Simplified Arabic"/>
      <family val="1"/>
    </font>
    <font>
      <b/>
      <sz val="10"/>
      <name val="Comic Sans MS"/>
      <family val="4"/>
    </font>
    <font>
      <b/>
      <sz val="12"/>
      <name val="Times New Roman"/>
      <family val="1"/>
    </font>
    <font>
      <sz val="10"/>
      <name val="Comic Sans MS"/>
      <family val="4"/>
    </font>
    <font>
      <b/>
      <sz val="11"/>
      <name val="Comic Sans MS"/>
      <family val="4"/>
    </font>
    <font>
      <b/>
      <sz val="10"/>
      <name val="Arial"/>
      <family val="2"/>
    </font>
    <font>
      <b/>
      <sz val="9"/>
      <name val="Comic Sans MS"/>
      <family val="4"/>
    </font>
    <font>
      <b/>
      <sz val="14"/>
      <name val="Arial"/>
      <family val="2"/>
    </font>
    <font>
      <b/>
      <sz val="8"/>
      <name val="Comic Sans MS"/>
      <family val="4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8"/>
      <name val="Simplified Arabic"/>
      <family val="1"/>
    </font>
    <font>
      <sz val="18"/>
      <color theme="1"/>
      <name val="Calibri"/>
      <family val="2"/>
      <scheme val="minor"/>
    </font>
    <font>
      <sz val="18"/>
      <name val="Calibri"/>
      <family val="2"/>
      <scheme val="minor"/>
    </font>
    <font>
      <sz val="16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35">
    <xf numFmtId="0" fontId="0" fillId="0" borderId="0" xfId="0"/>
    <xf numFmtId="0" fontId="2" fillId="0" borderId="1" xfId="1" applyFont="1" applyFill="1" applyBorder="1" applyAlignment="1">
      <alignment horizontal="center" vertical="center"/>
    </xf>
    <xf numFmtId="0" fontId="2" fillId="0" borderId="0" xfId="1" applyFont="1" applyFill="1"/>
    <xf numFmtId="0" fontId="4" fillId="0" borderId="1" xfId="1" applyFont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/>
    </xf>
    <xf numFmtId="2" fontId="5" fillId="0" borderId="1" xfId="1" applyNumberFormat="1" applyFont="1" applyFill="1" applyBorder="1" applyAlignment="1">
      <alignment horizontal="center"/>
    </xf>
    <xf numFmtId="0" fontId="5" fillId="0" borderId="1" xfId="1" applyFont="1" applyFill="1" applyBorder="1"/>
    <xf numFmtId="2" fontId="5" fillId="0" borderId="1" xfId="1" applyNumberFormat="1" applyFont="1" applyFill="1" applyBorder="1"/>
    <xf numFmtId="0" fontId="5" fillId="0" borderId="0" xfId="1" applyFont="1" applyFill="1"/>
    <xf numFmtId="2" fontId="5" fillId="2" borderId="1" xfId="1" applyNumberFormat="1" applyFont="1" applyFill="1" applyBorder="1"/>
    <xf numFmtId="0" fontId="2" fillId="0" borderId="0" xfId="1" applyFont="1" applyFill="1" applyBorder="1"/>
    <xf numFmtId="2" fontId="5" fillId="2" borderId="2" xfId="1" applyNumberFormat="1" applyFont="1" applyFill="1" applyBorder="1" applyAlignment="1">
      <alignment horizontal="center"/>
    </xf>
    <xf numFmtId="2" fontId="5" fillId="0" borderId="2" xfId="1" applyNumberFormat="1" applyFont="1" applyFill="1" applyBorder="1" applyAlignment="1">
      <alignment horizontal="center"/>
    </xf>
    <xf numFmtId="0" fontId="5" fillId="0" borderId="2" xfId="1" applyFont="1" applyFill="1" applyBorder="1"/>
    <xf numFmtId="2" fontId="5" fillId="0" borderId="2" xfId="1" applyNumberFormat="1" applyFont="1" applyFill="1" applyBorder="1"/>
    <xf numFmtId="0" fontId="7" fillId="0" borderId="0" xfId="1" applyFont="1" applyFill="1"/>
    <xf numFmtId="0" fontId="5" fillId="0" borderId="0" xfId="1" applyFont="1" applyFill="1" applyAlignment="1">
      <alignment horizontal="center"/>
    </xf>
    <xf numFmtId="0" fontId="8" fillId="0" borderId="0" xfId="2" applyFont="1" applyFill="1" applyAlignment="1">
      <alignment readingOrder="2"/>
    </xf>
    <xf numFmtId="0" fontId="10" fillId="0" borderId="1" xfId="2" applyFont="1" applyFill="1" applyBorder="1" applyAlignment="1">
      <alignment horizontal="center" vertical="center" wrapText="1" readingOrder="2"/>
    </xf>
    <xf numFmtId="0" fontId="10" fillId="0" borderId="5" xfId="2" applyFont="1" applyFill="1" applyBorder="1" applyAlignment="1">
      <alignment horizontal="center" vertical="center" wrapText="1" readingOrder="2"/>
    </xf>
    <xf numFmtId="0" fontId="10" fillId="0" borderId="0" xfId="2" applyFont="1" applyFill="1" applyAlignment="1">
      <alignment readingOrder="2"/>
    </xf>
    <xf numFmtId="0" fontId="10" fillId="0" borderId="1" xfId="2" applyFont="1" applyFill="1" applyBorder="1" applyAlignment="1">
      <alignment readingOrder="2"/>
    </xf>
    <xf numFmtId="4" fontId="5" fillId="0" borderId="1" xfId="2" applyNumberFormat="1" applyFont="1" applyFill="1" applyBorder="1" applyAlignment="1">
      <alignment horizontal="center" vertical="center" readingOrder="2"/>
    </xf>
    <xf numFmtId="3" fontId="5" fillId="0" borderId="1" xfId="2" applyNumberFormat="1" applyFont="1" applyFill="1" applyBorder="1" applyAlignment="1">
      <alignment horizontal="center" vertical="center" readingOrder="2"/>
    </xf>
    <xf numFmtId="4" fontId="5" fillId="0" borderId="1" xfId="2" applyNumberFormat="1" applyFont="1" applyFill="1" applyBorder="1" applyAlignment="1">
      <alignment horizontal="center" readingOrder="2"/>
    </xf>
    <xf numFmtId="0" fontId="5" fillId="0" borderId="1" xfId="2" applyFont="1" applyFill="1" applyBorder="1" applyAlignment="1">
      <alignment horizontal="center" readingOrder="2"/>
    </xf>
    <xf numFmtId="4" fontId="5" fillId="2" borderId="1" xfId="2" applyNumberFormat="1" applyFont="1" applyFill="1" applyBorder="1" applyAlignment="1">
      <alignment horizontal="center" vertical="center" readingOrder="2"/>
    </xf>
    <xf numFmtId="164" fontId="5" fillId="0" borderId="1" xfId="2" applyNumberFormat="1" applyFont="1" applyFill="1" applyBorder="1" applyAlignment="1">
      <alignment horizontal="center" readingOrder="2"/>
    </xf>
    <xf numFmtId="1" fontId="5" fillId="0" borderId="1" xfId="2" applyNumberFormat="1" applyFont="1" applyFill="1" applyBorder="1" applyAlignment="1">
      <alignment horizontal="center" readingOrder="2"/>
    </xf>
    <xf numFmtId="0" fontId="15" fillId="0" borderId="0" xfId="2" applyFont="1" applyFill="1"/>
    <xf numFmtId="0" fontId="9" fillId="2" borderId="17" xfId="2" applyFont="1" applyFill="1" applyBorder="1" applyAlignment="1">
      <alignment horizontal="center" vertical="center"/>
    </xf>
    <xf numFmtId="0" fontId="15" fillId="3" borderId="0" xfId="2" applyFont="1" applyFill="1"/>
    <xf numFmtId="0" fontId="11" fillId="0" borderId="0" xfId="2" applyFont="1" applyFill="1"/>
    <xf numFmtId="0" fontId="5" fillId="2" borderId="0" xfId="2" applyFont="1" applyFill="1" applyBorder="1" applyAlignment="1">
      <alignment readingOrder="2"/>
    </xf>
    <xf numFmtId="0" fontId="10" fillId="0" borderId="0" xfId="2" applyFont="1" applyFill="1" applyBorder="1" applyAlignment="1">
      <alignment readingOrder="2"/>
    </xf>
    <xf numFmtId="0" fontId="16" fillId="2" borderId="0" xfId="2" applyFont="1" applyFill="1" applyBorder="1" applyAlignment="1">
      <alignment horizontal="right" vertical="center"/>
    </xf>
    <xf numFmtId="4" fontId="10" fillId="0" borderId="0" xfId="2" applyNumberFormat="1" applyFont="1" applyFill="1" applyBorder="1" applyAlignment="1">
      <alignment horizontal="center" vertical="center" readingOrder="2"/>
    </xf>
    <xf numFmtId="3" fontId="10" fillId="0" borderId="0" xfId="2" applyNumberFormat="1" applyFont="1" applyFill="1" applyBorder="1" applyAlignment="1">
      <alignment horizontal="center" vertical="center" readingOrder="2"/>
    </xf>
    <xf numFmtId="4" fontId="10" fillId="0" borderId="0" xfId="2" applyNumberFormat="1" applyFont="1" applyFill="1" applyBorder="1" applyAlignment="1">
      <alignment horizontal="center" readingOrder="2"/>
    </xf>
    <xf numFmtId="0" fontId="10" fillId="0" borderId="0" xfId="2" applyFont="1" applyFill="1" applyBorder="1" applyAlignment="1">
      <alignment horizontal="center" readingOrder="2"/>
    </xf>
    <xf numFmtId="0" fontId="8" fillId="0" borderId="0" xfId="2" applyFont="1" applyFill="1" applyBorder="1" applyAlignment="1">
      <alignment readingOrder="2"/>
    </xf>
    <xf numFmtId="4" fontId="10" fillId="2" borderId="0" xfId="2" applyNumberFormat="1" applyFont="1" applyFill="1" applyBorder="1" applyAlignment="1">
      <alignment horizontal="center" vertical="center" readingOrder="2"/>
    </xf>
    <xf numFmtId="164" fontId="10" fillId="0" borderId="0" xfId="2" applyNumberFormat="1" applyFont="1" applyFill="1" applyBorder="1" applyAlignment="1">
      <alignment horizontal="center" readingOrder="2"/>
    </xf>
    <xf numFmtId="1" fontId="10" fillId="0" borderId="0" xfId="2" applyNumberFormat="1" applyFont="1" applyFill="1" applyBorder="1" applyAlignment="1">
      <alignment horizontal="center" readingOrder="2"/>
    </xf>
    <xf numFmtId="0" fontId="5" fillId="0" borderId="0" xfId="2" applyFont="1" applyFill="1" applyAlignment="1">
      <alignment readingOrder="2"/>
    </xf>
    <xf numFmtId="0" fontId="12" fillId="0" borderId="0" xfId="2" applyFont="1" applyFill="1" applyAlignment="1">
      <alignment readingOrder="2"/>
    </xf>
    <xf numFmtId="4" fontId="5" fillId="2" borderId="1" xfId="2" applyNumberFormat="1" applyFont="1" applyFill="1" applyBorder="1" applyAlignment="1">
      <alignment horizontal="center" readingOrder="2"/>
    </xf>
    <xf numFmtId="0" fontId="5" fillId="2" borderId="1" xfId="2" applyFont="1" applyFill="1" applyBorder="1" applyAlignment="1">
      <alignment horizontal="center" readingOrder="2"/>
    </xf>
    <xf numFmtId="164" fontId="5" fillId="2" borderId="1" xfId="2" applyNumberFormat="1" applyFont="1" applyFill="1" applyBorder="1" applyAlignment="1">
      <alignment horizontal="center" readingOrder="2"/>
    </xf>
    <xf numFmtId="3" fontId="5" fillId="2" borderId="1" xfId="2" applyNumberFormat="1" applyFont="1" applyFill="1" applyBorder="1" applyAlignment="1">
      <alignment horizontal="center" vertical="center" readingOrder="2"/>
    </xf>
    <xf numFmtId="0" fontId="5" fillId="2" borderId="9" xfId="2" applyFont="1" applyFill="1" applyBorder="1" applyAlignment="1">
      <alignment readingOrder="2"/>
    </xf>
    <xf numFmtId="0" fontId="5" fillId="0" borderId="0" xfId="2" applyFont="1" applyFill="1" applyBorder="1" applyAlignment="1">
      <alignment readingOrder="2"/>
    </xf>
    <xf numFmtId="0" fontId="3" fillId="0" borderId="1" xfId="1" applyFont="1" applyFill="1" applyBorder="1" applyAlignment="1">
      <alignment horizontal="center"/>
    </xf>
    <xf numFmtId="0" fontId="3" fillId="0" borderId="2" xfId="1" applyFont="1" applyFill="1" applyBorder="1" applyAlignment="1">
      <alignment horizontal="center"/>
    </xf>
    <xf numFmtId="0" fontId="3" fillId="0" borderId="1" xfId="1" applyFont="1" applyFill="1" applyBorder="1" applyAlignment="1">
      <alignment horizontal="center" vertical="center"/>
    </xf>
    <xf numFmtId="2" fontId="5" fillId="2" borderId="1" xfId="1" applyNumberFormat="1" applyFont="1" applyFill="1" applyBorder="1" applyAlignment="1">
      <alignment horizontal="center" vertical="center"/>
    </xf>
    <xf numFmtId="2" fontId="5" fillId="0" borderId="1" xfId="1" applyNumberFormat="1" applyFont="1" applyFill="1" applyBorder="1" applyAlignment="1">
      <alignment horizontal="center" vertical="center"/>
    </xf>
    <xf numFmtId="0" fontId="5" fillId="0" borderId="1" xfId="1" applyFont="1" applyFill="1" applyBorder="1" applyAlignment="1">
      <alignment horizontal="center" vertical="center"/>
    </xf>
    <xf numFmtId="0" fontId="2" fillId="0" borderId="0" xfId="1" applyFont="1" applyFill="1" applyAlignment="1">
      <alignment horizontal="center" vertical="center"/>
    </xf>
    <xf numFmtId="2" fontId="8" fillId="2" borderId="1" xfId="1" applyNumberFormat="1" applyFont="1" applyFill="1" applyBorder="1" applyAlignment="1">
      <alignment horizontal="center"/>
    </xf>
    <xf numFmtId="0" fontId="10" fillId="0" borderId="5" xfId="2" applyFont="1" applyFill="1" applyBorder="1" applyAlignment="1">
      <alignment horizontal="center" vertical="center" wrapText="1" readingOrder="2"/>
    </xf>
    <xf numFmtId="0" fontId="5" fillId="4" borderId="0" xfId="1" applyFont="1" applyFill="1"/>
    <xf numFmtId="0" fontId="10" fillId="4" borderId="0" xfId="2" applyFont="1" applyFill="1" applyAlignment="1">
      <alignment readingOrder="2"/>
    </xf>
    <xf numFmtId="0" fontId="3" fillId="2" borderId="1" xfId="1" applyFont="1" applyFill="1" applyBorder="1" applyAlignment="1">
      <alignment horizontal="center"/>
    </xf>
    <xf numFmtId="0" fontId="10" fillId="2" borderId="1" xfId="2" applyFont="1" applyFill="1" applyBorder="1" applyAlignment="1">
      <alignment readingOrder="2"/>
    </xf>
    <xf numFmtId="0" fontId="5" fillId="2" borderId="1" xfId="1" applyFont="1" applyFill="1" applyBorder="1"/>
    <xf numFmtId="1" fontId="5" fillId="2" borderId="1" xfId="2" applyNumberFormat="1" applyFont="1" applyFill="1" applyBorder="1" applyAlignment="1">
      <alignment horizontal="center" readingOrder="2"/>
    </xf>
    <xf numFmtId="0" fontId="15" fillId="2" borderId="0" xfId="2" applyFont="1" applyFill="1"/>
    <xf numFmtId="0" fontId="17" fillId="0" borderId="1" xfId="0" applyFont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18" fillId="2" borderId="1" xfId="0" applyFont="1" applyFill="1" applyBorder="1" applyAlignment="1">
      <alignment horizontal="center" vertical="center"/>
    </xf>
    <xf numFmtId="0" fontId="18" fillId="2" borderId="1" xfId="1" applyFont="1" applyFill="1" applyBorder="1" applyAlignment="1">
      <alignment horizontal="center" vertical="center"/>
    </xf>
    <xf numFmtId="0" fontId="15" fillId="0" borderId="0" xfId="2" applyFont="1" applyFill="1" applyAlignment="1">
      <alignment vertical="center"/>
    </xf>
    <xf numFmtId="4" fontId="5" fillId="4" borderId="1" xfId="2" applyNumberFormat="1" applyFont="1" applyFill="1" applyBorder="1" applyAlignment="1">
      <alignment horizontal="center" vertical="center" readingOrder="2"/>
    </xf>
    <xf numFmtId="3" fontId="5" fillId="4" borderId="1" xfId="2" applyNumberFormat="1" applyFont="1" applyFill="1" applyBorder="1" applyAlignment="1">
      <alignment horizontal="center" vertical="center" readingOrder="2"/>
    </xf>
    <xf numFmtId="0" fontId="5" fillId="4" borderId="1" xfId="2" applyFont="1" applyFill="1" applyBorder="1" applyAlignment="1">
      <alignment horizontal="center" vertical="center" readingOrder="2"/>
    </xf>
    <xf numFmtId="164" fontId="5" fillId="4" borderId="1" xfId="2" applyNumberFormat="1" applyFont="1" applyFill="1" applyBorder="1" applyAlignment="1">
      <alignment horizontal="center" vertical="center" readingOrder="2"/>
    </xf>
    <xf numFmtId="1" fontId="5" fillId="4" borderId="1" xfId="2" applyNumberFormat="1" applyFont="1" applyFill="1" applyBorder="1" applyAlignment="1">
      <alignment horizontal="center" vertical="center" readingOrder="2"/>
    </xf>
    <xf numFmtId="4" fontId="5" fillId="5" borderId="1" xfId="2" applyNumberFormat="1" applyFont="1" applyFill="1" applyBorder="1" applyAlignment="1">
      <alignment horizontal="center" vertical="center" readingOrder="2"/>
    </xf>
    <xf numFmtId="3" fontId="5" fillId="5" borderId="1" xfId="2" applyNumberFormat="1" applyFont="1" applyFill="1" applyBorder="1" applyAlignment="1">
      <alignment horizontal="center" vertical="center" readingOrder="2"/>
    </xf>
    <xf numFmtId="164" fontId="5" fillId="5" borderId="1" xfId="2" applyNumberFormat="1" applyFont="1" applyFill="1" applyBorder="1" applyAlignment="1">
      <alignment horizontal="center" readingOrder="2"/>
    </xf>
    <xf numFmtId="1" fontId="5" fillId="5" borderId="1" xfId="2" applyNumberFormat="1" applyFont="1" applyFill="1" applyBorder="1" applyAlignment="1">
      <alignment horizontal="center" readingOrder="2"/>
    </xf>
    <xf numFmtId="0" fontId="15" fillId="5" borderId="0" xfId="2" applyFont="1" applyFill="1"/>
    <xf numFmtId="0" fontId="9" fillId="5" borderId="17" xfId="2" applyFont="1" applyFill="1" applyBorder="1" applyAlignment="1">
      <alignment horizontal="center" vertical="center"/>
    </xf>
    <xf numFmtId="2" fontId="5" fillId="5" borderId="1" xfId="1" applyNumberFormat="1" applyFont="1" applyFill="1" applyBorder="1" applyAlignment="1">
      <alignment horizontal="center"/>
    </xf>
    <xf numFmtId="0" fontId="10" fillId="0" borderId="4" xfId="2" applyFont="1" applyFill="1" applyBorder="1" applyAlignment="1">
      <alignment horizontal="center" vertical="center" wrapText="1" readingOrder="2"/>
    </xf>
    <xf numFmtId="0" fontId="10" fillId="0" borderId="6" xfId="2" applyFont="1" applyFill="1" applyBorder="1" applyAlignment="1">
      <alignment horizontal="center" vertical="center" wrapText="1" readingOrder="2"/>
    </xf>
    <xf numFmtId="0" fontId="10" fillId="0" borderId="3" xfId="2" applyFont="1" applyFill="1" applyBorder="1" applyAlignment="1">
      <alignment horizontal="center" vertical="center" wrapText="1" readingOrder="2"/>
    </xf>
    <xf numFmtId="0" fontId="14" fillId="0" borderId="2" xfId="2" applyFont="1" applyBorder="1" applyAlignment="1">
      <alignment vertical="center"/>
    </xf>
    <xf numFmtId="0" fontId="14" fillId="0" borderId="6" xfId="2" applyFont="1" applyBorder="1" applyAlignment="1">
      <alignment vertical="center"/>
    </xf>
    <xf numFmtId="0" fontId="10" fillId="0" borderId="4" xfId="2" applyFont="1" applyFill="1" applyBorder="1" applyAlignment="1">
      <alignment horizontal="center" vertical="center" readingOrder="2"/>
    </xf>
    <xf numFmtId="0" fontId="10" fillId="0" borderId="6" xfId="2" applyFont="1" applyFill="1" applyBorder="1" applyAlignment="1">
      <alignment horizontal="center" vertical="center" readingOrder="2"/>
    </xf>
    <xf numFmtId="0" fontId="5" fillId="0" borderId="9" xfId="2" applyFont="1" applyFill="1" applyBorder="1" applyAlignment="1">
      <alignment horizontal="center" vertical="top" readingOrder="2"/>
    </xf>
    <xf numFmtId="0" fontId="5" fillId="0" borderId="10" xfId="2" applyFont="1" applyFill="1" applyBorder="1" applyAlignment="1">
      <alignment horizontal="center" vertical="top" readingOrder="2"/>
    </xf>
    <xf numFmtId="0" fontId="5" fillId="0" borderId="0" xfId="2" applyFont="1" applyFill="1" applyBorder="1" applyAlignment="1">
      <alignment horizontal="center" vertical="top" readingOrder="2"/>
    </xf>
    <xf numFmtId="0" fontId="5" fillId="0" borderId="12" xfId="2" applyFont="1" applyFill="1" applyBorder="1" applyAlignment="1">
      <alignment horizontal="center" vertical="top" readingOrder="2"/>
    </xf>
    <xf numFmtId="0" fontId="10" fillId="0" borderId="5" xfId="2" applyFont="1" applyFill="1" applyBorder="1" applyAlignment="1">
      <alignment horizontal="center" vertical="center" wrapText="1" readingOrder="2"/>
    </xf>
    <xf numFmtId="4" fontId="8" fillId="0" borderId="11" xfId="2" applyNumberFormat="1" applyFont="1" applyFill="1" applyBorder="1" applyAlignment="1">
      <alignment horizontal="center" vertical="center" readingOrder="2"/>
    </xf>
    <xf numFmtId="4" fontId="8" fillId="0" borderId="0" xfId="2" applyNumberFormat="1" applyFont="1" applyFill="1" applyBorder="1" applyAlignment="1">
      <alignment horizontal="center" vertical="center" readingOrder="2"/>
    </xf>
    <xf numFmtId="4" fontId="8" fillId="0" borderId="12" xfId="2" applyNumberFormat="1" applyFont="1" applyFill="1" applyBorder="1" applyAlignment="1">
      <alignment horizontal="center" vertical="center" readingOrder="2"/>
    </xf>
    <xf numFmtId="0" fontId="5" fillId="0" borderId="8" xfId="2" applyFont="1" applyFill="1" applyBorder="1" applyAlignment="1">
      <alignment horizontal="center" vertical="top" readingOrder="2"/>
    </xf>
    <xf numFmtId="0" fontId="5" fillId="0" borderId="11" xfId="2" applyFont="1" applyFill="1" applyBorder="1" applyAlignment="1">
      <alignment horizontal="center" vertical="top" readingOrder="2"/>
    </xf>
    <xf numFmtId="0" fontId="6" fillId="2" borderId="3" xfId="2" applyFont="1" applyFill="1" applyBorder="1" applyAlignment="1">
      <alignment horizontal="center" vertical="center" wrapText="1" readingOrder="2"/>
    </xf>
    <xf numFmtId="0" fontId="6" fillId="2" borderId="7" xfId="2" applyFont="1" applyFill="1" applyBorder="1" applyAlignment="1">
      <alignment horizontal="center" vertical="center" wrapText="1" readingOrder="2"/>
    </xf>
    <xf numFmtId="0" fontId="6" fillId="2" borderId="16" xfId="2" applyFont="1" applyFill="1" applyBorder="1" applyAlignment="1">
      <alignment horizontal="center" vertical="center" wrapText="1" readingOrder="2"/>
    </xf>
    <xf numFmtId="0" fontId="13" fillId="0" borderId="10" xfId="2" applyFont="1" applyBorder="1" applyAlignment="1">
      <alignment horizontal="center" vertical="top"/>
    </xf>
    <xf numFmtId="0" fontId="13" fillId="0" borderId="13" xfId="2" applyFont="1" applyBorder="1" applyAlignment="1">
      <alignment horizontal="center" vertical="top"/>
    </xf>
    <xf numFmtId="0" fontId="13" fillId="0" borderId="15" xfId="2" applyFont="1" applyBorder="1" applyAlignment="1">
      <alignment horizontal="center" vertical="top"/>
    </xf>
    <xf numFmtId="0" fontId="15" fillId="0" borderId="1" xfId="2" applyFont="1" applyBorder="1" applyAlignment="1">
      <alignment horizontal="center" vertical="center"/>
    </xf>
    <xf numFmtId="0" fontId="14" fillId="0" borderId="7" xfId="2" applyFont="1" applyBorder="1" applyAlignment="1">
      <alignment vertical="center"/>
    </xf>
    <xf numFmtId="0" fontId="3" fillId="0" borderId="8" xfId="2" applyFont="1" applyFill="1" applyBorder="1" applyAlignment="1">
      <alignment horizontal="center" vertical="center" readingOrder="1"/>
    </xf>
    <xf numFmtId="0" fontId="3" fillId="0" borderId="0" xfId="2" applyFont="1" applyFill="1" applyBorder="1" applyAlignment="1">
      <alignment horizontal="center" vertical="center" readingOrder="1"/>
    </xf>
    <xf numFmtId="0" fontId="3" fillId="0" borderId="12" xfId="2" applyFont="1" applyFill="1" applyBorder="1" applyAlignment="1">
      <alignment horizontal="center" vertical="center" readingOrder="1"/>
    </xf>
    <xf numFmtId="0" fontId="3" fillId="0" borderId="13" xfId="2" applyFont="1" applyFill="1" applyBorder="1" applyAlignment="1">
      <alignment horizontal="center" vertical="center" readingOrder="1"/>
    </xf>
    <xf numFmtId="0" fontId="3" fillId="0" borderId="14" xfId="2" applyFont="1" applyFill="1" applyBorder="1" applyAlignment="1">
      <alignment horizontal="center" vertical="center" readingOrder="1"/>
    </xf>
    <xf numFmtId="0" fontId="3" fillId="0" borderId="15" xfId="2" applyFont="1" applyFill="1" applyBorder="1" applyAlignment="1">
      <alignment horizontal="center" vertical="center" readingOrder="1"/>
    </xf>
    <xf numFmtId="0" fontId="5" fillId="0" borderId="13" xfId="2" applyFont="1" applyFill="1" applyBorder="1" applyAlignment="1">
      <alignment horizontal="center" vertical="top" readingOrder="2"/>
    </xf>
    <xf numFmtId="0" fontId="5" fillId="0" borderId="15" xfId="2" applyFont="1" applyFill="1" applyBorder="1" applyAlignment="1">
      <alignment horizontal="center" vertical="top" readingOrder="2"/>
    </xf>
    <xf numFmtId="4" fontId="5" fillId="0" borderId="8" xfId="2" applyNumberFormat="1" applyFont="1" applyFill="1" applyBorder="1" applyAlignment="1">
      <alignment horizontal="center" vertical="top" readingOrder="2"/>
    </xf>
    <xf numFmtId="4" fontId="5" fillId="0" borderId="9" xfId="2" applyNumberFormat="1" applyFont="1" applyFill="1" applyBorder="1" applyAlignment="1">
      <alignment horizontal="center" vertical="top" readingOrder="2"/>
    </xf>
    <xf numFmtId="4" fontId="5" fillId="0" borderId="10" xfId="2" applyNumberFormat="1" applyFont="1" applyFill="1" applyBorder="1" applyAlignment="1">
      <alignment horizontal="center" vertical="top" readingOrder="2"/>
    </xf>
    <xf numFmtId="4" fontId="5" fillId="0" borderId="11" xfId="2" applyNumberFormat="1" applyFont="1" applyFill="1" applyBorder="1" applyAlignment="1">
      <alignment horizontal="center" vertical="top" readingOrder="2"/>
    </xf>
    <xf numFmtId="4" fontId="5" fillId="0" borderId="0" xfId="2" applyNumberFormat="1" applyFont="1" applyFill="1" applyBorder="1" applyAlignment="1">
      <alignment horizontal="center" vertical="top" readingOrder="2"/>
    </xf>
    <xf numFmtId="4" fontId="5" fillId="0" borderId="12" xfId="2" applyNumberFormat="1" applyFont="1" applyFill="1" applyBorder="1" applyAlignment="1">
      <alignment horizontal="center" vertical="top" readingOrder="2"/>
    </xf>
    <xf numFmtId="0" fontId="8" fillId="0" borderId="3" xfId="2" applyFont="1" applyFill="1" applyBorder="1" applyAlignment="1">
      <alignment horizontal="center" vertical="center" readingOrder="2"/>
    </xf>
    <xf numFmtId="0" fontId="13" fillId="0" borderId="7" xfId="2" applyBorder="1"/>
    <xf numFmtId="0" fontId="13" fillId="0" borderId="2" xfId="2" applyBorder="1"/>
    <xf numFmtId="0" fontId="9" fillId="0" borderId="3" xfId="2" applyFont="1" applyBorder="1" applyAlignment="1">
      <alignment horizontal="center" vertical="center"/>
    </xf>
    <xf numFmtId="0" fontId="9" fillId="0" borderId="7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14" fillId="0" borderId="6" xfId="2" applyFont="1" applyBorder="1" applyAlignment="1">
      <alignment horizontal="center" vertical="center"/>
    </xf>
    <xf numFmtId="0" fontId="14" fillId="0" borderId="5" xfId="2" applyFont="1" applyBorder="1" applyAlignment="1">
      <alignment vertical="center"/>
    </xf>
    <xf numFmtId="0" fontId="3" fillId="0" borderId="9" xfId="2" applyFont="1" applyFill="1" applyBorder="1" applyAlignment="1">
      <alignment horizontal="center" vertical="center" readingOrder="1"/>
    </xf>
    <xf numFmtId="0" fontId="3" fillId="0" borderId="10" xfId="2" applyFont="1" applyFill="1" applyBorder="1" applyAlignment="1">
      <alignment horizontal="center" vertical="center" readingOrder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8"/>
  <sheetViews>
    <sheetView rightToLeft="1" view="pageBreakPreview" zoomScaleSheetLayoutView="100" workbookViewId="0">
      <selection activeCell="N69" sqref="N69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4" width="10.7109375" style="8" customWidth="1"/>
    <col min="5" max="6" width="10.7109375" style="16" customWidth="1"/>
    <col min="7" max="8" width="10.7109375" style="8" customWidth="1"/>
    <col min="9" max="9" width="12.85546875" style="16" customWidth="1"/>
    <col min="10" max="256" width="11.5703125" style="8"/>
    <col min="257" max="257" width="3.85546875" style="8" bestFit="1" customWidth="1"/>
    <col min="258" max="258" width="10.7109375" style="8" customWidth="1"/>
    <col min="259" max="259" width="16.7109375" style="8" customWidth="1"/>
    <col min="260" max="264" width="7.5703125" style="8" customWidth="1"/>
    <col min="265" max="265" width="10.28515625" style="8" customWidth="1"/>
    <col min="266" max="512" width="11.5703125" style="8"/>
    <col min="513" max="513" width="3.85546875" style="8" bestFit="1" customWidth="1"/>
    <col min="514" max="514" width="10.7109375" style="8" customWidth="1"/>
    <col min="515" max="515" width="16.7109375" style="8" customWidth="1"/>
    <col min="516" max="520" width="7.5703125" style="8" customWidth="1"/>
    <col min="521" max="521" width="10.28515625" style="8" customWidth="1"/>
    <col min="522" max="768" width="11.5703125" style="8"/>
    <col min="769" max="769" width="3.85546875" style="8" bestFit="1" customWidth="1"/>
    <col min="770" max="770" width="10.7109375" style="8" customWidth="1"/>
    <col min="771" max="771" width="16.7109375" style="8" customWidth="1"/>
    <col min="772" max="776" width="7.5703125" style="8" customWidth="1"/>
    <col min="777" max="777" width="10.28515625" style="8" customWidth="1"/>
    <col min="778" max="1024" width="11.5703125" style="8"/>
    <col min="1025" max="1025" width="3.85546875" style="8" bestFit="1" customWidth="1"/>
    <col min="1026" max="1026" width="10.7109375" style="8" customWidth="1"/>
    <col min="1027" max="1027" width="16.7109375" style="8" customWidth="1"/>
    <col min="1028" max="1032" width="7.5703125" style="8" customWidth="1"/>
    <col min="1033" max="1033" width="10.28515625" style="8" customWidth="1"/>
    <col min="1034" max="1280" width="11.5703125" style="8"/>
    <col min="1281" max="1281" width="3.85546875" style="8" bestFit="1" customWidth="1"/>
    <col min="1282" max="1282" width="10.7109375" style="8" customWidth="1"/>
    <col min="1283" max="1283" width="16.7109375" style="8" customWidth="1"/>
    <col min="1284" max="1288" width="7.5703125" style="8" customWidth="1"/>
    <col min="1289" max="1289" width="10.28515625" style="8" customWidth="1"/>
    <col min="1290" max="1536" width="11.5703125" style="8"/>
    <col min="1537" max="1537" width="3.85546875" style="8" bestFit="1" customWidth="1"/>
    <col min="1538" max="1538" width="10.7109375" style="8" customWidth="1"/>
    <col min="1539" max="1539" width="16.7109375" style="8" customWidth="1"/>
    <col min="1540" max="1544" width="7.5703125" style="8" customWidth="1"/>
    <col min="1545" max="1545" width="10.28515625" style="8" customWidth="1"/>
    <col min="1546" max="1792" width="11.5703125" style="8"/>
    <col min="1793" max="1793" width="3.85546875" style="8" bestFit="1" customWidth="1"/>
    <col min="1794" max="1794" width="10.7109375" style="8" customWidth="1"/>
    <col min="1795" max="1795" width="16.7109375" style="8" customWidth="1"/>
    <col min="1796" max="1800" width="7.5703125" style="8" customWidth="1"/>
    <col min="1801" max="1801" width="10.28515625" style="8" customWidth="1"/>
    <col min="1802" max="2048" width="11.5703125" style="8"/>
    <col min="2049" max="2049" width="3.85546875" style="8" bestFit="1" customWidth="1"/>
    <col min="2050" max="2050" width="10.7109375" style="8" customWidth="1"/>
    <col min="2051" max="2051" width="16.7109375" style="8" customWidth="1"/>
    <col min="2052" max="2056" width="7.5703125" style="8" customWidth="1"/>
    <col min="2057" max="2057" width="10.28515625" style="8" customWidth="1"/>
    <col min="2058" max="2304" width="11.5703125" style="8"/>
    <col min="2305" max="2305" width="3.85546875" style="8" bestFit="1" customWidth="1"/>
    <col min="2306" max="2306" width="10.7109375" style="8" customWidth="1"/>
    <col min="2307" max="2307" width="16.7109375" style="8" customWidth="1"/>
    <col min="2308" max="2312" width="7.5703125" style="8" customWidth="1"/>
    <col min="2313" max="2313" width="10.28515625" style="8" customWidth="1"/>
    <col min="2314" max="2560" width="11.5703125" style="8"/>
    <col min="2561" max="2561" width="3.85546875" style="8" bestFit="1" customWidth="1"/>
    <col min="2562" max="2562" width="10.7109375" style="8" customWidth="1"/>
    <col min="2563" max="2563" width="16.7109375" style="8" customWidth="1"/>
    <col min="2564" max="2568" width="7.5703125" style="8" customWidth="1"/>
    <col min="2569" max="2569" width="10.28515625" style="8" customWidth="1"/>
    <col min="2570" max="2816" width="11.5703125" style="8"/>
    <col min="2817" max="2817" width="3.85546875" style="8" bestFit="1" customWidth="1"/>
    <col min="2818" max="2818" width="10.7109375" style="8" customWidth="1"/>
    <col min="2819" max="2819" width="16.7109375" style="8" customWidth="1"/>
    <col min="2820" max="2824" width="7.5703125" style="8" customWidth="1"/>
    <col min="2825" max="2825" width="10.28515625" style="8" customWidth="1"/>
    <col min="2826" max="3072" width="11.5703125" style="8"/>
    <col min="3073" max="3073" width="3.85546875" style="8" bestFit="1" customWidth="1"/>
    <col min="3074" max="3074" width="10.7109375" style="8" customWidth="1"/>
    <col min="3075" max="3075" width="16.7109375" style="8" customWidth="1"/>
    <col min="3076" max="3080" width="7.5703125" style="8" customWidth="1"/>
    <col min="3081" max="3081" width="10.28515625" style="8" customWidth="1"/>
    <col min="3082" max="3328" width="11.5703125" style="8"/>
    <col min="3329" max="3329" width="3.85546875" style="8" bestFit="1" customWidth="1"/>
    <col min="3330" max="3330" width="10.7109375" style="8" customWidth="1"/>
    <col min="3331" max="3331" width="16.7109375" style="8" customWidth="1"/>
    <col min="3332" max="3336" width="7.5703125" style="8" customWidth="1"/>
    <col min="3337" max="3337" width="10.28515625" style="8" customWidth="1"/>
    <col min="3338" max="3584" width="11.5703125" style="8"/>
    <col min="3585" max="3585" width="3.85546875" style="8" bestFit="1" customWidth="1"/>
    <col min="3586" max="3586" width="10.7109375" style="8" customWidth="1"/>
    <col min="3587" max="3587" width="16.7109375" style="8" customWidth="1"/>
    <col min="3588" max="3592" width="7.5703125" style="8" customWidth="1"/>
    <col min="3593" max="3593" width="10.28515625" style="8" customWidth="1"/>
    <col min="3594" max="3840" width="11.5703125" style="8"/>
    <col min="3841" max="3841" width="3.85546875" style="8" bestFit="1" customWidth="1"/>
    <col min="3842" max="3842" width="10.7109375" style="8" customWidth="1"/>
    <col min="3843" max="3843" width="16.7109375" style="8" customWidth="1"/>
    <col min="3844" max="3848" width="7.5703125" style="8" customWidth="1"/>
    <col min="3849" max="3849" width="10.28515625" style="8" customWidth="1"/>
    <col min="3850" max="4096" width="11.5703125" style="8"/>
    <col min="4097" max="4097" width="3.85546875" style="8" bestFit="1" customWidth="1"/>
    <col min="4098" max="4098" width="10.7109375" style="8" customWidth="1"/>
    <col min="4099" max="4099" width="16.7109375" style="8" customWidth="1"/>
    <col min="4100" max="4104" width="7.5703125" style="8" customWidth="1"/>
    <col min="4105" max="4105" width="10.28515625" style="8" customWidth="1"/>
    <col min="4106" max="4352" width="11.5703125" style="8"/>
    <col min="4353" max="4353" width="3.85546875" style="8" bestFit="1" customWidth="1"/>
    <col min="4354" max="4354" width="10.7109375" style="8" customWidth="1"/>
    <col min="4355" max="4355" width="16.7109375" style="8" customWidth="1"/>
    <col min="4356" max="4360" width="7.5703125" style="8" customWidth="1"/>
    <col min="4361" max="4361" width="10.28515625" style="8" customWidth="1"/>
    <col min="4362" max="4608" width="11.5703125" style="8"/>
    <col min="4609" max="4609" width="3.85546875" style="8" bestFit="1" customWidth="1"/>
    <col min="4610" max="4610" width="10.7109375" style="8" customWidth="1"/>
    <col min="4611" max="4611" width="16.7109375" style="8" customWidth="1"/>
    <col min="4612" max="4616" width="7.5703125" style="8" customWidth="1"/>
    <col min="4617" max="4617" width="10.28515625" style="8" customWidth="1"/>
    <col min="4618" max="4864" width="11.5703125" style="8"/>
    <col min="4865" max="4865" width="3.85546875" style="8" bestFit="1" customWidth="1"/>
    <col min="4866" max="4866" width="10.7109375" style="8" customWidth="1"/>
    <col min="4867" max="4867" width="16.7109375" style="8" customWidth="1"/>
    <col min="4868" max="4872" width="7.5703125" style="8" customWidth="1"/>
    <col min="4873" max="4873" width="10.28515625" style="8" customWidth="1"/>
    <col min="4874" max="5120" width="11.5703125" style="8"/>
    <col min="5121" max="5121" width="3.85546875" style="8" bestFit="1" customWidth="1"/>
    <col min="5122" max="5122" width="10.7109375" style="8" customWidth="1"/>
    <col min="5123" max="5123" width="16.7109375" style="8" customWidth="1"/>
    <col min="5124" max="5128" width="7.5703125" style="8" customWidth="1"/>
    <col min="5129" max="5129" width="10.28515625" style="8" customWidth="1"/>
    <col min="5130" max="5376" width="11.5703125" style="8"/>
    <col min="5377" max="5377" width="3.85546875" style="8" bestFit="1" customWidth="1"/>
    <col min="5378" max="5378" width="10.7109375" style="8" customWidth="1"/>
    <col min="5379" max="5379" width="16.7109375" style="8" customWidth="1"/>
    <col min="5380" max="5384" width="7.5703125" style="8" customWidth="1"/>
    <col min="5385" max="5385" width="10.28515625" style="8" customWidth="1"/>
    <col min="5386" max="5632" width="11.5703125" style="8"/>
    <col min="5633" max="5633" width="3.85546875" style="8" bestFit="1" customWidth="1"/>
    <col min="5634" max="5634" width="10.7109375" style="8" customWidth="1"/>
    <col min="5635" max="5635" width="16.7109375" style="8" customWidth="1"/>
    <col min="5636" max="5640" width="7.5703125" style="8" customWidth="1"/>
    <col min="5641" max="5641" width="10.28515625" style="8" customWidth="1"/>
    <col min="5642" max="5888" width="11.5703125" style="8"/>
    <col min="5889" max="5889" width="3.85546875" style="8" bestFit="1" customWidth="1"/>
    <col min="5890" max="5890" width="10.7109375" style="8" customWidth="1"/>
    <col min="5891" max="5891" width="16.7109375" style="8" customWidth="1"/>
    <col min="5892" max="5896" width="7.5703125" style="8" customWidth="1"/>
    <col min="5897" max="5897" width="10.28515625" style="8" customWidth="1"/>
    <col min="5898" max="6144" width="11.5703125" style="8"/>
    <col min="6145" max="6145" width="3.85546875" style="8" bestFit="1" customWidth="1"/>
    <col min="6146" max="6146" width="10.7109375" style="8" customWidth="1"/>
    <col min="6147" max="6147" width="16.7109375" style="8" customWidth="1"/>
    <col min="6148" max="6152" width="7.5703125" style="8" customWidth="1"/>
    <col min="6153" max="6153" width="10.28515625" style="8" customWidth="1"/>
    <col min="6154" max="6400" width="11.5703125" style="8"/>
    <col min="6401" max="6401" width="3.85546875" style="8" bestFit="1" customWidth="1"/>
    <col min="6402" max="6402" width="10.7109375" style="8" customWidth="1"/>
    <col min="6403" max="6403" width="16.7109375" style="8" customWidth="1"/>
    <col min="6404" max="6408" width="7.5703125" style="8" customWidth="1"/>
    <col min="6409" max="6409" width="10.28515625" style="8" customWidth="1"/>
    <col min="6410" max="6656" width="11.5703125" style="8"/>
    <col min="6657" max="6657" width="3.85546875" style="8" bestFit="1" customWidth="1"/>
    <col min="6658" max="6658" width="10.7109375" style="8" customWidth="1"/>
    <col min="6659" max="6659" width="16.7109375" style="8" customWidth="1"/>
    <col min="6660" max="6664" width="7.5703125" style="8" customWidth="1"/>
    <col min="6665" max="6665" width="10.28515625" style="8" customWidth="1"/>
    <col min="6666" max="6912" width="11.5703125" style="8"/>
    <col min="6913" max="6913" width="3.85546875" style="8" bestFit="1" customWidth="1"/>
    <col min="6914" max="6914" width="10.7109375" style="8" customWidth="1"/>
    <col min="6915" max="6915" width="16.7109375" style="8" customWidth="1"/>
    <col min="6916" max="6920" width="7.5703125" style="8" customWidth="1"/>
    <col min="6921" max="6921" width="10.28515625" style="8" customWidth="1"/>
    <col min="6922" max="7168" width="11.5703125" style="8"/>
    <col min="7169" max="7169" width="3.85546875" style="8" bestFit="1" customWidth="1"/>
    <col min="7170" max="7170" width="10.7109375" style="8" customWidth="1"/>
    <col min="7171" max="7171" width="16.7109375" style="8" customWidth="1"/>
    <col min="7172" max="7176" width="7.5703125" style="8" customWidth="1"/>
    <col min="7177" max="7177" width="10.28515625" style="8" customWidth="1"/>
    <col min="7178" max="7424" width="11.5703125" style="8"/>
    <col min="7425" max="7425" width="3.85546875" style="8" bestFit="1" customWidth="1"/>
    <col min="7426" max="7426" width="10.7109375" style="8" customWidth="1"/>
    <col min="7427" max="7427" width="16.7109375" style="8" customWidth="1"/>
    <col min="7428" max="7432" width="7.5703125" style="8" customWidth="1"/>
    <col min="7433" max="7433" width="10.28515625" style="8" customWidth="1"/>
    <col min="7434" max="7680" width="11.5703125" style="8"/>
    <col min="7681" max="7681" width="3.85546875" style="8" bestFit="1" customWidth="1"/>
    <col min="7682" max="7682" width="10.7109375" style="8" customWidth="1"/>
    <col min="7683" max="7683" width="16.7109375" style="8" customWidth="1"/>
    <col min="7684" max="7688" width="7.5703125" style="8" customWidth="1"/>
    <col min="7689" max="7689" width="10.28515625" style="8" customWidth="1"/>
    <col min="7690" max="7936" width="11.5703125" style="8"/>
    <col min="7937" max="7937" width="3.85546875" style="8" bestFit="1" customWidth="1"/>
    <col min="7938" max="7938" width="10.7109375" style="8" customWidth="1"/>
    <col min="7939" max="7939" width="16.7109375" style="8" customWidth="1"/>
    <col min="7940" max="7944" width="7.5703125" style="8" customWidth="1"/>
    <col min="7945" max="7945" width="10.28515625" style="8" customWidth="1"/>
    <col min="7946" max="8192" width="11.5703125" style="8"/>
    <col min="8193" max="8193" width="3.85546875" style="8" bestFit="1" customWidth="1"/>
    <col min="8194" max="8194" width="10.7109375" style="8" customWidth="1"/>
    <col min="8195" max="8195" width="16.7109375" style="8" customWidth="1"/>
    <col min="8196" max="8200" width="7.5703125" style="8" customWidth="1"/>
    <col min="8201" max="8201" width="10.28515625" style="8" customWidth="1"/>
    <col min="8202" max="8448" width="11.5703125" style="8"/>
    <col min="8449" max="8449" width="3.85546875" style="8" bestFit="1" customWidth="1"/>
    <col min="8450" max="8450" width="10.7109375" style="8" customWidth="1"/>
    <col min="8451" max="8451" width="16.7109375" style="8" customWidth="1"/>
    <col min="8452" max="8456" width="7.5703125" style="8" customWidth="1"/>
    <col min="8457" max="8457" width="10.28515625" style="8" customWidth="1"/>
    <col min="8458" max="8704" width="11.5703125" style="8"/>
    <col min="8705" max="8705" width="3.85546875" style="8" bestFit="1" customWidth="1"/>
    <col min="8706" max="8706" width="10.7109375" style="8" customWidth="1"/>
    <col min="8707" max="8707" width="16.7109375" style="8" customWidth="1"/>
    <col min="8708" max="8712" width="7.5703125" style="8" customWidth="1"/>
    <col min="8713" max="8713" width="10.28515625" style="8" customWidth="1"/>
    <col min="8714" max="8960" width="11.5703125" style="8"/>
    <col min="8961" max="8961" width="3.85546875" style="8" bestFit="1" customWidth="1"/>
    <col min="8962" max="8962" width="10.7109375" style="8" customWidth="1"/>
    <col min="8963" max="8963" width="16.7109375" style="8" customWidth="1"/>
    <col min="8964" max="8968" width="7.5703125" style="8" customWidth="1"/>
    <col min="8969" max="8969" width="10.28515625" style="8" customWidth="1"/>
    <col min="8970" max="9216" width="11.5703125" style="8"/>
    <col min="9217" max="9217" width="3.85546875" style="8" bestFit="1" customWidth="1"/>
    <col min="9218" max="9218" width="10.7109375" style="8" customWidth="1"/>
    <col min="9219" max="9219" width="16.7109375" style="8" customWidth="1"/>
    <col min="9220" max="9224" width="7.5703125" style="8" customWidth="1"/>
    <col min="9225" max="9225" width="10.28515625" style="8" customWidth="1"/>
    <col min="9226" max="9472" width="11.5703125" style="8"/>
    <col min="9473" max="9473" width="3.85546875" style="8" bestFit="1" customWidth="1"/>
    <col min="9474" max="9474" width="10.7109375" style="8" customWidth="1"/>
    <col min="9475" max="9475" width="16.7109375" style="8" customWidth="1"/>
    <col min="9476" max="9480" width="7.5703125" style="8" customWidth="1"/>
    <col min="9481" max="9481" width="10.28515625" style="8" customWidth="1"/>
    <col min="9482" max="9728" width="11.5703125" style="8"/>
    <col min="9729" max="9729" width="3.85546875" style="8" bestFit="1" customWidth="1"/>
    <col min="9730" max="9730" width="10.7109375" style="8" customWidth="1"/>
    <col min="9731" max="9731" width="16.7109375" style="8" customWidth="1"/>
    <col min="9732" max="9736" width="7.5703125" style="8" customWidth="1"/>
    <col min="9737" max="9737" width="10.28515625" style="8" customWidth="1"/>
    <col min="9738" max="9984" width="11.5703125" style="8"/>
    <col min="9985" max="9985" width="3.85546875" style="8" bestFit="1" customWidth="1"/>
    <col min="9986" max="9986" width="10.7109375" style="8" customWidth="1"/>
    <col min="9987" max="9987" width="16.7109375" style="8" customWidth="1"/>
    <col min="9988" max="9992" width="7.5703125" style="8" customWidth="1"/>
    <col min="9993" max="9993" width="10.28515625" style="8" customWidth="1"/>
    <col min="9994" max="10240" width="11.5703125" style="8"/>
    <col min="10241" max="10241" width="3.85546875" style="8" bestFit="1" customWidth="1"/>
    <col min="10242" max="10242" width="10.7109375" style="8" customWidth="1"/>
    <col min="10243" max="10243" width="16.7109375" style="8" customWidth="1"/>
    <col min="10244" max="10248" width="7.5703125" style="8" customWidth="1"/>
    <col min="10249" max="10249" width="10.28515625" style="8" customWidth="1"/>
    <col min="10250" max="10496" width="11.5703125" style="8"/>
    <col min="10497" max="10497" width="3.85546875" style="8" bestFit="1" customWidth="1"/>
    <col min="10498" max="10498" width="10.7109375" style="8" customWidth="1"/>
    <col min="10499" max="10499" width="16.7109375" style="8" customWidth="1"/>
    <col min="10500" max="10504" width="7.5703125" style="8" customWidth="1"/>
    <col min="10505" max="10505" width="10.28515625" style="8" customWidth="1"/>
    <col min="10506" max="10752" width="11.5703125" style="8"/>
    <col min="10753" max="10753" width="3.85546875" style="8" bestFit="1" customWidth="1"/>
    <col min="10754" max="10754" width="10.7109375" style="8" customWidth="1"/>
    <col min="10755" max="10755" width="16.7109375" style="8" customWidth="1"/>
    <col min="10756" max="10760" width="7.5703125" style="8" customWidth="1"/>
    <col min="10761" max="10761" width="10.28515625" style="8" customWidth="1"/>
    <col min="10762" max="11008" width="11.5703125" style="8"/>
    <col min="11009" max="11009" width="3.85546875" style="8" bestFit="1" customWidth="1"/>
    <col min="11010" max="11010" width="10.7109375" style="8" customWidth="1"/>
    <col min="11011" max="11011" width="16.7109375" style="8" customWidth="1"/>
    <col min="11012" max="11016" width="7.5703125" style="8" customWidth="1"/>
    <col min="11017" max="11017" width="10.28515625" style="8" customWidth="1"/>
    <col min="11018" max="11264" width="11.5703125" style="8"/>
    <col min="11265" max="11265" width="3.85546875" style="8" bestFit="1" customWidth="1"/>
    <col min="11266" max="11266" width="10.7109375" style="8" customWidth="1"/>
    <col min="11267" max="11267" width="16.7109375" style="8" customWidth="1"/>
    <col min="11268" max="11272" width="7.5703125" style="8" customWidth="1"/>
    <col min="11273" max="11273" width="10.28515625" style="8" customWidth="1"/>
    <col min="11274" max="11520" width="11.5703125" style="8"/>
    <col min="11521" max="11521" width="3.85546875" style="8" bestFit="1" customWidth="1"/>
    <col min="11522" max="11522" width="10.7109375" style="8" customWidth="1"/>
    <col min="11523" max="11523" width="16.7109375" style="8" customWidth="1"/>
    <col min="11524" max="11528" width="7.5703125" style="8" customWidth="1"/>
    <col min="11529" max="11529" width="10.28515625" style="8" customWidth="1"/>
    <col min="11530" max="11776" width="11.5703125" style="8"/>
    <col min="11777" max="11777" width="3.85546875" style="8" bestFit="1" customWidth="1"/>
    <col min="11778" max="11778" width="10.7109375" style="8" customWidth="1"/>
    <col min="11779" max="11779" width="16.7109375" style="8" customWidth="1"/>
    <col min="11780" max="11784" width="7.5703125" style="8" customWidth="1"/>
    <col min="11785" max="11785" width="10.28515625" style="8" customWidth="1"/>
    <col min="11786" max="12032" width="11.5703125" style="8"/>
    <col min="12033" max="12033" width="3.85546875" style="8" bestFit="1" customWidth="1"/>
    <col min="12034" max="12034" width="10.7109375" style="8" customWidth="1"/>
    <col min="12035" max="12035" width="16.7109375" style="8" customWidth="1"/>
    <col min="12036" max="12040" width="7.5703125" style="8" customWidth="1"/>
    <col min="12041" max="12041" width="10.28515625" style="8" customWidth="1"/>
    <col min="12042" max="12288" width="11.5703125" style="8"/>
    <col min="12289" max="12289" width="3.85546875" style="8" bestFit="1" customWidth="1"/>
    <col min="12290" max="12290" width="10.7109375" style="8" customWidth="1"/>
    <col min="12291" max="12291" width="16.7109375" style="8" customWidth="1"/>
    <col min="12292" max="12296" width="7.5703125" style="8" customWidth="1"/>
    <col min="12297" max="12297" width="10.28515625" style="8" customWidth="1"/>
    <col min="12298" max="12544" width="11.5703125" style="8"/>
    <col min="12545" max="12545" width="3.85546875" style="8" bestFit="1" customWidth="1"/>
    <col min="12546" max="12546" width="10.7109375" style="8" customWidth="1"/>
    <col min="12547" max="12547" width="16.7109375" style="8" customWidth="1"/>
    <col min="12548" max="12552" width="7.5703125" style="8" customWidth="1"/>
    <col min="12553" max="12553" width="10.28515625" style="8" customWidth="1"/>
    <col min="12554" max="12800" width="11.5703125" style="8"/>
    <col min="12801" max="12801" width="3.85546875" style="8" bestFit="1" customWidth="1"/>
    <col min="12802" max="12802" width="10.7109375" style="8" customWidth="1"/>
    <col min="12803" max="12803" width="16.7109375" style="8" customWidth="1"/>
    <col min="12804" max="12808" width="7.5703125" style="8" customWidth="1"/>
    <col min="12809" max="12809" width="10.28515625" style="8" customWidth="1"/>
    <col min="12810" max="13056" width="11.5703125" style="8"/>
    <col min="13057" max="13057" width="3.85546875" style="8" bestFit="1" customWidth="1"/>
    <col min="13058" max="13058" width="10.7109375" style="8" customWidth="1"/>
    <col min="13059" max="13059" width="16.7109375" style="8" customWidth="1"/>
    <col min="13060" max="13064" width="7.5703125" style="8" customWidth="1"/>
    <col min="13065" max="13065" width="10.28515625" style="8" customWidth="1"/>
    <col min="13066" max="13312" width="11.5703125" style="8"/>
    <col min="13313" max="13313" width="3.85546875" style="8" bestFit="1" customWidth="1"/>
    <col min="13314" max="13314" width="10.7109375" style="8" customWidth="1"/>
    <col min="13315" max="13315" width="16.7109375" style="8" customWidth="1"/>
    <col min="13316" max="13320" width="7.5703125" style="8" customWidth="1"/>
    <col min="13321" max="13321" width="10.28515625" style="8" customWidth="1"/>
    <col min="13322" max="13568" width="11.5703125" style="8"/>
    <col min="13569" max="13569" width="3.85546875" style="8" bestFit="1" customWidth="1"/>
    <col min="13570" max="13570" width="10.7109375" style="8" customWidth="1"/>
    <col min="13571" max="13571" width="16.7109375" style="8" customWidth="1"/>
    <col min="13572" max="13576" width="7.5703125" style="8" customWidth="1"/>
    <col min="13577" max="13577" width="10.28515625" style="8" customWidth="1"/>
    <col min="13578" max="13824" width="11.5703125" style="8"/>
    <col min="13825" max="13825" width="3.85546875" style="8" bestFit="1" customWidth="1"/>
    <col min="13826" max="13826" width="10.7109375" style="8" customWidth="1"/>
    <col min="13827" max="13827" width="16.7109375" style="8" customWidth="1"/>
    <col min="13828" max="13832" width="7.5703125" style="8" customWidth="1"/>
    <col min="13833" max="13833" width="10.28515625" style="8" customWidth="1"/>
    <col min="13834" max="14080" width="11.5703125" style="8"/>
    <col min="14081" max="14081" width="3.85546875" style="8" bestFit="1" customWidth="1"/>
    <col min="14082" max="14082" width="10.7109375" style="8" customWidth="1"/>
    <col min="14083" max="14083" width="16.7109375" style="8" customWidth="1"/>
    <col min="14084" max="14088" width="7.5703125" style="8" customWidth="1"/>
    <col min="14089" max="14089" width="10.28515625" style="8" customWidth="1"/>
    <col min="14090" max="14336" width="11.5703125" style="8"/>
    <col min="14337" max="14337" width="3.85546875" style="8" bestFit="1" customWidth="1"/>
    <col min="14338" max="14338" width="10.7109375" style="8" customWidth="1"/>
    <col min="14339" max="14339" width="16.7109375" style="8" customWidth="1"/>
    <col min="14340" max="14344" width="7.5703125" style="8" customWidth="1"/>
    <col min="14345" max="14345" width="10.28515625" style="8" customWidth="1"/>
    <col min="14346" max="14592" width="11.5703125" style="8"/>
    <col min="14593" max="14593" width="3.85546875" style="8" bestFit="1" customWidth="1"/>
    <col min="14594" max="14594" width="10.7109375" style="8" customWidth="1"/>
    <col min="14595" max="14595" width="16.7109375" style="8" customWidth="1"/>
    <col min="14596" max="14600" width="7.5703125" style="8" customWidth="1"/>
    <col min="14601" max="14601" width="10.28515625" style="8" customWidth="1"/>
    <col min="14602" max="14848" width="11.5703125" style="8"/>
    <col min="14849" max="14849" width="3.85546875" style="8" bestFit="1" customWidth="1"/>
    <col min="14850" max="14850" width="10.7109375" style="8" customWidth="1"/>
    <col min="14851" max="14851" width="16.7109375" style="8" customWidth="1"/>
    <col min="14852" max="14856" width="7.5703125" style="8" customWidth="1"/>
    <col min="14857" max="14857" width="10.28515625" style="8" customWidth="1"/>
    <col min="14858" max="15104" width="11.5703125" style="8"/>
    <col min="15105" max="15105" width="3.85546875" style="8" bestFit="1" customWidth="1"/>
    <col min="15106" max="15106" width="10.7109375" style="8" customWidth="1"/>
    <col min="15107" max="15107" width="16.7109375" style="8" customWidth="1"/>
    <col min="15108" max="15112" width="7.5703125" style="8" customWidth="1"/>
    <col min="15113" max="15113" width="10.28515625" style="8" customWidth="1"/>
    <col min="15114" max="15360" width="11.5703125" style="8"/>
    <col min="15361" max="15361" width="3.85546875" style="8" bestFit="1" customWidth="1"/>
    <col min="15362" max="15362" width="10.7109375" style="8" customWidth="1"/>
    <col min="15363" max="15363" width="16.7109375" style="8" customWidth="1"/>
    <col min="15364" max="15368" width="7.5703125" style="8" customWidth="1"/>
    <col min="15369" max="15369" width="10.28515625" style="8" customWidth="1"/>
    <col min="15370" max="15616" width="11.5703125" style="8"/>
    <col min="15617" max="15617" width="3.85546875" style="8" bestFit="1" customWidth="1"/>
    <col min="15618" max="15618" width="10.7109375" style="8" customWidth="1"/>
    <col min="15619" max="15619" width="16.7109375" style="8" customWidth="1"/>
    <col min="15620" max="15624" width="7.5703125" style="8" customWidth="1"/>
    <col min="15625" max="15625" width="10.28515625" style="8" customWidth="1"/>
    <col min="15626" max="15872" width="11.5703125" style="8"/>
    <col min="15873" max="15873" width="3.85546875" style="8" bestFit="1" customWidth="1"/>
    <col min="15874" max="15874" width="10.7109375" style="8" customWidth="1"/>
    <col min="15875" max="15875" width="16.7109375" style="8" customWidth="1"/>
    <col min="15876" max="15880" width="7.5703125" style="8" customWidth="1"/>
    <col min="15881" max="15881" width="10.28515625" style="8" customWidth="1"/>
    <col min="15882" max="16128" width="11.5703125" style="8"/>
    <col min="16129" max="16129" width="3.85546875" style="8" bestFit="1" customWidth="1"/>
    <col min="16130" max="16130" width="10.7109375" style="8" customWidth="1"/>
    <col min="16131" max="16131" width="16.7109375" style="8" customWidth="1"/>
    <col min="16132" max="16136" width="7.5703125" style="8" customWidth="1"/>
    <col min="16137" max="16137" width="10.28515625" style="8" customWidth="1"/>
    <col min="16138" max="16384" width="11.5703125" style="8"/>
  </cols>
  <sheetData>
    <row r="1" spans="1:9" s="2" customFormat="1" ht="21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61" customFormat="1" ht="21.95" customHeight="1">
      <c r="A2" s="63">
        <v>1</v>
      </c>
      <c r="B2" s="68" t="s">
        <v>55</v>
      </c>
      <c r="C2" s="68" t="s">
        <v>9</v>
      </c>
      <c r="D2" s="4">
        <v>15.5</v>
      </c>
      <c r="E2" s="4">
        <v>15.5</v>
      </c>
      <c r="F2" s="4">
        <f t="shared" ref="F2:F30" si="0">2*((E2+D2)/2)</f>
        <v>31</v>
      </c>
      <c r="G2" s="65"/>
      <c r="H2" s="9" t="str">
        <f t="shared" ref="H2:H30" si="1">IF(G2="","",2*(D2+G2)/2)</f>
        <v/>
      </c>
      <c r="I2" s="4">
        <f>IF(H2="",F2,IF(H2&gt;F2,H2,F2))</f>
        <v>31</v>
      </c>
    </row>
    <row r="3" spans="1:9" ht="21.95" customHeight="1">
      <c r="A3" s="52">
        <f>A2+1</f>
        <v>2</v>
      </c>
      <c r="B3" s="68" t="s">
        <v>56</v>
      </c>
      <c r="C3" s="68" t="s">
        <v>57</v>
      </c>
      <c r="D3" s="4">
        <v>14</v>
      </c>
      <c r="E3" s="4">
        <v>13</v>
      </c>
      <c r="F3" s="5">
        <f t="shared" si="0"/>
        <v>27</v>
      </c>
      <c r="G3" s="6"/>
      <c r="H3" s="7" t="str">
        <f t="shared" si="1"/>
        <v/>
      </c>
      <c r="I3" s="5">
        <f>IF(H3="",F3,IF(H3&gt;F3,H3,F3))</f>
        <v>27</v>
      </c>
    </row>
    <row r="4" spans="1:9" ht="21.95" customHeight="1">
      <c r="A4" s="52">
        <f>A3+1</f>
        <v>3</v>
      </c>
      <c r="B4" s="68" t="s">
        <v>58</v>
      </c>
      <c r="C4" s="68" t="s">
        <v>59</v>
      </c>
      <c r="D4" s="4">
        <v>12.5</v>
      </c>
      <c r="E4" s="4">
        <v>15.5</v>
      </c>
      <c r="F4" s="5">
        <f t="shared" si="0"/>
        <v>28</v>
      </c>
      <c r="G4" s="7"/>
      <c r="H4" s="7" t="str">
        <f t="shared" si="1"/>
        <v/>
      </c>
      <c r="I4" s="5">
        <f>IF(H4="",F4,IF(H4&gt;F4,H4,F4))</f>
        <v>28</v>
      </c>
    </row>
    <row r="5" spans="1:9" ht="21.95" customHeight="1">
      <c r="A5" s="52">
        <f t="shared" ref="A5:A30" si="2">A4+1</f>
        <v>4</v>
      </c>
      <c r="B5" s="68" t="s">
        <v>60</v>
      </c>
      <c r="C5" s="68" t="s">
        <v>61</v>
      </c>
      <c r="D5" s="4">
        <v>8.5</v>
      </c>
      <c r="E5" s="4">
        <v>15</v>
      </c>
      <c r="F5" s="5">
        <f t="shared" si="0"/>
        <v>23.5</v>
      </c>
      <c r="G5" s="7"/>
      <c r="H5" s="7" t="str">
        <f t="shared" si="1"/>
        <v/>
      </c>
      <c r="I5" s="5">
        <f t="shared" ref="I5:I30" si="3">IF(H5="",F5,IF(H5&gt;F5,H5,F5))</f>
        <v>23.5</v>
      </c>
    </row>
    <row r="6" spans="1:9" ht="21.95" customHeight="1">
      <c r="A6" s="52">
        <f t="shared" si="2"/>
        <v>5</v>
      </c>
      <c r="B6" s="68" t="s">
        <v>62</v>
      </c>
      <c r="C6" s="68" t="s">
        <v>63</v>
      </c>
      <c r="D6" s="4">
        <v>11</v>
      </c>
      <c r="E6" s="4">
        <v>9</v>
      </c>
      <c r="F6" s="5">
        <f t="shared" si="0"/>
        <v>20</v>
      </c>
      <c r="G6" s="7"/>
      <c r="H6" s="7" t="str">
        <f t="shared" si="1"/>
        <v/>
      </c>
      <c r="I6" s="5">
        <f t="shared" si="3"/>
        <v>20</v>
      </c>
    </row>
    <row r="7" spans="1:9" ht="21.95" customHeight="1">
      <c r="A7" s="52">
        <f t="shared" si="2"/>
        <v>6</v>
      </c>
      <c r="B7" s="68" t="s">
        <v>64</v>
      </c>
      <c r="C7" s="68" t="s">
        <v>65</v>
      </c>
      <c r="D7" s="4">
        <v>16</v>
      </c>
      <c r="E7" s="4">
        <v>14</v>
      </c>
      <c r="F7" s="5">
        <f t="shared" si="0"/>
        <v>30</v>
      </c>
      <c r="G7" s="7"/>
      <c r="H7" s="7" t="str">
        <f t="shared" si="1"/>
        <v/>
      </c>
      <c r="I7" s="5">
        <f t="shared" si="3"/>
        <v>30</v>
      </c>
    </row>
    <row r="8" spans="1:9" ht="21.95" customHeight="1">
      <c r="A8" s="52">
        <f t="shared" si="2"/>
        <v>7</v>
      </c>
      <c r="B8" s="68" t="s">
        <v>66</v>
      </c>
      <c r="C8" s="68" t="s">
        <v>67</v>
      </c>
      <c r="D8" s="4">
        <v>6.5</v>
      </c>
      <c r="E8" s="4">
        <v>13.5</v>
      </c>
      <c r="F8" s="5">
        <f t="shared" si="0"/>
        <v>20</v>
      </c>
      <c r="G8" s="7"/>
      <c r="H8" s="7" t="str">
        <f t="shared" si="1"/>
        <v/>
      </c>
      <c r="I8" s="5">
        <f t="shared" si="3"/>
        <v>20</v>
      </c>
    </row>
    <row r="9" spans="1:9" ht="21.95" customHeight="1">
      <c r="A9" s="52">
        <f t="shared" si="2"/>
        <v>8</v>
      </c>
      <c r="B9" s="68" t="s">
        <v>68</v>
      </c>
      <c r="C9" s="68" t="s">
        <v>20</v>
      </c>
      <c r="D9" s="4">
        <v>10</v>
      </c>
      <c r="E9" s="4">
        <v>10</v>
      </c>
      <c r="F9" s="5">
        <f t="shared" si="0"/>
        <v>20</v>
      </c>
      <c r="G9" s="7"/>
      <c r="H9" s="7" t="str">
        <f t="shared" si="1"/>
        <v/>
      </c>
      <c r="I9" s="5">
        <f t="shared" si="3"/>
        <v>20</v>
      </c>
    </row>
    <row r="10" spans="1:9" ht="21.95" customHeight="1">
      <c r="A10" s="52">
        <f t="shared" si="2"/>
        <v>9</v>
      </c>
      <c r="B10" s="68" t="s">
        <v>69</v>
      </c>
      <c r="C10" s="68" t="s">
        <v>70</v>
      </c>
      <c r="D10" s="4">
        <v>6</v>
      </c>
      <c r="E10" s="4">
        <v>4</v>
      </c>
      <c r="F10" s="5">
        <f t="shared" si="0"/>
        <v>10</v>
      </c>
      <c r="G10" s="7"/>
      <c r="H10" s="7" t="str">
        <f t="shared" si="1"/>
        <v/>
      </c>
      <c r="I10" s="5">
        <f t="shared" si="3"/>
        <v>10</v>
      </c>
    </row>
    <row r="11" spans="1:9" ht="21.95" customHeight="1">
      <c r="A11" s="52">
        <f t="shared" si="2"/>
        <v>10</v>
      </c>
      <c r="B11" s="68" t="s">
        <v>71</v>
      </c>
      <c r="C11" s="68" t="s">
        <v>72</v>
      </c>
      <c r="D11" s="4">
        <v>8.5</v>
      </c>
      <c r="E11" s="4">
        <v>6.5</v>
      </c>
      <c r="F11" s="5">
        <f t="shared" si="0"/>
        <v>15</v>
      </c>
      <c r="G11" s="7"/>
      <c r="H11" s="7" t="str">
        <f t="shared" si="1"/>
        <v/>
      </c>
      <c r="I11" s="5">
        <f t="shared" si="3"/>
        <v>15</v>
      </c>
    </row>
    <row r="12" spans="1:9" ht="21.95" customHeight="1">
      <c r="A12" s="52">
        <f t="shared" si="2"/>
        <v>11</v>
      </c>
      <c r="B12" s="68" t="s">
        <v>73</v>
      </c>
      <c r="C12" s="68" t="s">
        <v>10</v>
      </c>
      <c r="D12" s="4">
        <v>16</v>
      </c>
      <c r="E12" s="4">
        <v>10</v>
      </c>
      <c r="F12" s="5">
        <f t="shared" si="0"/>
        <v>26</v>
      </c>
      <c r="G12" s="7"/>
      <c r="H12" s="7" t="str">
        <f t="shared" si="1"/>
        <v/>
      </c>
      <c r="I12" s="5">
        <f t="shared" si="3"/>
        <v>26</v>
      </c>
    </row>
    <row r="13" spans="1:9" ht="21.95" customHeight="1">
      <c r="A13" s="52">
        <f t="shared" si="2"/>
        <v>12</v>
      </c>
      <c r="B13" s="68" t="s">
        <v>74</v>
      </c>
      <c r="C13" s="68" t="s">
        <v>75</v>
      </c>
      <c r="D13" s="59">
        <v>7</v>
      </c>
      <c r="E13" s="59">
        <v>5</v>
      </c>
      <c r="F13" s="5">
        <f t="shared" si="0"/>
        <v>12</v>
      </c>
      <c r="G13" s="7"/>
      <c r="H13" s="7" t="str">
        <f t="shared" si="1"/>
        <v/>
      </c>
      <c r="I13" s="5">
        <f t="shared" si="3"/>
        <v>12</v>
      </c>
    </row>
    <row r="14" spans="1:9" ht="21.95" customHeight="1">
      <c r="A14" s="52">
        <f t="shared" si="2"/>
        <v>13</v>
      </c>
      <c r="B14" s="68" t="s">
        <v>76</v>
      </c>
      <c r="C14" s="68" t="s">
        <v>77</v>
      </c>
      <c r="D14" s="4">
        <v>14</v>
      </c>
      <c r="E14" s="4">
        <v>13.5</v>
      </c>
      <c r="F14" s="5">
        <f t="shared" si="0"/>
        <v>27.5</v>
      </c>
      <c r="G14" s="7"/>
      <c r="H14" s="7" t="str">
        <f t="shared" si="1"/>
        <v/>
      </c>
      <c r="I14" s="5">
        <f t="shared" si="3"/>
        <v>27.5</v>
      </c>
    </row>
    <row r="15" spans="1:9" ht="21.95" customHeight="1">
      <c r="A15" s="52">
        <f t="shared" si="2"/>
        <v>14</v>
      </c>
      <c r="B15" s="68" t="s">
        <v>78</v>
      </c>
      <c r="C15" s="68" t="s">
        <v>79</v>
      </c>
      <c r="D15" s="4">
        <v>11.5</v>
      </c>
      <c r="E15" s="4">
        <v>8.5</v>
      </c>
      <c r="F15" s="5">
        <f t="shared" si="0"/>
        <v>20</v>
      </c>
      <c r="G15" s="7"/>
      <c r="H15" s="7" t="str">
        <f t="shared" si="1"/>
        <v/>
      </c>
      <c r="I15" s="5">
        <f t="shared" si="3"/>
        <v>20</v>
      </c>
    </row>
    <row r="16" spans="1:9" ht="21.95" customHeight="1">
      <c r="A16" s="52">
        <f t="shared" si="2"/>
        <v>15</v>
      </c>
      <c r="B16" s="68" t="s">
        <v>80</v>
      </c>
      <c r="C16" s="68" t="s">
        <v>81</v>
      </c>
      <c r="D16" s="4">
        <v>11</v>
      </c>
      <c r="E16" s="4">
        <v>5</v>
      </c>
      <c r="F16" s="5">
        <f t="shared" si="0"/>
        <v>16</v>
      </c>
      <c r="G16" s="7"/>
      <c r="H16" s="7" t="str">
        <f t="shared" si="1"/>
        <v/>
      </c>
      <c r="I16" s="85">
        <v>18.68</v>
      </c>
    </row>
    <row r="17" spans="1:9" ht="21.95" customHeight="1">
      <c r="A17" s="52">
        <f t="shared" si="2"/>
        <v>16</v>
      </c>
      <c r="B17" s="68" t="s">
        <v>82</v>
      </c>
      <c r="C17" s="68" t="s">
        <v>83</v>
      </c>
      <c r="D17" s="4">
        <v>9</v>
      </c>
      <c r="E17" s="4">
        <v>11</v>
      </c>
      <c r="F17" s="5">
        <f t="shared" si="0"/>
        <v>20</v>
      </c>
      <c r="G17" s="7"/>
      <c r="H17" s="7" t="str">
        <f t="shared" si="1"/>
        <v/>
      </c>
      <c r="I17" s="5">
        <f t="shared" si="3"/>
        <v>20</v>
      </c>
    </row>
    <row r="18" spans="1:9" ht="21.95" customHeight="1">
      <c r="A18" s="52">
        <f t="shared" si="2"/>
        <v>17</v>
      </c>
      <c r="B18" s="68" t="s">
        <v>84</v>
      </c>
      <c r="C18" s="68" t="s">
        <v>11</v>
      </c>
      <c r="D18" s="4">
        <v>8.5</v>
      </c>
      <c r="E18" s="4">
        <v>12.5</v>
      </c>
      <c r="F18" s="5">
        <f t="shared" si="0"/>
        <v>21</v>
      </c>
      <c r="G18" s="7"/>
      <c r="H18" s="7" t="str">
        <f t="shared" si="1"/>
        <v/>
      </c>
      <c r="I18" s="5">
        <f t="shared" si="3"/>
        <v>21</v>
      </c>
    </row>
    <row r="19" spans="1:9" ht="21.95" customHeight="1">
      <c r="A19" s="52">
        <f t="shared" si="2"/>
        <v>18</v>
      </c>
      <c r="B19" s="68" t="s">
        <v>85</v>
      </c>
      <c r="C19" s="68" t="s">
        <v>86</v>
      </c>
      <c r="D19" s="4">
        <v>13.5</v>
      </c>
      <c r="E19" s="4">
        <v>2</v>
      </c>
      <c r="F19" s="5">
        <f t="shared" si="0"/>
        <v>15.5</v>
      </c>
      <c r="G19" s="7"/>
      <c r="H19" s="7" t="str">
        <f t="shared" si="1"/>
        <v/>
      </c>
      <c r="I19" s="5">
        <f t="shared" si="3"/>
        <v>15.5</v>
      </c>
    </row>
    <row r="20" spans="1:9" ht="21.95" customHeight="1">
      <c r="A20" s="52">
        <f t="shared" si="2"/>
        <v>19</v>
      </c>
      <c r="B20" s="68" t="s">
        <v>87</v>
      </c>
      <c r="C20" s="68" t="s">
        <v>9</v>
      </c>
      <c r="D20" s="4">
        <v>7</v>
      </c>
      <c r="E20" s="4">
        <v>6</v>
      </c>
      <c r="F20" s="5">
        <f t="shared" si="0"/>
        <v>13</v>
      </c>
      <c r="G20" s="9"/>
      <c r="H20" s="7" t="str">
        <f t="shared" si="1"/>
        <v/>
      </c>
      <c r="I20" s="5">
        <f t="shared" si="3"/>
        <v>13</v>
      </c>
    </row>
    <row r="21" spans="1:9" ht="21.95" customHeight="1">
      <c r="A21" s="52">
        <f t="shared" si="2"/>
        <v>20</v>
      </c>
      <c r="B21" s="68" t="s">
        <v>88</v>
      </c>
      <c r="C21" s="68" t="s">
        <v>89</v>
      </c>
      <c r="D21" s="4">
        <v>8</v>
      </c>
      <c r="E21" s="4">
        <v>6.5</v>
      </c>
      <c r="F21" s="5">
        <f t="shared" si="0"/>
        <v>14.5</v>
      </c>
      <c r="G21" s="7"/>
      <c r="H21" s="7" t="str">
        <f t="shared" si="1"/>
        <v/>
      </c>
      <c r="I21" s="5">
        <f t="shared" si="3"/>
        <v>14.5</v>
      </c>
    </row>
    <row r="22" spans="1:9" ht="21.95" customHeight="1">
      <c r="A22" s="52">
        <f t="shared" si="2"/>
        <v>21</v>
      </c>
      <c r="B22" s="68" t="s">
        <v>90</v>
      </c>
      <c r="C22" s="68" t="s">
        <v>91</v>
      </c>
      <c r="D22" s="4">
        <v>12.5</v>
      </c>
      <c r="E22" s="4">
        <v>10</v>
      </c>
      <c r="F22" s="5">
        <f t="shared" si="0"/>
        <v>22.5</v>
      </c>
      <c r="G22" s="7"/>
      <c r="H22" s="7" t="str">
        <f t="shared" si="1"/>
        <v/>
      </c>
      <c r="I22" s="5">
        <f t="shared" si="3"/>
        <v>22.5</v>
      </c>
    </row>
    <row r="23" spans="1:9" ht="21.95" customHeight="1">
      <c r="A23" s="52">
        <f t="shared" si="2"/>
        <v>22</v>
      </c>
      <c r="B23" s="68" t="s">
        <v>92</v>
      </c>
      <c r="C23" s="68" t="s">
        <v>93</v>
      </c>
      <c r="D23" s="4">
        <v>11</v>
      </c>
      <c r="E23" s="4">
        <v>15</v>
      </c>
      <c r="F23" s="5">
        <f t="shared" si="0"/>
        <v>26</v>
      </c>
      <c r="G23" s="7"/>
      <c r="H23" s="7" t="str">
        <f t="shared" si="1"/>
        <v/>
      </c>
      <c r="I23" s="5">
        <f t="shared" si="3"/>
        <v>26</v>
      </c>
    </row>
    <row r="24" spans="1:9" ht="21.95" customHeight="1">
      <c r="A24" s="52">
        <f t="shared" si="2"/>
        <v>23</v>
      </c>
      <c r="B24" s="68" t="s">
        <v>94</v>
      </c>
      <c r="C24" s="68" t="s">
        <v>81</v>
      </c>
      <c r="D24" s="59">
        <v>8</v>
      </c>
      <c r="E24" s="59">
        <v>7</v>
      </c>
      <c r="F24" s="5">
        <f t="shared" si="0"/>
        <v>15</v>
      </c>
      <c r="G24" s="7"/>
      <c r="H24" s="7" t="str">
        <f t="shared" si="1"/>
        <v/>
      </c>
      <c r="I24" s="5">
        <f t="shared" si="3"/>
        <v>15</v>
      </c>
    </row>
    <row r="25" spans="1:9" ht="21.95" customHeight="1">
      <c r="A25" s="52">
        <f t="shared" si="2"/>
        <v>24</v>
      </c>
      <c r="B25" s="69" t="s">
        <v>95</v>
      </c>
      <c r="C25" s="69" t="s">
        <v>96</v>
      </c>
      <c r="D25" s="4">
        <v>9.5</v>
      </c>
      <c r="E25" s="4">
        <v>10.5</v>
      </c>
      <c r="F25" s="5">
        <f t="shared" si="0"/>
        <v>20</v>
      </c>
      <c r="G25" s="7"/>
      <c r="H25" s="7" t="str">
        <f t="shared" si="1"/>
        <v/>
      </c>
      <c r="I25" s="85">
        <v>25.08</v>
      </c>
    </row>
    <row r="26" spans="1:9" ht="21.95" customHeight="1">
      <c r="A26" s="52">
        <f t="shared" si="2"/>
        <v>25</v>
      </c>
      <c r="B26" s="69" t="s">
        <v>97</v>
      </c>
      <c r="C26" s="69" t="s">
        <v>13</v>
      </c>
      <c r="D26" s="4">
        <v>9.5</v>
      </c>
      <c r="E26" s="4">
        <v>5</v>
      </c>
      <c r="F26" s="5">
        <f t="shared" si="0"/>
        <v>14.5</v>
      </c>
      <c r="G26" s="7"/>
      <c r="H26" s="7" t="str">
        <f t="shared" si="1"/>
        <v/>
      </c>
      <c r="I26" s="5">
        <f t="shared" si="3"/>
        <v>14.5</v>
      </c>
    </row>
    <row r="27" spans="1:9" ht="21.95" customHeight="1">
      <c r="A27" s="52">
        <f t="shared" si="2"/>
        <v>26</v>
      </c>
      <c r="B27" s="68" t="s">
        <v>98</v>
      </c>
      <c r="C27" s="68" t="s">
        <v>18</v>
      </c>
      <c r="D27" s="4">
        <v>16</v>
      </c>
      <c r="E27" s="4">
        <v>13</v>
      </c>
      <c r="F27" s="5">
        <f t="shared" si="0"/>
        <v>29</v>
      </c>
      <c r="G27" s="7"/>
      <c r="H27" s="7" t="str">
        <f t="shared" si="1"/>
        <v/>
      </c>
      <c r="I27" s="5">
        <f t="shared" si="3"/>
        <v>29</v>
      </c>
    </row>
    <row r="28" spans="1:9" ht="21.95" customHeight="1">
      <c r="A28" s="52">
        <f t="shared" si="2"/>
        <v>27</v>
      </c>
      <c r="B28" s="69" t="s">
        <v>99</v>
      </c>
      <c r="C28" s="69" t="s">
        <v>100</v>
      </c>
      <c r="D28" s="4">
        <v>7</v>
      </c>
      <c r="E28" s="4">
        <v>10</v>
      </c>
      <c r="F28" s="5">
        <f t="shared" si="0"/>
        <v>17</v>
      </c>
      <c r="G28" s="7"/>
      <c r="H28" s="7" t="str">
        <f t="shared" si="1"/>
        <v/>
      </c>
      <c r="I28" s="5">
        <f t="shared" si="3"/>
        <v>17</v>
      </c>
    </row>
    <row r="29" spans="1:9" ht="21.95" customHeight="1">
      <c r="A29" s="52">
        <f t="shared" si="2"/>
        <v>28</v>
      </c>
      <c r="B29" s="70" t="s">
        <v>19</v>
      </c>
      <c r="C29" s="70" t="s">
        <v>101</v>
      </c>
      <c r="D29" s="4">
        <v>9.5</v>
      </c>
      <c r="E29" s="4">
        <v>12</v>
      </c>
      <c r="F29" s="5">
        <f t="shared" si="0"/>
        <v>21.5</v>
      </c>
      <c r="G29" s="7"/>
      <c r="H29" s="7" t="str">
        <f t="shared" si="1"/>
        <v/>
      </c>
      <c r="I29" s="5">
        <f t="shared" si="3"/>
        <v>21.5</v>
      </c>
    </row>
    <row r="30" spans="1:9" ht="21.95" customHeight="1">
      <c r="A30" s="52">
        <f t="shared" si="2"/>
        <v>29</v>
      </c>
      <c r="B30" s="71" t="s">
        <v>102</v>
      </c>
      <c r="C30" s="71" t="s">
        <v>103</v>
      </c>
      <c r="D30" s="4"/>
      <c r="E30" s="4">
        <v>1</v>
      </c>
      <c r="F30" s="5">
        <f t="shared" si="0"/>
        <v>1</v>
      </c>
      <c r="G30" s="7"/>
      <c r="H30" s="7" t="str">
        <f t="shared" si="1"/>
        <v/>
      </c>
      <c r="I30" s="5">
        <f t="shared" si="3"/>
        <v>1</v>
      </c>
    </row>
    <row r="31" spans="1:9" s="10" customFormat="1" ht="21.95" customHeight="1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7</v>
      </c>
      <c r="I31" s="1" t="s">
        <v>8</v>
      </c>
    </row>
    <row r="32" spans="1:9" ht="21.95" customHeight="1">
      <c r="A32" s="53">
        <v>1</v>
      </c>
      <c r="B32" s="68" t="s">
        <v>104</v>
      </c>
      <c r="C32" s="68" t="s">
        <v>105</v>
      </c>
      <c r="D32" s="11">
        <v>9</v>
      </c>
      <c r="E32" s="11">
        <v>8</v>
      </c>
      <c r="F32" s="12">
        <f>2*((E32+D32)/2)</f>
        <v>17</v>
      </c>
      <c r="G32" s="13"/>
      <c r="H32" s="14" t="str">
        <f t="shared" ref="H32:H56" si="4">IF(G32="","",2*(D32+G32)/2)</f>
        <v/>
      </c>
      <c r="I32" s="12">
        <f>IF(H32="",F32,IF(H32&gt;F32,H32,F32))</f>
        <v>17</v>
      </c>
    </row>
    <row r="33" spans="1:9" ht="21.95" customHeight="1">
      <c r="A33" s="52">
        <f>A32+1</f>
        <v>2</v>
      </c>
      <c r="B33" s="68" t="s">
        <v>106</v>
      </c>
      <c r="C33" s="68" t="s">
        <v>107</v>
      </c>
      <c r="D33" s="4">
        <v>14</v>
      </c>
      <c r="E33" s="4">
        <v>10</v>
      </c>
      <c r="F33" s="12">
        <f t="shared" ref="F33:F56" si="5">2*((E33+D33)/2)</f>
        <v>24</v>
      </c>
      <c r="G33" s="7"/>
      <c r="H33" s="14" t="str">
        <f t="shared" si="4"/>
        <v/>
      </c>
      <c r="I33" s="5">
        <f>IF(H33="",F33,IF(H33&gt;F33,H33,F33))</f>
        <v>24</v>
      </c>
    </row>
    <row r="34" spans="1:9" ht="21.95" customHeight="1">
      <c r="A34" s="52">
        <f>A33+1</f>
        <v>3</v>
      </c>
      <c r="B34" s="68" t="s">
        <v>108</v>
      </c>
      <c r="C34" s="68" t="s">
        <v>109</v>
      </c>
      <c r="D34" s="4">
        <v>14.5</v>
      </c>
      <c r="E34" s="4">
        <v>11</v>
      </c>
      <c r="F34" s="12">
        <f t="shared" si="5"/>
        <v>25.5</v>
      </c>
      <c r="G34" s="6"/>
      <c r="H34" s="14" t="str">
        <f t="shared" si="4"/>
        <v/>
      </c>
      <c r="I34" s="5">
        <f>IF(H34="",F34,IF(H34&gt;F34,H34,F34))</f>
        <v>25.5</v>
      </c>
    </row>
    <row r="35" spans="1:9" ht="21.95" customHeight="1">
      <c r="A35" s="52">
        <f>A34+1</f>
        <v>4</v>
      </c>
      <c r="B35" s="68" t="s">
        <v>110</v>
      </c>
      <c r="C35" s="68" t="s">
        <v>79</v>
      </c>
      <c r="D35" s="4">
        <v>9</v>
      </c>
      <c r="E35" s="4">
        <v>15.5</v>
      </c>
      <c r="F35" s="12">
        <f t="shared" si="5"/>
        <v>24.5</v>
      </c>
      <c r="G35" s="6"/>
      <c r="H35" s="14" t="str">
        <f t="shared" si="4"/>
        <v/>
      </c>
      <c r="I35" s="5">
        <f>IF(H35="",F35,IF(H35&gt;F35,H35,F35))</f>
        <v>24.5</v>
      </c>
    </row>
    <row r="36" spans="1:9" ht="21.95" customHeight="1">
      <c r="A36" s="52">
        <f t="shared" ref="A36:A56" si="6">A35+1</f>
        <v>5</v>
      </c>
      <c r="B36" s="68" t="s">
        <v>111</v>
      </c>
      <c r="C36" s="68" t="s">
        <v>89</v>
      </c>
      <c r="D36" s="4">
        <v>12</v>
      </c>
      <c r="E36" s="4">
        <v>13</v>
      </c>
      <c r="F36" s="12">
        <f t="shared" si="5"/>
        <v>25</v>
      </c>
      <c r="G36" s="6"/>
      <c r="H36" s="14" t="str">
        <f t="shared" si="4"/>
        <v/>
      </c>
      <c r="I36" s="5">
        <f t="shared" ref="I36:I56" si="7">IF(H36="",F36,IF(H36&gt;F36,H36,F36))</f>
        <v>25</v>
      </c>
    </row>
    <row r="37" spans="1:9" ht="21.95" customHeight="1">
      <c r="A37" s="52">
        <f t="shared" si="6"/>
        <v>6</v>
      </c>
      <c r="B37" s="68" t="s">
        <v>112</v>
      </c>
      <c r="C37" s="68" t="s">
        <v>113</v>
      </c>
      <c r="D37" s="4">
        <v>6</v>
      </c>
      <c r="E37" s="4">
        <v>10.5</v>
      </c>
      <c r="F37" s="12">
        <f t="shared" si="5"/>
        <v>16.5</v>
      </c>
      <c r="G37" s="6"/>
      <c r="H37" s="14" t="str">
        <f t="shared" si="4"/>
        <v/>
      </c>
      <c r="I37" s="5">
        <f t="shared" si="7"/>
        <v>16.5</v>
      </c>
    </row>
    <row r="38" spans="1:9" ht="21.95" customHeight="1">
      <c r="A38" s="52">
        <f t="shared" si="6"/>
        <v>7</v>
      </c>
      <c r="B38" s="68" t="s">
        <v>114</v>
      </c>
      <c r="C38" s="68" t="s">
        <v>115</v>
      </c>
      <c r="D38" s="4">
        <v>9.5</v>
      </c>
      <c r="E38" s="4">
        <v>5</v>
      </c>
      <c r="F38" s="12">
        <f t="shared" si="5"/>
        <v>14.5</v>
      </c>
      <c r="G38" s="6"/>
      <c r="H38" s="14" t="str">
        <f t="shared" si="4"/>
        <v/>
      </c>
      <c r="I38" s="5">
        <f t="shared" si="7"/>
        <v>14.5</v>
      </c>
    </row>
    <row r="39" spans="1:9" ht="21.95" customHeight="1">
      <c r="A39" s="52">
        <f t="shared" si="6"/>
        <v>8</v>
      </c>
      <c r="B39" s="68" t="s">
        <v>14</v>
      </c>
      <c r="C39" s="68" t="s">
        <v>116</v>
      </c>
      <c r="D39" s="4">
        <v>15.5</v>
      </c>
      <c r="E39" s="4">
        <v>15</v>
      </c>
      <c r="F39" s="12">
        <f t="shared" si="5"/>
        <v>30.5</v>
      </c>
      <c r="G39" s="6"/>
      <c r="H39" s="14" t="str">
        <f t="shared" si="4"/>
        <v/>
      </c>
      <c r="I39" s="5">
        <f t="shared" si="7"/>
        <v>30.5</v>
      </c>
    </row>
    <row r="40" spans="1:9" ht="21.95" customHeight="1">
      <c r="A40" s="52">
        <f t="shared" si="6"/>
        <v>9</v>
      </c>
      <c r="B40" s="68" t="s">
        <v>117</v>
      </c>
      <c r="C40" s="68" t="s">
        <v>89</v>
      </c>
      <c r="D40" s="4">
        <v>12.5</v>
      </c>
      <c r="E40" s="4">
        <v>13</v>
      </c>
      <c r="F40" s="12">
        <f t="shared" si="5"/>
        <v>25.5</v>
      </c>
      <c r="G40" s="6"/>
      <c r="H40" s="14" t="str">
        <f t="shared" si="4"/>
        <v/>
      </c>
      <c r="I40" s="5">
        <f t="shared" si="7"/>
        <v>25.5</v>
      </c>
    </row>
    <row r="41" spans="1:9" ht="21.95" customHeight="1">
      <c r="A41" s="52">
        <f t="shared" si="6"/>
        <v>10</v>
      </c>
      <c r="B41" s="68" t="s">
        <v>118</v>
      </c>
      <c r="C41" s="68" t="s">
        <v>119</v>
      </c>
      <c r="D41" s="4">
        <v>11</v>
      </c>
      <c r="E41" s="4">
        <v>11</v>
      </c>
      <c r="F41" s="12">
        <f t="shared" si="5"/>
        <v>22</v>
      </c>
      <c r="G41" s="6"/>
      <c r="H41" s="14" t="str">
        <f t="shared" si="4"/>
        <v/>
      </c>
      <c r="I41" s="5">
        <f t="shared" si="7"/>
        <v>22</v>
      </c>
    </row>
    <row r="42" spans="1:9" ht="21.95" customHeight="1">
      <c r="A42" s="52">
        <f t="shared" si="6"/>
        <v>11</v>
      </c>
      <c r="B42" s="68" t="s">
        <v>120</v>
      </c>
      <c r="C42" s="68" t="s">
        <v>121</v>
      </c>
      <c r="D42" s="4">
        <v>16</v>
      </c>
      <c r="E42" s="4">
        <v>13.5</v>
      </c>
      <c r="F42" s="12">
        <f t="shared" si="5"/>
        <v>29.5</v>
      </c>
      <c r="G42" s="7"/>
      <c r="H42" s="14" t="str">
        <f t="shared" si="4"/>
        <v/>
      </c>
      <c r="I42" s="5">
        <f t="shared" si="7"/>
        <v>29.5</v>
      </c>
    </row>
    <row r="43" spans="1:9" ht="21.95" customHeight="1">
      <c r="A43" s="52">
        <f t="shared" si="6"/>
        <v>12</v>
      </c>
      <c r="B43" s="68" t="s">
        <v>122</v>
      </c>
      <c r="C43" s="68" t="s">
        <v>123</v>
      </c>
      <c r="D43" s="4">
        <v>14.5</v>
      </c>
      <c r="E43" s="4">
        <v>10</v>
      </c>
      <c r="F43" s="12">
        <f t="shared" si="5"/>
        <v>24.5</v>
      </c>
      <c r="G43" s="7"/>
      <c r="H43" s="14" t="str">
        <f t="shared" si="4"/>
        <v/>
      </c>
      <c r="I43" s="5">
        <f t="shared" si="7"/>
        <v>24.5</v>
      </c>
    </row>
    <row r="44" spans="1:9" ht="21.95" customHeight="1">
      <c r="A44" s="52">
        <f t="shared" si="6"/>
        <v>13</v>
      </c>
      <c r="B44" s="68" t="s">
        <v>124</v>
      </c>
      <c r="C44" s="68" t="s">
        <v>125</v>
      </c>
      <c r="D44" s="4">
        <v>8.5</v>
      </c>
      <c r="E44" s="4">
        <v>5</v>
      </c>
      <c r="F44" s="12">
        <f t="shared" si="5"/>
        <v>13.5</v>
      </c>
      <c r="G44" s="7"/>
      <c r="H44" s="14" t="str">
        <f t="shared" si="4"/>
        <v/>
      </c>
      <c r="I44" s="5">
        <f t="shared" si="7"/>
        <v>13.5</v>
      </c>
    </row>
    <row r="45" spans="1:9" ht="21.95" customHeight="1">
      <c r="A45" s="52">
        <f t="shared" si="6"/>
        <v>14</v>
      </c>
      <c r="B45" s="68" t="s">
        <v>126</v>
      </c>
      <c r="C45" s="68" t="s">
        <v>127</v>
      </c>
      <c r="D45" s="4">
        <v>11.5</v>
      </c>
      <c r="E45" s="4">
        <v>13</v>
      </c>
      <c r="F45" s="12">
        <f t="shared" si="5"/>
        <v>24.5</v>
      </c>
      <c r="G45" s="7"/>
      <c r="H45" s="14" t="str">
        <f t="shared" si="4"/>
        <v/>
      </c>
      <c r="I45" s="5">
        <f t="shared" si="7"/>
        <v>24.5</v>
      </c>
    </row>
    <row r="46" spans="1:9" ht="21.95" customHeight="1">
      <c r="A46" s="52">
        <f t="shared" si="6"/>
        <v>15</v>
      </c>
      <c r="B46" s="68" t="s">
        <v>128</v>
      </c>
      <c r="C46" s="68" t="s">
        <v>21</v>
      </c>
      <c r="D46" s="4">
        <v>13</v>
      </c>
      <c r="E46" s="4">
        <v>7</v>
      </c>
      <c r="F46" s="12">
        <f t="shared" si="5"/>
        <v>20</v>
      </c>
      <c r="G46" s="7"/>
      <c r="H46" s="14" t="str">
        <f t="shared" si="4"/>
        <v/>
      </c>
      <c r="I46" s="5">
        <f t="shared" si="7"/>
        <v>20</v>
      </c>
    </row>
    <row r="47" spans="1:9" ht="21.95" customHeight="1">
      <c r="A47" s="52">
        <f t="shared" si="6"/>
        <v>16</v>
      </c>
      <c r="B47" s="68" t="s">
        <v>129</v>
      </c>
      <c r="C47" s="68" t="s">
        <v>130</v>
      </c>
      <c r="D47" s="4" t="s">
        <v>204</v>
      </c>
      <c r="E47" s="4" t="s">
        <v>204</v>
      </c>
      <c r="F47" s="12" t="e">
        <f t="shared" si="5"/>
        <v>#VALUE!</v>
      </c>
      <c r="G47" s="7"/>
      <c r="H47" s="14" t="str">
        <f t="shared" si="4"/>
        <v/>
      </c>
      <c r="I47" s="5" t="e">
        <f t="shared" si="7"/>
        <v>#VALUE!</v>
      </c>
    </row>
    <row r="48" spans="1:9" ht="21.95" customHeight="1">
      <c r="A48" s="52">
        <f t="shared" si="6"/>
        <v>17</v>
      </c>
      <c r="B48" s="68" t="s">
        <v>131</v>
      </c>
      <c r="C48" s="68" t="s">
        <v>132</v>
      </c>
      <c r="D48" s="4">
        <v>11.5</v>
      </c>
      <c r="E48" s="4">
        <v>3.5</v>
      </c>
      <c r="F48" s="12">
        <f t="shared" si="5"/>
        <v>15</v>
      </c>
      <c r="G48" s="7"/>
      <c r="H48" s="14" t="str">
        <f t="shared" si="4"/>
        <v/>
      </c>
      <c r="I48" s="5">
        <f t="shared" si="7"/>
        <v>15</v>
      </c>
    </row>
    <row r="49" spans="1:9" ht="21.95" customHeight="1">
      <c r="A49" s="52">
        <f t="shared" si="6"/>
        <v>18</v>
      </c>
      <c r="B49" s="68" t="s">
        <v>133</v>
      </c>
      <c r="C49" s="68" t="s">
        <v>134</v>
      </c>
      <c r="D49" s="4">
        <v>9.5</v>
      </c>
      <c r="E49" s="4">
        <v>12</v>
      </c>
      <c r="F49" s="12">
        <f t="shared" si="5"/>
        <v>21.5</v>
      </c>
      <c r="G49" s="7"/>
      <c r="H49" s="14" t="str">
        <f t="shared" si="4"/>
        <v/>
      </c>
      <c r="I49" s="5">
        <f t="shared" si="7"/>
        <v>21.5</v>
      </c>
    </row>
    <row r="50" spans="1:9" ht="21.95" customHeight="1">
      <c r="A50" s="52">
        <f t="shared" si="6"/>
        <v>19</v>
      </c>
      <c r="B50" s="68" t="s">
        <v>135</v>
      </c>
      <c r="C50" s="68" t="s">
        <v>136</v>
      </c>
      <c r="D50" s="4">
        <v>7.5</v>
      </c>
      <c r="E50" s="4">
        <v>4</v>
      </c>
      <c r="F50" s="12">
        <f t="shared" si="5"/>
        <v>11.5</v>
      </c>
      <c r="G50" s="7"/>
      <c r="H50" s="14" t="str">
        <f t="shared" si="4"/>
        <v/>
      </c>
      <c r="I50" s="5">
        <f t="shared" si="7"/>
        <v>11.5</v>
      </c>
    </row>
    <row r="51" spans="1:9" ht="21.95" customHeight="1">
      <c r="A51" s="52">
        <f t="shared" si="6"/>
        <v>20</v>
      </c>
      <c r="B51" s="68" t="s">
        <v>137</v>
      </c>
      <c r="C51" s="68" t="s">
        <v>138</v>
      </c>
      <c r="D51" s="4">
        <v>14.5</v>
      </c>
      <c r="E51" s="4">
        <v>1</v>
      </c>
      <c r="F51" s="12">
        <f t="shared" si="5"/>
        <v>15.5</v>
      </c>
      <c r="G51" s="7"/>
      <c r="H51" s="14" t="str">
        <f t="shared" si="4"/>
        <v/>
      </c>
      <c r="I51" s="5">
        <f t="shared" si="7"/>
        <v>15.5</v>
      </c>
    </row>
    <row r="52" spans="1:9" ht="21.95" customHeight="1">
      <c r="A52" s="52">
        <f t="shared" si="6"/>
        <v>21</v>
      </c>
      <c r="B52" s="68" t="s">
        <v>139</v>
      </c>
      <c r="C52" s="68" t="s">
        <v>140</v>
      </c>
      <c r="D52" s="4">
        <v>14</v>
      </c>
      <c r="E52" s="4">
        <v>13.5</v>
      </c>
      <c r="F52" s="12">
        <f t="shared" si="5"/>
        <v>27.5</v>
      </c>
      <c r="G52" s="7"/>
      <c r="H52" s="14" t="str">
        <f t="shared" si="4"/>
        <v/>
      </c>
      <c r="I52" s="5">
        <f t="shared" si="7"/>
        <v>27.5</v>
      </c>
    </row>
    <row r="53" spans="1:9" ht="21.95" customHeight="1">
      <c r="A53" s="52">
        <f t="shared" si="6"/>
        <v>22</v>
      </c>
      <c r="B53" s="68" t="s">
        <v>141</v>
      </c>
      <c r="C53" s="68" t="s">
        <v>16</v>
      </c>
      <c r="D53" s="4">
        <v>9.5</v>
      </c>
      <c r="E53" s="4">
        <v>4</v>
      </c>
      <c r="F53" s="12">
        <f t="shared" si="5"/>
        <v>13.5</v>
      </c>
      <c r="G53" s="7"/>
      <c r="H53" s="14" t="str">
        <f t="shared" si="4"/>
        <v/>
      </c>
      <c r="I53" s="5">
        <f t="shared" si="7"/>
        <v>13.5</v>
      </c>
    </row>
    <row r="54" spans="1:9" ht="21.95" customHeight="1">
      <c r="A54" s="52">
        <f t="shared" si="6"/>
        <v>23</v>
      </c>
      <c r="B54" s="68" t="s">
        <v>142</v>
      </c>
      <c r="C54" s="68" t="s">
        <v>143</v>
      </c>
      <c r="D54" s="4">
        <v>11</v>
      </c>
      <c r="E54" s="4">
        <v>10</v>
      </c>
      <c r="F54" s="12">
        <f t="shared" si="5"/>
        <v>21</v>
      </c>
      <c r="G54" s="7"/>
      <c r="H54" s="14" t="str">
        <f t="shared" si="4"/>
        <v/>
      </c>
      <c r="I54" s="5">
        <f t="shared" si="7"/>
        <v>21</v>
      </c>
    </row>
    <row r="55" spans="1:9" ht="21.95" customHeight="1">
      <c r="A55" s="52">
        <f t="shared" si="6"/>
        <v>24</v>
      </c>
      <c r="B55" s="69" t="s">
        <v>144</v>
      </c>
      <c r="C55" s="69" t="s">
        <v>145</v>
      </c>
      <c r="D55" s="4">
        <v>8.5</v>
      </c>
      <c r="E55" s="4">
        <v>7.5</v>
      </c>
      <c r="F55" s="12">
        <f t="shared" si="5"/>
        <v>16</v>
      </c>
      <c r="G55" s="7"/>
      <c r="H55" s="14" t="str">
        <f t="shared" si="4"/>
        <v/>
      </c>
      <c r="I55" s="5">
        <f t="shared" si="7"/>
        <v>16</v>
      </c>
    </row>
    <row r="56" spans="1:9" ht="21.95" customHeight="1">
      <c r="A56" s="52">
        <f t="shared" si="6"/>
        <v>25</v>
      </c>
      <c r="B56" s="71" t="s">
        <v>146</v>
      </c>
      <c r="C56" s="71" t="s">
        <v>147</v>
      </c>
      <c r="D56" s="4">
        <v>14.5</v>
      </c>
      <c r="E56" s="4">
        <v>14</v>
      </c>
      <c r="F56" s="12">
        <f t="shared" si="5"/>
        <v>28.5</v>
      </c>
      <c r="G56" s="7"/>
      <c r="H56" s="14" t="str">
        <f t="shared" si="4"/>
        <v/>
      </c>
      <c r="I56" s="5">
        <f t="shared" si="7"/>
        <v>28.5</v>
      </c>
    </row>
    <row r="57" spans="1:9" s="2" customFormat="1" ht="21.95" customHeight="1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" t="s">
        <v>6</v>
      </c>
      <c r="H57" s="1" t="s">
        <v>7</v>
      </c>
      <c r="I57" s="1" t="s">
        <v>8</v>
      </c>
    </row>
    <row r="58" spans="1:9" ht="21.95" customHeight="1">
      <c r="A58" s="53">
        <v>1</v>
      </c>
      <c r="B58" s="68" t="s">
        <v>148</v>
      </c>
      <c r="C58" s="68" t="s">
        <v>149</v>
      </c>
      <c r="D58" s="11">
        <v>16</v>
      </c>
      <c r="E58" s="11">
        <v>18</v>
      </c>
      <c r="F58" s="12">
        <f>2*((E58+D58)/2)</f>
        <v>34</v>
      </c>
      <c r="G58" s="13"/>
      <c r="H58" s="14" t="str">
        <f t="shared" ref="H58:H88" si="8">IF(G58="","",2*(D58+G58)/2)</f>
        <v/>
      </c>
      <c r="I58" s="12">
        <f>IF(H58="",F58,IF(H58&gt;F58,H58,F58))</f>
        <v>34</v>
      </c>
    </row>
    <row r="59" spans="1:9" ht="21.95" customHeight="1">
      <c r="A59" s="52">
        <f>A58+1</f>
        <v>2</v>
      </c>
      <c r="B59" s="68" t="s">
        <v>150</v>
      </c>
      <c r="C59" s="68" t="s">
        <v>151</v>
      </c>
      <c r="D59" s="4">
        <v>16</v>
      </c>
      <c r="E59" s="4">
        <v>10</v>
      </c>
      <c r="F59" s="12">
        <f t="shared" ref="F59:F88" si="9">2*((E59+D59)/2)</f>
        <v>26</v>
      </c>
      <c r="G59" s="7"/>
      <c r="H59" s="14" t="str">
        <f t="shared" si="8"/>
        <v/>
      </c>
      <c r="I59" s="5">
        <f>IF(H59="",F59,IF(H59&gt;F59,H59,F59))</f>
        <v>26</v>
      </c>
    </row>
    <row r="60" spans="1:9" ht="21.95" customHeight="1">
      <c r="A60" s="52">
        <f>A59+1</f>
        <v>3</v>
      </c>
      <c r="B60" s="68" t="s">
        <v>152</v>
      </c>
      <c r="C60" s="68" t="s">
        <v>153</v>
      </c>
      <c r="D60" s="4">
        <v>16</v>
      </c>
      <c r="E60" s="4">
        <v>17</v>
      </c>
      <c r="F60" s="12">
        <f t="shared" si="9"/>
        <v>33</v>
      </c>
      <c r="G60" s="6"/>
      <c r="H60" s="14" t="str">
        <f t="shared" si="8"/>
        <v/>
      </c>
      <c r="I60" s="5">
        <f>IF(H60="",F60,IF(H60&gt;F60,H60,F60))</f>
        <v>33</v>
      </c>
    </row>
    <row r="61" spans="1:9" ht="21.95" customHeight="1">
      <c r="A61" s="52">
        <f>A60+1</f>
        <v>4</v>
      </c>
      <c r="B61" s="68" t="s">
        <v>154</v>
      </c>
      <c r="C61" s="68" t="s">
        <v>155</v>
      </c>
      <c r="D61" s="4">
        <v>16</v>
      </c>
      <c r="E61" s="4">
        <v>12</v>
      </c>
      <c r="F61" s="12">
        <f t="shared" si="9"/>
        <v>28</v>
      </c>
      <c r="G61" s="6"/>
      <c r="H61" s="14" t="str">
        <f t="shared" si="8"/>
        <v/>
      </c>
      <c r="I61" s="5">
        <f>IF(H61="",F61,IF(H61&gt;F61,H61,F61))</f>
        <v>28</v>
      </c>
    </row>
    <row r="62" spans="1:9" ht="21.95" customHeight="1">
      <c r="A62" s="52">
        <f t="shared" ref="A62:A88" si="10">A61+1</f>
        <v>5</v>
      </c>
      <c r="B62" s="68" t="s">
        <v>156</v>
      </c>
      <c r="C62" s="68" t="s">
        <v>89</v>
      </c>
      <c r="D62" s="4">
        <v>16</v>
      </c>
      <c r="E62" s="4">
        <v>12</v>
      </c>
      <c r="F62" s="12">
        <f t="shared" si="9"/>
        <v>28</v>
      </c>
      <c r="G62" s="6"/>
      <c r="H62" s="14" t="str">
        <f t="shared" si="8"/>
        <v/>
      </c>
      <c r="I62" s="5">
        <f t="shared" ref="I62:I88" si="11">IF(H62="",F62,IF(H62&gt;F62,H62,F62))</f>
        <v>28</v>
      </c>
    </row>
    <row r="63" spans="1:9" ht="21.95" customHeight="1">
      <c r="A63" s="52">
        <f t="shared" si="10"/>
        <v>6</v>
      </c>
      <c r="B63" s="68" t="s">
        <v>157</v>
      </c>
      <c r="C63" s="68" t="s">
        <v>158</v>
      </c>
      <c r="D63" s="4">
        <v>8.5</v>
      </c>
      <c r="E63" s="4">
        <v>11.5</v>
      </c>
      <c r="F63" s="12">
        <f t="shared" si="9"/>
        <v>20</v>
      </c>
      <c r="G63" s="6"/>
      <c r="H63" s="14" t="str">
        <f t="shared" si="8"/>
        <v/>
      </c>
      <c r="I63" s="5">
        <f t="shared" si="11"/>
        <v>20</v>
      </c>
    </row>
    <row r="64" spans="1:9" ht="21.95" customHeight="1">
      <c r="A64" s="52">
        <f t="shared" si="10"/>
        <v>7</v>
      </c>
      <c r="B64" s="68" t="s">
        <v>159</v>
      </c>
      <c r="C64" s="68" t="s">
        <v>160</v>
      </c>
      <c r="D64" s="4">
        <v>15.5</v>
      </c>
      <c r="E64" s="4">
        <v>11</v>
      </c>
      <c r="F64" s="12">
        <f t="shared" si="9"/>
        <v>26.5</v>
      </c>
      <c r="G64" s="6"/>
      <c r="H64" s="14" t="str">
        <f t="shared" si="8"/>
        <v/>
      </c>
      <c r="I64" s="5">
        <f t="shared" si="11"/>
        <v>26.5</v>
      </c>
    </row>
    <row r="65" spans="1:9" ht="21.95" customHeight="1">
      <c r="A65" s="52">
        <f t="shared" si="10"/>
        <v>8</v>
      </c>
      <c r="B65" s="68" t="s">
        <v>161</v>
      </c>
      <c r="C65" s="68" t="s">
        <v>162</v>
      </c>
      <c r="D65" s="4">
        <v>15.5</v>
      </c>
      <c r="E65" s="4">
        <v>14</v>
      </c>
      <c r="F65" s="12">
        <f t="shared" si="9"/>
        <v>29.5</v>
      </c>
      <c r="G65" s="6"/>
      <c r="H65" s="14" t="str">
        <f t="shared" si="8"/>
        <v/>
      </c>
      <c r="I65" s="5">
        <f t="shared" si="11"/>
        <v>29.5</v>
      </c>
    </row>
    <row r="66" spans="1:9" ht="21.95" customHeight="1">
      <c r="A66" s="52">
        <f t="shared" si="10"/>
        <v>9</v>
      </c>
      <c r="B66" s="68" t="s">
        <v>163</v>
      </c>
      <c r="C66" s="68" t="s">
        <v>164</v>
      </c>
      <c r="D66" s="4">
        <v>8.5</v>
      </c>
      <c r="E66" s="4">
        <v>13.5</v>
      </c>
      <c r="F66" s="12">
        <f t="shared" si="9"/>
        <v>22</v>
      </c>
      <c r="G66" s="6"/>
      <c r="H66" s="14" t="str">
        <f t="shared" si="8"/>
        <v/>
      </c>
      <c r="I66" s="5">
        <f t="shared" si="11"/>
        <v>22</v>
      </c>
    </row>
    <row r="67" spans="1:9" ht="21.95" customHeight="1">
      <c r="A67" s="52">
        <f t="shared" si="10"/>
        <v>10</v>
      </c>
      <c r="B67" s="68" t="s">
        <v>165</v>
      </c>
      <c r="C67" s="68" t="s">
        <v>166</v>
      </c>
      <c r="D67" s="4">
        <v>11</v>
      </c>
      <c r="E67" s="4">
        <v>9</v>
      </c>
      <c r="F67" s="12">
        <f t="shared" si="9"/>
        <v>20</v>
      </c>
      <c r="G67" s="6"/>
      <c r="H67" s="14" t="str">
        <f t="shared" si="8"/>
        <v/>
      </c>
      <c r="I67" s="5">
        <f t="shared" si="11"/>
        <v>20</v>
      </c>
    </row>
    <row r="68" spans="1:9" ht="21.95" customHeight="1">
      <c r="A68" s="52">
        <f t="shared" si="10"/>
        <v>11</v>
      </c>
      <c r="B68" s="68" t="s">
        <v>167</v>
      </c>
      <c r="C68" s="68" t="s">
        <v>168</v>
      </c>
      <c r="D68" s="4">
        <v>15.5</v>
      </c>
      <c r="E68" s="4">
        <v>11.5</v>
      </c>
      <c r="F68" s="12">
        <f t="shared" si="9"/>
        <v>27</v>
      </c>
      <c r="G68" s="7"/>
      <c r="H68" s="14" t="str">
        <f t="shared" si="8"/>
        <v/>
      </c>
      <c r="I68" s="5">
        <f t="shared" si="11"/>
        <v>27</v>
      </c>
    </row>
    <row r="69" spans="1:9" ht="21.95" customHeight="1">
      <c r="A69" s="52">
        <f t="shared" si="10"/>
        <v>12</v>
      </c>
      <c r="B69" s="68" t="s">
        <v>169</v>
      </c>
      <c r="C69" s="68" t="s">
        <v>170</v>
      </c>
      <c r="D69" s="4">
        <v>9.5</v>
      </c>
      <c r="E69" s="4">
        <v>10.5</v>
      </c>
      <c r="F69" s="12">
        <f t="shared" si="9"/>
        <v>20</v>
      </c>
      <c r="G69" s="7"/>
      <c r="H69" s="14" t="str">
        <f t="shared" si="8"/>
        <v/>
      </c>
      <c r="I69" s="5">
        <f t="shared" si="11"/>
        <v>20</v>
      </c>
    </row>
    <row r="70" spans="1:9" ht="21.95" customHeight="1">
      <c r="A70" s="52">
        <f t="shared" si="10"/>
        <v>13</v>
      </c>
      <c r="B70" s="68" t="s">
        <v>171</v>
      </c>
      <c r="C70" s="68" t="s">
        <v>149</v>
      </c>
      <c r="D70" s="4">
        <v>11</v>
      </c>
      <c r="E70" s="4">
        <v>10</v>
      </c>
      <c r="F70" s="12">
        <f t="shared" si="9"/>
        <v>21</v>
      </c>
      <c r="G70" s="7"/>
      <c r="H70" s="14" t="str">
        <f t="shared" si="8"/>
        <v/>
      </c>
      <c r="I70" s="5">
        <f t="shared" si="11"/>
        <v>21</v>
      </c>
    </row>
    <row r="71" spans="1:9" ht="21.95" customHeight="1">
      <c r="A71" s="52">
        <f t="shared" si="10"/>
        <v>14</v>
      </c>
      <c r="B71" s="68" t="s">
        <v>172</v>
      </c>
      <c r="C71" s="68" t="s">
        <v>173</v>
      </c>
      <c r="D71" s="4">
        <v>7</v>
      </c>
      <c r="E71" s="4">
        <v>2.5</v>
      </c>
      <c r="F71" s="12">
        <f t="shared" si="9"/>
        <v>9.5</v>
      </c>
      <c r="G71" s="7"/>
      <c r="H71" s="14" t="str">
        <f t="shared" si="8"/>
        <v/>
      </c>
      <c r="I71" s="85">
        <v>13.91</v>
      </c>
    </row>
    <row r="72" spans="1:9" ht="21.95" customHeight="1">
      <c r="A72" s="52">
        <f t="shared" si="10"/>
        <v>15</v>
      </c>
      <c r="B72" s="68" t="s">
        <v>174</v>
      </c>
      <c r="C72" s="68" t="s">
        <v>175</v>
      </c>
      <c r="D72" s="4">
        <v>9.5</v>
      </c>
      <c r="E72" s="4">
        <v>10.5</v>
      </c>
      <c r="F72" s="12">
        <f t="shared" si="9"/>
        <v>20</v>
      </c>
      <c r="G72" s="7"/>
      <c r="H72" s="14" t="str">
        <f t="shared" si="8"/>
        <v/>
      </c>
      <c r="I72" s="5">
        <f t="shared" si="11"/>
        <v>20</v>
      </c>
    </row>
    <row r="73" spans="1:9" ht="21.95" customHeight="1">
      <c r="A73" s="52">
        <f t="shared" si="10"/>
        <v>16</v>
      </c>
      <c r="B73" s="68" t="s">
        <v>176</v>
      </c>
      <c r="C73" s="68" t="s">
        <v>177</v>
      </c>
      <c r="D73" s="4">
        <v>7.5</v>
      </c>
      <c r="E73" s="4">
        <v>12.5</v>
      </c>
      <c r="F73" s="12">
        <f t="shared" si="9"/>
        <v>20</v>
      </c>
      <c r="G73" s="7"/>
      <c r="H73" s="14" t="str">
        <f t="shared" si="8"/>
        <v/>
      </c>
      <c r="I73" s="5">
        <f t="shared" si="11"/>
        <v>20</v>
      </c>
    </row>
    <row r="74" spans="1:9" ht="21.95" customHeight="1">
      <c r="A74" s="52">
        <f t="shared" si="10"/>
        <v>17</v>
      </c>
      <c r="B74" s="68" t="s">
        <v>178</v>
      </c>
      <c r="C74" s="68" t="s">
        <v>17</v>
      </c>
      <c r="D74" s="4">
        <v>11</v>
      </c>
      <c r="E74" s="4">
        <v>5</v>
      </c>
      <c r="F74" s="12">
        <f t="shared" si="9"/>
        <v>16</v>
      </c>
      <c r="G74" s="7"/>
      <c r="H74" s="14" t="str">
        <f t="shared" si="8"/>
        <v/>
      </c>
      <c r="I74" s="85">
        <v>19.75</v>
      </c>
    </row>
    <row r="75" spans="1:9" ht="21.95" customHeight="1">
      <c r="A75" s="52">
        <f t="shared" si="10"/>
        <v>18</v>
      </c>
      <c r="B75" s="68" t="s">
        <v>179</v>
      </c>
      <c r="C75" s="68" t="s">
        <v>180</v>
      </c>
      <c r="D75" s="4">
        <v>9.5</v>
      </c>
      <c r="E75" s="4">
        <v>10.5</v>
      </c>
      <c r="F75" s="12">
        <f t="shared" si="9"/>
        <v>20</v>
      </c>
      <c r="G75" s="7"/>
      <c r="H75" s="14" t="str">
        <f t="shared" si="8"/>
        <v/>
      </c>
      <c r="I75" s="85">
        <v>25.41</v>
      </c>
    </row>
    <row r="76" spans="1:9" ht="21.95" customHeight="1">
      <c r="A76" s="52">
        <f t="shared" si="10"/>
        <v>19</v>
      </c>
      <c r="B76" s="68" t="s">
        <v>181</v>
      </c>
      <c r="C76" s="68" t="s">
        <v>182</v>
      </c>
      <c r="D76" s="4">
        <v>8.5</v>
      </c>
      <c r="E76" s="4">
        <v>1.5</v>
      </c>
      <c r="F76" s="12">
        <f t="shared" si="9"/>
        <v>10</v>
      </c>
      <c r="G76" s="7"/>
      <c r="H76" s="14" t="str">
        <f t="shared" si="8"/>
        <v/>
      </c>
      <c r="I76" s="5">
        <f t="shared" si="11"/>
        <v>10</v>
      </c>
    </row>
    <row r="77" spans="1:9" ht="21.95" customHeight="1">
      <c r="A77" s="52">
        <f t="shared" si="10"/>
        <v>20</v>
      </c>
      <c r="B77" s="68" t="s">
        <v>183</v>
      </c>
      <c r="C77" s="68" t="s">
        <v>184</v>
      </c>
      <c r="D77" s="4">
        <v>9</v>
      </c>
      <c r="E77" s="4">
        <v>6.5</v>
      </c>
      <c r="F77" s="12">
        <f t="shared" si="9"/>
        <v>15.5</v>
      </c>
      <c r="G77" s="7"/>
      <c r="H77" s="14" t="str">
        <f t="shared" si="8"/>
        <v/>
      </c>
      <c r="I77" s="85">
        <v>17.73</v>
      </c>
    </row>
    <row r="78" spans="1:9" ht="21.95" customHeight="1">
      <c r="A78" s="52">
        <f t="shared" si="10"/>
        <v>21</v>
      </c>
      <c r="B78" s="68" t="s">
        <v>12</v>
      </c>
      <c r="C78" s="68" t="s">
        <v>185</v>
      </c>
      <c r="D78" s="4">
        <v>7.5</v>
      </c>
      <c r="E78" s="4">
        <v>2</v>
      </c>
      <c r="F78" s="12">
        <f t="shared" si="9"/>
        <v>9.5</v>
      </c>
      <c r="G78" s="7"/>
      <c r="H78" s="14" t="str">
        <f t="shared" si="8"/>
        <v/>
      </c>
      <c r="I78" s="85">
        <v>18.3</v>
      </c>
    </row>
    <row r="79" spans="1:9" ht="21.95" customHeight="1">
      <c r="A79" s="52">
        <f t="shared" si="10"/>
        <v>22</v>
      </c>
      <c r="B79" s="68" t="s">
        <v>186</v>
      </c>
      <c r="C79" s="68" t="s">
        <v>187</v>
      </c>
      <c r="D79" s="4">
        <v>8</v>
      </c>
      <c r="E79" s="4">
        <v>5</v>
      </c>
      <c r="F79" s="12">
        <f t="shared" si="9"/>
        <v>13</v>
      </c>
      <c r="G79" s="7"/>
      <c r="H79" s="14" t="str">
        <f t="shared" si="8"/>
        <v/>
      </c>
      <c r="I79" s="5">
        <f t="shared" si="11"/>
        <v>13</v>
      </c>
    </row>
    <row r="80" spans="1:9" ht="21.95" customHeight="1">
      <c r="A80" s="52">
        <f t="shared" si="10"/>
        <v>23</v>
      </c>
      <c r="B80" s="68" t="s">
        <v>188</v>
      </c>
      <c r="C80" s="68" t="s">
        <v>189</v>
      </c>
      <c r="D80" s="4">
        <v>11</v>
      </c>
      <c r="E80" s="4">
        <v>12</v>
      </c>
      <c r="F80" s="12">
        <f t="shared" si="9"/>
        <v>23</v>
      </c>
      <c r="G80" s="7"/>
      <c r="H80" s="14" t="str">
        <f t="shared" si="8"/>
        <v/>
      </c>
      <c r="I80" s="5">
        <f t="shared" si="11"/>
        <v>23</v>
      </c>
    </row>
    <row r="81" spans="1:9" ht="21.95" customHeight="1">
      <c r="A81" s="52">
        <f t="shared" si="10"/>
        <v>24</v>
      </c>
      <c r="B81" s="68" t="s">
        <v>190</v>
      </c>
      <c r="C81" s="68" t="s">
        <v>191</v>
      </c>
      <c r="D81" s="4">
        <v>11.5</v>
      </c>
      <c r="E81" s="4">
        <v>5</v>
      </c>
      <c r="F81" s="12">
        <f t="shared" si="9"/>
        <v>16.5</v>
      </c>
      <c r="G81" s="7"/>
      <c r="H81" s="14" t="str">
        <f t="shared" si="8"/>
        <v/>
      </c>
      <c r="I81" s="5">
        <f t="shared" si="11"/>
        <v>16.5</v>
      </c>
    </row>
    <row r="82" spans="1:9" ht="21.95" customHeight="1">
      <c r="A82" s="52">
        <f t="shared" si="10"/>
        <v>25</v>
      </c>
      <c r="B82" s="68" t="s">
        <v>192</v>
      </c>
      <c r="C82" s="68" t="s">
        <v>116</v>
      </c>
      <c r="D82" s="4">
        <v>12.5</v>
      </c>
      <c r="E82" s="4">
        <v>6</v>
      </c>
      <c r="F82" s="12">
        <f t="shared" si="9"/>
        <v>18.5</v>
      </c>
      <c r="G82" s="7"/>
      <c r="H82" s="14" t="str">
        <f t="shared" si="8"/>
        <v/>
      </c>
      <c r="I82" s="5">
        <f t="shared" si="11"/>
        <v>18.5</v>
      </c>
    </row>
    <row r="83" spans="1:9" ht="21.95" customHeight="1">
      <c r="A83" s="52">
        <f t="shared" si="10"/>
        <v>26</v>
      </c>
      <c r="B83" s="68" t="s">
        <v>193</v>
      </c>
      <c r="C83" s="68" t="s">
        <v>194</v>
      </c>
      <c r="D83" s="4">
        <v>14.5</v>
      </c>
      <c r="E83" s="4">
        <v>15.5</v>
      </c>
      <c r="F83" s="12">
        <f t="shared" si="9"/>
        <v>30</v>
      </c>
      <c r="G83" s="7"/>
      <c r="H83" s="14" t="str">
        <f t="shared" si="8"/>
        <v/>
      </c>
      <c r="I83" s="5">
        <f t="shared" si="11"/>
        <v>30</v>
      </c>
    </row>
    <row r="84" spans="1:9" ht="21.95" customHeight="1">
      <c r="A84" s="52">
        <f t="shared" si="10"/>
        <v>27</v>
      </c>
      <c r="B84" s="68" t="s">
        <v>195</v>
      </c>
      <c r="C84" s="68" t="s">
        <v>196</v>
      </c>
      <c r="D84" s="4">
        <v>15.5</v>
      </c>
      <c r="E84" s="4">
        <v>11</v>
      </c>
      <c r="F84" s="12">
        <f t="shared" si="9"/>
        <v>26.5</v>
      </c>
      <c r="G84" s="9"/>
      <c r="H84" s="14" t="str">
        <f t="shared" si="8"/>
        <v/>
      </c>
      <c r="I84" s="5">
        <f t="shared" si="11"/>
        <v>26.5</v>
      </c>
    </row>
    <row r="85" spans="1:9" ht="21.95" customHeight="1">
      <c r="A85" s="52">
        <f t="shared" si="10"/>
        <v>28</v>
      </c>
      <c r="B85" s="72" t="s">
        <v>15</v>
      </c>
      <c r="C85" s="72" t="s">
        <v>197</v>
      </c>
      <c r="D85" s="4" t="s">
        <v>204</v>
      </c>
      <c r="E85" s="4" t="s">
        <v>204</v>
      </c>
      <c r="F85" s="12" t="e">
        <f t="shared" si="9"/>
        <v>#VALUE!</v>
      </c>
      <c r="G85" s="9"/>
      <c r="H85" s="14" t="str">
        <f t="shared" si="8"/>
        <v/>
      </c>
      <c r="I85" s="5" t="e">
        <f t="shared" si="11"/>
        <v>#VALUE!</v>
      </c>
    </row>
    <row r="86" spans="1:9" ht="21.95" customHeight="1">
      <c r="A86" s="52">
        <f t="shared" si="10"/>
        <v>29</v>
      </c>
      <c r="B86" s="68" t="s">
        <v>198</v>
      </c>
      <c r="C86" s="68" t="s">
        <v>199</v>
      </c>
      <c r="D86" s="4">
        <v>9</v>
      </c>
      <c r="E86" s="4">
        <v>7.5</v>
      </c>
      <c r="F86" s="12">
        <f t="shared" si="9"/>
        <v>16.5</v>
      </c>
      <c r="G86" s="9"/>
      <c r="H86" s="14" t="str">
        <f t="shared" si="8"/>
        <v/>
      </c>
      <c r="I86" s="5">
        <f t="shared" si="11"/>
        <v>16.5</v>
      </c>
    </row>
    <row r="87" spans="1:9" ht="21.95" customHeight="1">
      <c r="A87" s="52">
        <f t="shared" si="10"/>
        <v>30</v>
      </c>
      <c r="B87" s="71" t="s">
        <v>200</v>
      </c>
      <c r="C87" s="71" t="s">
        <v>201</v>
      </c>
      <c r="D87" s="4">
        <v>9</v>
      </c>
      <c r="E87" s="4">
        <v>8</v>
      </c>
      <c r="F87" s="12">
        <f t="shared" si="9"/>
        <v>17</v>
      </c>
      <c r="G87" s="9"/>
      <c r="H87" s="14" t="str">
        <f t="shared" si="8"/>
        <v/>
      </c>
      <c r="I87" s="5">
        <f t="shared" si="11"/>
        <v>17</v>
      </c>
    </row>
    <row r="88" spans="1:9" ht="21.95" customHeight="1">
      <c r="A88" s="52">
        <f t="shared" si="10"/>
        <v>31</v>
      </c>
      <c r="B88" s="71" t="s">
        <v>202</v>
      </c>
      <c r="C88" s="71" t="s">
        <v>203</v>
      </c>
      <c r="D88" s="4">
        <v>8</v>
      </c>
      <c r="E88" s="4">
        <v>10</v>
      </c>
      <c r="F88" s="12">
        <f t="shared" si="9"/>
        <v>18</v>
      </c>
      <c r="G88" s="9"/>
      <c r="H88" s="14" t="str">
        <f t="shared" si="8"/>
        <v/>
      </c>
      <c r="I88" s="5">
        <f t="shared" si="11"/>
        <v>18</v>
      </c>
    </row>
  </sheetData>
  <sortState ref="B78:C113">
    <sortCondition ref="B78"/>
  </sortState>
  <printOptions horizontalCentered="1" verticalCentered="1"/>
  <pageMargins left="0.19685039370078741" right="0.19685039370078741" top="0.74803149606299213" bottom="0.62992125984251968" header="0.19685039370078741" footer="0.62992125984251968"/>
  <pageSetup paperSize="9" scale="85" orientation="portrait" r:id="rId1"/>
  <headerFooter alignWithMargins="0">
    <oddHeader xml:space="preserve">&amp;L&amp;"Comic Sans MS,Gras"&amp;12السنة الثالثة مالية المؤسسة
2019/2018&amp;C
&amp;"Comic Sans MS,Gras"&amp;12محضر العلامات لمقياس: 
محاسبة مالية معمقة 2
الفوج&amp;P  &amp;R&amp;"Comic Sans MS,Gras"&amp;12  كلية العلوم الاقتصادية و علوم التسيير
 قسم العلوم المالية
-نظام LMD-
</oddHeader>
    <oddFooter>&amp;C&amp;"Comic Sans MS,Gras"&amp;12   الامضاء:&amp;R&amp;"Mudir MT,Gras"&amp;12  ا&amp;"Comic Sans MS,Gras"لأستاذ(ة):</oddFooter>
  </headerFooter>
  <rowBreaks count="2" manualBreakCount="2">
    <brk id="30" max="8" man="1"/>
    <brk id="5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88"/>
  <sheetViews>
    <sheetView rightToLeft="1" view="pageBreakPreview" topLeftCell="A64" zoomScaleSheetLayoutView="100" workbookViewId="0">
      <selection activeCell="I74" sqref="I74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4" width="10.7109375" style="8" customWidth="1"/>
    <col min="5" max="6" width="10.7109375" style="16" customWidth="1"/>
    <col min="7" max="8" width="10.7109375" style="8" customWidth="1"/>
    <col min="9" max="9" width="12.85546875" style="16" customWidth="1"/>
    <col min="10" max="256" width="11.5703125" style="8"/>
    <col min="257" max="257" width="3.85546875" style="8" bestFit="1" customWidth="1"/>
    <col min="258" max="258" width="10.7109375" style="8" customWidth="1"/>
    <col min="259" max="259" width="16.7109375" style="8" customWidth="1"/>
    <col min="260" max="264" width="7.5703125" style="8" customWidth="1"/>
    <col min="265" max="265" width="10.28515625" style="8" customWidth="1"/>
    <col min="266" max="512" width="11.5703125" style="8"/>
    <col min="513" max="513" width="3.85546875" style="8" bestFit="1" customWidth="1"/>
    <col min="514" max="514" width="10.7109375" style="8" customWidth="1"/>
    <col min="515" max="515" width="16.7109375" style="8" customWidth="1"/>
    <col min="516" max="520" width="7.5703125" style="8" customWidth="1"/>
    <col min="521" max="521" width="10.28515625" style="8" customWidth="1"/>
    <col min="522" max="768" width="11.5703125" style="8"/>
    <col min="769" max="769" width="3.85546875" style="8" bestFit="1" customWidth="1"/>
    <col min="770" max="770" width="10.7109375" style="8" customWidth="1"/>
    <col min="771" max="771" width="16.7109375" style="8" customWidth="1"/>
    <col min="772" max="776" width="7.5703125" style="8" customWidth="1"/>
    <col min="777" max="777" width="10.28515625" style="8" customWidth="1"/>
    <col min="778" max="1024" width="11.5703125" style="8"/>
    <col min="1025" max="1025" width="3.85546875" style="8" bestFit="1" customWidth="1"/>
    <col min="1026" max="1026" width="10.7109375" style="8" customWidth="1"/>
    <col min="1027" max="1027" width="16.7109375" style="8" customWidth="1"/>
    <col min="1028" max="1032" width="7.5703125" style="8" customWidth="1"/>
    <col min="1033" max="1033" width="10.28515625" style="8" customWidth="1"/>
    <col min="1034" max="1280" width="11.5703125" style="8"/>
    <col min="1281" max="1281" width="3.85546875" style="8" bestFit="1" customWidth="1"/>
    <col min="1282" max="1282" width="10.7109375" style="8" customWidth="1"/>
    <col min="1283" max="1283" width="16.7109375" style="8" customWidth="1"/>
    <col min="1284" max="1288" width="7.5703125" style="8" customWidth="1"/>
    <col min="1289" max="1289" width="10.28515625" style="8" customWidth="1"/>
    <col min="1290" max="1536" width="11.5703125" style="8"/>
    <col min="1537" max="1537" width="3.85546875" style="8" bestFit="1" customWidth="1"/>
    <col min="1538" max="1538" width="10.7109375" style="8" customWidth="1"/>
    <col min="1539" max="1539" width="16.7109375" style="8" customWidth="1"/>
    <col min="1540" max="1544" width="7.5703125" style="8" customWidth="1"/>
    <col min="1545" max="1545" width="10.28515625" style="8" customWidth="1"/>
    <col min="1546" max="1792" width="11.5703125" style="8"/>
    <col min="1793" max="1793" width="3.85546875" style="8" bestFit="1" customWidth="1"/>
    <col min="1794" max="1794" width="10.7109375" style="8" customWidth="1"/>
    <col min="1795" max="1795" width="16.7109375" style="8" customWidth="1"/>
    <col min="1796" max="1800" width="7.5703125" style="8" customWidth="1"/>
    <col min="1801" max="1801" width="10.28515625" style="8" customWidth="1"/>
    <col min="1802" max="2048" width="11.5703125" style="8"/>
    <col min="2049" max="2049" width="3.85546875" style="8" bestFit="1" customWidth="1"/>
    <col min="2050" max="2050" width="10.7109375" style="8" customWidth="1"/>
    <col min="2051" max="2051" width="16.7109375" style="8" customWidth="1"/>
    <col min="2052" max="2056" width="7.5703125" style="8" customWidth="1"/>
    <col min="2057" max="2057" width="10.28515625" style="8" customWidth="1"/>
    <col min="2058" max="2304" width="11.5703125" style="8"/>
    <col min="2305" max="2305" width="3.85546875" style="8" bestFit="1" customWidth="1"/>
    <col min="2306" max="2306" width="10.7109375" style="8" customWidth="1"/>
    <col min="2307" max="2307" width="16.7109375" style="8" customWidth="1"/>
    <col min="2308" max="2312" width="7.5703125" style="8" customWidth="1"/>
    <col min="2313" max="2313" width="10.28515625" style="8" customWidth="1"/>
    <col min="2314" max="2560" width="11.5703125" style="8"/>
    <col min="2561" max="2561" width="3.85546875" style="8" bestFit="1" customWidth="1"/>
    <col min="2562" max="2562" width="10.7109375" style="8" customWidth="1"/>
    <col min="2563" max="2563" width="16.7109375" style="8" customWidth="1"/>
    <col min="2564" max="2568" width="7.5703125" style="8" customWidth="1"/>
    <col min="2569" max="2569" width="10.28515625" style="8" customWidth="1"/>
    <col min="2570" max="2816" width="11.5703125" style="8"/>
    <col min="2817" max="2817" width="3.85546875" style="8" bestFit="1" customWidth="1"/>
    <col min="2818" max="2818" width="10.7109375" style="8" customWidth="1"/>
    <col min="2819" max="2819" width="16.7109375" style="8" customWidth="1"/>
    <col min="2820" max="2824" width="7.5703125" style="8" customWidth="1"/>
    <col min="2825" max="2825" width="10.28515625" style="8" customWidth="1"/>
    <col min="2826" max="3072" width="11.5703125" style="8"/>
    <col min="3073" max="3073" width="3.85546875" style="8" bestFit="1" customWidth="1"/>
    <col min="3074" max="3074" width="10.7109375" style="8" customWidth="1"/>
    <col min="3075" max="3075" width="16.7109375" style="8" customWidth="1"/>
    <col min="3076" max="3080" width="7.5703125" style="8" customWidth="1"/>
    <col min="3081" max="3081" width="10.28515625" style="8" customWidth="1"/>
    <col min="3082" max="3328" width="11.5703125" style="8"/>
    <col min="3329" max="3329" width="3.85546875" style="8" bestFit="1" customWidth="1"/>
    <col min="3330" max="3330" width="10.7109375" style="8" customWidth="1"/>
    <col min="3331" max="3331" width="16.7109375" style="8" customWidth="1"/>
    <col min="3332" max="3336" width="7.5703125" style="8" customWidth="1"/>
    <col min="3337" max="3337" width="10.28515625" style="8" customWidth="1"/>
    <col min="3338" max="3584" width="11.5703125" style="8"/>
    <col min="3585" max="3585" width="3.85546875" style="8" bestFit="1" customWidth="1"/>
    <col min="3586" max="3586" width="10.7109375" style="8" customWidth="1"/>
    <col min="3587" max="3587" width="16.7109375" style="8" customWidth="1"/>
    <col min="3588" max="3592" width="7.5703125" style="8" customWidth="1"/>
    <col min="3593" max="3593" width="10.28515625" style="8" customWidth="1"/>
    <col min="3594" max="3840" width="11.5703125" style="8"/>
    <col min="3841" max="3841" width="3.85546875" style="8" bestFit="1" customWidth="1"/>
    <col min="3842" max="3842" width="10.7109375" style="8" customWidth="1"/>
    <col min="3843" max="3843" width="16.7109375" style="8" customWidth="1"/>
    <col min="3844" max="3848" width="7.5703125" style="8" customWidth="1"/>
    <col min="3849" max="3849" width="10.28515625" style="8" customWidth="1"/>
    <col min="3850" max="4096" width="11.5703125" style="8"/>
    <col min="4097" max="4097" width="3.85546875" style="8" bestFit="1" customWidth="1"/>
    <col min="4098" max="4098" width="10.7109375" style="8" customWidth="1"/>
    <col min="4099" max="4099" width="16.7109375" style="8" customWidth="1"/>
    <col min="4100" max="4104" width="7.5703125" style="8" customWidth="1"/>
    <col min="4105" max="4105" width="10.28515625" style="8" customWidth="1"/>
    <col min="4106" max="4352" width="11.5703125" style="8"/>
    <col min="4353" max="4353" width="3.85546875" style="8" bestFit="1" customWidth="1"/>
    <col min="4354" max="4354" width="10.7109375" style="8" customWidth="1"/>
    <col min="4355" max="4355" width="16.7109375" style="8" customWidth="1"/>
    <col min="4356" max="4360" width="7.5703125" style="8" customWidth="1"/>
    <col min="4361" max="4361" width="10.28515625" style="8" customWidth="1"/>
    <col min="4362" max="4608" width="11.5703125" style="8"/>
    <col min="4609" max="4609" width="3.85546875" style="8" bestFit="1" customWidth="1"/>
    <col min="4610" max="4610" width="10.7109375" style="8" customWidth="1"/>
    <col min="4611" max="4611" width="16.7109375" style="8" customWidth="1"/>
    <col min="4612" max="4616" width="7.5703125" style="8" customWidth="1"/>
    <col min="4617" max="4617" width="10.28515625" style="8" customWidth="1"/>
    <col min="4618" max="4864" width="11.5703125" style="8"/>
    <col min="4865" max="4865" width="3.85546875" style="8" bestFit="1" customWidth="1"/>
    <col min="4866" max="4866" width="10.7109375" style="8" customWidth="1"/>
    <col min="4867" max="4867" width="16.7109375" style="8" customWidth="1"/>
    <col min="4868" max="4872" width="7.5703125" style="8" customWidth="1"/>
    <col min="4873" max="4873" width="10.28515625" style="8" customWidth="1"/>
    <col min="4874" max="5120" width="11.5703125" style="8"/>
    <col min="5121" max="5121" width="3.85546875" style="8" bestFit="1" customWidth="1"/>
    <col min="5122" max="5122" width="10.7109375" style="8" customWidth="1"/>
    <col min="5123" max="5123" width="16.7109375" style="8" customWidth="1"/>
    <col min="5124" max="5128" width="7.5703125" style="8" customWidth="1"/>
    <col min="5129" max="5129" width="10.28515625" style="8" customWidth="1"/>
    <col min="5130" max="5376" width="11.5703125" style="8"/>
    <col min="5377" max="5377" width="3.85546875" style="8" bestFit="1" customWidth="1"/>
    <col min="5378" max="5378" width="10.7109375" style="8" customWidth="1"/>
    <col min="5379" max="5379" width="16.7109375" style="8" customWidth="1"/>
    <col min="5380" max="5384" width="7.5703125" style="8" customWidth="1"/>
    <col min="5385" max="5385" width="10.28515625" style="8" customWidth="1"/>
    <col min="5386" max="5632" width="11.5703125" style="8"/>
    <col min="5633" max="5633" width="3.85546875" style="8" bestFit="1" customWidth="1"/>
    <col min="5634" max="5634" width="10.7109375" style="8" customWidth="1"/>
    <col min="5635" max="5635" width="16.7109375" style="8" customWidth="1"/>
    <col min="5636" max="5640" width="7.5703125" style="8" customWidth="1"/>
    <col min="5641" max="5641" width="10.28515625" style="8" customWidth="1"/>
    <col min="5642" max="5888" width="11.5703125" style="8"/>
    <col min="5889" max="5889" width="3.85546875" style="8" bestFit="1" customWidth="1"/>
    <col min="5890" max="5890" width="10.7109375" style="8" customWidth="1"/>
    <col min="5891" max="5891" width="16.7109375" style="8" customWidth="1"/>
    <col min="5892" max="5896" width="7.5703125" style="8" customWidth="1"/>
    <col min="5897" max="5897" width="10.28515625" style="8" customWidth="1"/>
    <col min="5898" max="6144" width="11.5703125" style="8"/>
    <col min="6145" max="6145" width="3.85546875" style="8" bestFit="1" customWidth="1"/>
    <col min="6146" max="6146" width="10.7109375" style="8" customWidth="1"/>
    <col min="6147" max="6147" width="16.7109375" style="8" customWidth="1"/>
    <col min="6148" max="6152" width="7.5703125" style="8" customWidth="1"/>
    <col min="6153" max="6153" width="10.28515625" style="8" customWidth="1"/>
    <col min="6154" max="6400" width="11.5703125" style="8"/>
    <col min="6401" max="6401" width="3.85546875" style="8" bestFit="1" customWidth="1"/>
    <col min="6402" max="6402" width="10.7109375" style="8" customWidth="1"/>
    <col min="6403" max="6403" width="16.7109375" style="8" customWidth="1"/>
    <col min="6404" max="6408" width="7.5703125" style="8" customWidth="1"/>
    <col min="6409" max="6409" width="10.28515625" style="8" customWidth="1"/>
    <col min="6410" max="6656" width="11.5703125" style="8"/>
    <col min="6657" max="6657" width="3.85546875" style="8" bestFit="1" customWidth="1"/>
    <col min="6658" max="6658" width="10.7109375" style="8" customWidth="1"/>
    <col min="6659" max="6659" width="16.7109375" style="8" customWidth="1"/>
    <col min="6660" max="6664" width="7.5703125" style="8" customWidth="1"/>
    <col min="6665" max="6665" width="10.28515625" style="8" customWidth="1"/>
    <col min="6666" max="6912" width="11.5703125" style="8"/>
    <col min="6913" max="6913" width="3.85546875" style="8" bestFit="1" customWidth="1"/>
    <col min="6914" max="6914" width="10.7109375" style="8" customWidth="1"/>
    <col min="6915" max="6915" width="16.7109375" style="8" customWidth="1"/>
    <col min="6916" max="6920" width="7.5703125" style="8" customWidth="1"/>
    <col min="6921" max="6921" width="10.28515625" style="8" customWidth="1"/>
    <col min="6922" max="7168" width="11.5703125" style="8"/>
    <col min="7169" max="7169" width="3.85546875" style="8" bestFit="1" customWidth="1"/>
    <col min="7170" max="7170" width="10.7109375" style="8" customWidth="1"/>
    <col min="7171" max="7171" width="16.7109375" style="8" customWidth="1"/>
    <col min="7172" max="7176" width="7.5703125" style="8" customWidth="1"/>
    <col min="7177" max="7177" width="10.28515625" style="8" customWidth="1"/>
    <col min="7178" max="7424" width="11.5703125" style="8"/>
    <col min="7425" max="7425" width="3.85546875" style="8" bestFit="1" customWidth="1"/>
    <col min="7426" max="7426" width="10.7109375" style="8" customWidth="1"/>
    <col min="7427" max="7427" width="16.7109375" style="8" customWidth="1"/>
    <col min="7428" max="7432" width="7.5703125" style="8" customWidth="1"/>
    <col min="7433" max="7433" width="10.28515625" style="8" customWidth="1"/>
    <col min="7434" max="7680" width="11.5703125" style="8"/>
    <col min="7681" max="7681" width="3.85546875" style="8" bestFit="1" customWidth="1"/>
    <col min="7682" max="7682" width="10.7109375" style="8" customWidth="1"/>
    <col min="7683" max="7683" width="16.7109375" style="8" customWidth="1"/>
    <col min="7684" max="7688" width="7.5703125" style="8" customWidth="1"/>
    <col min="7689" max="7689" width="10.28515625" style="8" customWidth="1"/>
    <col min="7690" max="7936" width="11.5703125" style="8"/>
    <col min="7937" max="7937" width="3.85546875" style="8" bestFit="1" customWidth="1"/>
    <col min="7938" max="7938" width="10.7109375" style="8" customWidth="1"/>
    <col min="7939" max="7939" width="16.7109375" style="8" customWidth="1"/>
    <col min="7940" max="7944" width="7.5703125" style="8" customWidth="1"/>
    <col min="7945" max="7945" width="10.28515625" style="8" customWidth="1"/>
    <col min="7946" max="8192" width="11.5703125" style="8"/>
    <col min="8193" max="8193" width="3.85546875" style="8" bestFit="1" customWidth="1"/>
    <col min="8194" max="8194" width="10.7109375" style="8" customWidth="1"/>
    <col min="8195" max="8195" width="16.7109375" style="8" customWidth="1"/>
    <col min="8196" max="8200" width="7.5703125" style="8" customWidth="1"/>
    <col min="8201" max="8201" width="10.28515625" style="8" customWidth="1"/>
    <col min="8202" max="8448" width="11.5703125" style="8"/>
    <col min="8449" max="8449" width="3.85546875" style="8" bestFit="1" customWidth="1"/>
    <col min="8450" max="8450" width="10.7109375" style="8" customWidth="1"/>
    <col min="8451" max="8451" width="16.7109375" style="8" customWidth="1"/>
    <col min="8452" max="8456" width="7.5703125" style="8" customWidth="1"/>
    <col min="8457" max="8457" width="10.28515625" style="8" customWidth="1"/>
    <col min="8458" max="8704" width="11.5703125" style="8"/>
    <col min="8705" max="8705" width="3.85546875" style="8" bestFit="1" customWidth="1"/>
    <col min="8706" max="8706" width="10.7109375" style="8" customWidth="1"/>
    <col min="8707" max="8707" width="16.7109375" style="8" customWidth="1"/>
    <col min="8708" max="8712" width="7.5703125" style="8" customWidth="1"/>
    <col min="8713" max="8713" width="10.28515625" style="8" customWidth="1"/>
    <col min="8714" max="8960" width="11.5703125" style="8"/>
    <col min="8961" max="8961" width="3.85546875" style="8" bestFit="1" customWidth="1"/>
    <col min="8962" max="8962" width="10.7109375" style="8" customWidth="1"/>
    <col min="8963" max="8963" width="16.7109375" style="8" customWidth="1"/>
    <col min="8964" max="8968" width="7.5703125" style="8" customWidth="1"/>
    <col min="8969" max="8969" width="10.28515625" style="8" customWidth="1"/>
    <col min="8970" max="9216" width="11.5703125" style="8"/>
    <col min="9217" max="9217" width="3.85546875" style="8" bestFit="1" customWidth="1"/>
    <col min="9218" max="9218" width="10.7109375" style="8" customWidth="1"/>
    <col min="9219" max="9219" width="16.7109375" style="8" customWidth="1"/>
    <col min="9220" max="9224" width="7.5703125" style="8" customWidth="1"/>
    <col min="9225" max="9225" width="10.28515625" style="8" customWidth="1"/>
    <col min="9226" max="9472" width="11.5703125" style="8"/>
    <col min="9473" max="9473" width="3.85546875" style="8" bestFit="1" customWidth="1"/>
    <col min="9474" max="9474" width="10.7109375" style="8" customWidth="1"/>
    <col min="9475" max="9475" width="16.7109375" style="8" customWidth="1"/>
    <col min="9476" max="9480" width="7.5703125" style="8" customWidth="1"/>
    <col min="9481" max="9481" width="10.28515625" style="8" customWidth="1"/>
    <col min="9482" max="9728" width="11.5703125" style="8"/>
    <col min="9729" max="9729" width="3.85546875" style="8" bestFit="1" customWidth="1"/>
    <col min="9730" max="9730" width="10.7109375" style="8" customWidth="1"/>
    <col min="9731" max="9731" width="16.7109375" style="8" customWidth="1"/>
    <col min="9732" max="9736" width="7.5703125" style="8" customWidth="1"/>
    <col min="9737" max="9737" width="10.28515625" style="8" customWidth="1"/>
    <col min="9738" max="9984" width="11.5703125" style="8"/>
    <col min="9985" max="9985" width="3.85546875" style="8" bestFit="1" customWidth="1"/>
    <col min="9986" max="9986" width="10.7109375" style="8" customWidth="1"/>
    <col min="9987" max="9987" width="16.7109375" style="8" customWidth="1"/>
    <col min="9988" max="9992" width="7.5703125" style="8" customWidth="1"/>
    <col min="9993" max="9993" width="10.28515625" style="8" customWidth="1"/>
    <col min="9994" max="10240" width="11.5703125" style="8"/>
    <col min="10241" max="10241" width="3.85546875" style="8" bestFit="1" customWidth="1"/>
    <col min="10242" max="10242" width="10.7109375" style="8" customWidth="1"/>
    <col min="10243" max="10243" width="16.7109375" style="8" customWidth="1"/>
    <col min="10244" max="10248" width="7.5703125" style="8" customWidth="1"/>
    <col min="10249" max="10249" width="10.28515625" style="8" customWidth="1"/>
    <col min="10250" max="10496" width="11.5703125" style="8"/>
    <col min="10497" max="10497" width="3.85546875" style="8" bestFit="1" customWidth="1"/>
    <col min="10498" max="10498" width="10.7109375" style="8" customWidth="1"/>
    <col min="10499" max="10499" width="16.7109375" style="8" customWidth="1"/>
    <col min="10500" max="10504" width="7.5703125" style="8" customWidth="1"/>
    <col min="10505" max="10505" width="10.28515625" style="8" customWidth="1"/>
    <col min="10506" max="10752" width="11.5703125" style="8"/>
    <col min="10753" max="10753" width="3.85546875" style="8" bestFit="1" customWidth="1"/>
    <col min="10754" max="10754" width="10.7109375" style="8" customWidth="1"/>
    <col min="10755" max="10755" width="16.7109375" style="8" customWidth="1"/>
    <col min="10756" max="10760" width="7.5703125" style="8" customWidth="1"/>
    <col min="10761" max="10761" width="10.28515625" style="8" customWidth="1"/>
    <col min="10762" max="11008" width="11.5703125" style="8"/>
    <col min="11009" max="11009" width="3.85546875" style="8" bestFit="1" customWidth="1"/>
    <col min="11010" max="11010" width="10.7109375" style="8" customWidth="1"/>
    <col min="11011" max="11011" width="16.7109375" style="8" customWidth="1"/>
    <col min="11012" max="11016" width="7.5703125" style="8" customWidth="1"/>
    <col min="11017" max="11017" width="10.28515625" style="8" customWidth="1"/>
    <col min="11018" max="11264" width="11.5703125" style="8"/>
    <col min="11265" max="11265" width="3.85546875" style="8" bestFit="1" customWidth="1"/>
    <col min="11266" max="11266" width="10.7109375" style="8" customWidth="1"/>
    <col min="11267" max="11267" width="16.7109375" style="8" customWidth="1"/>
    <col min="11268" max="11272" width="7.5703125" style="8" customWidth="1"/>
    <col min="11273" max="11273" width="10.28515625" style="8" customWidth="1"/>
    <col min="11274" max="11520" width="11.5703125" style="8"/>
    <col min="11521" max="11521" width="3.85546875" style="8" bestFit="1" customWidth="1"/>
    <col min="11522" max="11522" width="10.7109375" style="8" customWidth="1"/>
    <col min="11523" max="11523" width="16.7109375" style="8" customWidth="1"/>
    <col min="11524" max="11528" width="7.5703125" style="8" customWidth="1"/>
    <col min="11529" max="11529" width="10.28515625" style="8" customWidth="1"/>
    <col min="11530" max="11776" width="11.5703125" style="8"/>
    <col min="11777" max="11777" width="3.85546875" style="8" bestFit="1" customWidth="1"/>
    <col min="11778" max="11778" width="10.7109375" style="8" customWidth="1"/>
    <col min="11779" max="11779" width="16.7109375" style="8" customWidth="1"/>
    <col min="11780" max="11784" width="7.5703125" style="8" customWidth="1"/>
    <col min="11785" max="11785" width="10.28515625" style="8" customWidth="1"/>
    <col min="11786" max="12032" width="11.5703125" style="8"/>
    <col min="12033" max="12033" width="3.85546875" style="8" bestFit="1" customWidth="1"/>
    <col min="12034" max="12034" width="10.7109375" style="8" customWidth="1"/>
    <col min="12035" max="12035" width="16.7109375" style="8" customWidth="1"/>
    <col min="12036" max="12040" width="7.5703125" style="8" customWidth="1"/>
    <col min="12041" max="12041" width="10.28515625" style="8" customWidth="1"/>
    <col min="12042" max="12288" width="11.5703125" style="8"/>
    <col min="12289" max="12289" width="3.85546875" style="8" bestFit="1" customWidth="1"/>
    <col min="12290" max="12290" width="10.7109375" style="8" customWidth="1"/>
    <col min="12291" max="12291" width="16.7109375" style="8" customWidth="1"/>
    <col min="12292" max="12296" width="7.5703125" style="8" customWidth="1"/>
    <col min="12297" max="12297" width="10.28515625" style="8" customWidth="1"/>
    <col min="12298" max="12544" width="11.5703125" style="8"/>
    <col min="12545" max="12545" width="3.85546875" style="8" bestFit="1" customWidth="1"/>
    <col min="12546" max="12546" width="10.7109375" style="8" customWidth="1"/>
    <col min="12547" max="12547" width="16.7109375" style="8" customWidth="1"/>
    <col min="12548" max="12552" width="7.5703125" style="8" customWidth="1"/>
    <col min="12553" max="12553" width="10.28515625" style="8" customWidth="1"/>
    <col min="12554" max="12800" width="11.5703125" style="8"/>
    <col min="12801" max="12801" width="3.85546875" style="8" bestFit="1" customWidth="1"/>
    <col min="12802" max="12802" width="10.7109375" style="8" customWidth="1"/>
    <col min="12803" max="12803" width="16.7109375" style="8" customWidth="1"/>
    <col min="12804" max="12808" width="7.5703125" style="8" customWidth="1"/>
    <col min="12809" max="12809" width="10.28515625" style="8" customWidth="1"/>
    <col min="12810" max="13056" width="11.5703125" style="8"/>
    <col min="13057" max="13057" width="3.85546875" style="8" bestFit="1" customWidth="1"/>
    <col min="13058" max="13058" width="10.7109375" style="8" customWidth="1"/>
    <col min="13059" max="13059" width="16.7109375" style="8" customWidth="1"/>
    <col min="13060" max="13064" width="7.5703125" style="8" customWidth="1"/>
    <col min="13065" max="13065" width="10.28515625" style="8" customWidth="1"/>
    <col min="13066" max="13312" width="11.5703125" style="8"/>
    <col min="13313" max="13313" width="3.85546875" style="8" bestFit="1" customWidth="1"/>
    <col min="13314" max="13314" width="10.7109375" style="8" customWidth="1"/>
    <col min="13315" max="13315" width="16.7109375" style="8" customWidth="1"/>
    <col min="13316" max="13320" width="7.5703125" style="8" customWidth="1"/>
    <col min="13321" max="13321" width="10.28515625" style="8" customWidth="1"/>
    <col min="13322" max="13568" width="11.5703125" style="8"/>
    <col min="13569" max="13569" width="3.85546875" style="8" bestFit="1" customWidth="1"/>
    <col min="13570" max="13570" width="10.7109375" style="8" customWidth="1"/>
    <col min="13571" max="13571" width="16.7109375" style="8" customWidth="1"/>
    <col min="13572" max="13576" width="7.5703125" style="8" customWidth="1"/>
    <col min="13577" max="13577" width="10.28515625" style="8" customWidth="1"/>
    <col min="13578" max="13824" width="11.5703125" style="8"/>
    <col min="13825" max="13825" width="3.85546875" style="8" bestFit="1" customWidth="1"/>
    <col min="13826" max="13826" width="10.7109375" style="8" customWidth="1"/>
    <col min="13827" max="13827" width="16.7109375" style="8" customWidth="1"/>
    <col min="13828" max="13832" width="7.5703125" style="8" customWidth="1"/>
    <col min="13833" max="13833" width="10.28515625" style="8" customWidth="1"/>
    <col min="13834" max="14080" width="11.5703125" style="8"/>
    <col min="14081" max="14081" width="3.85546875" style="8" bestFit="1" customWidth="1"/>
    <col min="14082" max="14082" width="10.7109375" style="8" customWidth="1"/>
    <col min="14083" max="14083" width="16.7109375" style="8" customWidth="1"/>
    <col min="14084" max="14088" width="7.5703125" style="8" customWidth="1"/>
    <col min="14089" max="14089" width="10.28515625" style="8" customWidth="1"/>
    <col min="14090" max="14336" width="11.5703125" style="8"/>
    <col min="14337" max="14337" width="3.85546875" style="8" bestFit="1" customWidth="1"/>
    <col min="14338" max="14338" width="10.7109375" style="8" customWidth="1"/>
    <col min="14339" max="14339" width="16.7109375" style="8" customWidth="1"/>
    <col min="14340" max="14344" width="7.5703125" style="8" customWidth="1"/>
    <col min="14345" max="14345" width="10.28515625" style="8" customWidth="1"/>
    <col min="14346" max="14592" width="11.5703125" style="8"/>
    <col min="14593" max="14593" width="3.85546875" style="8" bestFit="1" customWidth="1"/>
    <col min="14594" max="14594" width="10.7109375" style="8" customWidth="1"/>
    <col min="14595" max="14595" width="16.7109375" style="8" customWidth="1"/>
    <col min="14596" max="14600" width="7.5703125" style="8" customWidth="1"/>
    <col min="14601" max="14601" width="10.28515625" style="8" customWidth="1"/>
    <col min="14602" max="14848" width="11.5703125" style="8"/>
    <col min="14849" max="14849" width="3.85546875" style="8" bestFit="1" customWidth="1"/>
    <col min="14850" max="14850" width="10.7109375" style="8" customWidth="1"/>
    <col min="14851" max="14851" width="16.7109375" style="8" customWidth="1"/>
    <col min="14852" max="14856" width="7.5703125" style="8" customWidth="1"/>
    <col min="14857" max="14857" width="10.28515625" style="8" customWidth="1"/>
    <col min="14858" max="15104" width="11.5703125" style="8"/>
    <col min="15105" max="15105" width="3.85546875" style="8" bestFit="1" customWidth="1"/>
    <col min="15106" max="15106" width="10.7109375" style="8" customWidth="1"/>
    <col min="15107" max="15107" width="16.7109375" style="8" customWidth="1"/>
    <col min="15108" max="15112" width="7.5703125" style="8" customWidth="1"/>
    <col min="15113" max="15113" width="10.28515625" style="8" customWidth="1"/>
    <col min="15114" max="15360" width="11.5703125" style="8"/>
    <col min="15361" max="15361" width="3.85546875" style="8" bestFit="1" customWidth="1"/>
    <col min="15362" max="15362" width="10.7109375" style="8" customWidth="1"/>
    <col min="15363" max="15363" width="16.7109375" style="8" customWidth="1"/>
    <col min="15364" max="15368" width="7.5703125" style="8" customWidth="1"/>
    <col min="15369" max="15369" width="10.28515625" style="8" customWidth="1"/>
    <col min="15370" max="15616" width="11.5703125" style="8"/>
    <col min="15617" max="15617" width="3.85546875" style="8" bestFit="1" customWidth="1"/>
    <col min="15618" max="15618" width="10.7109375" style="8" customWidth="1"/>
    <col min="15619" max="15619" width="16.7109375" style="8" customWidth="1"/>
    <col min="15620" max="15624" width="7.5703125" style="8" customWidth="1"/>
    <col min="15625" max="15625" width="10.28515625" style="8" customWidth="1"/>
    <col min="15626" max="15872" width="11.5703125" style="8"/>
    <col min="15873" max="15873" width="3.85546875" style="8" bestFit="1" customWidth="1"/>
    <col min="15874" max="15874" width="10.7109375" style="8" customWidth="1"/>
    <col min="15875" max="15875" width="16.7109375" style="8" customWidth="1"/>
    <col min="15876" max="15880" width="7.5703125" style="8" customWidth="1"/>
    <col min="15881" max="15881" width="10.28515625" style="8" customWidth="1"/>
    <col min="15882" max="16128" width="11.5703125" style="8"/>
    <col min="16129" max="16129" width="3.85546875" style="8" bestFit="1" customWidth="1"/>
    <col min="16130" max="16130" width="10.7109375" style="8" customWidth="1"/>
    <col min="16131" max="16131" width="16.7109375" style="8" customWidth="1"/>
    <col min="16132" max="16136" width="7.5703125" style="8" customWidth="1"/>
    <col min="16137" max="16137" width="10.28515625" style="8" customWidth="1"/>
    <col min="16138" max="16384" width="11.5703125" style="8"/>
  </cols>
  <sheetData>
    <row r="1" spans="1:9" s="2" customFormat="1" ht="21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61" customFormat="1" ht="21.95" customHeight="1">
      <c r="A2" s="63">
        <v>1</v>
      </c>
      <c r="B2" s="68" t="s">
        <v>55</v>
      </c>
      <c r="C2" s="68" t="s">
        <v>9</v>
      </c>
      <c r="D2" s="4">
        <v>13</v>
      </c>
      <c r="E2" s="4">
        <v>16</v>
      </c>
      <c r="F2" s="4">
        <f t="shared" ref="F2:F30" si="0">2*((E2+D2)/2)</f>
        <v>29</v>
      </c>
      <c r="G2" s="65"/>
      <c r="H2" s="9" t="str">
        <f t="shared" ref="H2:H30" si="1">IF(G2="","",2*(D2+G2)/2)</f>
        <v/>
      </c>
      <c r="I2" s="4">
        <f>IF(H2="",F2,IF(H2&gt;F2,H2,F2))</f>
        <v>29</v>
      </c>
    </row>
    <row r="3" spans="1:9" ht="21.95" customHeight="1">
      <c r="A3" s="52">
        <f>A2+1</f>
        <v>2</v>
      </c>
      <c r="B3" s="68" t="s">
        <v>56</v>
      </c>
      <c r="C3" s="68" t="s">
        <v>57</v>
      </c>
      <c r="D3" s="4">
        <v>13</v>
      </c>
      <c r="E3" s="4">
        <v>18</v>
      </c>
      <c r="F3" s="5">
        <f t="shared" si="0"/>
        <v>31</v>
      </c>
      <c r="G3" s="6"/>
      <c r="H3" s="7" t="str">
        <f t="shared" si="1"/>
        <v/>
      </c>
      <c r="I3" s="5">
        <f>IF(H3="",F3,IF(H3&gt;F3,H3,F3))</f>
        <v>31</v>
      </c>
    </row>
    <row r="4" spans="1:9" ht="21.95" customHeight="1">
      <c r="A4" s="52">
        <f>A3+1</f>
        <v>3</v>
      </c>
      <c r="B4" s="68" t="s">
        <v>58</v>
      </c>
      <c r="C4" s="68" t="s">
        <v>59</v>
      </c>
      <c r="D4" s="4">
        <v>14</v>
      </c>
      <c r="E4" s="4">
        <v>14</v>
      </c>
      <c r="F4" s="5">
        <f t="shared" si="0"/>
        <v>28</v>
      </c>
      <c r="G4" s="7"/>
      <c r="H4" s="7" t="str">
        <f t="shared" si="1"/>
        <v/>
      </c>
      <c r="I4" s="5">
        <f>IF(H4="",F4,IF(H4&gt;F4,H4,F4))</f>
        <v>28</v>
      </c>
    </row>
    <row r="5" spans="1:9" ht="21.95" customHeight="1">
      <c r="A5" s="52">
        <f t="shared" ref="A5:A30" si="2">A4+1</f>
        <v>4</v>
      </c>
      <c r="B5" s="68" t="s">
        <v>60</v>
      </c>
      <c r="C5" s="68" t="s">
        <v>61</v>
      </c>
      <c r="D5" s="4">
        <v>13</v>
      </c>
      <c r="E5" s="4">
        <v>10</v>
      </c>
      <c r="F5" s="5">
        <f t="shared" si="0"/>
        <v>23</v>
      </c>
      <c r="G5" s="7"/>
      <c r="H5" s="7" t="str">
        <f t="shared" si="1"/>
        <v/>
      </c>
      <c r="I5" s="5">
        <f t="shared" ref="I5:I30" si="3">IF(H5="",F5,IF(H5&gt;F5,H5,F5))</f>
        <v>23</v>
      </c>
    </row>
    <row r="6" spans="1:9" ht="21.95" customHeight="1">
      <c r="A6" s="52">
        <f t="shared" si="2"/>
        <v>5</v>
      </c>
      <c r="B6" s="68" t="s">
        <v>62</v>
      </c>
      <c r="C6" s="68" t="s">
        <v>63</v>
      </c>
      <c r="D6" s="4">
        <v>10</v>
      </c>
      <c r="E6" s="4">
        <v>9.5</v>
      </c>
      <c r="F6" s="5">
        <f t="shared" si="0"/>
        <v>19.5</v>
      </c>
      <c r="G6" s="7"/>
      <c r="H6" s="7" t="str">
        <f t="shared" si="1"/>
        <v/>
      </c>
      <c r="I6" s="5">
        <f t="shared" si="3"/>
        <v>19.5</v>
      </c>
    </row>
    <row r="7" spans="1:9" ht="21.95" customHeight="1">
      <c r="A7" s="52">
        <f t="shared" si="2"/>
        <v>6</v>
      </c>
      <c r="B7" s="68" t="s">
        <v>64</v>
      </c>
      <c r="C7" s="68" t="s">
        <v>65</v>
      </c>
      <c r="D7" s="4">
        <v>13</v>
      </c>
      <c r="E7" s="4">
        <v>17</v>
      </c>
      <c r="F7" s="5">
        <f t="shared" si="0"/>
        <v>30</v>
      </c>
      <c r="G7" s="7"/>
      <c r="H7" s="7" t="str">
        <f t="shared" si="1"/>
        <v/>
      </c>
      <c r="I7" s="5">
        <f t="shared" si="3"/>
        <v>30</v>
      </c>
    </row>
    <row r="8" spans="1:9" ht="21.95" customHeight="1">
      <c r="A8" s="52">
        <f t="shared" si="2"/>
        <v>7</v>
      </c>
      <c r="B8" s="68" t="s">
        <v>66</v>
      </c>
      <c r="C8" s="68" t="s">
        <v>67</v>
      </c>
      <c r="D8" s="4">
        <v>10</v>
      </c>
      <c r="E8" s="4">
        <v>11</v>
      </c>
      <c r="F8" s="5">
        <f t="shared" si="0"/>
        <v>21</v>
      </c>
      <c r="G8" s="7"/>
      <c r="H8" s="7" t="str">
        <f t="shared" si="1"/>
        <v/>
      </c>
      <c r="I8" s="5">
        <f t="shared" si="3"/>
        <v>21</v>
      </c>
    </row>
    <row r="9" spans="1:9" ht="21.95" customHeight="1">
      <c r="A9" s="52">
        <f t="shared" si="2"/>
        <v>8</v>
      </c>
      <c r="B9" s="68" t="s">
        <v>68</v>
      </c>
      <c r="C9" s="68" t="s">
        <v>20</v>
      </c>
      <c r="D9" s="4">
        <v>13</v>
      </c>
      <c r="E9" s="4">
        <v>13</v>
      </c>
      <c r="F9" s="5">
        <f t="shared" si="0"/>
        <v>26</v>
      </c>
      <c r="G9" s="7"/>
      <c r="H9" s="7" t="str">
        <f t="shared" si="1"/>
        <v/>
      </c>
      <c r="I9" s="5">
        <f t="shared" si="3"/>
        <v>26</v>
      </c>
    </row>
    <row r="10" spans="1:9" ht="21.95" customHeight="1">
      <c r="A10" s="52">
        <f t="shared" si="2"/>
        <v>9</v>
      </c>
      <c r="B10" s="68" t="s">
        <v>69</v>
      </c>
      <c r="C10" s="68" t="s">
        <v>70</v>
      </c>
      <c r="D10" s="4">
        <v>13</v>
      </c>
      <c r="E10" s="4">
        <v>14</v>
      </c>
      <c r="F10" s="5">
        <f t="shared" si="0"/>
        <v>27</v>
      </c>
      <c r="G10" s="7"/>
      <c r="H10" s="7" t="str">
        <f t="shared" si="1"/>
        <v/>
      </c>
      <c r="I10" s="5">
        <f t="shared" si="3"/>
        <v>27</v>
      </c>
    </row>
    <row r="11" spans="1:9" ht="21.95" customHeight="1">
      <c r="A11" s="52">
        <f t="shared" si="2"/>
        <v>10</v>
      </c>
      <c r="B11" s="68" t="s">
        <v>71</v>
      </c>
      <c r="C11" s="68" t="s">
        <v>72</v>
      </c>
      <c r="D11" s="4">
        <v>13</v>
      </c>
      <c r="E11" s="4">
        <v>9</v>
      </c>
      <c r="F11" s="5">
        <f t="shared" si="0"/>
        <v>22</v>
      </c>
      <c r="G11" s="7"/>
      <c r="H11" s="7" t="str">
        <f t="shared" si="1"/>
        <v/>
      </c>
      <c r="I11" s="5">
        <f t="shared" si="3"/>
        <v>22</v>
      </c>
    </row>
    <row r="12" spans="1:9" ht="21.95" customHeight="1">
      <c r="A12" s="52">
        <f t="shared" si="2"/>
        <v>11</v>
      </c>
      <c r="B12" s="68" t="s">
        <v>73</v>
      </c>
      <c r="C12" s="68" t="s">
        <v>10</v>
      </c>
      <c r="D12" s="4">
        <v>13</v>
      </c>
      <c r="E12" s="4">
        <v>7</v>
      </c>
      <c r="F12" s="5">
        <f t="shared" si="0"/>
        <v>20</v>
      </c>
      <c r="G12" s="7"/>
      <c r="H12" s="7" t="str">
        <f t="shared" si="1"/>
        <v/>
      </c>
      <c r="I12" s="5">
        <f t="shared" si="3"/>
        <v>20</v>
      </c>
    </row>
    <row r="13" spans="1:9" ht="21.95" customHeight="1">
      <c r="A13" s="52">
        <f t="shared" si="2"/>
        <v>12</v>
      </c>
      <c r="B13" s="68" t="s">
        <v>74</v>
      </c>
      <c r="C13" s="68" t="s">
        <v>75</v>
      </c>
      <c r="D13" s="4">
        <v>16</v>
      </c>
      <c r="E13" s="4">
        <v>13</v>
      </c>
      <c r="F13" s="5">
        <f t="shared" si="0"/>
        <v>29</v>
      </c>
      <c r="G13" s="7"/>
      <c r="H13" s="7" t="str">
        <f t="shared" si="1"/>
        <v/>
      </c>
      <c r="I13" s="5">
        <f t="shared" si="3"/>
        <v>29</v>
      </c>
    </row>
    <row r="14" spans="1:9" ht="21.95" customHeight="1">
      <c r="A14" s="52">
        <f t="shared" si="2"/>
        <v>13</v>
      </c>
      <c r="B14" s="68" t="s">
        <v>76</v>
      </c>
      <c r="C14" s="68" t="s">
        <v>77</v>
      </c>
      <c r="D14" s="4">
        <v>12</v>
      </c>
      <c r="E14" s="4">
        <v>17</v>
      </c>
      <c r="F14" s="5">
        <f t="shared" si="0"/>
        <v>29</v>
      </c>
      <c r="G14" s="7"/>
      <c r="H14" s="7" t="str">
        <f t="shared" si="1"/>
        <v/>
      </c>
      <c r="I14" s="5">
        <f t="shared" si="3"/>
        <v>29</v>
      </c>
    </row>
    <row r="15" spans="1:9" ht="21.95" customHeight="1">
      <c r="A15" s="52">
        <f t="shared" si="2"/>
        <v>14</v>
      </c>
      <c r="B15" s="68" t="s">
        <v>78</v>
      </c>
      <c r="C15" s="68" t="s">
        <v>79</v>
      </c>
      <c r="D15" s="4">
        <v>6</v>
      </c>
      <c r="E15" s="4">
        <v>8</v>
      </c>
      <c r="F15" s="5">
        <f t="shared" si="0"/>
        <v>14</v>
      </c>
      <c r="G15" s="7"/>
      <c r="H15" s="7" t="str">
        <f t="shared" si="1"/>
        <v/>
      </c>
      <c r="I15" s="5">
        <f t="shared" si="3"/>
        <v>14</v>
      </c>
    </row>
    <row r="16" spans="1:9" ht="21.95" customHeight="1">
      <c r="A16" s="52">
        <f t="shared" si="2"/>
        <v>15</v>
      </c>
      <c r="B16" s="68" t="s">
        <v>80</v>
      </c>
      <c r="C16" s="68" t="s">
        <v>81</v>
      </c>
      <c r="D16" s="4">
        <v>13</v>
      </c>
      <c r="E16" s="4">
        <v>6</v>
      </c>
      <c r="F16" s="5">
        <f t="shared" si="0"/>
        <v>19</v>
      </c>
      <c r="G16" s="7"/>
      <c r="H16" s="7" t="str">
        <f t="shared" si="1"/>
        <v/>
      </c>
      <c r="I16" s="5">
        <f t="shared" si="3"/>
        <v>19</v>
      </c>
    </row>
    <row r="17" spans="1:9" ht="21.95" customHeight="1">
      <c r="A17" s="52">
        <f t="shared" si="2"/>
        <v>16</v>
      </c>
      <c r="B17" s="68" t="s">
        <v>82</v>
      </c>
      <c r="C17" s="68" t="s">
        <v>83</v>
      </c>
      <c r="D17" s="4">
        <v>13</v>
      </c>
      <c r="E17" s="4">
        <v>10</v>
      </c>
      <c r="F17" s="5">
        <f t="shared" si="0"/>
        <v>23</v>
      </c>
      <c r="G17" s="7"/>
      <c r="H17" s="7" t="str">
        <f t="shared" si="1"/>
        <v/>
      </c>
      <c r="I17" s="5">
        <f t="shared" si="3"/>
        <v>23</v>
      </c>
    </row>
    <row r="18" spans="1:9" ht="21.95" customHeight="1">
      <c r="A18" s="52">
        <f t="shared" si="2"/>
        <v>17</v>
      </c>
      <c r="B18" s="68" t="s">
        <v>84</v>
      </c>
      <c r="C18" s="68" t="s">
        <v>11</v>
      </c>
      <c r="D18" s="4">
        <v>13</v>
      </c>
      <c r="E18" s="4">
        <v>12</v>
      </c>
      <c r="F18" s="5">
        <f t="shared" si="0"/>
        <v>25</v>
      </c>
      <c r="G18" s="7"/>
      <c r="H18" s="7" t="str">
        <f t="shared" si="1"/>
        <v/>
      </c>
      <c r="I18" s="5">
        <f t="shared" si="3"/>
        <v>25</v>
      </c>
    </row>
    <row r="19" spans="1:9" ht="21.95" customHeight="1">
      <c r="A19" s="52">
        <f t="shared" si="2"/>
        <v>18</v>
      </c>
      <c r="B19" s="68" t="s">
        <v>85</v>
      </c>
      <c r="C19" s="68" t="s">
        <v>86</v>
      </c>
      <c r="D19" s="4">
        <v>10</v>
      </c>
      <c r="E19" s="4">
        <v>11</v>
      </c>
      <c r="F19" s="5">
        <f t="shared" si="0"/>
        <v>21</v>
      </c>
      <c r="G19" s="7"/>
      <c r="H19" s="7" t="str">
        <f t="shared" si="1"/>
        <v/>
      </c>
      <c r="I19" s="5">
        <f t="shared" si="3"/>
        <v>21</v>
      </c>
    </row>
    <row r="20" spans="1:9" ht="21.95" customHeight="1">
      <c r="A20" s="52">
        <f t="shared" si="2"/>
        <v>19</v>
      </c>
      <c r="B20" s="68" t="s">
        <v>87</v>
      </c>
      <c r="C20" s="68" t="s">
        <v>9</v>
      </c>
      <c r="D20" s="4">
        <v>5</v>
      </c>
      <c r="E20" s="4">
        <v>7.5</v>
      </c>
      <c r="F20" s="5">
        <f t="shared" si="0"/>
        <v>12.5</v>
      </c>
      <c r="G20" s="9"/>
      <c r="H20" s="7" t="str">
        <f t="shared" si="1"/>
        <v/>
      </c>
      <c r="I20" s="5">
        <f t="shared" si="3"/>
        <v>12.5</v>
      </c>
    </row>
    <row r="21" spans="1:9" ht="21.95" customHeight="1">
      <c r="A21" s="52">
        <f t="shared" si="2"/>
        <v>20</v>
      </c>
      <c r="B21" s="68" t="s">
        <v>88</v>
      </c>
      <c r="C21" s="68" t="s">
        <v>89</v>
      </c>
      <c r="D21" s="4">
        <v>8</v>
      </c>
      <c r="E21" s="4">
        <v>5</v>
      </c>
      <c r="F21" s="5">
        <f t="shared" si="0"/>
        <v>13</v>
      </c>
      <c r="G21" s="7"/>
      <c r="H21" s="7" t="str">
        <f t="shared" si="1"/>
        <v/>
      </c>
      <c r="I21" s="5">
        <f t="shared" si="3"/>
        <v>13</v>
      </c>
    </row>
    <row r="22" spans="1:9" ht="21.95" customHeight="1">
      <c r="A22" s="52">
        <f t="shared" si="2"/>
        <v>21</v>
      </c>
      <c r="B22" s="68" t="s">
        <v>90</v>
      </c>
      <c r="C22" s="68" t="s">
        <v>91</v>
      </c>
      <c r="D22" s="4">
        <v>10</v>
      </c>
      <c r="E22" s="4">
        <v>14</v>
      </c>
      <c r="F22" s="5">
        <f t="shared" si="0"/>
        <v>24</v>
      </c>
      <c r="G22" s="7"/>
      <c r="H22" s="7" t="str">
        <f t="shared" si="1"/>
        <v/>
      </c>
      <c r="I22" s="5">
        <f t="shared" si="3"/>
        <v>24</v>
      </c>
    </row>
    <row r="23" spans="1:9" ht="21.95" customHeight="1">
      <c r="A23" s="52">
        <f t="shared" si="2"/>
        <v>22</v>
      </c>
      <c r="B23" s="68" t="s">
        <v>92</v>
      </c>
      <c r="C23" s="68" t="s">
        <v>93</v>
      </c>
      <c r="D23" s="4">
        <v>13</v>
      </c>
      <c r="E23" s="4">
        <v>9.5</v>
      </c>
      <c r="F23" s="5">
        <f t="shared" si="0"/>
        <v>22.5</v>
      </c>
      <c r="G23" s="7"/>
      <c r="H23" s="7" t="str">
        <f t="shared" si="1"/>
        <v/>
      </c>
      <c r="I23" s="5">
        <f t="shared" si="3"/>
        <v>22.5</v>
      </c>
    </row>
    <row r="24" spans="1:9" ht="21.95" customHeight="1">
      <c r="A24" s="52">
        <f t="shared" si="2"/>
        <v>23</v>
      </c>
      <c r="B24" s="68" t="s">
        <v>94</v>
      </c>
      <c r="C24" s="68" t="s">
        <v>81</v>
      </c>
      <c r="D24" s="4">
        <v>10</v>
      </c>
      <c r="E24" s="4">
        <v>12</v>
      </c>
      <c r="F24" s="5">
        <f t="shared" si="0"/>
        <v>22</v>
      </c>
      <c r="G24" s="7"/>
      <c r="H24" s="7" t="str">
        <f t="shared" si="1"/>
        <v/>
      </c>
      <c r="I24" s="5">
        <f t="shared" si="3"/>
        <v>22</v>
      </c>
    </row>
    <row r="25" spans="1:9" ht="21.95" customHeight="1">
      <c r="A25" s="52">
        <f t="shared" si="2"/>
        <v>24</v>
      </c>
      <c r="B25" s="69" t="s">
        <v>95</v>
      </c>
      <c r="C25" s="69" t="s">
        <v>96</v>
      </c>
      <c r="D25" s="4">
        <v>7</v>
      </c>
      <c r="E25" s="4">
        <v>7</v>
      </c>
      <c r="F25" s="5">
        <f t="shared" si="0"/>
        <v>14</v>
      </c>
      <c r="G25" s="7"/>
      <c r="H25" s="7" t="str">
        <f t="shared" si="1"/>
        <v/>
      </c>
      <c r="I25" s="85">
        <v>19.75</v>
      </c>
    </row>
    <row r="26" spans="1:9" ht="21.95" customHeight="1">
      <c r="A26" s="52">
        <f t="shared" si="2"/>
        <v>25</v>
      </c>
      <c r="B26" s="69" t="s">
        <v>97</v>
      </c>
      <c r="C26" s="69" t="s">
        <v>13</v>
      </c>
      <c r="D26" s="4">
        <v>13</v>
      </c>
      <c r="E26" s="4">
        <v>7.5</v>
      </c>
      <c r="F26" s="5">
        <f t="shared" si="0"/>
        <v>20.5</v>
      </c>
      <c r="G26" s="7"/>
      <c r="H26" s="7" t="str">
        <f t="shared" si="1"/>
        <v/>
      </c>
      <c r="I26" s="5">
        <f t="shared" si="3"/>
        <v>20.5</v>
      </c>
    </row>
    <row r="27" spans="1:9" ht="21.95" customHeight="1">
      <c r="A27" s="52">
        <f t="shared" si="2"/>
        <v>26</v>
      </c>
      <c r="B27" s="68" t="s">
        <v>98</v>
      </c>
      <c r="C27" s="68" t="s">
        <v>18</v>
      </c>
      <c r="D27" s="4">
        <v>11</v>
      </c>
      <c r="E27" s="4">
        <v>7</v>
      </c>
      <c r="F27" s="5">
        <f t="shared" si="0"/>
        <v>18</v>
      </c>
      <c r="G27" s="7"/>
      <c r="H27" s="7" t="str">
        <f t="shared" si="1"/>
        <v/>
      </c>
      <c r="I27" s="5">
        <f t="shared" si="3"/>
        <v>18</v>
      </c>
    </row>
    <row r="28" spans="1:9" ht="21.95" customHeight="1">
      <c r="A28" s="52">
        <f t="shared" si="2"/>
        <v>27</v>
      </c>
      <c r="B28" s="69" t="s">
        <v>99</v>
      </c>
      <c r="C28" s="69" t="s">
        <v>100</v>
      </c>
      <c r="D28" s="4">
        <v>10</v>
      </c>
      <c r="E28" s="4">
        <v>11</v>
      </c>
      <c r="F28" s="5">
        <f t="shared" si="0"/>
        <v>21</v>
      </c>
      <c r="G28" s="7"/>
      <c r="H28" s="7" t="str">
        <f t="shared" si="1"/>
        <v/>
      </c>
      <c r="I28" s="5">
        <f t="shared" si="3"/>
        <v>21</v>
      </c>
    </row>
    <row r="29" spans="1:9" ht="21.95" customHeight="1">
      <c r="A29" s="52">
        <f t="shared" si="2"/>
        <v>28</v>
      </c>
      <c r="B29" s="70" t="s">
        <v>19</v>
      </c>
      <c r="C29" s="70" t="s">
        <v>101</v>
      </c>
      <c r="D29" s="4">
        <v>16</v>
      </c>
      <c r="E29" s="4">
        <v>10</v>
      </c>
      <c r="F29" s="5">
        <f t="shared" si="0"/>
        <v>26</v>
      </c>
      <c r="G29" s="7"/>
      <c r="H29" s="7" t="str">
        <f t="shared" si="1"/>
        <v/>
      </c>
      <c r="I29" s="5">
        <f t="shared" si="3"/>
        <v>26</v>
      </c>
    </row>
    <row r="30" spans="1:9" ht="21.95" customHeight="1">
      <c r="A30" s="52">
        <f t="shared" si="2"/>
        <v>29</v>
      </c>
      <c r="B30" s="71" t="s">
        <v>102</v>
      </c>
      <c r="C30" s="71" t="s">
        <v>103</v>
      </c>
      <c r="D30" s="4">
        <v>6</v>
      </c>
      <c r="E30" s="4">
        <v>5</v>
      </c>
      <c r="F30" s="5">
        <f t="shared" si="0"/>
        <v>11</v>
      </c>
      <c r="G30" s="7"/>
      <c r="H30" s="7" t="str">
        <f t="shared" si="1"/>
        <v/>
      </c>
      <c r="I30" s="5">
        <f t="shared" si="3"/>
        <v>11</v>
      </c>
    </row>
    <row r="31" spans="1:9" s="10" customFormat="1" ht="21.95" customHeight="1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7</v>
      </c>
      <c r="I31" s="1" t="s">
        <v>8</v>
      </c>
    </row>
    <row r="32" spans="1:9" ht="21.95" customHeight="1">
      <c r="A32" s="53">
        <v>1</v>
      </c>
      <c r="B32" s="68" t="s">
        <v>104</v>
      </c>
      <c r="C32" s="68" t="s">
        <v>105</v>
      </c>
      <c r="D32" s="11">
        <v>13</v>
      </c>
      <c r="E32" s="11">
        <v>8</v>
      </c>
      <c r="F32" s="12">
        <f>2*((E32+D32)/2)</f>
        <v>21</v>
      </c>
      <c r="G32" s="13"/>
      <c r="H32" s="14" t="str">
        <f t="shared" ref="H32:H56" si="4">IF(G32="","",2*(D32+G32)/2)</f>
        <v/>
      </c>
      <c r="I32" s="12">
        <f>IF(H32="",F32,IF(H32&gt;F32,H32,F32))</f>
        <v>21</v>
      </c>
    </row>
    <row r="33" spans="1:9" ht="21.95" customHeight="1">
      <c r="A33" s="52">
        <f>A32+1</f>
        <v>2</v>
      </c>
      <c r="B33" s="68" t="s">
        <v>106</v>
      </c>
      <c r="C33" s="68" t="s">
        <v>107</v>
      </c>
      <c r="D33" s="4">
        <v>14.5</v>
      </c>
      <c r="E33" s="4">
        <v>14</v>
      </c>
      <c r="F33" s="12">
        <f t="shared" ref="F33:F56" si="5">2*((E33+D33)/2)</f>
        <v>28.5</v>
      </c>
      <c r="G33" s="7"/>
      <c r="H33" s="14" t="str">
        <f t="shared" si="4"/>
        <v/>
      </c>
      <c r="I33" s="5">
        <f>IF(H33="",F33,IF(H33&gt;F33,H33,F33))</f>
        <v>28.5</v>
      </c>
    </row>
    <row r="34" spans="1:9" ht="21.95" customHeight="1">
      <c r="A34" s="52">
        <f>A33+1</f>
        <v>3</v>
      </c>
      <c r="B34" s="68" t="s">
        <v>108</v>
      </c>
      <c r="C34" s="68" t="s">
        <v>109</v>
      </c>
      <c r="D34" s="4">
        <v>14.5</v>
      </c>
      <c r="E34" s="4">
        <v>13</v>
      </c>
      <c r="F34" s="12">
        <f t="shared" si="5"/>
        <v>27.5</v>
      </c>
      <c r="G34" s="6"/>
      <c r="H34" s="14" t="str">
        <f t="shared" si="4"/>
        <v/>
      </c>
      <c r="I34" s="5">
        <f>IF(H34="",F34,IF(H34&gt;F34,H34,F34))</f>
        <v>27.5</v>
      </c>
    </row>
    <row r="35" spans="1:9" ht="21.95" customHeight="1">
      <c r="A35" s="52">
        <f>A34+1</f>
        <v>4</v>
      </c>
      <c r="B35" s="68" t="s">
        <v>110</v>
      </c>
      <c r="C35" s="68" t="s">
        <v>79</v>
      </c>
      <c r="D35" s="4">
        <v>14.5</v>
      </c>
      <c r="E35" s="4">
        <v>14</v>
      </c>
      <c r="F35" s="12">
        <f t="shared" si="5"/>
        <v>28.5</v>
      </c>
      <c r="G35" s="6"/>
      <c r="H35" s="14" t="str">
        <f t="shared" si="4"/>
        <v/>
      </c>
      <c r="I35" s="5">
        <f>IF(H35="",F35,IF(H35&gt;F35,H35,F35))</f>
        <v>28.5</v>
      </c>
    </row>
    <row r="36" spans="1:9" ht="21.95" customHeight="1">
      <c r="A36" s="52">
        <f t="shared" ref="A36:A56" si="6">A35+1</f>
        <v>5</v>
      </c>
      <c r="B36" s="68" t="s">
        <v>111</v>
      </c>
      <c r="C36" s="68" t="s">
        <v>89</v>
      </c>
      <c r="D36" s="4">
        <v>13</v>
      </c>
      <c r="E36" s="4">
        <v>8</v>
      </c>
      <c r="F36" s="12">
        <f t="shared" si="5"/>
        <v>21</v>
      </c>
      <c r="G36" s="6"/>
      <c r="H36" s="14" t="str">
        <f t="shared" si="4"/>
        <v/>
      </c>
      <c r="I36" s="5">
        <f t="shared" ref="I36:I56" si="7">IF(H36="",F36,IF(H36&gt;F36,H36,F36))</f>
        <v>21</v>
      </c>
    </row>
    <row r="37" spans="1:9" ht="21.95" customHeight="1">
      <c r="A37" s="52">
        <f t="shared" si="6"/>
        <v>6</v>
      </c>
      <c r="B37" s="68" t="s">
        <v>112</v>
      </c>
      <c r="C37" s="68" t="s">
        <v>113</v>
      </c>
      <c r="D37" s="4">
        <v>13</v>
      </c>
      <c r="E37" s="4">
        <v>6</v>
      </c>
      <c r="F37" s="12">
        <f t="shared" si="5"/>
        <v>19</v>
      </c>
      <c r="G37" s="6"/>
      <c r="H37" s="14" t="str">
        <f t="shared" si="4"/>
        <v/>
      </c>
      <c r="I37" s="5">
        <f t="shared" si="7"/>
        <v>19</v>
      </c>
    </row>
    <row r="38" spans="1:9" ht="21.95" customHeight="1">
      <c r="A38" s="52">
        <f t="shared" si="6"/>
        <v>7</v>
      </c>
      <c r="B38" s="68" t="s">
        <v>114</v>
      </c>
      <c r="C38" s="68" t="s">
        <v>115</v>
      </c>
      <c r="D38" s="4">
        <v>13</v>
      </c>
      <c r="E38" s="4">
        <v>12</v>
      </c>
      <c r="F38" s="12">
        <f t="shared" si="5"/>
        <v>25</v>
      </c>
      <c r="G38" s="6"/>
      <c r="H38" s="14" t="str">
        <f t="shared" si="4"/>
        <v/>
      </c>
      <c r="I38" s="5">
        <f t="shared" si="7"/>
        <v>25</v>
      </c>
    </row>
    <row r="39" spans="1:9" ht="21.95" customHeight="1">
      <c r="A39" s="52">
        <f t="shared" si="6"/>
        <v>8</v>
      </c>
      <c r="B39" s="68" t="s">
        <v>14</v>
      </c>
      <c r="C39" s="68" t="s">
        <v>116</v>
      </c>
      <c r="D39" s="4">
        <v>13</v>
      </c>
      <c r="E39" s="4">
        <v>12</v>
      </c>
      <c r="F39" s="12">
        <f t="shared" si="5"/>
        <v>25</v>
      </c>
      <c r="G39" s="6"/>
      <c r="H39" s="14" t="str">
        <f t="shared" si="4"/>
        <v/>
      </c>
      <c r="I39" s="5">
        <f t="shared" si="7"/>
        <v>25</v>
      </c>
    </row>
    <row r="40" spans="1:9" ht="21.95" customHeight="1">
      <c r="A40" s="52">
        <f t="shared" si="6"/>
        <v>9</v>
      </c>
      <c r="B40" s="68" t="s">
        <v>117</v>
      </c>
      <c r="C40" s="68" t="s">
        <v>89</v>
      </c>
      <c r="D40" s="4">
        <v>8</v>
      </c>
      <c r="E40" s="4">
        <v>7</v>
      </c>
      <c r="F40" s="12">
        <f t="shared" si="5"/>
        <v>15</v>
      </c>
      <c r="G40" s="6"/>
      <c r="H40" s="14" t="str">
        <f t="shared" si="4"/>
        <v/>
      </c>
      <c r="I40" s="5">
        <f t="shared" si="7"/>
        <v>15</v>
      </c>
    </row>
    <row r="41" spans="1:9" ht="21.95" customHeight="1">
      <c r="A41" s="52">
        <f t="shared" si="6"/>
        <v>10</v>
      </c>
      <c r="B41" s="68" t="s">
        <v>118</v>
      </c>
      <c r="C41" s="68" t="s">
        <v>119</v>
      </c>
      <c r="D41" s="4">
        <v>11.5</v>
      </c>
      <c r="E41" s="4">
        <v>12</v>
      </c>
      <c r="F41" s="12">
        <f t="shared" si="5"/>
        <v>23.5</v>
      </c>
      <c r="G41" s="6"/>
      <c r="H41" s="14" t="str">
        <f t="shared" si="4"/>
        <v/>
      </c>
      <c r="I41" s="5">
        <f t="shared" si="7"/>
        <v>23.5</v>
      </c>
    </row>
    <row r="42" spans="1:9" ht="21.95" customHeight="1">
      <c r="A42" s="52">
        <f t="shared" si="6"/>
        <v>11</v>
      </c>
      <c r="B42" s="68" t="s">
        <v>120</v>
      </c>
      <c r="C42" s="68" t="s">
        <v>121</v>
      </c>
      <c r="D42" s="4">
        <v>11.5</v>
      </c>
      <c r="E42" s="4">
        <v>10</v>
      </c>
      <c r="F42" s="12">
        <f t="shared" si="5"/>
        <v>21.5</v>
      </c>
      <c r="G42" s="7"/>
      <c r="H42" s="14" t="str">
        <f t="shared" si="4"/>
        <v/>
      </c>
      <c r="I42" s="85">
        <v>29.3</v>
      </c>
    </row>
    <row r="43" spans="1:9" ht="21.95" customHeight="1">
      <c r="A43" s="52">
        <f t="shared" si="6"/>
        <v>12</v>
      </c>
      <c r="B43" s="68" t="s">
        <v>122</v>
      </c>
      <c r="C43" s="68" t="s">
        <v>123</v>
      </c>
      <c r="D43" s="4">
        <v>13</v>
      </c>
      <c r="E43" s="4">
        <v>16</v>
      </c>
      <c r="F43" s="12">
        <f t="shared" si="5"/>
        <v>29</v>
      </c>
      <c r="G43" s="7"/>
      <c r="H43" s="14" t="str">
        <f t="shared" si="4"/>
        <v/>
      </c>
      <c r="I43" s="5">
        <f t="shared" si="7"/>
        <v>29</v>
      </c>
    </row>
    <row r="44" spans="1:9" ht="21.95" customHeight="1">
      <c r="A44" s="52">
        <f t="shared" si="6"/>
        <v>13</v>
      </c>
      <c r="B44" s="68" t="s">
        <v>124</v>
      </c>
      <c r="C44" s="68" t="s">
        <v>125</v>
      </c>
      <c r="D44" s="4">
        <v>13</v>
      </c>
      <c r="E44" s="4">
        <v>9</v>
      </c>
      <c r="F44" s="12">
        <f t="shared" si="5"/>
        <v>22</v>
      </c>
      <c r="G44" s="7"/>
      <c r="H44" s="14" t="str">
        <f t="shared" si="4"/>
        <v/>
      </c>
      <c r="I44" s="5">
        <f t="shared" si="7"/>
        <v>22</v>
      </c>
    </row>
    <row r="45" spans="1:9" ht="21.95" customHeight="1">
      <c r="A45" s="52">
        <f t="shared" si="6"/>
        <v>14</v>
      </c>
      <c r="B45" s="68" t="s">
        <v>126</v>
      </c>
      <c r="C45" s="68" t="s">
        <v>127</v>
      </c>
      <c r="D45" s="4">
        <v>13</v>
      </c>
      <c r="E45" s="4">
        <v>10</v>
      </c>
      <c r="F45" s="12">
        <f t="shared" si="5"/>
        <v>23</v>
      </c>
      <c r="G45" s="7"/>
      <c r="H45" s="14" t="str">
        <f t="shared" si="4"/>
        <v/>
      </c>
      <c r="I45" s="5">
        <f t="shared" si="7"/>
        <v>23</v>
      </c>
    </row>
    <row r="46" spans="1:9" ht="21.95" customHeight="1">
      <c r="A46" s="52">
        <f t="shared" si="6"/>
        <v>15</v>
      </c>
      <c r="B46" s="68" t="s">
        <v>128</v>
      </c>
      <c r="C46" s="68" t="s">
        <v>21</v>
      </c>
      <c r="D46" s="4">
        <v>14</v>
      </c>
      <c r="E46" s="4">
        <v>11</v>
      </c>
      <c r="F46" s="12">
        <f t="shared" si="5"/>
        <v>25</v>
      </c>
      <c r="G46" s="7"/>
      <c r="H46" s="14" t="str">
        <f t="shared" si="4"/>
        <v/>
      </c>
      <c r="I46" s="5">
        <f t="shared" si="7"/>
        <v>25</v>
      </c>
    </row>
    <row r="47" spans="1:9" ht="21.95" customHeight="1">
      <c r="A47" s="52">
        <f t="shared" si="6"/>
        <v>16</v>
      </c>
      <c r="B47" s="68" t="s">
        <v>129</v>
      </c>
      <c r="C47" s="68" t="s">
        <v>130</v>
      </c>
      <c r="D47" s="4"/>
      <c r="E47" s="4"/>
      <c r="F47" s="12">
        <f t="shared" si="5"/>
        <v>0</v>
      </c>
      <c r="G47" s="7"/>
      <c r="H47" s="14" t="str">
        <f t="shared" si="4"/>
        <v/>
      </c>
      <c r="I47" s="5">
        <f t="shared" si="7"/>
        <v>0</v>
      </c>
    </row>
    <row r="48" spans="1:9" ht="21.95" customHeight="1">
      <c r="A48" s="52">
        <f t="shared" si="6"/>
        <v>17</v>
      </c>
      <c r="B48" s="68" t="s">
        <v>131</v>
      </c>
      <c r="C48" s="68" t="s">
        <v>132</v>
      </c>
      <c r="D48" s="4">
        <v>10</v>
      </c>
      <c r="E48" s="4">
        <v>11</v>
      </c>
      <c r="F48" s="12">
        <f t="shared" si="5"/>
        <v>21</v>
      </c>
      <c r="G48" s="7"/>
      <c r="H48" s="14" t="str">
        <f t="shared" si="4"/>
        <v/>
      </c>
      <c r="I48" s="5">
        <f t="shared" si="7"/>
        <v>21</v>
      </c>
    </row>
    <row r="49" spans="1:9" ht="21.95" customHeight="1">
      <c r="A49" s="52">
        <f t="shared" si="6"/>
        <v>18</v>
      </c>
      <c r="B49" s="68" t="s">
        <v>133</v>
      </c>
      <c r="C49" s="68" t="s">
        <v>134</v>
      </c>
      <c r="D49" s="4">
        <v>13</v>
      </c>
      <c r="E49" s="4">
        <v>15</v>
      </c>
      <c r="F49" s="12">
        <f t="shared" si="5"/>
        <v>28</v>
      </c>
      <c r="G49" s="7"/>
      <c r="H49" s="14" t="str">
        <f t="shared" si="4"/>
        <v/>
      </c>
      <c r="I49" s="5">
        <f t="shared" si="7"/>
        <v>28</v>
      </c>
    </row>
    <row r="50" spans="1:9" ht="21.95" customHeight="1">
      <c r="A50" s="52">
        <f t="shared" si="6"/>
        <v>19</v>
      </c>
      <c r="B50" s="68" t="s">
        <v>135</v>
      </c>
      <c r="C50" s="68" t="s">
        <v>136</v>
      </c>
      <c r="D50" s="4">
        <v>6</v>
      </c>
      <c r="E50" s="4">
        <v>5</v>
      </c>
      <c r="F50" s="12">
        <f t="shared" si="5"/>
        <v>11</v>
      </c>
      <c r="G50" s="7"/>
      <c r="H50" s="14" t="str">
        <f t="shared" si="4"/>
        <v/>
      </c>
      <c r="I50" s="5">
        <f t="shared" si="7"/>
        <v>11</v>
      </c>
    </row>
    <row r="51" spans="1:9" ht="21.95" customHeight="1">
      <c r="A51" s="52">
        <f t="shared" si="6"/>
        <v>20</v>
      </c>
      <c r="B51" s="68" t="s">
        <v>137</v>
      </c>
      <c r="C51" s="68" t="s">
        <v>138</v>
      </c>
      <c r="D51" s="4">
        <v>10</v>
      </c>
      <c r="E51" s="4">
        <v>11</v>
      </c>
      <c r="F51" s="12">
        <f t="shared" si="5"/>
        <v>21</v>
      </c>
      <c r="G51" s="7"/>
      <c r="H51" s="14" t="str">
        <f t="shared" si="4"/>
        <v/>
      </c>
      <c r="I51" s="5">
        <f t="shared" si="7"/>
        <v>21</v>
      </c>
    </row>
    <row r="52" spans="1:9" ht="21.95" customHeight="1">
      <c r="A52" s="52">
        <f t="shared" si="6"/>
        <v>21</v>
      </c>
      <c r="B52" s="68" t="s">
        <v>139</v>
      </c>
      <c r="C52" s="68" t="s">
        <v>140</v>
      </c>
      <c r="D52" s="4">
        <v>14.5</v>
      </c>
      <c r="E52" s="4">
        <v>13</v>
      </c>
      <c r="F52" s="12">
        <f t="shared" si="5"/>
        <v>27.5</v>
      </c>
      <c r="G52" s="7"/>
      <c r="H52" s="14" t="str">
        <f t="shared" si="4"/>
        <v/>
      </c>
      <c r="I52" s="5">
        <f t="shared" si="7"/>
        <v>27.5</v>
      </c>
    </row>
    <row r="53" spans="1:9" ht="21.95" customHeight="1">
      <c r="A53" s="52">
        <f t="shared" si="6"/>
        <v>22</v>
      </c>
      <c r="B53" s="68" t="s">
        <v>141</v>
      </c>
      <c r="C53" s="68" t="s">
        <v>16</v>
      </c>
      <c r="D53" s="4">
        <v>13</v>
      </c>
      <c r="E53" s="4">
        <v>6</v>
      </c>
      <c r="F53" s="12">
        <f t="shared" si="5"/>
        <v>19</v>
      </c>
      <c r="G53" s="7"/>
      <c r="H53" s="14" t="str">
        <f t="shared" si="4"/>
        <v/>
      </c>
      <c r="I53" s="5">
        <f t="shared" si="7"/>
        <v>19</v>
      </c>
    </row>
    <row r="54" spans="1:9" ht="21.95" customHeight="1">
      <c r="A54" s="52">
        <f t="shared" si="6"/>
        <v>23</v>
      </c>
      <c r="B54" s="68" t="s">
        <v>142</v>
      </c>
      <c r="C54" s="68" t="s">
        <v>143</v>
      </c>
      <c r="D54" s="4">
        <v>13</v>
      </c>
      <c r="E54" s="4">
        <v>14</v>
      </c>
      <c r="F54" s="12">
        <f t="shared" si="5"/>
        <v>27</v>
      </c>
      <c r="G54" s="7"/>
      <c r="H54" s="14" t="str">
        <f t="shared" si="4"/>
        <v/>
      </c>
      <c r="I54" s="5">
        <f t="shared" si="7"/>
        <v>27</v>
      </c>
    </row>
    <row r="55" spans="1:9" ht="21.95" customHeight="1">
      <c r="A55" s="52">
        <f t="shared" si="6"/>
        <v>24</v>
      </c>
      <c r="B55" s="69" t="s">
        <v>144</v>
      </c>
      <c r="C55" s="69" t="s">
        <v>145</v>
      </c>
      <c r="D55" s="4">
        <v>12.5</v>
      </c>
      <c r="E55" s="4">
        <v>9</v>
      </c>
      <c r="F55" s="12">
        <f t="shared" si="5"/>
        <v>21.5</v>
      </c>
      <c r="G55" s="7"/>
      <c r="H55" s="14" t="str">
        <f t="shared" si="4"/>
        <v/>
      </c>
      <c r="I55" s="5">
        <f t="shared" si="7"/>
        <v>21.5</v>
      </c>
    </row>
    <row r="56" spans="1:9" ht="21.95" customHeight="1">
      <c r="A56" s="52">
        <f t="shared" si="6"/>
        <v>25</v>
      </c>
      <c r="B56" s="71" t="s">
        <v>146</v>
      </c>
      <c r="C56" s="71" t="s">
        <v>147</v>
      </c>
      <c r="D56" s="4">
        <v>13</v>
      </c>
      <c r="E56" s="4">
        <v>8</v>
      </c>
      <c r="F56" s="12">
        <f t="shared" si="5"/>
        <v>21</v>
      </c>
      <c r="G56" s="7"/>
      <c r="H56" s="14" t="str">
        <f t="shared" si="4"/>
        <v/>
      </c>
      <c r="I56" s="5">
        <f t="shared" si="7"/>
        <v>21</v>
      </c>
    </row>
    <row r="57" spans="1:9" s="2" customFormat="1" ht="21.95" customHeight="1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" t="s">
        <v>6</v>
      </c>
      <c r="H57" s="1" t="s">
        <v>7</v>
      </c>
      <c r="I57" s="1" t="s">
        <v>8</v>
      </c>
    </row>
    <row r="58" spans="1:9" ht="21.95" customHeight="1">
      <c r="A58" s="53">
        <v>1</v>
      </c>
      <c r="B58" s="68" t="s">
        <v>148</v>
      </c>
      <c r="C58" s="68" t="s">
        <v>149</v>
      </c>
      <c r="D58" s="11">
        <v>8</v>
      </c>
      <c r="E58" s="11">
        <v>9</v>
      </c>
      <c r="F58" s="12">
        <f>2*((E58+D58)/2)</f>
        <v>17</v>
      </c>
      <c r="G58" s="13"/>
      <c r="H58" s="14" t="str">
        <f t="shared" ref="H58:H88" si="8">IF(G58="","",2*(D58+G58)/2)</f>
        <v/>
      </c>
      <c r="I58" s="12">
        <f>IF(H58="",F58,IF(H58&gt;F58,H58,F58))</f>
        <v>17</v>
      </c>
    </row>
    <row r="59" spans="1:9" ht="21.95" customHeight="1">
      <c r="A59" s="52">
        <f>A58+1</f>
        <v>2</v>
      </c>
      <c r="B59" s="68" t="s">
        <v>150</v>
      </c>
      <c r="C59" s="68" t="s">
        <v>151</v>
      </c>
      <c r="D59" s="4">
        <v>15</v>
      </c>
      <c r="E59" s="4">
        <v>11</v>
      </c>
      <c r="F59" s="12">
        <f t="shared" ref="F59:F88" si="9">2*((E59+D59)/2)</f>
        <v>26</v>
      </c>
      <c r="G59" s="7"/>
      <c r="H59" s="14" t="str">
        <f t="shared" si="8"/>
        <v/>
      </c>
      <c r="I59" s="5">
        <f>IF(H59="",F59,IF(H59&gt;F59,H59,F59))</f>
        <v>26</v>
      </c>
    </row>
    <row r="60" spans="1:9" ht="21.95" customHeight="1">
      <c r="A60" s="52">
        <f>A59+1</f>
        <v>3</v>
      </c>
      <c r="B60" s="68" t="s">
        <v>152</v>
      </c>
      <c r="C60" s="68" t="s">
        <v>153</v>
      </c>
      <c r="D60" s="4">
        <v>16</v>
      </c>
      <c r="E60" s="4">
        <v>16</v>
      </c>
      <c r="F60" s="12">
        <f t="shared" si="9"/>
        <v>32</v>
      </c>
      <c r="G60" s="6"/>
      <c r="H60" s="14" t="str">
        <f t="shared" si="8"/>
        <v/>
      </c>
      <c r="I60" s="5">
        <f>IF(H60="",F60,IF(H60&gt;F60,H60,F60))</f>
        <v>32</v>
      </c>
    </row>
    <row r="61" spans="1:9" ht="21.95" customHeight="1">
      <c r="A61" s="52">
        <f>A60+1</f>
        <v>4</v>
      </c>
      <c r="B61" s="68" t="s">
        <v>154</v>
      </c>
      <c r="C61" s="68" t="s">
        <v>155</v>
      </c>
      <c r="D61" s="4">
        <v>14.5</v>
      </c>
      <c r="E61" s="4">
        <v>11</v>
      </c>
      <c r="F61" s="12">
        <f t="shared" si="9"/>
        <v>25.5</v>
      </c>
      <c r="G61" s="6"/>
      <c r="H61" s="14" t="str">
        <f t="shared" si="8"/>
        <v/>
      </c>
      <c r="I61" s="5">
        <f>IF(H61="",F61,IF(H61&gt;F61,H61,F61))</f>
        <v>25.5</v>
      </c>
    </row>
    <row r="62" spans="1:9" ht="21.95" customHeight="1">
      <c r="A62" s="52">
        <f t="shared" ref="A62:A88" si="10">A61+1</f>
        <v>5</v>
      </c>
      <c r="B62" s="68" t="s">
        <v>156</v>
      </c>
      <c r="C62" s="68" t="s">
        <v>89</v>
      </c>
      <c r="D62" s="4">
        <v>13</v>
      </c>
      <c r="E62" s="4">
        <v>11</v>
      </c>
      <c r="F62" s="12">
        <f t="shared" si="9"/>
        <v>24</v>
      </c>
      <c r="G62" s="6"/>
      <c r="H62" s="14" t="str">
        <f t="shared" si="8"/>
        <v/>
      </c>
      <c r="I62" s="5">
        <f t="shared" ref="I62:I88" si="11">IF(H62="",F62,IF(H62&gt;F62,H62,F62))</f>
        <v>24</v>
      </c>
    </row>
    <row r="63" spans="1:9" ht="21.95" customHeight="1">
      <c r="A63" s="52">
        <f t="shared" si="10"/>
        <v>6</v>
      </c>
      <c r="B63" s="68" t="s">
        <v>157</v>
      </c>
      <c r="C63" s="68" t="s">
        <v>158</v>
      </c>
      <c r="D63" s="4">
        <v>12</v>
      </c>
      <c r="E63" s="4">
        <v>13</v>
      </c>
      <c r="F63" s="12">
        <f t="shared" si="9"/>
        <v>25</v>
      </c>
      <c r="G63" s="6"/>
      <c r="H63" s="14" t="str">
        <f t="shared" si="8"/>
        <v/>
      </c>
      <c r="I63" s="5">
        <f t="shared" si="11"/>
        <v>25</v>
      </c>
    </row>
    <row r="64" spans="1:9" ht="21.95" customHeight="1">
      <c r="A64" s="52">
        <f t="shared" si="10"/>
        <v>7</v>
      </c>
      <c r="B64" s="68" t="s">
        <v>159</v>
      </c>
      <c r="C64" s="68" t="s">
        <v>160</v>
      </c>
      <c r="D64" s="4">
        <v>16</v>
      </c>
      <c r="E64" s="4">
        <v>9</v>
      </c>
      <c r="F64" s="12">
        <f t="shared" si="9"/>
        <v>25</v>
      </c>
      <c r="G64" s="6"/>
      <c r="H64" s="14" t="str">
        <f t="shared" si="8"/>
        <v/>
      </c>
      <c r="I64" s="5">
        <f t="shared" si="11"/>
        <v>25</v>
      </c>
    </row>
    <row r="65" spans="1:9" ht="21.95" customHeight="1">
      <c r="A65" s="52">
        <f t="shared" si="10"/>
        <v>8</v>
      </c>
      <c r="B65" s="68" t="s">
        <v>161</v>
      </c>
      <c r="C65" s="68" t="s">
        <v>162</v>
      </c>
      <c r="D65" s="4">
        <v>12</v>
      </c>
      <c r="E65" s="4">
        <v>13</v>
      </c>
      <c r="F65" s="12">
        <f t="shared" si="9"/>
        <v>25</v>
      </c>
      <c r="G65" s="6"/>
      <c r="H65" s="14" t="str">
        <f t="shared" si="8"/>
        <v/>
      </c>
      <c r="I65" s="5">
        <f t="shared" si="11"/>
        <v>25</v>
      </c>
    </row>
    <row r="66" spans="1:9" ht="21.95" customHeight="1">
      <c r="A66" s="52">
        <f t="shared" si="10"/>
        <v>9</v>
      </c>
      <c r="B66" s="68" t="s">
        <v>163</v>
      </c>
      <c r="C66" s="68" t="s">
        <v>164</v>
      </c>
      <c r="D66" s="4">
        <v>8</v>
      </c>
      <c r="E66" s="4">
        <v>17</v>
      </c>
      <c r="F66" s="12">
        <f t="shared" si="9"/>
        <v>25</v>
      </c>
      <c r="G66" s="6"/>
      <c r="H66" s="14" t="str">
        <f t="shared" si="8"/>
        <v/>
      </c>
      <c r="I66" s="5">
        <f t="shared" si="11"/>
        <v>25</v>
      </c>
    </row>
    <row r="67" spans="1:9" ht="21.95" customHeight="1">
      <c r="A67" s="52">
        <f t="shared" si="10"/>
        <v>10</v>
      </c>
      <c r="B67" s="68" t="s">
        <v>165</v>
      </c>
      <c r="C67" s="68" t="s">
        <v>166</v>
      </c>
      <c r="D67" s="4">
        <v>12</v>
      </c>
      <c r="E67" s="4">
        <v>11</v>
      </c>
      <c r="F67" s="12">
        <f t="shared" si="9"/>
        <v>23</v>
      </c>
      <c r="G67" s="6"/>
      <c r="H67" s="14" t="str">
        <f t="shared" si="8"/>
        <v/>
      </c>
      <c r="I67" s="5">
        <f t="shared" si="11"/>
        <v>23</v>
      </c>
    </row>
    <row r="68" spans="1:9" ht="21.95" customHeight="1">
      <c r="A68" s="52">
        <f t="shared" si="10"/>
        <v>11</v>
      </c>
      <c r="B68" s="68" t="s">
        <v>167</v>
      </c>
      <c r="C68" s="68" t="s">
        <v>168</v>
      </c>
      <c r="D68" s="4">
        <v>12</v>
      </c>
      <c r="E68" s="4">
        <v>17</v>
      </c>
      <c r="F68" s="12">
        <f t="shared" si="9"/>
        <v>29</v>
      </c>
      <c r="G68" s="7"/>
      <c r="H68" s="14" t="str">
        <f t="shared" si="8"/>
        <v/>
      </c>
      <c r="I68" s="5">
        <f t="shared" si="11"/>
        <v>29</v>
      </c>
    </row>
    <row r="69" spans="1:9" ht="21.95" customHeight="1">
      <c r="A69" s="52">
        <f t="shared" si="10"/>
        <v>12</v>
      </c>
      <c r="B69" s="68" t="s">
        <v>169</v>
      </c>
      <c r="C69" s="68" t="s">
        <v>170</v>
      </c>
      <c r="D69" s="4">
        <v>13</v>
      </c>
      <c r="E69" s="4">
        <v>11</v>
      </c>
      <c r="F69" s="12">
        <f t="shared" si="9"/>
        <v>24</v>
      </c>
      <c r="G69" s="7"/>
      <c r="H69" s="14" t="str">
        <f t="shared" si="8"/>
        <v/>
      </c>
      <c r="I69" s="5">
        <f t="shared" si="11"/>
        <v>24</v>
      </c>
    </row>
    <row r="70" spans="1:9" ht="21.95" customHeight="1">
      <c r="A70" s="52">
        <f t="shared" si="10"/>
        <v>13</v>
      </c>
      <c r="B70" s="68" t="s">
        <v>171</v>
      </c>
      <c r="C70" s="68" t="s">
        <v>149</v>
      </c>
      <c r="D70" s="4">
        <v>12</v>
      </c>
      <c r="E70" s="4">
        <v>11</v>
      </c>
      <c r="F70" s="12">
        <f t="shared" si="9"/>
        <v>23</v>
      </c>
      <c r="G70" s="7"/>
      <c r="H70" s="14" t="str">
        <f t="shared" si="8"/>
        <v/>
      </c>
      <c r="I70" s="5">
        <f t="shared" si="11"/>
        <v>23</v>
      </c>
    </row>
    <row r="71" spans="1:9" ht="21.95" customHeight="1">
      <c r="A71" s="52">
        <f t="shared" si="10"/>
        <v>14</v>
      </c>
      <c r="B71" s="68" t="s">
        <v>172</v>
      </c>
      <c r="C71" s="68" t="s">
        <v>173</v>
      </c>
      <c r="D71" s="4">
        <v>10</v>
      </c>
      <c r="E71" s="4">
        <v>6</v>
      </c>
      <c r="F71" s="12">
        <f t="shared" si="9"/>
        <v>16</v>
      </c>
      <c r="G71" s="7"/>
      <c r="H71" s="14" t="str">
        <f t="shared" si="8"/>
        <v/>
      </c>
      <c r="I71" s="5">
        <f t="shared" si="11"/>
        <v>16</v>
      </c>
    </row>
    <row r="72" spans="1:9" ht="21.95" customHeight="1">
      <c r="A72" s="52">
        <f t="shared" si="10"/>
        <v>15</v>
      </c>
      <c r="B72" s="68" t="s">
        <v>174</v>
      </c>
      <c r="C72" s="68" t="s">
        <v>175</v>
      </c>
      <c r="D72" s="4">
        <v>12</v>
      </c>
      <c r="E72" s="4">
        <v>8</v>
      </c>
      <c r="F72" s="12">
        <f t="shared" si="9"/>
        <v>20</v>
      </c>
      <c r="G72" s="7"/>
      <c r="H72" s="14" t="str">
        <f t="shared" si="8"/>
        <v/>
      </c>
      <c r="I72" s="5">
        <f t="shared" si="11"/>
        <v>20</v>
      </c>
    </row>
    <row r="73" spans="1:9" ht="21.95" customHeight="1">
      <c r="A73" s="52">
        <f t="shared" si="10"/>
        <v>16</v>
      </c>
      <c r="B73" s="68" t="s">
        <v>176</v>
      </c>
      <c r="C73" s="68" t="s">
        <v>177</v>
      </c>
      <c r="D73" s="4">
        <v>10</v>
      </c>
      <c r="E73" s="4">
        <v>14</v>
      </c>
      <c r="F73" s="12">
        <f t="shared" si="9"/>
        <v>24</v>
      </c>
      <c r="G73" s="7"/>
      <c r="H73" s="14" t="str">
        <f t="shared" si="8"/>
        <v/>
      </c>
      <c r="I73" s="5">
        <f t="shared" si="11"/>
        <v>24</v>
      </c>
    </row>
    <row r="74" spans="1:9" ht="21.95" customHeight="1">
      <c r="A74" s="52">
        <f t="shared" si="10"/>
        <v>17</v>
      </c>
      <c r="B74" s="68" t="s">
        <v>178</v>
      </c>
      <c r="C74" s="68" t="s">
        <v>17</v>
      </c>
      <c r="D74" s="4">
        <v>8</v>
      </c>
      <c r="E74" s="4">
        <v>9</v>
      </c>
      <c r="F74" s="12">
        <f t="shared" si="9"/>
        <v>17</v>
      </c>
      <c r="G74" s="7"/>
      <c r="H74" s="14" t="str">
        <f t="shared" si="8"/>
        <v/>
      </c>
      <c r="I74" s="85">
        <v>19.75</v>
      </c>
    </row>
    <row r="75" spans="1:9" ht="21.95" customHeight="1">
      <c r="A75" s="52">
        <f t="shared" si="10"/>
        <v>18</v>
      </c>
      <c r="B75" s="68" t="s">
        <v>179</v>
      </c>
      <c r="C75" s="68" t="s">
        <v>180</v>
      </c>
      <c r="D75" s="4">
        <v>6</v>
      </c>
      <c r="E75" s="4">
        <v>17.5</v>
      </c>
      <c r="F75" s="12">
        <f t="shared" si="9"/>
        <v>23.5</v>
      </c>
      <c r="G75" s="7"/>
      <c r="H75" s="14" t="str">
        <f t="shared" si="8"/>
        <v/>
      </c>
      <c r="I75" s="5">
        <f t="shared" si="11"/>
        <v>23.5</v>
      </c>
    </row>
    <row r="76" spans="1:9" ht="21.95" customHeight="1">
      <c r="A76" s="52">
        <f t="shared" si="10"/>
        <v>19</v>
      </c>
      <c r="B76" s="68" t="s">
        <v>181</v>
      </c>
      <c r="C76" s="68" t="s">
        <v>182</v>
      </c>
      <c r="D76" s="4">
        <v>7</v>
      </c>
      <c r="E76" s="4">
        <v>7</v>
      </c>
      <c r="F76" s="12">
        <f t="shared" si="9"/>
        <v>14</v>
      </c>
      <c r="G76" s="7"/>
      <c r="H76" s="14" t="str">
        <f t="shared" si="8"/>
        <v/>
      </c>
      <c r="I76" s="5">
        <f t="shared" si="11"/>
        <v>14</v>
      </c>
    </row>
    <row r="77" spans="1:9" ht="21.95" customHeight="1">
      <c r="A77" s="52">
        <f t="shared" si="10"/>
        <v>20</v>
      </c>
      <c r="B77" s="68" t="s">
        <v>183</v>
      </c>
      <c r="C77" s="68" t="s">
        <v>184</v>
      </c>
      <c r="D77" s="4">
        <v>8</v>
      </c>
      <c r="E77" s="4">
        <v>11</v>
      </c>
      <c r="F77" s="12">
        <f t="shared" si="9"/>
        <v>19</v>
      </c>
      <c r="G77" s="7"/>
      <c r="H77" s="14" t="str">
        <f t="shared" si="8"/>
        <v/>
      </c>
      <c r="I77" s="5">
        <f t="shared" si="11"/>
        <v>19</v>
      </c>
    </row>
    <row r="78" spans="1:9" ht="21.95" customHeight="1">
      <c r="A78" s="52">
        <f t="shared" si="10"/>
        <v>21</v>
      </c>
      <c r="B78" s="68" t="s">
        <v>12</v>
      </c>
      <c r="C78" s="68" t="s">
        <v>185</v>
      </c>
      <c r="D78" s="4">
        <v>8</v>
      </c>
      <c r="E78" s="4">
        <v>11</v>
      </c>
      <c r="F78" s="12">
        <f t="shared" si="9"/>
        <v>19</v>
      </c>
      <c r="G78" s="7"/>
      <c r="H78" s="14" t="str">
        <f t="shared" si="8"/>
        <v/>
      </c>
      <c r="I78" s="5">
        <f t="shared" si="11"/>
        <v>19</v>
      </c>
    </row>
    <row r="79" spans="1:9" ht="21.95" customHeight="1">
      <c r="A79" s="52">
        <f t="shared" si="10"/>
        <v>22</v>
      </c>
      <c r="B79" s="68" t="s">
        <v>186</v>
      </c>
      <c r="C79" s="68" t="s">
        <v>187</v>
      </c>
      <c r="D79" s="4">
        <v>12</v>
      </c>
      <c r="E79" s="4">
        <v>9</v>
      </c>
      <c r="F79" s="12">
        <f t="shared" si="9"/>
        <v>21</v>
      </c>
      <c r="G79" s="7"/>
      <c r="H79" s="14" t="str">
        <f t="shared" si="8"/>
        <v/>
      </c>
      <c r="I79" s="5">
        <f t="shared" si="11"/>
        <v>21</v>
      </c>
    </row>
    <row r="80" spans="1:9" ht="21.95" customHeight="1">
      <c r="A80" s="52">
        <f t="shared" si="10"/>
        <v>23</v>
      </c>
      <c r="B80" s="68" t="s">
        <v>188</v>
      </c>
      <c r="C80" s="68" t="s">
        <v>189</v>
      </c>
      <c r="D80" s="4">
        <v>14.5</v>
      </c>
      <c r="E80" s="4">
        <v>11</v>
      </c>
      <c r="F80" s="12">
        <f t="shared" si="9"/>
        <v>25.5</v>
      </c>
      <c r="G80" s="7"/>
      <c r="H80" s="14" t="str">
        <f t="shared" si="8"/>
        <v/>
      </c>
      <c r="I80" s="5">
        <f t="shared" si="11"/>
        <v>25.5</v>
      </c>
    </row>
    <row r="81" spans="1:9" ht="21.95" customHeight="1">
      <c r="A81" s="52">
        <f t="shared" si="10"/>
        <v>24</v>
      </c>
      <c r="B81" s="68" t="s">
        <v>190</v>
      </c>
      <c r="C81" s="68" t="s">
        <v>191</v>
      </c>
      <c r="D81" s="4">
        <v>14</v>
      </c>
      <c r="E81" s="4">
        <v>7</v>
      </c>
      <c r="F81" s="12">
        <f t="shared" si="9"/>
        <v>21</v>
      </c>
      <c r="G81" s="7"/>
      <c r="H81" s="14" t="str">
        <f t="shared" si="8"/>
        <v/>
      </c>
      <c r="I81" s="5">
        <f t="shared" si="11"/>
        <v>21</v>
      </c>
    </row>
    <row r="82" spans="1:9" ht="21.95" customHeight="1">
      <c r="A82" s="52">
        <f t="shared" si="10"/>
        <v>25</v>
      </c>
      <c r="B82" s="68" t="s">
        <v>192</v>
      </c>
      <c r="C82" s="68" t="s">
        <v>116</v>
      </c>
      <c r="D82" s="59">
        <v>14</v>
      </c>
      <c r="E82" s="59">
        <v>11</v>
      </c>
      <c r="F82" s="12">
        <f t="shared" si="9"/>
        <v>25</v>
      </c>
      <c r="G82" s="7"/>
      <c r="H82" s="14" t="str">
        <f t="shared" si="8"/>
        <v/>
      </c>
      <c r="I82" s="5">
        <f t="shared" si="11"/>
        <v>25</v>
      </c>
    </row>
    <row r="83" spans="1:9" ht="21.95" customHeight="1">
      <c r="A83" s="52">
        <f t="shared" si="10"/>
        <v>26</v>
      </c>
      <c r="B83" s="68" t="s">
        <v>193</v>
      </c>
      <c r="C83" s="68" t="s">
        <v>194</v>
      </c>
      <c r="D83" s="4">
        <v>12</v>
      </c>
      <c r="E83" s="4">
        <v>9</v>
      </c>
      <c r="F83" s="12">
        <f t="shared" si="9"/>
        <v>21</v>
      </c>
      <c r="G83" s="7"/>
      <c r="H83" s="14" t="str">
        <f t="shared" si="8"/>
        <v/>
      </c>
      <c r="I83" s="5">
        <f t="shared" si="11"/>
        <v>21</v>
      </c>
    </row>
    <row r="84" spans="1:9" ht="21.95" customHeight="1">
      <c r="A84" s="52">
        <f t="shared" si="10"/>
        <v>27</v>
      </c>
      <c r="B84" s="68" t="s">
        <v>195</v>
      </c>
      <c r="C84" s="68" t="s">
        <v>196</v>
      </c>
      <c r="D84" s="4">
        <v>16</v>
      </c>
      <c r="E84" s="4">
        <v>15</v>
      </c>
      <c r="F84" s="12">
        <f t="shared" si="9"/>
        <v>31</v>
      </c>
      <c r="G84" s="9"/>
      <c r="H84" s="14" t="str">
        <f t="shared" si="8"/>
        <v/>
      </c>
      <c r="I84" s="5">
        <f t="shared" si="11"/>
        <v>31</v>
      </c>
    </row>
    <row r="85" spans="1:9" ht="21.95" customHeight="1">
      <c r="A85" s="52">
        <f t="shared" si="10"/>
        <v>28</v>
      </c>
      <c r="B85" s="72" t="s">
        <v>15</v>
      </c>
      <c r="C85" s="72" t="s">
        <v>197</v>
      </c>
      <c r="D85" s="4"/>
      <c r="E85" s="4"/>
      <c r="F85" s="12">
        <f t="shared" si="9"/>
        <v>0</v>
      </c>
      <c r="G85" s="9"/>
      <c r="H85" s="14" t="str">
        <f t="shared" si="8"/>
        <v/>
      </c>
      <c r="I85" s="5">
        <f t="shared" si="11"/>
        <v>0</v>
      </c>
    </row>
    <row r="86" spans="1:9" ht="21.95" customHeight="1">
      <c r="A86" s="52">
        <f t="shared" si="10"/>
        <v>29</v>
      </c>
      <c r="B86" s="68" t="s">
        <v>198</v>
      </c>
      <c r="C86" s="68" t="s">
        <v>199</v>
      </c>
      <c r="D86" s="4">
        <v>12</v>
      </c>
      <c r="E86" s="4">
        <v>6</v>
      </c>
      <c r="F86" s="12">
        <f t="shared" si="9"/>
        <v>18</v>
      </c>
      <c r="G86" s="9"/>
      <c r="H86" s="14" t="str">
        <f t="shared" si="8"/>
        <v/>
      </c>
      <c r="I86" s="5">
        <f t="shared" si="11"/>
        <v>18</v>
      </c>
    </row>
    <row r="87" spans="1:9" ht="21.95" customHeight="1">
      <c r="A87" s="52">
        <f t="shared" si="10"/>
        <v>30</v>
      </c>
      <c r="B87" s="71" t="s">
        <v>200</v>
      </c>
      <c r="C87" s="71" t="s">
        <v>201</v>
      </c>
      <c r="D87" s="4">
        <v>13</v>
      </c>
      <c r="E87" s="4">
        <v>7</v>
      </c>
      <c r="F87" s="12">
        <f t="shared" si="9"/>
        <v>20</v>
      </c>
      <c r="G87" s="9"/>
      <c r="H87" s="14" t="str">
        <f t="shared" si="8"/>
        <v/>
      </c>
      <c r="I87" s="5">
        <f t="shared" si="11"/>
        <v>20</v>
      </c>
    </row>
    <row r="88" spans="1:9" ht="21.95" customHeight="1">
      <c r="A88" s="52">
        <f t="shared" si="10"/>
        <v>31</v>
      </c>
      <c r="B88" s="71" t="s">
        <v>202</v>
      </c>
      <c r="C88" s="71" t="s">
        <v>203</v>
      </c>
      <c r="D88" s="4">
        <v>12</v>
      </c>
      <c r="E88" s="4">
        <v>13</v>
      </c>
      <c r="F88" s="12">
        <f t="shared" si="9"/>
        <v>25</v>
      </c>
      <c r="G88" s="9"/>
      <c r="H88" s="14" t="str">
        <f t="shared" si="8"/>
        <v/>
      </c>
      <c r="I88" s="5">
        <f t="shared" si="11"/>
        <v>25</v>
      </c>
    </row>
  </sheetData>
  <sortState ref="B78:C113">
    <sortCondition ref="B78"/>
  </sortState>
  <printOptions horizontalCentered="1" verticalCentered="1"/>
  <pageMargins left="0.19685039370078741" right="0.19685039370078741" top="0.74803149606299213" bottom="0.62992125984251968" header="0.19685039370078741" footer="0.62992125984251968"/>
  <pageSetup paperSize="9" scale="85" orientation="portrait" r:id="rId1"/>
  <headerFooter alignWithMargins="0">
    <oddHeader xml:space="preserve">&amp;L&amp;"Comic Sans MS,Gras"&amp;12السنة الثالثة مالية المؤسسة
2019/2018&amp;C
&amp;"Comic Sans MS,Gras"&amp;12محضر العلامات لمقياس: 
تسيير مالي 2
الفوج&amp;P  &amp;R&amp;"Comic Sans MS,Gras"&amp;12  كلية العلوم الاقتصادية و علوم التسيير
 قسم العلوم المالية
-نظام LMD-
</oddHeader>
    <oddFooter>&amp;C&amp;"Comic Sans MS,Gras"&amp;12   الامضاء:&amp;R&amp;"Mudir MT,Gras"&amp;12  ا&amp;"Comic Sans MS,Gras"لأستاذ(ة):</oddFooter>
  </headerFooter>
  <rowBreaks count="2" manualBreakCount="2">
    <brk id="30" max="8" man="1"/>
    <brk id="56" max="8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88"/>
  <sheetViews>
    <sheetView rightToLeft="1" tabSelected="1" view="pageBreakPreview" topLeftCell="A67" zoomScaleSheetLayoutView="100" workbookViewId="0">
      <selection activeCell="I75" sqref="I75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4" width="10.7109375" style="8" customWidth="1"/>
    <col min="5" max="6" width="10.7109375" style="16" customWidth="1"/>
    <col min="7" max="8" width="10.7109375" style="8" customWidth="1"/>
    <col min="9" max="9" width="12.85546875" style="16" customWidth="1"/>
    <col min="10" max="256" width="11.5703125" style="8"/>
    <col min="257" max="257" width="3.85546875" style="8" bestFit="1" customWidth="1"/>
    <col min="258" max="258" width="10.7109375" style="8" customWidth="1"/>
    <col min="259" max="259" width="16.7109375" style="8" customWidth="1"/>
    <col min="260" max="264" width="7.5703125" style="8" customWidth="1"/>
    <col min="265" max="265" width="10.28515625" style="8" customWidth="1"/>
    <col min="266" max="512" width="11.5703125" style="8"/>
    <col min="513" max="513" width="3.85546875" style="8" bestFit="1" customWidth="1"/>
    <col min="514" max="514" width="10.7109375" style="8" customWidth="1"/>
    <col min="515" max="515" width="16.7109375" style="8" customWidth="1"/>
    <col min="516" max="520" width="7.5703125" style="8" customWidth="1"/>
    <col min="521" max="521" width="10.28515625" style="8" customWidth="1"/>
    <col min="522" max="768" width="11.5703125" style="8"/>
    <col min="769" max="769" width="3.85546875" style="8" bestFit="1" customWidth="1"/>
    <col min="770" max="770" width="10.7109375" style="8" customWidth="1"/>
    <col min="771" max="771" width="16.7109375" style="8" customWidth="1"/>
    <col min="772" max="776" width="7.5703125" style="8" customWidth="1"/>
    <col min="777" max="777" width="10.28515625" style="8" customWidth="1"/>
    <col min="778" max="1024" width="11.5703125" style="8"/>
    <col min="1025" max="1025" width="3.85546875" style="8" bestFit="1" customWidth="1"/>
    <col min="1026" max="1026" width="10.7109375" style="8" customWidth="1"/>
    <col min="1027" max="1027" width="16.7109375" style="8" customWidth="1"/>
    <col min="1028" max="1032" width="7.5703125" style="8" customWidth="1"/>
    <col min="1033" max="1033" width="10.28515625" style="8" customWidth="1"/>
    <col min="1034" max="1280" width="11.5703125" style="8"/>
    <col min="1281" max="1281" width="3.85546875" style="8" bestFit="1" customWidth="1"/>
    <col min="1282" max="1282" width="10.7109375" style="8" customWidth="1"/>
    <col min="1283" max="1283" width="16.7109375" style="8" customWidth="1"/>
    <col min="1284" max="1288" width="7.5703125" style="8" customWidth="1"/>
    <col min="1289" max="1289" width="10.28515625" style="8" customWidth="1"/>
    <col min="1290" max="1536" width="11.5703125" style="8"/>
    <col min="1537" max="1537" width="3.85546875" style="8" bestFit="1" customWidth="1"/>
    <col min="1538" max="1538" width="10.7109375" style="8" customWidth="1"/>
    <col min="1539" max="1539" width="16.7109375" style="8" customWidth="1"/>
    <col min="1540" max="1544" width="7.5703125" style="8" customWidth="1"/>
    <col min="1545" max="1545" width="10.28515625" style="8" customWidth="1"/>
    <col min="1546" max="1792" width="11.5703125" style="8"/>
    <col min="1793" max="1793" width="3.85546875" style="8" bestFit="1" customWidth="1"/>
    <col min="1794" max="1794" width="10.7109375" style="8" customWidth="1"/>
    <col min="1795" max="1795" width="16.7109375" style="8" customWidth="1"/>
    <col min="1796" max="1800" width="7.5703125" style="8" customWidth="1"/>
    <col min="1801" max="1801" width="10.28515625" style="8" customWidth="1"/>
    <col min="1802" max="2048" width="11.5703125" style="8"/>
    <col min="2049" max="2049" width="3.85546875" style="8" bestFit="1" customWidth="1"/>
    <col min="2050" max="2050" width="10.7109375" style="8" customWidth="1"/>
    <col min="2051" max="2051" width="16.7109375" style="8" customWidth="1"/>
    <col min="2052" max="2056" width="7.5703125" style="8" customWidth="1"/>
    <col min="2057" max="2057" width="10.28515625" style="8" customWidth="1"/>
    <col min="2058" max="2304" width="11.5703125" style="8"/>
    <col min="2305" max="2305" width="3.85546875" style="8" bestFit="1" customWidth="1"/>
    <col min="2306" max="2306" width="10.7109375" style="8" customWidth="1"/>
    <col min="2307" max="2307" width="16.7109375" style="8" customWidth="1"/>
    <col min="2308" max="2312" width="7.5703125" style="8" customWidth="1"/>
    <col min="2313" max="2313" width="10.28515625" style="8" customWidth="1"/>
    <col min="2314" max="2560" width="11.5703125" style="8"/>
    <col min="2561" max="2561" width="3.85546875" style="8" bestFit="1" customWidth="1"/>
    <col min="2562" max="2562" width="10.7109375" style="8" customWidth="1"/>
    <col min="2563" max="2563" width="16.7109375" style="8" customWidth="1"/>
    <col min="2564" max="2568" width="7.5703125" style="8" customWidth="1"/>
    <col min="2569" max="2569" width="10.28515625" style="8" customWidth="1"/>
    <col min="2570" max="2816" width="11.5703125" style="8"/>
    <col min="2817" max="2817" width="3.85546875" style="8" bestFit="1" customWidth="1"/>
    <col min="2818" max="2818" width="10.7109375" style="8" customWidth="1"/>
    <col min="2819" max="2819" width="16.7109375" style="8" customWidth="1"/>
    <col min="2820" max="2824" width="7.5703125" style="8" customWidth="1"/>
    <col min="2825" max="2825" width="10.28515625" style="8" customWidth="1"/>
    <col min="2826" max="3072" width="11.5703125" style="8"/>
    <col min="3073" max="3073" width="3.85546875" style="8" bestFit="1" customWidth="1"/>
    <col min="3074" max="3074" width="10.7109375" style="8" customWidth="1"/>
    <col min="3075" max="3075" width="16.7109375" style="8" customWidth="1"/>
    <col min="3076" max="3080" width="7.5703125" style="8" customWidth="1"/>
    <col min="3081" max="3081" width="10.28515625" style="8" customWidth="1"/>
    <col min="3082" max="3328" width="11.5703125" style="8"/>
    <col min="3329" max="3329" width="3.85546875" style="8" bestFit="1" customWidth="1"/>
    <col min="3330" max="3330" width="10.7109375" style="8" customWidth="1"/>
    <col min="3331" max="3331" width="16.7109375" style="8" customWidth="1"/>
    <col min="3332" max="3336" width="7.5703125" style="8" customWidth="1"/>
    <col min="3337" max="3337" width="10.28515625" style="8" customWidth="1"/>
    <col min="3338" max="3584" width="11.5703125" style="8"/>
    <col min="3585" max="3585" width="3.85546875" style="8" bestFit="1" customWidth="1"/>
    <col min="3586" max="3586" width="10.7109375" style="8" customWidth="1"/>
    <col min="3587" max="3587" width="16.7109375" style="8" customWidth="1"/>
    <col min="3588" max="3592" width="7.5703125" style="8" customWidth="1"/>
    <col min="3593" max="3593" width="10.28515625" style="8" customWidth="1"/>
    <col min="3594" max="3840" width="11.5703125" style="8"/>
    <col min="3841" max="3841" width="3.85546875" style="8" bestFit="1" customWidth="1"/>
    <col min="3842" max="3842" width="10.7109375" style="8" customWidth="1"/>
    <col min="3843" max="3843" width="16.7109375" style="8" customWidth="1"/>
    <col min="3844" max="3848" width="7.5703125" style="8" customWidth="1"/>
    <col min="3849" max="3849" width="10.28515625" style="8" customWidth="1"/>
    <col min="3850" max="4096" width="11.5703125" style="8"/>
    <col min="4097" max="4097" width="3.85546875" style="8" bestFit="1" customWidth="1"/>
    <col min="4098" max="4098" width="10.7109375" style="8" customWidth="1"/>
    <col min="4099" max="4099" width="16.7109375" style="8" customWidth="1"/>
    <col min="4100" max="4104" width="7.5703125" style="8" customWidth="1"/>
    <col min="4105" max="4105" width="10.28515625" style="8" customWidth="1"/>
    <col min="4106" max="4352" width="11.5703125" style="8"/>
    <col min="4353" max="4353" width="3.85546875" style="8" bestFit="1" customWidth="1"/>
    <col min="4354" max="4354" width="10.7109375" style="8" customWidth="1"/>
    <col min="4355" max="4355" width="16.7109375" style="8" customWidth="1"/>
    <col min="4356" max="4360" width="7.5703125" style="8" customWidth="1"/>
    <col min="4361" max="4361" width="10.28515625" style="8" customWidth="1"/>
    <col min="4362" max="4608" width="11.5703125" style="8"/>
    <col min="4609" max="4609" width="3.85546875" style="8" bestFit="1" customWidth="1"/>
    <col min="4610" max="4610" width="10.7109375" style="8" customWidth="1"/>
    <col min="4611" max="4611" width="16.7109375" style="8" customWidth="1"/>
    <col min="4612" max="4616" width="7.5703125" style="8" customWidth="1"/>
    <col min="4617" max="4617" width="10.28515625" style="8" customWidth="1"/>
    <col min="4618" max="4864" width="11.5703125" style="8"/>
    <col min="4865" max="4865" width="3.85546875" style="8" bestFit="1" customWidth="1"/>
    <col min="4866" max="4866" width="10.7109375" style="8" customWidth="1"/>
    <col min="4867" max="4867" width="16.7109375" style="8" customWidth="1"/>
    <col min="4868" max="4872" width="7.5703125" style="8" customWidth="1"/>
    <col min="4873" max="4873" width="10.28515625" style="8" customWidth="1"/>
    <col min="4874" max="5120" width="11.5703125" style="8"/>
    <col min="5121" max="5121" width="3.85546875" style="8" bestFit="1" customWidth="1"/>
    <col min="5122" max="5122" width="10.7109375" style="8" customWidth="1"/>
    <col min="5123" max="5123" width="16.7109375" style="8" customWidth="1"/>
    <col min="5124" max="5128" width="7.5703125" style="8" customWidth="1"/>
    <col min="5129" max="5129" width="10.28515625" style="8" customWidth="1"/>
    <col min="5130" max="5376" width="11.5703125" style="8"/>
    <col min="5377" max="5377" width="3.85546875" style="8" bestFit="1" customWidth="1"/>
    <col min="5378" max="5378" width="10.7109375" style="8" customWidth="1"/>
    <col min="5379" max="5379" width="16.7109375" style="8" customWidth="1"/>
    <col min="5380" max="5384" width="7.5703125" style="8" customWidth="1"/>
    <col min="5385" max="5385" width="10.28515625" style="8" customWidth="1"/>
    <col min="5386" max="5632" width="11.5703125" style="8"/>
    <col min="5633" max="5633" width="3.85546875" style="8" bestFit="1" customWidth="1"/>
    <col min="5634" max="5634" width="10.7109375" style="8" customWidth="1"/>
    <col min="5635" max="5635" width="16.7109375" style="8" customWidth="1"/>
    <col min="5636" max="5640" width="7.5703125" style="8" customWidth="1"/>
    <col min="5641" max="5641" width="10.28515625" style="8" customWidth="1"/>
    <col min="5642" max="5888" width="11.5703125" style="8"/>
    <col min="5889" max="5889" width="3.85546875" style="8" bestFit="1" customWidth="1"/>
    <col min="5890" max="5890" width="10.7109375" style="8" customWidth="1"/>
    <col min="5891" max="5891" width="16.7109375" style="8" customWidth="1"/>
    <col min="5892" max="5896" width="7.5703125" style="8" customWidth="1"/>
    <col min="5897" max="5897" width="10.28515625" style="8" customWidth="1"/>
    <col min="5898" max="6144" width="11.5703125" style="8"/>
    <col min="6145" max="6145" width="3.85546875" style="8" bestFit="1" customWidth="1"/>
    <col min="6146" max="6146" width="10.7109375" style="8" customWidth="1"/>
    <col min="6147" max="6147" width="16.7109375" style="8" customWidth="1"/>
    <col min="6148" max="6152" width="7.5703125" style="8" customWidth="1"/>
    <col min="6153" max="6153" width="10.28515625" style="8" customWidth="1"/>
    <col min="6154" max="6400" width="11.5703125" style="8"/>
    <col min="6401" max="6401" width="3.85546875" style="8" bestFit="1" customWidth="1"/>
    <col min="6402" max="6402" width="10.7109375" style="8" customWidth="1"/>
    <col min="6403" max="6403" width="16.7109375" style="8" customWidth="1"/>
    <col min="6404" max="6408" width="7.5703125" style="8" customWidth="1"/>
    <col min="6409" max="6409" width="10.28515625" style="8" customWidth="1"/>
    <col min="6410" max="6656" width="11.5703125" style="8"/>
    <col min="6657" max="6657" width="3.85546875" style="8" bestFit="1" customWidth="1"/>
    <col min="6658" max="6658" width="10.7109375" style="8" customWidth="1"/>
    <col min="6659" max="6659" width="16.7109375" style="8" customWidth="1"/>
    <col min="6660" max="6664" width="7.5703125" style="8" customWidth="1"/>
    <col min="6665" max="6665" width="10.28515625" style="8" customWidth="1"/>
    <col min="6666" max="6912" width="11.5703125" style="8"/>
    <col min="6913" max="6913" width="3.85546875" style="8" bestFit="1" customWidth="1"/>
    <col min="6914" max="6914" width="10.7109375" style="8" customWidth="1"/>
    <col min="6915" max="6915" width="16.7109375" style="8" customWidth="1"/>
    <col min="6916" max="6920" width="7.5703125" style="8" customWidth="1"/>
    <col min="6921" max="6921" width="10.28515625" style="8" customWidth="1"/>
    <col min="6922" max="7168" width="11.5703125" style="8"/>
    <col min="7169" max="7169" width="3.85546875" style="8" bestFit="1" customWidth="1"/>
    <col min="7170" max="7170" width="10.7109375" style="8" customWidth="1"/>
    <col min="7171" max="7171" width="16.7109375" style="8" customWidth="1"/>
    <col min="7172" max="7176" width="7.5703125" style="8" customWidth="1"/>
    <col min="7177" max="7177" width="10.28515625" style="8" customWidth="1"/>
    <col min="7178" max="7424" width="11.5703125" style="8"/>
    <col min="7425" max="7425" width="3.85546875" style="8" bestFit="1" customWidth="1"/>
    <col min="7426" max="7426" width="10.7109375" style="8" customWidth="1"/>
    <col min="7427" max="7427" width="16.7109375" style="8" customWidth="1"/>
    <col min="7428" max="7432" width="7.5703125" style="8" customWidth="1"/>
    <col min="7433" max="7433" width="10.28515625" style="8" customWidth="1"/>
    <col min="7434" max="7680" width="11.5703125" style="8"/>
    <col min="7681" max="7681" width="3.85546875" style="8" bestFit="1" customWidth="1"/>
    <col min="7682" max="7682" width="10.7109375" style="8" customWidth="1"/>
    <col min="7683" max="7683" width="16.7109375" style="8" customWidth="1"/>
    <col min="7684" max="7688" width="7.5703125" style="8" customWidth="1"/>
    <col min="7689" max="7689" width="10.28515625" style="8" customWidth="1"/>
    <col min="7690" max="7936" width="11.5703125" style="8"/>
    <col min="7937" max="7937" width="3.85546875" style="8" bestFit="1" customWidth="1"/>
    <col min="7938" max="7938" width="10.7109375" style="8" customWidth="1"/>
    <col min="7939" max="7939" width="16.7109375" style="8" customWidth="1"/>
    <col min="7940" max="7944" width="7.5703125" style="8" customWidth="1"/>
    <col min="7945" max="7945" width="10.28515625" style="8" customWidth="1"/>
    <col min="7946" max="8192" width="11.5703125" style="8"/>
    <col min="8193" max="8193" width="3.85546875" style="8" bestFit="1" customWidth="1"/>
    <col min="8194" max="8194" width="10.7109375" style="8" customWidth="1"/>
    <col min="8195" max="8195" width="16.7109375" style="8" customWidth="1"/>
    <col min="8196" max="8200" width="7.5703125" style="8" customWidth="1"/>
    <col min="8201" max="8201" width="10.28515625" style="8" customWidth="1"/>
    <col min="8202" max="8448" width="11.5703125" style="8"/>
    <col min="8449" max="8449" width="3.85546875" style="8" bestFit="1" customWidth="1"/>
    <col min="8450" max="8450" width="10.7109375" style="8" customWidth="1"/>
    <col min="8451" max="8451" width="16.7109375" style="8" customWidth="1"/>
    <col min="8452" max="8456" width="7.5703125" style="8" customWidth="1"/>
    <col min="8457" max="8457" width="10.28515625" style="8" customWidth="1"/>
    <col min="8458" max="8704" width="11.5703125" style="8"/>
    <col min="8705" max="8705" width="3.85546875" style="8" bestFit="1" customWidth="1"/>
    <col min="8706" max="8706" width="10.7109375" style="8" customWidth="1"/>
    <col min="8707" max="8707" width="16.7109375" style="8" customWidth="1"/>
    <col min="8708" max="8712" width="7.5703125" style="8" customWidth="1"/>
    <col min="8713" max="8713" width="10.28515625" style="8" customWidth="1"/>
    <col min="8714" max="8960" width="11.5703125" style="8"/>
    <col min="8961" max="8961" width="3.85546875" style="8" bestFit="1" customWidth="1"/>
    <col min="8962" max="8962" width="10.7109375" style="8" customWidth="1"/>
    <col min="8963" max="8963" width="16.7109375" style="8" customWidth="1"/>
    <col min="8964" max="8968" width="7.5703125" style="8" customWidth="1"/>
    <col min="8969" max="8969" width="10.28515625" style="8" customWidth="1"/>
    <col min="8970" max="9216" width="11.5703125" style="8"/>
    <col min="9217" max="9217" width="3.85546875" style="8" bestFit="1" customWidth="1"/>
    <col min="9218" max="9218" width="10.7109375" style="8" customWidth="1"/>
    <col min="9219" max="9219" width="16.7109375" style="8" customWidth="1"/>
    <col min="9220" max="9224" width="7.5703125" style="8" customWidth="1"/>
    <col min="9225" max="9225" width="10.28515625" style="8" customWidth="1"/>
    <col min="9226" max="9472" width="11.5703125" style="8"/>
    <col min="9473" max="9473" width="3.85546875" style="8" bestFit="1" customWidth="1"/>
    <col min="9474" max="9474" width="10.7109375" style="8" customWidth="1"/>
    <col min="9475" max="9475" width="16.7109375" style="8" customWidth="1"/>
    <col min="9476" max="9480" width="7.5703125" style="8" customWidth="1"/>
    <col min="9481" max="9481" width="10.28515625" style="8" customWidth="1"/>
    <col min="9482" max="9728" width="11.5703125" style="8"/>
    <col min="9729" max="9729" width="3.85546875" style="8" bestFit="1" customWidth="1"/>
    <col min="9730" max="9730" width="10.7109375" style="8" customWidth="1"/>
    <col min="9731" max="9731" width="16.7109375" style="8" customWidth="1"/>
    <col min="9732" max="9736" width="7.5703125" style="8" customWidth="1"/>
    <col min="9737" max="9737" width="10.28515625" style="8" customWidth="1"/>
    <col min="9738" max="9984" width="11.5703125" style="8"/>
    <col min="9985" max="9985" width="3.85546875" style="8" bestFit="1" customWidth="1"/>
    <col min="9986" max="9986" width="10.7109375" style="8" customWidth="1"/>
    <col min="9987" max="9987" width="16.7109375" style="8" customWidth="1"/>
    <col min="9988" max="9992" width="7.5703125" style="8" customWidth="1"/>
    <col min="9993" max="9993" width="10.28515625" style="8" customWidth="1"/>
    <col min="9994" max="10240" width="11.5703125" style="8"/>
    <col min="10241" max="10241" width="3.85546875" style="8" bestFit="1" customWidth="1"/>
    <col min="10242" max="10242" width="10.7109375" style="8" customWidth="1"/>
    <col min="10243" max="10243" width="16.7109375" style="8" customWidth="1"/>
    <col min="10244" max="10248" width="7.5703125" style="8" customWidth="1"/>
    <col min="10249" max="10249" width="10.28515625" style="8" customWidth="1"/>
    <col min="10250" max="10496" width="11.5703125" style="8"/>
    <col min="10497" max="10497" width="3.85546875" style="8" bestFit="1" customWidth="1"/>
    <col min="10498" max="10498" width="10.7109375" style="8" customWidth="1"/>
    <col min="10499" max="10499" width="16.7109375" style="8" customWidth="1"/>
    <col min="10500" max="10504" width="7.5703125" style="8" customWidth="1"/>
    <col min="10505" max="10505" width="10.28515625" style="8" customWidth="1"/>
    <col min="10506" max="10752" width="11.5703125" style="8"/>
    <col min="10753" max="10753" width="3.85546875" style="8" bestFit="1" customWidth="1"/>
    <col min="10754" max="10754" width="10.7109375" style="8" customWidth="1"/>
    <col min="10755" max="10755" width="16.7109375" style="8" customWidth="1"/>
    <col min="10756" max="10760" width="7.5703125" style="8" customWidth="1"/>
    <col min="10761" max="10761" width="10.28515625" style="8" customWidth="1"/>
    <col min="10762" max="11008" width="11.5703125" style="8"/>
    <col min="11009" max="11009" width="3.85546875" style="8" bestFit="1" customWidth="1"/>
    <col min="11010" max="11010" width="10.7109375" style="8" customWidth="1"/>
    <col min="11011" max="11011" width="16.7109375" style="8" customWidth="1"/>
    <col min="11012" max="11016" width="7.5703125" style="8" customWidth="1"/>
    <col min="11017" max="11017" width="10.28515625" style="8" customWidth="1"/>
    <col min="11018" max="11264" width="11.5703125" style="8"/>
    <col min="11265" max="11265" width="3.85546875" style="8" bestFit="1" customWidth="1"/>
    <col min="11266" max="11266" width="10.7109375" style="8" customWidth="1"/>
    <col min="11267" max="11267" width="16.7109375" style="8" customWidth="1"/>
    <col min="11268" max="11272" width="7.5703125" style="8" customWidth="1"/>
    <col min="11273" max="11273" width="10.28515625" style="8" customWidth="1"/>
    <col min="11274" max="11520" width="11.5703125" style="8"/>
    <col min="11521" max="11521" width="3.85546875" style="8" bestFit="1" customWidth="1"/>
    <col min="11522" max="11522" width="10.7109375" style="8" customWidth="1"/>
    <col min="11523" max="11523" width="16.7109375" style="8" customWidth="1"/>
    <col min="11524" max="11528" width="7.5703125" style="8" customWidth="1"/>
    <col min="11529" max="11529" width="10.28515625" style="8" customWidth="1"/>
    <col min="11530" max="11776" width="11.5703125" style="8"/>
    <col min="11777" max="11777" width="3.85546875" style="8" bestFit="1" customWidth="1"/>
    <col min="11778" max="11778" width="10.7109375" style="8" customWidth="1"/>
    <col min="11779" max="11779" width="16.7109375" style="8" customWidth="1"/>
    <col min="11780" max="11784" width="7.5703125" style="8" customWidth="1"/>
    <col min="11785" max="11785" width="10.28515625" style="8" customWidth="1"/>
    <col min="11786" max="12032" width="11.5703125" style="8"/>
    <col min="12033" max="12033" width="3.85546875" style="8" bestFit="1" customWidth="1"/>
    <col min="12034" max="12034" width="10.7109375" style="8" customWidth="1"/>
    <col min="12035" max="12035" width="16.7109375" style="8" customWidth="1"/>
    <col min="12036" max="12040" width="7.5703125" style="8" customWidth="1"/>
    <col min="12041" max="12041" width="10.28515625" style="8" customWidth="1"/>
    <col min="12042" max="12288" width="11.5703125" style="8"/>
    <col min="12289" max="12289" width="3.85546875" style="8" bestFit="1" customWidth="1"/>
    <col min="12290" max="12290" width="10.7109375" style="8" customWidth="1"/>
    <col min="12291" max="12291" width="16.7109375" style="8" customWidth="1"/>
    <col min="12292" max="12296" width="7.5703125" style="8" customWidth="1"/>
    <col min="12297" max="12297" width="10.28515625" style="8" customWidth="1"/>
    <col min="12298" max="12544" width="11.5703125" style="8"/>
    <col min="12545" max="12545" width="3.85546875" style="8" bestFit="1" customWidth="1"/>
    <col min="12546" max="12546" width="10.7109375" style="8" customWidth="1"/>
    <col min="12547" max="12547" width="16.7109375" style="8" customWidth="1"/>
    <col min="12548" max="12552" width="7.5703125" style="8" customWidth="1"/>
    <col min="12553" max="12553" width="10.28515625" style="8" customWidth="1"/>
    <col min="12554" max="12800" width="11.5703125" style="8"/>
    <col min="12801" max="12801" width="3.85546875" style="8" bestFit="1" customWidth="1"/>
    <col min="12802" max="12802" width="10.7109375" style="8" customWidth="1"/>
    <col min="12803" max="12803" width="16.7109375" style="8" customWidth="1"/>
    <col min="12804" max="12808" width="7.5703125" style="8" customWidth="1"/>
    <col min="12809" max="12809" width="10.28515625" style="8" customWidth="1"/>
    <col min="12810" max="13056" width="11.5703125" style="8"/>
    <col min="13057" max="13057" width="3.85546875" style="8" bestFit="1" customWidth="1"/>
    <col min="13058" max="13058" width="10.7109375" style="8" customWidth="1"/>
    <col min="13059" max="13059" width="16.7109375" style="8" customWidth="1"/>
    <col min="13060" max="13064" width="7.5703125" style="8" customWidth="1"/>
    <col min="13065" max="13065" width="10.28515625" style="8" customWidth="1"/>
    <col min="13066" max="13312" width="11.5703125" style="8"/>
    <col min="13313" max="13313" width="3.85546875" style="8" bestFit="1" customWidth="1"/>
    <col min="13314" max="13314" width="10.7109375" style="8" customWidth="1"/>
    <col min="13315" max="13315" width="16.7109375" style="8" customWidth="1"/>
    <col min="13316" max="13320" width="7.5703125" style="8" customWidth="1"/>
    <col min="13321" max="13321" width="10.28515625" style="8" customWidth="1"/>
    <col min="13322" max="13568" width="11.5703125" style="8"/>
    <col min="13569" max="13569" width="3.85546875" style="8" bestFit="1" customWidth="1"/>
    <col min="13570" max="13570" width="10.7109375" style="8" customWidth="1"/>
    <col min="13571" max="13571" width="16.7109375" style="8" customWidth="1"/>
    <col min="13572" max="13576" width="7.5703125" style="8" customWidth="1"/>
    <col min="13577" max="13577" width="10.28515625" style="8" customWidth="1"/>
    <col min="13578" max="13824" width="11.5703125" style="8"/>
    <col min="13825" max="13825" width="3.85546875" style="8" bestFit="1" customWidth="1"/>
    <col min="13826" max="13826" width="10.7109375" style="8" customWidth="1"/>
    <col min="13827" max="13827" width="16.7109375" style="8" customWidth="1"/>
    <col min="13828" max="13832" width="7.5703125" style="8" customWidth="1"/>
    <col min="13833" max="13833" width="10.28515625" style="8" customWidth="1"/>
    <col min="13834" max="14080" width="11.5703125" style="8"/>
    <col min="14081" max="14081" width="3.85546875" style="8" bestFit="1" customWidth="1"/>
    <col min="14082" max="14082" width="10.7109375" style="8" customWidth="1"/>
    <col min="14083" max="14083" width="16.7109375" style="8" customWidth="1"/>
    <col min="14084" max="14088" width="7.5703125" style="8" customWidth="1"/>
    <col min="14089" max="14089" width="10.28515625" style="8" customWidth="1"/>
    <col min="14090" max="14336" width="11.5703125" style="8"/>
    <col min="14337" max="14337" width="3.85546875" style="8" bestFit="1" customWidth="1"/>
    <col min="14338" max="14338" width="10.7109375" style="8" customWidth="1"/>
    <col min="14339" max="14339" width="16.7109375" style="8" customWidth="1"/>
    <col min="14340" max="14344" width="7.5703125" style="8" customWidth="1"/>
    <col min="14345" max="14345" width="10.28515625" style="8" customWidth="1"/>
    <col min="14346" max="14592" width="11.5703125" style="8"/>
    <col min="14593" max="14593" width="3.85546875" style="8" bestFit="1" customWidth="1"/>
    <col min="14594" max="14594" width="10.7109375" style="8" customWidth="1"/>
    <col min="14595" max="14595" width="16.7109375" style="8" customWidth="1"/>
    <col min="14596" max="14600" width="7.5703125" style="8" customWidth="1"/>
    <col min="14601" max="14601" width="10.28515625" style="8" customWidth="1"/>
    <col min="14602" max="14848" width="11.5703125" style="8"/>
    <col min="14849" max="14849" width="3.85546875" style="8" bestFit="1" customWidth="1"/>
    <col min="14850" max="14850" width="10.7109375" style="8" customWidth="1"/>
    <col min="14851" max="14851" width="16.7109375" style="8" customWidth="1"/>
    <col min="14852" max="14856" width="7.5703125" style="8" customWidth="1"/>
    <col min="14857" max="14857" width="10.28515625" style="8" customWidth="1"/>
    <col min="14858" max="15104" width="11.5703125" style="8"/>
    <col min="15105" max="15105" width="3.85546875" style="8" bestFit="1" customWidth="1"/>
    <col min="15106" max="15106" width="10.7109375" style="8" customWidth="1"/>
    <col min="15107" max="15107" width="16.7109375" style="8" customWidth="1"/>
    <col min="15108" max="15112" width="7.5703125" style="8" customWidth="1"/>
    <col min="15113" max="15113" width="10.28515625" style="8" customWidth="1"/>
    <col min="15114" max="15360" width="11.5703125" style="8"/>
    <col min="15361" max="15361" width="3.85546875" style="8" bestFit="1" customWidth="1"/>
    <col min="15362" max="15362" width="10.7109375" style="8" customWidth="1"/>
    <col min="15363" max="15363" width="16.7109375" style="8" customWidth="1"/>
    <col min="15364" max="15368" width="7.5703125" style="8" customWidth="1"/>
    <col min="15369" max="15369" width="10.28515625" style="8" customWidth="1"/>
    <col min="15370" max="15616" width="11.5703125" style="8"/>
    <col min="15617" max="15617" width="3.85546875" style="8" bestFit="1" customWidth="1"/>
    <col min="15618" max="15618" width="10.7109375" style="8" customWidth="1"/>
    <col min="15619" max="15619" width="16.7109375" style="8" customWidth="1"/>
    <col min="15620" max="15624" width="7.5703125" style="8" customWidth="1"/>
    <col min="15625" max="15625" width="10.28515625" style="8" customWidth="1"/>
    <col min="15626" max="15872" width="11.5703125" style="8"/>
    <col min="15873" max="15873" width="3.85546875" style="8" bestFit="1" customWidth="1"/>
    <col min="15874" max="15874" width="10.7109375" style="8" customWidth="1"/>
    <col min="15875" max="15875" width="16.7109375" style="8" customWidth="1"/>
    <col min="15876" max="15880" width="7.5703125" style="8" customWidth="1"/>
    <col min="15881" max="15881" width="10.28515625" style="8" customWidth="1"/>
    <col min="15882" max="16128" width="11.5703125" style="8"/>
    <col min="16129" max="16129" width="3.85546875" style="8" bestFit="1" customWidth="1"/>
    <col min="16130" max="16130" width="10.7109375" style="8" customWidth="1"/>
    <col min="16131" max="16131" width="16.7109375" style="8" customWidth="1"/>
    <col min="16132" max="16136" width="7.5703125" style="8" customWidth="1"/>
    <col min="16137" max="16137" width="10.28515625" style="8" customWidth="1"/>
    <col min="16138" max="16384" width="11.5703125" style="8"/>
  </cols>
  <sheetData>
    <row r="1" spans="1:9" s="2" customFormat="1" ht="21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61" customFormat="1" ht="21.95" customHeight="1">
      <c r="A2" s="63">
        <v>1</v>
      </c>
      <c r="B2" s="68" t="s">
        <v>55</v>
      </c>
      <c r="C2" s="68" t="s">
        <v>9</v>
      </c>
      <c r="D2" s="4">
        <v>14.5</v>
      </c>
      <c r="E2" s="4">
        <v>18</v>
      </c>
      <c r="F2" s="4">
        <f>2*((E2+D2)/2)</f>
        <v>32.5</v>
      </c>
      <c r="G2" s="65"/>
      <c r="H2" s="9" t="str">
        <f t="shared" ref="H2:H30" si="0">IF(G2="","",2*(D2+G2)/2)</f>
        <v/>
      </c>
      <c r="I2" s="4">
        <f>IF(H2="",F2,IF(H2&gt;F2,H2,F2))</f>
        <v>32.5</v>
      </c>
    </row>
    <row r="3" spans="1:9" ht="21.95" customHeight="1">
      <c r="A3" s="52">
        <f>A2+1</f>
        <v>2</v>
      </c>
      <c r="B3" s="68" t="s">
        <v>56</v>
      </c>
      <c r="C3" s="68" t="s">
        <v>57</v>
      </c>
      <c r="D3" s="4">
        <v>11.5</v>
      </c>
      <c r="E3" s="4">
        <v>14.5</v>
      </c>
      <c r="F3" s="5">
        <f t="shared" ref="F3:F30" si="1">2*((E3+D3)/2)</f>
        <v>26</v>
      </c>
      <c r="G3" s="6"/>
      <c r="H3" s="7" t="str">
        <f t="shared" si="0"/>
        <v/>
      </c>
      <c r="I3" s="5">
        <f>IF(H3="",F3,IF(H3&gt;F3,H3,F3))</f>
        <v>26</v>
      </c>
    </row>
    <row r="4" spans="1:9" ht="21.95" customHeight="1">
      <c r="A4" s="52">
        <f>A3+1</f>
        <v>3</v>
      </c>
      <c r="B4" s="68" t="s">
        <v>58</v>
      </c>
      <c r="C4" s="68" t="s">
        <v>59</v>
      </c>
      <c r="D4" s="4">
        <v>15</v>
      </c>
      <c r="E4" s="4">
        <v>15.5</v>
      </c>
      <c r="F4" s="5">
        <f t="shared" si="1"/>
        <v>30.5</v>
      </c>
      <c r="G4" s="7"/>
      <c r="H4" s="7" t="str">
        <f t="shared" si="0"/>
        <v/>
      </c>
      <c r="I4" s="5">
        <f>IF(H4="",F4,IF(H4&gt;F4,H4,F4))</f>
        <v>30.5</v>
      </c>
    </row>
    <row r="5" spans="1:9" ht="21.95" customHeight="1">
      <c r="A5" s="52">
        <f t="shared" ref="A5:A30" si="2">A4+1</f>
        <v>4</v>
      </c>
      <c r="B5" s="68" t="s">
        <v>60</v>
      </c>
      <c r="C5" s="68" t="s">
        <v>61</v>
      </c>
      <c r="D5" s="4">
        <v>13.5</v>
      </c>
      <c r="E5" s="4">
        <v>17</v>
      </c>
      <c r="F5" s="5">
        <f t="shared" si="1"/>
        <v>30.5</v>
      </c>
      <c r="G5" s="7"/>
      <c r="H5" s="7" t="str">
        <f t="shared" si="0"/>
        <v/>
      </c>
      <c r="I5" s="5">
        <f t="shared" ref="I5:I30" si="3">IF(H5="",F5,IF(H5&gt;F5,H5,F5))</f>
        <v>30.5</v>
      </c>
    </row>
    <row r="6" spans="1:9" ht="21.95" customHeight="1">
      <c r="A6" s="52">
        <f t="shared" si="2"/>
        <v>5</v>
      </c>
      <c r="B6" s="68" t="s">
        <v>62</v>
      </c>
      <c r="C6" s="68" t="s">
        <v>63</v>
      </c>
      <c r="D6" s="4">
        <v>13.5</v>
      </c>
      <c r="E6" s="4">
        <v>16.5</v>
      </c>
      <c r="F6" s="5">
        <f t="shared" si="1"/>
        <v>30</v>
      </c>
      <c r="G6" s="7"/>
      <c r="H6" s="7" t="str">
        <f t="shared" si="0"/>
        <v/>
      </c>
      <c r="I6" s="5">
        <f t="shared" si="3"/>
        <v>30</v>
      </c>
    </row>
    <row r="7" spans="1:9" ht="21.95" customHeight="1">
      <c r="A7" s="52">
        <f t="shared" si="2"/>
        <v>6</v>
      </c>
      <c r="B7" s="68" t="s">
        <v>64</v>
      </c>
      <c r="C7" s="68" t="s">
        <v>65</v>
      </c>
      <c r="D7" s="4">
        <v>13</v>
      </c>
      <c r="E7" s="4">
        <v>16.5</v>
      </c>
      <c r="F7" s="5">
        <f t="shared" si="1"/>
        <v>29.5</v>
      </c>
      <c r="G7" s="7"/>
      <c r="H7" s="7" t="str">
        <f t="shared" si="0"/>
        <v/>
      </c>
      <c r="I7" s="5">
        <f t="shared" si="3"/>
        <v>29.5</v>
      </c>
    </row>
    <row r="8" spans="1:9" ht="21.95" customHeight="1">
      <c r="A8" s="52">
        <f t="shared" si="2"/>
        <v>7</v>
      </c>
      <c r="B8" s="68" t="s">
        <v>66</v>
      </c>
      <c r="C8" s="68" t="s">
        <v>67</v>
      </c>
      <c r="D8" s="4">
        <v>13</v>
      </c>
      <c r="E8" s="4">
        <v>14.5</v>
      </c>
      <c r="F8" s="5">
        <f t="shared" si="1"/>
        <v>27.5</v>
      </c>
      <c r="G8" s="7"/>
      <c r="H8" s="7" t="str">
        <f t="shared" si="0"/>
        <v/>
      </c>
      <c r="I8" s="5">
        <f t="shared" si="3"/>
        <v>27.5</v>
      </c>
    </row>
    <row r="9" spans="1:9" ht="21.95" customHeight="1">
      <c r="A9" s="52">
        <f t="shared" si="2"/>
        <v>8</v>
      </c>
      <c r="B9" s="68" t="s">
        <v>68</v>
      </c>
      <c r="C9" s="68" t="s">
        <v>20</v>
      </c>
      <c r="D9" s="4">
        <v>14</v>
      </c>
      <c r="E9" s="4">
        <v>3</v>
      </c>
      <c r="F9" s="5">
        <f t="shared" si="1"/>
        <v>17</v>
      </c>
      <c r="G9" s="7"/>
      <c r="H9" s="7" t="str">
        <f t="shared" si="0"/>
        <v/>
      </c>
      <c r="I9" s="5">
        <f t="shared" si="3"/>
        <v>17</v>
      </c>
    </row>
    <row r="10" spans="1:9" ht="21.95" customHeight="1">
      <c r="A10" s="52">
        <f t="shared" si="2"/>
        <v>9</v>
      </c>
      <c r="B10" s="68" t="s">
        <v>69</v>
      </c>
      <c r="C10" s="68" t="s">
        <v>70</v>
      </c>
      <c r="D10" s="4">
        <v>13.5</v>
      </c>
      <c r="E10" s="4">
        <v>7</v>
      </c>
      <c r="F10" s="5">
        <f t="shared" si="1"/>
        <v>20.5</v>
      </c>
      <c r="G10" s="7"/>
      <c r="H10" s="7" t="str">
        <f t="shared" si="0"/>
        <v/>
      </c>
      <c r="I10" s="5">
        <f t="shared" si="3"/>
        <v>20.5</v>
      </c>
    </row>
    <row r="11" spans="1:9" ht="21.95" customHeight="1">
      <c r="A11" s="52">
        <f t="shared" si="2"/>
        <v>10</v>
      </c>
      <c r="B11" s="68" t="s">
        <v>71</v>
      </c>
      <c r="C11" s="68" t="s">
        <v>72</v>
      </c>
      <c r="D11" s="4">
        <v>13</v>
      </c>
      <c r="E11" s="4">
        <v>6</v>
      </c>
      <c r="F11" s="5">
        <f t="shared" si="1"/>
        <v>19</v>
      </c>
      <c r="G11" s="7"/>
      <c r="H11" s="7" t="str">
        <f t="shared" si="0"/>
        <v/>
      </c>
      <c r="I11" s="5">
        <f t="shared" si="3"/>
        <v>19</v>
      </c>
    </row>
    <row r="12" spans="1:9" ht="21.95" customHeight="1">
      <c r="A12" s="52">
        <f t="shared" si="2"/>
        <v>11</v>
      </c>
      <c r="B12" s="68" t="s">
        <v>73</v>
      </c>
      <c r="C12" s="68" t="s">
        <v>10</v>
      </c>
      <c r="D12" s="4">
        <v>13.5</v>
      </c>
      <c r="E12" s="4">
        <v>3.5</v>
      </c>
      <c r="F12" s="5">
        <f t="shared" si="1"/>
        <v>17</v>
      </c>
      <c r="G12" s="7"/>
      <c r="H12" s="7" t="str">
        <f t="shared" si="0"/>
        <v/>
      </c>
      <c r="I12" s="5">
        <f t="shared" si="3"/>
        <v>17</v>
      </c>
    </row>
    <row r="13" spans="1:9" ht="21.95" customHeight="1">
      <c r="A13" s="52">
        <f t="shared" si="2"/>
        <v>12</v>
      </c>
      <c r="B13" s="68" t="s">
        <v>74</v>
      </c>
      <c r="C13" s="68" t="s">
        <v>75</v>
      </c>
      <c r="D13" s="4">
        <v>12</v>
      </c>
      <c r="E13" s="4">
        <v>6</v>
      </c>
      <c r="F13" s="5">
        <f t="shared" si="1"/>
        <v>18</v>
      </c>
      <c r="G13" s="7"/>
      <c r="H13" s="7" t="str">
        <f t="shared" si="0"/>
        <v/>
      </c>
      <c r="I13" s="5">
        <f t="shared" si="3"/>
        <v>18</v>
      </c>
    </row>
    <row r="14" spans="1:9" ht="21.95" customHeight="1">
      <c r="A14" s="52">
        <f t="shared" si="2"/>
        <v>13</v>
      </c>
      <c r="B14" s="68" t="s">
        <v>76</v>
      </c>
      <c r="C14" s="68" t="s">
        <v>77</v>
      </c>
      <c r="D14" s="4">
        <v>12</v>
      </c>
      <c r="E14" s="4">
        <v>17.5</v>
      </c>
      <c r="F14" s="5">
        <f t="shared" si="1"/>
        <v>29.5</v>
      </c>
      <c r="G14" s="7"/>
      <c r="H14" s="7" t="str">
        <f t="shared" si="0"/>
        <v/>
      </c>
      <c r="I14" s="5">
        <f t="shared" si="3"/>
        <v>29.5</v>
      </c>
    </row>
    <row r="15" spans="1:9" ht="21.95" customHeight="1">
      <c r="A15" s="52">
        <f t="shared" si="2"/>
        <v>14</v>
      </c>
      <c r="B15" s="68" t="s">
        <v>78</v>
      </c>
      <c r="C15" s="68" t="s">
        <v>79</v>
      </c>
      <c r="D15" s="4">
        <v>11.5</v>
      </c>
      <c r="E15" s="4">
        <v>12.5</v>
      </c>
      <c r="F15" s="5">
        <f t="shared" si="1"/>
        <v>24</v>
      </c>
      <c r="G15" s="7"/>
      <c r="H15" s="7" t="str">
        <f t="shared" si="0"/>
        <v/>
      </c>
      <c r="I15" s="5">
        <f t="shared" si="3"/>
        <v>24</v>
      </c>
    </row>
    <row r="16" spans="1:9" ht="21.95" customHeight="1">
      <c r="A16" s="52">
        <f t="shared" si="2"/>
        <v>15</v>
      </c>
      <c r="B16" s="68" t="s">
        <v>80</v>
      </c>
      <c r="C16" s="68" t="s">
        <v>81</v>
      </c>
      <c r="D16" s="4">
        <v>12.5</v>
      </c>
      <c r="E16" s="4">
        <v>3</v>
      </c>
      <c r="F16" s="5">
        <f t="shared" si="1"/>
        <v>15.5</v>
      </c>
      <c r="G16" s="7"/>
      <c r="H16" s="7" t="str">
        <f t="shared" si="0"/>
        <v/>
      </c>
      <c r="I16" s="5">
        <f t="shared" si="3"/>
        <v>15.5</v>
      </c>
    </row>
    <row r="17" spans="1:9" ht="21.95" customHeight="1">
      <c r="A17" s="52">
        <f t="shared" si="2"/>
        <v>16</v>
      </c>
      <c r="B17" s="68" t="s">
        <v>82</v>
      </c>
      <c r="C17" s="68" t="s">
        <v>83</v>
      </c>
      <c r="D17" s="4">
        <v>12</v>
      </c>
      <c r="E17" s="4">
        <v>16</v>
      </c>
      <c r="F17" s="5">
        <f t="shared" si="1"/>
        <v>28</v>
      </c>
      <c r="G17" s="7"/>
      <c r="H17" s="7" t="str">
        <f t="shared" si="0"/>
        <v/>
      </c>
      <c r="I17" s="5">
        <f t="shared" si="3"/>
        <v>28</v>
      </c>
    </row>
    <row r="18" spans="1:9" ht="21.95" customHeight="1">
      <c r="A18" s="52">
        <f t="shared" si="2"/>
        <v>17</v>
      </c>
      <c r="B18" s="68" t="s">
        <v>84</v>
      </c>
      <c r="C18" s="68" t="s">
        <v>11</v>
      </c>
      <c r="D18" s="4">
        <v>12</v>
      </c>
      <c r="E18" s="4">
        <v>16</v>
      </c>
      <c r="F18" s="5">
        <f t="shared" si="1"/>
        <v>28</v>
      </c>
      <c r="G18" s="7"/>
      <c r="H18" s="7" t="str">
        <f t="shared" si="0"/>
        <v/>
      </c>
      <c r="I18" s="5">
        <f t="shared" si="3"/>
        <v>28</v>
      </c>
    </row>
    <row r="19" spans="1:9" ht="21.95" customHeight="1">
      <c r="A19" s="52">
        <f t="shared" si="2"/>
        <v>18</v>
      </c>
      <c r="B19" s="68" t="s">
        <v>85</v>
      </c>
      <c r="C19" s="68" t="s">
        <v>86</v>
      </c>
      <c r="D19" s="4">
        <v>12</v>
      </c>
      <c r="E19" s="4">
        <v>15.5</v>
      </c>
      <c r="F19" s="5">
        <f t="shared" si="1"/>
        <v>27.5</v>
      </c>
      <c r="G19" s="7"/>
      <c r="H19" s="7" t="str">
        <f t="shared" si="0"/>
        <v/>
      </c>
      <c r="I19" s="5">
        <f t="shared" si="3"/>
        <v>27.5</v>
      </c>
    </row>
    <row r="20" spans="1:9" ht="21.95" customHeight="1">
      <c r="A20" s="52">
        <f t="shared" si="2"/>
        <v>19</v>
      </c>
      <c r="B20" s="68" t="s">
        <v>87</v>
      </c>
      <c r="C20" s="68" t="s">
        <v>9</v>
      </c>
      <c r="D20" s="4">
        <v>13</v>
      </c>
      <c r="E20" s="4">
        <v>9</v>
      </c>
      <c r="F20" s="5">
        <f t="shared" si="1"/>
        <v>22</v>
      </c>
      <c r="G20" s="9"/>
      <c r="H20" s="7" t="str">
        <f t="shared" si="0"/>
        <v/>
      </c>
      <c r="I20" s="5">
        <f t="shared" si="3"/>
        <v>22</v>
      </c>
    </row>
    <row r="21" spans="1:9" ht="21.95" customHeight="1">
      <c r="A21" s="52">
        <f t="shared" si="2"/>
        <v>20</v>
      </c>
      <c r="B21" s="68" t="s">
        <v>88</v>
      </c>
      <c r="C21" s="68" t="s">
        <v>89</v>
      </c>
      <c r="D21" s="4">
        <v>13</v>
      </c>
      <c r="E21" s="4">
        <v>4</v>
      </c>
      <c r="F21" s="5">
        <f t="shared" si="1"/>
        <v>17</v>
      </c>
      <c r="G21" s="7"/>
      <c r="H21" s="7" t="str">
        <f t="shared" si="0"/>
        <v/>
      </c>
      <c r="I21" s="5">
        <f t="shared" si="3"/>
        <v>17</v>
      </c>
    </row>
    <row r="22" spans="1:9" ht="21.95" customHeight="1">
      <c r="A22" s="52">
        <f t="shared" si="2"/>
        <v>21</v>
      </c>
      <c r="B22" s="68" t="s">
        <v>90</v>
      </c>
      <c r="C22" s="68" t="s">
        <v>91</v>
      </c>
      <c r="D22" s="4">
        <v>13</v>
      </c>
      <c r="E22" s="4">
        <v>17</v>
      </c>
      <c r="F22" s="5">
        <f t="shared" si="1"/>
        <v>30</v>
      </c>
      <c r="G22" s="7"/>
      <c r="H22" s="7" t="str">
        <f t="shared" si="0"/>
        <v/>
      </c>
      <c r="I22" s="5">
        <f t="shared" si="3"/>
        <v>30</v>
      </c>
    </row>
    <row r="23" spans="1:9" ht="21.95" customHeight="1">
      <c r="A23" s="52">
        <f t="shared" si="2"/>
        <v>22</v>
      </c>
      <c r="B23" s="68" t="s">
        <v>92</v>
      </c>
      <c r="C23" s="68" t="s">
        <v>93</v>
      </c>
      <c r="D23" s="4">
        <v>12.5</v>
      </c>
      <c r="E23" s="4">
        <v>17</v>
      </c>
      <c r="F23" s="5">
        <f t="shared" si="1"/>
        <v>29.5</v>
      </c>
      <c r="G23" s="7"/>
      <c r="H23" s="7" t="str">
        <f t="shared" si="0"/>
        <v/>
      </c>
      <c r="I23" s="5">
        <f t="shared" si="3"/>
        <v>29.5</v>
      </c>
    </row>
    <row r="24" spans="1:9" ht="21.95" customHeight="1">
      <c r="A24" s="52">
        <f t="shared" si="2"/>
        <v>23</v>
      </c>
      <c r="B24" s="68" t="s">
        <v>94</v>
      </c>
      <c r="C24" s="68" t="s">
        <v>81</v>
      </c>
      <c r="D24" s="4">
        <v>12.5</v>
      </c>
      <c r="E24" s="4">
        <v>3</v>
      </c>
      <c r="F24" s="5">
        <f t="shared" si="1"/>
        <v>15.5</v>
      </c>
      <c r="G24" s="7"/>
      <c r="H24" s="7" t="str">
        <f t="shared" si="0"/>
        <v/>
      </c>
      <c r="I24" s="5">
        <f t="shared" si="3"/>
        <v>15.5</v>
      </c>
    </row>
    <row r="25" spans="1:9" ht="21.95" customHeight="1">
      <c r="A25" s="52">
        <f t="shared" si="2"/>
        <v>24</v>
      </c>
      <c r="B25" s="69" t="s">
        <v>95</v>
      </c>
      <c r="C25" s="69" t="s">
        <v>96</v>
      </c>
      <c r="D25" s="4">
        <v>11.5</v>
      </c>
      <c r="E25" s="4">
        <v>6</v>
      </c>
      <c r="F25" s="5">
        <f t="shared" si="1"/>
        <v>17.5</v>
      </c>
      <c r="G25" s="7"/>
      <c r="H25" s="7" t="str">
        <f t="shared" si="0"/>
        <v/>
      </c>
      <c r="I25" s="5">
        <f t="shared" si="3"/>
        <v>17.5</v>
      </c>
    </row>
    <row r="26" spans="1:9" ht="21.95" customHeight="1">
      <c r="A26" s="52">
        <f t="shared" si="2"/>
        <v>25</v>
      </c>
      <c r="B26" s="69" t="s">
        <v>97</v>
      </c>
      <c r="C26" s="69" t="s">
        <v>13</v>
      </c>
      <c r="D26" s="4">
        <v>11.5</v>
      </c>
      <c r="E26" s="4">
        <v>17</v>
      </c>
      <c r="F26" s="5">
        <f t="shared" si="1"/>
        <v>28.5</v>
      </c>
      <c r="G26" s="7"/>
      <c r="H26" s="7" t="str">
        <f t="shared" si="0"/>
        <v/>
      </c>
      <c r="I26" s="5">
        <f t="shared" si="3"/>
        <v>28.5</v>
      </c>
    </row>
    <row r="27" spans="1:9" ht="21.95" customHeight="1">
      <c r="A27" s="52">
        <f t="shared" si="2"/>
        <v>26</v>
      </c>
      <c r="B27" s="68" t="s">
        <v>98</v>
      </c>
      <c r="C27" s="68" t="s">
        <v>18</v>
      </c>
      <c r="D27" s="4">
        <v>12</v>
      </c>
      <c r="E27" s="4">
        <v>10</v>
      </c>
      <c r="F27" s="5">
        <f t="shared" si="1"/>
        <v>22</v>
      </c>
      <c r="G27" s="7"/>
      <c r="H27" s="7" t="str">
        <f t="shared" si="0"/>
        <v/>
      </c>
      <c r="I27" s="5">
        <f t="shared" si="3"/>
        <v>22</v>
      </c>
    </row>
    <row r="28" spans="1:9" ht="21.95" customHeight="1">
      <c r="A28" s="52">
        <f t="shared" si="2"/>
        <v>27</v>
      </c>
      <c r="B28" s="69" t="s">
        <v>99</v>
      </c>
      <c r="C28" s="69" t="s">
        <v>100</v>
      </c>
      <c r="D28" s="4">
        <v>11.5</v>
      </c>
      <c r="E28" s="4">
        <v>14</v>
      </c>
      <c r="F28" s="5">
        <f t="shared" si="1"/>
        <v>25.5</v>
      </c>
      <c r="G28" s="7"/>
      <c r="H28" s="7" t="str">
        <f t="shared" si="0"/>
        <v/>
      </c>
      <c r="I28" s="5">
        <f t="shared" si="3"/>
        <v>25.5</v>
      </c>
    </row>
    <row r="29" spans="1:9" ht="21.95" customHeight="1">
      <c r="A29" s="52">
        <f t="shared" si="2"/>
        <v>28</v>
      </c>
      <c r="B29" s="70" t="s">
        <v>19</v>
      </c>
      <c r="C29" s="70" t="s">
        <v>101</v>
      </c>
      <c r="D29" s="4">
        <v>14</v>
      </c>
      <c r="E29" s="4">
        <v>12</v>
      </c>
      <c r="F29" s="5">
        <f t="shared" si="1"/>
        <v>26</v>
      </c>
      <c r="G29" s="7"/>
      <c r="H29" s="7" t="str">
        <f t="shared" si="0"/>
        <v/>
      </c>
      <c r="I29" s="5">
        <f t="shared" si="3"/>
        <v>26</v>
      </c>
    </row>
    <row r="30" spans="1:9" ht="21.95" customHeight="1">
      <c r="A30" s="52">
        <f t="shared" si="2"/>
        <v>29</v>
      </c>
      <c r="B30" s="71" t="s">
        <v>102</v>
      </c>
      <c r="C30" s="71" t="s">
        <v>103</v>
      </c>
      <c r="D30" s="4" t="s">
        <v>204</v>
      </c>
      <c r="E30" s="4">
        <v>0</v>
      </c>
      <c r="F30" s="5" t="e">
        <f t="shared" si="1"/>
        <v>#VALUE!</v>
      </c>
      <c r="G30" s="7"/>
      <c r="H30" s="7" t="str">
        <f t="shared" si="0"/>
        <v/>
      </c>
      <c r="I30" s="5" t="e">
        <f t="shared" si="3"/>
        <v>#VALUE!</v>
      </c>
    </row>
    <row r="31" spans="1:9" s="10" customFormat="1" ht="21.95" customHeight="1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7</v>
      </c>
      <c r="I31" s="1" t="s">
        <v>8</v>
      </c>
    </row>
    <row r="32" spans="1:9" ht="21.95" customHeight="1">
      <c r="A32" s="53">
        <v>1</v>
      </c>
      <c r="B32" s="68" t="s">
        <v>104</v>
      </c>
      <c r="C32" s="68" t="s">
        <v>105</v>
      </c>
      <c r="D32" s="11">
        <v>15.5</v>
      </c>
      <c r="E32" s="11">
        <v>13</v>
      </c>
      <c r="F32" s="12">
        <f>2*((E32+D32)/2)</f>
        <v>28.5</v>
      </c>
      <c r="G32" s="13"/>
      <c r="H32" s="14" t="str">
        <f t="shared" ref="H32:H56" si="4">IF(G32="","",2*(D32+G32)/2)</f>
        <v/>
      </c>
      <c r="I32" s="12">
        <f>IF(H32="",F32,IF(H32&gt;F32,H32,F32))</f>
        <v>28.5</v>
      </c>
    </row>
    <row r="33" spans="1:9" ht="21.95" customHeight="1">
      <c r="A33" s="52">
        <f>A32+1</f>
        <v>2</v>
      </c>
      <c r="B33" s="68" t="s">
        <v>106</v>
      </c>
      <c r="C33" s="68" t="s">
        <v>107</v>
      </c>
      <c r="D33" s="4">
        <v>14.5</v>
      </c>
      <c r="E33" s="4">
        <v>16</v>
      </c>
      <c r="F33" s="12">
        <f t="shared" ref="F33:F56" si="5">2*((E33+D33)/2)</f>
        <v>30.5</v>
      </c>
      <c r="G33" s="7"/>
      <c r="H33" s="14" t="str">
        <f t="shared" si="4"/>
        <v/>
      </c>
      <c r="I33" s="5">
        <f>IF(H33="",F33,IF(H33&gt;F33,H33,F33))</f>
        <v>30.5</v>
      </c>
    </row>
    <row r="34" spans="1:9" ht="21.95" customHeight="1">
      <c r="A34" s="52">
        <f>A33+1</f>
        <v>3</v>
      </c>
      <c r="B34" s="68" t="s">
        <v>108</v>
      </c>
      <c r="C34" s="68" t="s">
        <v>109</v>
      </c>
      <c r="D34" s="4">
        <v>14</v>
      </c>
      <c r="E34" s="4">
        <v>16</v>
      </c>
      <c r="F34" s="12">
        <f t="shared" si="5"/>
        <v>30</v>
      </c>
      <c r="G34" s="6"/>
      <c r="H34" s="14" t="str">
        <f t="shared" si="4"/>
        <v/>
      </c>
      <c r="I34" s="5">
        <f>IF(H34="",F34,IF(H34&gt;F34,H34,F34))</f>
        <v>30</v>
      </c>
    </row>
    <row r="35" spans="1:9" ht="21.95" customHeight="1">
      <c r="A35" s="52">
        <f>A34+1</f>
        <v>4</v>
      </c>
      <c r="B35" s="68" t="s">
        <v>110</v>
      </c>
      <c r="C35" s="68" t="s">
        <v>79</v>
      </c>
      <c r="D35" s="4">
        <v>15.5</v>
      </c>
      <c r="E35" s="4">
        <v>17</v>
      </c>
      <c r="F35" s="12">
        <f t="shared" si="5"/>
        <v>32.5</v>
      </c>
      <c r="G35" s="6"/>
      <c r="H35" s="14" t="str">
        <f t="shared" si="4"/>
        <v/>
      </c>
      <c r="I35" s="5">
        <f>IF(H35="",F35,IF(H35&gt;F35,H35,F35))</f>
        <v>32.5</v>
      </c>
    </row>
    <row r="36" spans="1:9" ht="21.95" customHeight="1">
      <c r="A36" s="52">
        <f t="shared" ref="A36:A56" si="6">A35+1</f>
        <v>5</v>
      </c>
      <c r="B36" s="68" t="s">
        <v>111</v>
      </c>
      <c r="C36" s="68" t="s">
        <v>89</v>
      </c>
      <c r="D36" s="4">
        <v>13.5</v>
      </c>
      <c r="E36" s="4">
        <v>5</v>
      </c>
      <c r="F36" s="12">
        <f t="shared" si="5"/>
        <v>18.5</v>
      </c>
      <c r="G36" s="6"/>
      <c r="H36" s="14" t="str">
        <f t="shared" si="4"/>
        <v/>
      </c>
      <c r="I36" s="5">
        <f t="shared" ref="I36:I56" si="7">IF(H36="",F36,IF(H36&gt;F36,H36,F36))</f>
        <v>18.5</v>
      </c>
    </row>
    <row r="37" spans="1:9" ht="21.95" customHeight="1">
      <c r="A37" s="52">
        <f t="shared" si="6"/>
        <v>6</v>
      </c>
      <c r="B37" s="68" t="s">
        <v>112</v>
      </c>
      <c r="C37" s="68" t="s">
        <v>113</v>
      </c>
      <c r="D37" s="4">
        <v>14</v>
      </c>
      <c r="E37" s="4">
        <v>5</v>
      </c>
      <c r="F37" s="12">
        <f t="shared" si="5"/>
        <v>19</v>
      </c>
      <c r="G37" s="6"/>
      <c r="H37" s="14" t="str">
        <f t="shared" si="4"/>
        <v/>
      </c>
      <c r="I37" s="5">
        <f t="shared" si="7"/>
        <v>19</v>
      </c>
    </row>
    <row r="38" spans="1:9" ht="21.95" customHeight="1">
      <c r="A38" s="52">
        <f t="shared" si="6"/>
        <v>7</v>
      </c>
      <c r="B38" s="68" t="s">
        <v>114</v>
      </c>
      <c r="C38" s="68" t="s">
        <v>115</v>
      </c>
      <c r="D38" s="4">
        <v>13</v>
      </c>
      <c r="E38" s="4">
        <v>17</v>
      </c>
      <c r="F38" s="12">
        <f t="shared" si="5"/>
        <v>30</v>
      </c>
      <c r="G38" s="6"/>
      <c r="H38" s="14" t="str">
        <f t="shared" si="4"/>
        <v/>
      </c>
      <c r="I38" s="5">
        <f t="shared" si="7"/>
        <v>30</v>
      </c>
    </row>
    <row r="39" spans="1:9" ht="21.95" customHeight="1">
      <c r="A39" s="52">
        <f t="shared" si="6"/>
        <v>8</v>
      </c>
      <c r="B39" s="68" t="s">
        <v>14</v>
      </c>
      <c r="C39" s="68" t="s">
        <v>116</v>
      </c>
      <c r="D39" s="4">
        <v>15</v>
      </c>
      <c r="E39" s="4">
        <v>15</v>
      </c>
      <c r="F39" s="12">
        <f t="shared" si="5"/>
        <v>30</v>
      </c>
      <c r="G39" s="6"/>
      <c r="H39" s="14" t="str">
        <f t="shared" si="4"/>
        <v/>
      </c>
      <c r="I39" s="5">
        <f t="shared" si="7"/>
        <v>30</v>
      </c>
    </row>
    <row r="40" spans="1:9" ht="21.95" customHeight="1">
      <c r="A40" s="52">
        <f t="shared" si="6"/>
        <v>9</v>
      </c>
      <c r="B40" s="68" t="s">
        <v>117</v>
      </c>
      <c r="C40" s="68" t="s">
        <v>89</v>
      </c>
      <c r="D40" s="4">
        <v>15</v>
      </c>
      <c r="E40" s="4">
        <v>14.5</v>
      </c>
      <c r="F40" s="12">
        <f t="shared" si="5"/>
        <v>29.5</v>
      </c>
      <c r="G40" s="6"/>
      <c r="H40" s="14" t="str">
        <f t="shared" si="4"/>
        <v/>
      </c>
      <c r="I40" s="5">
        <f t="shared" si="7"/>
        <v>29.5</v>
      </c>
    </row>
    <row r="41" spans="1:9" ht="21.95" customHeight="1">
      <c r="A41" s="52">
        <f t="shared" si="6"/>
        <v>10</v>
      </c>
      <c r="B41" s="68" t="s">
        <v>118</v>
      </c>
      <c r="C41" s="68" t="s">
        <v>119</v>
      </c>
      <c r="D41" s="4">
        <v>15</v>
      </c>
      <c r="E41" s="4">
        <v>16</v>
      </c>
      <c r="F41" s="12">
        <f t="shared" si="5"/>
        <v>31</v>
      </c>
      <c r="G41" s="6"/>
      <c r="H41" s="14" t="str">
        <f t="shared" si="4"/>
        <v/>
      </c>
      <c r="I41" s="5">
        <f t="shared" si="7"/>
        <v>31</v>
      </c>
    </row>
    <row r="42" spans="1:9" ht="21.95" customHeight="1">
      <c r="A42" s="52">
        <f t="shared" si="6"/>
        <v>11</v>
      </c>
      <c r="B42" s="68" t="s">
        <v>120</v>
      </c>
      <c r="C42" s="68" t="s">
        <v>121</v>
      </c>
      <c r="D42" s="4">
        <v>13</v>
      </c>
      <c r="E42" s="4">
        <v>3</v>
      </c>
      <c r="F42" s="12">
        <f t="shared" si="5"/>
        <v>16</v>
      </c>
      <c r="G42" s="7"/>
      <c r="H42" s="14" t="str">
        <f t="shared" si="4"/>
        <v/>
      </c>
      <c r="I42" s="5">
        <f t="shared" si="7"/>
        <v>16</v>
      </c>
    </row>
    <row r="43" spans="1:9" ht="21.95" customHeight="1">
      <c r="A43" s="52">
        <f t="shared" si="6"/>
        <v>12</v>
      </c>
      <c r="B43" s="68" t="s">
        <v>122</v>
      </c>
      <c r="C43" s="68" t="s">
        <v>123</v>
      </c>
      <c r="D43" s="4">
        <v>13</v>
      </c>
      <c r="E43" s="4">
        <v>16</v>
      </c>
      <c r="F43" s="12">
        <f t="shared" si="5"/>
        <v>29</v>
      </c>
      <c r="G43" s="7"/>
      <c r="H43" s="14" t="str">
        <f t="shared" si="4"/>
        <v/>
      </c>
      <c r="I43" s="5">
        <f t="shared" si="7"/>
        <v>29</v>
      </c>
    </row>
    <row r="44" spans="1:9" ht="21.95" customHeight="1">
      <c r="A44" s="52">
        <f t="shared" si="6"/>
        <v>13</v>
      </c>
      <c r="B44" s="68" t="s">
        <v>124</v>
      </c>
      <c r="C44" s="68" t="s">
        <v>125</v>
      </c>
      <c r="D44" s="4">
        <v>14</v>
      </c>
      <c r="E44" s="4">
        <v>16</v>
      </c>
      <c r="F44" s="12">
        <f t="shared" si="5"/>
        <v>30</v>
      </c>
      <c r="G44" s="7"/>
      <c r="H44" s="14" t="str">
        <f t="shared" si="4"/>
        <v/>
      </c>
      <c r="I44" s="5">
        <f t="shared" si="7"/>
        <v>30</v>
      </c>
    </row>
    <row r="45" spans="1:9" ht="21.95" customHeight="1">
      <c r="A45" s="52">
        <f t="shared" si="6"/>
        <v>14</v>
      </c>
      <c r="B45" s="68" t="s">
        <v>126</v>
      </c>
      <c r="C45" s="68" t="s">
        <v>127</v>
      </c>
      <c r="D45" s="4">
        <v>13</v>
      </c>
      <c r="E45" s="4">
        <v>12</v>
      </c>
      <c r="F45" s="12">
        <f t="shared" si="5"/>
        <v>25</v>
      </c>
      <c r="G45" s="7"/>
      <c r="H45" s="14" t="str">
        <f t="shared" si="4"/>
        <v/>
      </c>
      <c r="I45" s="5">
        <f t="shared" si="7"/>
        <v>25</v>
      </c>
    </row>
    <row r="46" spans="1:9" ht="21.95" customHeight="1">
      <c r="A46" s="52">
        <f t="shared" si="6"/>
        <v>15</v>
      </c>
      <c r="B46" s="68" t="s">
        <v>128</v>
      </c>
      <c r="C46" s="68" t="s">
        <v>21</v>
      </c>
      <c r="D46" s="4">
        <v>15.5</v>
      </c>
      <c r="E46" s="4">
        <v>4</v>
      </c>
      <c r="F46" s="12">
        <f t="shared" si="5"/>
        <v>19.5</v>
      </c>
      <c r="G46" s="7"/>
      <c r="H46" s="14" t="str">
        <f t="shared" si="4"/>
        <v/>
      </c>
      <c r="I46" s="5">
        <f t="shared" si="7"/>
        <v>19.5</v>
      </c>
    </row>
    <row r="47" spans="1:9" ht="21.95" customHeight="1">
      <c r="A47" s="52">
        <f t="shared" si="6"/>
        <v>16</v>
      </c>
      <c r="B47" s="68" t="s">
        <v>129</v>
      </c>
      <c r="C47" s="68" t="s">
        <v>130</v>
      </c>
      <c r="D47" s="4" t="s">
        <v>204</v>
      </c>
      <c r="E47" s="4" t="s">
        <v>204</v>
      </c>
      <c r="F47" s="12" t="e">
        <f t="shared" si="5"/>
        <v>#VALUE!</v>
      </c>
      <c r="G47" s="7"/>
      <c r="H47" s="14" t="str">
        <f t="shared" si="4"/>
        <v/>
      </c>
      <c r="I47" s="5" t="e">
        <f t="shared" si="7"/>
        <v>#VALUE!</v>
      </c>
    </row>
    <row r="48" spans="1:9" ht="21.95" customHeight="1">
      <c r="A48" s="52">
        <f t="shared" si="6"/>
        <v>17</v>
      </c>
      <c r="B48" s="68" t="s">
        <v>131</v>
      </c>
      <c r="C48" s="68" t="s">
        <v>132</v>
      </c>
      <c r="D48" s="4">
        <v>10</v>
      </c>
      <c r="E48" s="4">
        <v>14</v>
      </c>
      <c r="F48" s="12">
        <f t="shared" si="5"/>
        <v>24</v>
      </c>
      <c r="G48" s="7"/>
      <c r="H48" s="14" t="str">
        <f t="shared" si="4"/>
        <v/>
      </c>
      <c r="I48" s="5">
        <f t="shared" si="7"/>
        <v>24</v>
      </c>
    </row>
    <row r="49" spans="1:9" ht="21.95" customHeight="1">
      <c r="A49" s="52">
        <f t="shared" si="6"/>
        <v>18</v>
      </c>
      <c r="B49" s="68" t="s">
        <v>133</v>
      </c>
      <c r="C49" s="68" t="s">
        <v>134</v>
      </c>
      <c r="D49" s="4">
        <v>10</v>
      </c>
      <c r="E49" s="4">
        <v>3</v>
      </c>
      <c r="F49" s="12">
        <f t="shared" si="5"/>
        <v>13</v>
      </c>
      <c r="G49" s="7"/>
      <c r="H49" s="14" t="str">
        <f t="shared" si="4"/>
        <v/>
      </c>
      <c r="I49" s="5">
        <f t="shared" si="7"/>
        <v>13</v>
      </c>
    </row>
    <row r="50" spans="1:9" ht="21.95" customHeight="1">
      <c r="A50" s="52">
        <f t="shared" si="6"/>
        <v>19</v>
      </c>
      <c r="B50" s="68" t="s">
        <v>135</v>
      </c>
      <c r="C50" s="68" t="s">
        <v>136</v>
      </c>
      <c r="D50" s="4">
        <v>11.5</v>
      </c>
      <c r="E50" s="4">
        <v>14</v>
      </c>
      <c r="F50" s="12">
        <f t="shared" si="5"/>
        <v>25.5</v>
      </c>
      <c r="G50" s="7"/>
      <c r="H50" s="14" t="str">
        <f t="shared" si="4"/>
        <v/>
      </c>
      <c r="I50" s="5">
        <f t="shared" si="7"/>
        <v>25.5</v>
      </c>
    </row>
    <row r="51" spans="1:9" ht="21.95" customHeight="1">
      <c r="A51" s="52">
        <f t="shared" si="6"/>
        <v>20</v>
      </c>
      <c r="B51" s="68" t="s">
        <v>137</v>
      </c>
      <c r="C51" s="68" t="s">
        <v>138</v>
      </c>
      <c r="D51" s="4">
        <v>11.5</v>
      </c>
      <c r="E51" s="4">
        <v>12</v>
      </c>
      <c r="F51" s="12">
        <f t="shared" si="5"/>
        <v>23.5</v>
      </c>
      <c r="G51" s="7"/>
      <c r="H51" s="14" t="str">
        <f t="shared" si="4"/>
        <v/>
      </c>
      <c r="I51" s="5">
        <f t="shared" si="7"/>
        <v>23.5</v>
      </c>
    </row>
    <row r="52" spans="1:9" ht="21.95" customHeight="1">
      <c r="A52" s="52">
        <f t="shared" si="6"/>
        <v>21</v>
      </c>
      <c r="B52" s="68" t="s">
        <v>139</v>
      </c>
      <c r="C52" s="68" t="s">
        <v>140</v>
      </c>
      <c r="D52" s="4">
        <v>14</v>
      </c>
      <c r="E52" s="4">
        <v>17</v>
      </c>
      <c r="F52" s="12">
        <f t="shared" si="5"/>
        <v>31</v>
      </c>
      <c r="G52" s="7"/>
      <c r="H52" s="14" t="str">
        <f t="shared" si="4"/>
        <v/>
      </c>
      <c r="I52" s="5">
        <f t="shared" si="7"/>
        <v>31</v>
      </c>
    </row>
    <row r="53" spans="1:9" ht="21.95" customHeight="1">
      <c r="A53" s="52">
        <f t="shared" si="6"/>
        <v>22</v>
      </c>
      <c r="B53" s="68" t="s">
        <v>141</v>
      </c>
      <c r="C53" s="68" t="s">
        <v>16</v>
      </c>
      <c r="D53" s="4">
        <v>13</v>
      </c>
      <c r="E53" s="4">
        <v>5</v>
      </c>
      <c r="F53" s="12">
        <f t="shared" si="5"/>
        <v>18</v>
      </c>
      <c r="G53" s="7"/>
      <c r="H53" s="14" t="str">
        <f t="shared" si="4"/>
        <v/>
      </c>
      <c r="I53" s="5">
        <f t="shared" si="7"/>
        <v>18</v>
      </c>
    </row>
    <row r="54" spans="1:9" ht="21.95" customHeight="1">
      <c r="A54" s="52">
        <f t="shared" si="6"/>
        <v>23</v>
      </c>
      <c r="B54" s="68" t="s">
        <v>142</v>
      </c>
      <c r="C54" s="68" t="s">
        <v>143</v>
      </c>
      <c r="D54" s="4">
        <v>13</v>
      </c>
      <c r="E54" s="4">
        <v>10</v>
      </c>
      <c r="F54" s="12">
        <f t="shared" si="5"/>
        <v>23</v>
      </c>
      <c r="G54" s="7"/>
      <c r="H54" s="14" t="str">
        <f t="shared" si="4"/>
        <v/>
      </c>
      <c r="I54" s="5">
        <f t="shared" si="7"/>
        <v>23</v>
      </c>
    </row>
    <row r="55" spans="1:9" ht="21.95" customHeight="1">
      <c r="A55" s="52">
        <f t="shared" si="6"/>
        <v>24</v>
      </c>
      <c r="B55" s="69" t="s">
        <v>144</v>
      </c>
      <c r="C55" s="69" t="s">
        <v>145</v>
      </c>
      <c r="D55" s="4">
        <v>12.5</v>
      </c>
      <c r="E55" s="4">
        <v>5</v>
      </c>
      <c r="F55" s="12">
        <f t="shared" si="5"/>
        <v>17.5</v>
      </c>
      <c r="G55" s="7"/>
      <c r="H55" s="14" t="str">
        <f t="shared" si="4"/>
        <v/>
      </c>
      <c r="I55" s="5">
        <f t="shared" si="7"/>
        <v>17.5</v>
      </c>
    </row>
    <row r="56" spans="1:9" ht="21.95" customHeight="1">
      <c r="A56" s="52">
        <f t="shared" si="6"/>
        <v>25</v>
      </c>
      <c r="B56" s="71" t="s">
        <v>146</v>
      </c>
      <c r="C56" s="71" t="s">
        <v>147</v>
      </c>
      <c r="D56" s="4">
        <v>13.5</v>
      </c>
      <c r="E56" s="4">
        <v>6</v>
      </c>
      <c r="F56" s="12">
        <f t="shared" si="5"/>
        <v>19.5</v>
      </c>
      <c r="G56" s="7"/>
      <c r="H56" s="14" t="str">
        <f t="shared" si="4"/>
        <v/>
      </c>
      <c r="I56" s="5">
        <f t="shared" si="7"/>
        <v>19.5</v>
      </c>
    </row>
    <row r="57" spans="1:9" s="2" customFormat="1" ht="21.95" customHeight="1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" t="s">
        <v>6</v>
      </c>
      <c r="H57" s="1" t="s">
        <v>7</v>
      </c>
      <c r="I57" s="1" t="s">
        <v>8</v>
      </c>
    </row>
    <row r="58" spans="1:9" ht="21.95" customHeight="1">
      <c r="A58" s="53">
        <v>1</v>
      </c>
      <c r="B58" s="68" t="s">
        <v>148</v>
      </c>
      <c r="C58" s="68" t="s">
        <v>149</v>
      </c>
      <c r="D58" s="11">
        <v>15</v>
      </c>
      <c r="E58" s="11">
        <v>16</v>
      </c>
      <c r="F58" s="12">
        <f>2*((E58+D58)/2)</f>
        <v>31</v>
      </c>
      <c r="G58" s="13"/>
      <c r="H58" s="14" t="str">
        <f t="shared" ref="H58:H88" si="8">IF(G58="","",2*(D58+G58)/2)</f>
        <v/>
      </c>
      <c r="I58" s="12">
        <f>IF(H58="",F58,IF(H58&gt;F58,H58,F58))</f>
        <v>31</v>
      </c>
    </row>
    <row r="59" spans="1:9" ht="21.95" customHeight="1">
      <c r="A59" s="52">
        <f>A58+1</f>
        <v>2</v>
      </c>
      <c r="B59" s="68" t="s">
        <v>150</v>
      </c>
      <c r="C59" s="68" t="s">
        <v>151</v>
      </c>
      <c r="D59" s="4">
        <v>13</v>
      </c>
      <c r="E59" s="4">
        <v>5</v>
      </c>
      <c r="F59" s="12">
        <f t="shared" ref="F59:F88" si="9">2*((E59+D59)/2)</f>
        <v>18</v>
      </c>
      <c r="G59" s="7"/>
      <c r="H59" s="14" t="str">
        <f t="shared" si="8"/>
        <v/>
      </c>
      <c r="I59" s="5">
        <f>IF(H59="",F59,IF(H59&gt;F59,H59,F59))</f>
        <v>18</v>
      </c>
    </row>
    <row r="60" spans="1:9" ht="21.95" customHeight="1">
      <c r="A60" s="52">
        <f>A59+1</f>
        <v>3</v>
      </c>
      <c r="B60" s="68" t="s">
        <v>152</v>
      </c>
      <c r="C60" s="68" t="s">
        <v>153</v>
      </c>
      <c r="D60" s="4">
        <v>15.5</v>
      </c>
      <c r="E60" s="4">
        <v>13</v>
      </c>
      <c r="F60" s="12">
        <f t="shared" si="9"/>
        <v>28.5</v>
      </c>
      <c r="G60" s="6"/>
      <c r="H60" s="14" t="str">
        <f t="shared" si="8"/>
        <v/>
      </c>
      <c r="I60" s="5">
        <f>IF(H60="",F60,IF(H60&gt;F60,H60,F60))</f>
        <v>28.5</v>
      </c>
    </row>
    <row r="61" spans="1:9" ht="21.95" customHeight="1">
      <c r="A61" s="52">
        <f>A60+1</f>
        <v>4</v>
      </c>
      <c r="B61" s="68" t="s">
        <v>154</v>
      </c>
      <c r="C61" s="68" t="s">
        <v>155</v>
      </c>
      <c r="D61" s="4">
        <v>15</v>
      </c>
      <c r="E61" s="4">
        <v>13</v>
      </c>
      <c r="F61" s="12">
        <f t="shared" si="9"/>
        <v>28</v>
      </c>
      <c r="G61" s="6"/>
      <c r="H61" s="14" t="str">
        <f t="shared" si="8"/>
        <v/>
      </c>
      <c r="I61" s="5">
        <f>IF(H61="",F61,IF(H61&gt;F61,H61,F61))</f>
        <v>28</v>
      </c>
    </row>
    <row r="62" spans="1:9" ht="21.95" customHeight="1">
      <c r="A62" s="52">
        <f t="shared" ref="A62:A88" si="10">A61+1</f>
        <v>5</v>
      </c>
      <c r="B62" s="68" t="s">
        <v>156</v>
      </c>
      <c r="C62" s="68" t="s">
        <v>89</v>
      </c>
      <c r="D62" s="4">
        <v>11.5</v>
      </c>
      <c r="E62" s="4">
        <v>17</v>
      </c>
      <c r="F62" s="12">
        <f t="shared" si="9"/>
        <v>28.5</v>
      </c>
      <c r="G62" s="6"/>
      <c r="H62" s="14" t="str">
        <f t="shared" si="8"/>
        <v/>
      </c>
      <c r="I62" s="5">
        <f t="shared" ref="I62:I88" si="11">IF(H62="",F62,IF(H62&gt;F62,H62,F62))</f>
        <v>28.5</v>
      </c>
    </row>
    <row r="63" spans="1:9" ht="21.95" customHeight="1">
      <c r="A63" s="52">
        <f t="shared" si="10"/>
        <v>6</v>
      </c>
      <c r="B63" s="68" t="s">
        <v>157</v>
      </c>
      <c r="C63" s="68" t="s">
        <v>158</v>
      </c>
      <c r="D63" s="4">
        <v>12</v>
      </c>
      <c r="E63" s="4">
        <v>17</v>
      </c>
      <c r="F63" s="12">
        <f t="shared" si="9"/>
        <v>29</v>
      </c>
      <c r="G63" s="6"/>
      <c r="H63" s="14" t="str">
        <f t="shared" si="8"/>
        <v/>
      </c>
      <c r="I63" s="5">
        <f t="shared" si="11"/>
        <v>29</v>
      </c>
    </row>
    <row r="64" spans="1:9" ht="21.95" customHeight="1">
      <c r="A64" s="52">
        <f t="shared" si="10"/>
        <v>7</v>
      </c>
      <c r="B64" s="68" t="s">
        <v>159</v>
      </c>
      <c r="C64" s="68" t="s">
        <v>160</v>
      </c>
      <c r="D64" s="4">
        <v>12</v>
      </c>
      <c r="E64" s="4">
        <v>14</v>
      </c>
      <c r="F64" s="12">
        <f t="shared" si="9"/>
        <v>26</v>
      </c>
      <c r="G64" s="6"/>
      <c r="H64" s="14" t="str">
        <f t="shared" si="8"/>
        <v/>
      </c>
      <c r="I64" s="5">
        <f t="shared" si="11"/>
        <v>26</v>
      </c>
    </row>
    <row r="65" spans="1:9" ht="21.95" customHeight="1">
      <c r="A65" s="52">
        <f t="shared" si="10"/>
        <v>8</v>
      </c>
      <c r="B65" s="68" t="s">
        <v>161</v>
      </c>
      <c r="C65" s="68" t="s">
        <v>162</v>
      </c>
      <c r="D65" s="4">
        <v>13.5</v>
      </c>
      <c r="E65" s="4">
        <v>5</v>
      </c>
      <c r="F65" s="12">
        <f t="shared" si="9"/>
        <v>18.5</v>
      </c>
      <c r="G65" s="6"/>
      <c r="H65" s="14" t="str">
        <f t="shared" si="8"/>
        <v/>
      </c>
      <c r="I65" s="5">
        <f t="shared" si="11"/>
        <v>18.5</v>
      </c>
    </row>
    <row r="66" spans="1:9" ht="21.95" customHeight="1">
      <c r="A66" s="52">
        <f t="shared" si="10"/>
        <v>9</v>
      </c>
      <c r="B66" s="68" t="s">
        <v>163</v>
      </c>
      <c r="C66" s="68" t="s">
        <v>164</v>
      </c>
      <c r="D66" s="4">
        <v>12</v>
      </c>
      <c r="E66" s="4">
        <v>17</v>
      </c>
      <c r="F66" s="12">
        <f t="shared" si="9"/>
        <v>29</v>
      </c>
      <c r="G66" s="6"/>
      <c r="H66" s="14" t="str">
        <f t="shared" si="8"/>
        <v/>
      </c>
      <c r="I66" s="5">
        <f t="shared" si="11"/>
        <v>29</v>
      </c>
    </row>
    <row r="67" spans="1:9" ht="21.95" customHeight="1">
      <c r="A67" s="52">
        <f t="shared" si="10"/>
        <v>10</v>
      </c>
      <c r="B67" s="68" t="s">
        <v>165</v>
      </c>
      <c r="C67" s="68" t="s">
        <v>166</v>
      </c>
      <c r="D67" s="4">
        <v>12</v>
      </c>
      <c r="E67" s="4">
        <v>14</v>
      </c>
      <c r="F67" s="12">
        <f t="shared" si="9"/>
        <v>26</v>
      </c>
      <c r="G67" s="6"/>
      <c r="H67" s="14" t="str">
        <f t="shared" si="8"/>
        <v/>
      </c>
      <c r="I67" s="5">
        <f t="shared" si="11"/>
        <v>26</v>
      </c>
    </row>
    <row r="68" spans="1:9" ht="21.95" customHeight="1">
      <c r="A68" s="52">
        <f t="shared" si="10"/>
        <v>11</v>
      </c>
      <c r="B68" s="68" t="s">
        <v>167</v>
      </c>
      <c r="C68" s="68" t="s">
        <v>168</v>
      </c>
      <c r="D68" s="4">
        <v>13</v>
      </c>
      <c r="E68" s="4">
        <v>3</v>
      </c>
      <c r="F68" s="12">
        <f t="shared" si="9"/>
        <v>16</v>
      </c>
      <c r="G68" s="7"/>
      <c r="H68" s="14" t="str">
        <f t="shared" si="8"/>
        <v/>
      </c>
      <c r="I68" s="5">
        <f t="shared" si="11"/>
        <v>16</v>
      </c>
    </row>
    <row r="69" spans="1:9" ht="21.95" customHeight="1">
      <c r="A69" s="52">
        <f t="shared" si="10"/>
        <v>12</v>
      </c>
      <c r="B69" s="68" t="s">
        <v>169</v>
      </c>
      <c r="C69" s="68" t="s">
        <v>170</v>
      </c>
      <c r="D69" s="4">
        <v>14</v>
      </c>
      <c r="E69" s="4">
        <v>17</v>
      </c>
      <c r="F69" s="12">
        <f t="shared" si="9"/>
        <v>31</v>
      </c>
      <c r="G69" s="7"/>
      <c r="H69" s="14" t="str">
        <f t="shared" si="8"/>
        <v/>
      </c>
      <c r="I69" s="5">
        <f t="shared" si="11"/>
        <v>31</v>
      </c>
    </row>
    <row r="70" spans="1:9" ht="21.95" customHeight="1">
      <c r="A70" s="52">
        <f t="shared" si="10"/>
        <v>13</v>
      </c>
      <c r="B70" s="68" t="s">
        <v>171</v>
      </c>
      <c r="C70" s="68" t="s">
        <v>149</v>
      </c>
      <c r="D70" s="4">
        <v>14</v>
      </c>
      <c r="E70" s="4">
        <v>17</v>
      </c>
      <c r="F70" s="12">
        <f t="shared" si="9"/>
        <v>31</v>
      </c>
      <c r="G70" s="7"/>
      <c r="H70" s="14" t="str">
        <f t="shared" si="8"/>
        <v/>
      </c>
      <c r="I70" s="5">
        <f t="shared" si="11"/>
        <v>31</v>
      </c>
    </row>
    <row r="71" spans="1:9" ht="21.95" customHeight="1">
      <c r="A71" s="52">
        <f t="shared" si="10"/>
        <v>14</v>
      </c>
      <c r="B71" s="68" t="s">
        <v>172</v>
      </c>
      <c r="C71" s="68" t="s">
        <v>173</v>
      </c>
      <c r="D71" s="4">
        <v>12.5</v>
      </c>
      <c r="E71" s="4">
        <v>16</v>
      </c>
      <c r="F71" s="12">
        <f t="shared" si="9"/>
        <v>28.5</v>
      </c>
      <c r="G71" s="7"/>
      <c r="H71" s="14" t="str">
        <f t="shared" si="8"/>
        <v/>
      </c>
      <c r="I71" s="5">
        <f t="shared" si="11"/>
        <v>28.5</v>
      </c>
    </row>
    <row r="72" spans="1:9" ht="21.95" customHeight="1">
      <c r="A72" s="52">
        <f t="shared" si="10"/>
        <v>15</v>
      </c>
      <c r="B72" s="68" t="s">
        <v>174</v>
      </c>
      <c r="C72" s="68" t="s">
        <v>175</v>
      </c>
      <c r="D72" s="4">
        <v>13</v>
      </c>
      <c r="E72" s="4">
        <v>17</v>
      </c>
      <c r="F72" s="12">
        <f t="shared" si="9"/>
        <v>30</v>
      </c>
      <c r="G72" s="7"/>
      <c r="H72" s="14" t="str">
        <f t="shared" si="8"/>
        <v/>
      </c>
      <c r="I72" s="5">
        <f t="shared" si="11"/>
        <v>30</v>
      </c>
    </row>
    <row r="73" spans="1:9" ht="21.95" customHeight="1">
      <c r="A73" s="52">
        <f t="shared" si="10"/>
        <v>16</v>
      </c>
      <c r="B73" s="68" t="s">
        <v>176</v>
      </c>
      <c r="C73" s="68" t="s">
        <v>177</v>
      </c>
      <c r="D73" s="4">
        <v>14</v>
      </c>
      <c r="E73" s="4">
        <v>14.5</v>
      </c>
      <c r="F73" s="12">
        <f t="shared" si="9"/>
        <v>28.5</v>
      </c>
      <c r="G73" s="7"/>
      <c r="H73" s="14" t="str">
        <f t="shared" si="8"/>
        <v/>
      </c>
      <c r="I73" s="5">
        <f t="shared" si="11"/>
        <v>28.5</v>
      </c>
    </row>
    <row r="74" spans="1:9" ht="21.95" customHeight="1">
      <c r="A74" s="52">
        <f t="shared" si="10"/>
        <v>17</v>
      </c>
      <c r="B74" s="68" t="s">
        <v>178</v>
      </c>
      <c r="C74" s="68" t="s">
        <v>17</v>
      </c>
      <c r="D74" s="4">
        <v>13.5</v>
      </c>
      <c r="E74" s="4">
        <v>16</v>
      </c>
      <c r="F74" s="12">
        <f t="shared" si="9"/>
        <v>29.5</v>
      </c>
      <c r="G74" s="7"/>
      <c r="H74" s="14" t="str">
        <f t="shared" si="8"/>
        <v/>
      </c>
      <c r="I74" s="85">
        <v>31.5</v>
      </c>
    </row>
    <row r="75" spans="1:9" ht="21.95" customHeight="1">
      <c r="A75" s="52">
        <f t="shared" si="10"/>
        <v>18</v>
      </c>
      <c r="B75" s="68" t="s">
        <v>179</v>
      </c>
      <c r="C75" s="68" t="s">
        <v>180</v>
      </c>
      <c r="D75" s="4">
        <v>13</v>
      </c>
      <c r="E75" s="4">
        <v>4</v>
      </c>
      <c r="F75" s="12">
        <f t="shared" si="9"/>
        <v>17</v>
      </c>
      <c r="G75" s="7"/>
      <c r="H75" s="14" t="str">
        <f t="shared" si="8"/>
        <v/>
      </c>
      <c r="I75" s="85">
        <v>19.75</v>
      </c>
    </row>
    <row r="76" spans="1:9" ht="21.95" customHeight="1">
      <c r="A76" s="52">
        <f t="shared" si="10"/>
        <v>19</v>
      </c>
      <c r="B76" s="68" t="s">
        <v>181</v>
      </c>
      <c r="C76" s="68" t="s">
        <v>182</v>
      </c>
      <c r="D76" s="4">
        <v>13.5</v>
      </c>
      <c r="E76" s="4">
        <v>14</v>
      </c>
      <c r="F76" s="12">
        <f t="shared" si="9"/>
        <v>27.5</v>
      </c>
      <c r="G76" s="7"/>
      <c r="H76" s="14" t="str">
        <f t="shared" si="8"/>
        <v/>
      </c>
      <c r="I76" s="5">
        <f t="shared" si="11"/>
        <v>27.5</v>
      </c>
    </row>
    <row r="77" spans="1:9" ht="21.95" customHeight="1">
      <c r="A77" s="52">
        <f t="shared" si="10"/>
        <v>20</v>
      </c>
      <c r="B77" s="68" t="s">
        <v>183</v>
      </c>
      <c r="C77" s="68" t="s">
        <v>184</v>
      </c>
      <c r="D77" s="4">
        <v>14</v>
      </c>
      <c r="E77" s="4">
        <v>9</v>
      </c>
      <c r="F77" s="12">
        <f t="shared" si="9"/>
        <v>23</v>
      </c>
      <c r="G77" s="7"/>
      <c r="H77" s="14" t="str">
        <f t="shared" si="8"/>
        <v/>
      </c>
      <c r="I77" s="5">
        <f t="shared" si="11"/>
        <v>23</v>
      </c>
    </row>
    <row r="78" spans="1:9" ht="21.95" customHeight="1">
      <c r="A78" s="52">
        <f t="shared" si="10"/>
        <v>21</v>
      </c>
      <c r="B78" s="68" t="s">
        <v>12</v>
      </c>
      <c r="C78" s="68" t="s">
        <v>185</v>
      </c>
      <c r="D78" s="4">
        <v>12.5</v>
      </c>
      <c r="E78" s="4">
        <v>11.5</v>
      </c>
      <c r="F78" s="12">
        <f t="shared" si="9"/>
        <v>24</v>
      </c>
      <c r="G78" s="7"/>
      <c r="H78" s="14" t="str">
        <f t="shared" si="8"/>
        <v/>
      </c>
      <c r="I78" s="5">
        <f t="shared" si="11"/>
        <v>24</v>
      </c>
    </row>
    <row r="79" spans="1:9" ht="21.95" customHeight="1">
      <c r="A79" s="52">
        <f t="shared" si="10"/>
        <v>22</v>
      </c>
      <c r="B79" s="68" t="s">
        <v>186</v>
      </c>
      <c r="C79" s="68" t="s">
        <v>187</v>
      </c>
      <c r="D79" s="4">
        <v>14</v>
      </c>
      <c r="E79" s="4">
        <v>17</v>
      </c>
      <c r="F79" s="12">
        <f t="shared" si="9"/>
        <v>31</v>
      </c>
      <c r="G79" s="7"/>
      <c r="H79" s="14" t="str">
        <f t="shared" si="8"/>
        <v/>
      </c>
      <c r="I79" s="5">
        <f t="shared" si="11"/>
        <v>31</v>
      </c>
    </row>
    <row r="80" spans="1:9" ht="21.95" customHeight="1">
      <c r="A80" s="52">
        <f t="shared" si="10"/>
        <v>23</v>
      </c>
      <c r="B80" s="68" t="s">
        <v>188</v>
      </c>
      <c r="C80" s="68" t="s">
        <v>189</v>
      </c>
      <c r="D80" s="4">
        <v>14</v>
      </c>
      <c r="E80" s="4">
        <v>17</v>
      </c>
      <c r="F80" s="12">
        <f t="shared" si="9"/>
        <v>31</v>
      </c>
      <c r="G80" s="7"/>
      <c r="H80" s="14" t="str">
        <f t="shared" si="8"/>
        <v/>
      </c>
      <c r="I80" s="5">
        <f t="shared" si="11"/>
        <v>31</v>
      </c>
    </row>
    <row r="81" spans="1:9" ht="21.95" customHeight="1">
      <c r="A81" s="52">
        <f t="shared" si="10"/>
        <v>24</v>
      </c>
      <c r="B81" s="68" t="s">
        <v>190</v>
      </c>
      <c r="C81" s="68" t="s">
        <v>191</v>
      </c>
      <c r="D81" s="4">
        <v>12.5</v>
      </c>
      <c r="E81" s="4">
        <v>3</v>
      </c>
      <c r="F81" s="12">
        <f t="shared" si="9"/>
        <v>15.5</v>
      </c>
      <c r="G81" s="7"/>
      <c r="H81" s="14" t="str">
        <f t="shared" si="8"/>
        <v/>
      </c>
      <c r="I81" s="5">
        <f t="shared" si="11"/>
        <v>15.5</v>
      </c>
    </row>
    <row r="82" spans="1:9" ht="21.95" customHeight="1">
      <c r="A82" s="52">
        <f t="shared" si="10"/>
        <v>25</v>
      </c>
      <c r="B82" s="68" t="s">
        <v>192</v>
      </c>
      <c r="C82" s="68" t="s">
        <v>116</v>
      </c>
      <c r="D82" s="4">
        <v>12.5</v>
      </c>
      <c r="E82" s="4">
        <v>5</v>
      </c>
      <c r="F82" s="12">
        <f t="shared" si="9"/>
        <v>17.5</v>
      </c>
      <c r="G82" s="7"/>
      <c r="H82" s="14" t="str">
        <f t="shared" si="8"/>
        <v/>
      </c>
      <c r="I82" s="5">
        <f t="shared" si="11"/>
        <v>17.5</v>
      </c>
    </row>
    <row r="83" spans="1:9" ht="21.95" customHeight="1">
      <c r="A83" s="52">
        <f t="shared" si="10"/>
        <v>26</v>
      </c>
      <c r="B83" s="68" t="s">
        <v>193</v>
      </c>
      <c r="C83" s="68" t="s">
        <v>194</v>
      </c>
      <c r="D83" s="4">
        <v>15</v>
      </c>
      <c r="E83" s="4">
        <v>2</v>
      </c>
      <c r="F83" s="12">
        <f t="shared" si="9"/>
        <v>17</v>
      </c>
      <c r="G83" s="7"/>
      <c r="H83" s="14" t="str">
        <f t="shared" si="8"/>
        <v/>
      </c>
      <c r="I83" s="5">
        <f t="shared" si="11"/>
        <v>17</v>
      </c>
    </row>
    <row r="84" spans="1:9" ht="21.95" customHeight="1">
      <c r="A84" s="52">
        <f t="shared" si="10"/>
        <v>27</v>
      </c>
      <c r="B84" s="68" t="s">
        <v>195</v>
      </c>
      <c r="C84" s="68" t="s">
        <v>196</v>
      </c>
      <c r="D84" s="4">
        <v>12.5</v>
      </c>
      <c r="E84" s="4">
        <v>5</v>
      </c>
      <c r="F84" s="12">
        <f t="shared" si="9"/>
        <v>17.5</v>
      </c>
      <c r="G84" s="9"/>
      <c r="H84" s="14" t="str">
        <f t="shared" si="8"/>
        <v/>
      </c>
      <c r="I84" s="5">
        <f t="shared" si="11"/>
        <v>17.5</v>
      </c>
    </row>
    <row r="85" spans="1:9" ht="21.95" customHeight="1">
      <c r="A85" s="52">
        <f t="shared" si="10"/>
        <v>28</v>
      </c>
      <c r="B85" s="72" t="s">
        <v>15</v>
      </c>
      <c r="C85" s="72" t="s">
        <v>197</v>
      </c>
      <c r="D85" s="4" t="s">
        <v>204</v>
      </c>
      <c r="E85" s="4" t="s">
        <v>204</v>
      </c>
      <c r="F85" s="12" t="e">
        <f t="shared" si="9"/>
        <v>#VALUE!</v>
      </c>
      <c r="G85" s="9"/>
      <c r="H85" s="14" t="str">
        <f t="shared" si="8"/>
        <v/>
      </c>
      <c r="I85" s="5" t="e">
        <f t="shared" si="11"/>
        <v>#VALUE!</v>
      </c>
    </row>
    <row r="86" spans="1:9" ht="21.95" customHeight="1">
      <c r="A86" s="52">
        <f t="shared" si="10"/>
        <v>29</v>
      </c>
      <c r="B86" s="68" t="s">
        <v>198</v>
      </c>
      <c r="C86" s="68" t="s">
        <v>199</v>
      </c>
      <c r="D86" s="4">
        <v>12.5</v>
      </c>
      <c r="E86" s="4">
        <v>5</v>
      </c>
      <c r="F86" s="12">
        <f t="shared" si="9"/>
        <v>17.5</v>
      </c>
      <c r="G86" s="9"/>
      <c r="H86" s="14" t="str">
        <f t="shared" si="8"/>
        <v/>
      </c>
      <c r="I86" s="5">
        <f t="shared" si="11"/>
        <v>17.5</v>
      </c>
    </row>
    <row r="87" spans="1:9" ht="21.95" customHeight="1">
      <c r="A87" s="52">
        <f t="shared" si="10"/>
        <v>30</v>
      </c>
      <c r="B87" s="71" t="s">
        <v>200</v>
      </c>
      <c r="C87" s="71" t="s">
        <v>201</v>
      </c>
      <c r="D87" s="4">
        <v>13</v>
      </c>
      <c r="E87" s="4">
        <v>5</v>
      </c>
      <c r="F87" s="12">
        <f t="shared" si="9"/>
        <v>18</v>
      </c>
      <c r="G87" s="9"/>
      <c r="H87" s="14" t="str">
        <f t="shared" si="8"/>
        <v/>
      </c>
      <c r="I87" s="5">
        <f t="shared" si="11"/>
        <v>18</v>
      </c>
    </row>
    <row r="88" spans="1:9" ht="21.95" customHeight="1">
      <c r="A88" s="52">
        <f t="shared" si="10"/>
        <v>31</v>
      </c>
      <c r="B88" s="71" t="s">
        <v>202</v>
      </c>
      <c r="C88" s="71" t="s">
        <v>203</v>
      </c>
      <c r="D88" s="4">
        <v>12.5</v>
      </c>
      <c r="E88" s="4">
        <v>17</v>
      </c>
      <c r="F88" s="12">
        <f t="shared" si="9"/>
        <v>29.5</v>
      </c>
      <c r="G88" s="9"/>
      <c r="H88" s="14" t="str">
        <f t="shared" si="8"/>
        <v/>
      </c>
      <c r="I88" s="5">
        <f t="shared" si="11"/>
        <v>29.5</v>
      </c>
    </row>
  </sheetData>
  <sortState ref="B78:C113">
    <sortCondition ref="B78"/>
  </sortState>
  <printOptions horizontalCentered="1" verticalCentered="1"/>
  <pageMargins left="0.19685039370078741" right="0.19685039370078741" top="0.74803149606299213" bottom="0.62992125984251968" header="0.19685039370078741" footer="0.62992125984251968"/>
  <pageSetup paperSize="9" scale="85" orientation="portrait" r:id="rId1"/>
  <headerFooter alignWithMargins="0">
    <oddHeader xml:space="preserve">&amp;L&amp;"Comic Sans MS,Gras"&amp;12السنة الثالثة مالية المؤسسة
2019/2018&amp;C
&amp;"Comic Sans MS,Gras"&amp;12محضر العلامات لمقياس: 
دراسة حالات مالية
الفوج&amp;P  &amp;R&amp;"Comic Sans MS,Gras"&amp;12  كلية العلوم الاقتصادية و علوم التسيير
 قسم العلوم المالية
-نظام LMD-
</oddHeader>
    <oddFooter>&amp;C&amp;"Comic Sans MS,Gras"&amp;12    الامضاء:&amp;R&amp;"Mudir MT,Gras"&amp;12  ا&amp;"Comic Sans MS,Gras"لأستاذ(ة):</oddFooter>
  </headerFooter>
  <rowBreaks count="2" manualBreakCount="2">
    <brk id="30" max="8" man="1"/>
    <brk id="56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8"/>
  <sheetViews>
    <sheetView rightToLeft="1" view="pageBreakPreview" topLeftCell="A19" zoomScaleSheetLayoutView="100" workbookViewId="0">
      <selection activeCell="E47" sqref="E47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4" width="10.7109375" style="8" customWidth="1"/>
    <col min="5" max="6" width="10.7109375" style="16" customWidth="1"/>
    <col min="7" max="8" width="10.7109375" style="8" customWidth="1"/>
    <col min="9" max="9" width="12.85546875" style="16" customWidth="1"/>
    <col min="10" max="256" width="11.5703125" style="8"/>
    <col min="257" max="257" width="3.85546875" style="8" bestFit="1" customWidth="1"/>
    <col min="258" max="258" width="10.7109375" style="8" customWidth="1"/>
    <col min="259" max="259" width="16.7109375" style="8" customWidth="1"/>
    <col min="260" max="264" width="7.5703125" style="8" customWidth="1"/>
    <col min="265" max="265" width="10.28515625" style="8" customWidth="1"/>
    <col min="266" max="512" width="11.5703125" style="8"/>
    <col min="513" max="513" width="3.85546875" style="8" bestFit="1" customWidth="1"/>
    <col min="514" max="514" width="10.7109375" style="8" customWidth="1"/>
    <col min="515" max="515" width="16.7109375" style="8" customWidth="1"/>
    <col min="516" max="520" width="7.5703125" style="8" customWidth="1"/>
    <col min="521" max="521" width="10.28515625" style="8" customWidth="1"/>
    <col min="522" max="768" width="11.5703125" style="8"/>
    <col min="769" max="769" width="3.85546875" style="8" bestFit="1" customWidth="1"/>
    <col min="770" max="770" width="10.7109375" style="8" customWidth="1"/>
    <col min="771" max="771" width="16.7109375" style="8" customWidth="1"/>
    <col min="772" max="776" width="7.5703125" style="8" customWidth="1"/>
    <col min="777" max="777" width="10.28515625" style="8" customWidth="1"/>
    <col min="778" max="1024" width="11.5703125" style="8"/>
    <col min="1025" max="1025" width="3.85546875" style="8" bestFit="1" customWidth="1"/>
    <col min="1026" max="1026" width="10.7109375" style="8" customWidth="1"/>
    <col min="1027" max="1027" width="16.7109375" style="8" customWidth="1"/>
    <col min="1028" max="1032" width="7.5703125" style="8" customWidth="1"/>
    <col min="1033" max="1033" width="10.28515625" style="8" customWidth="1"/>
    <col min="1034" max="1280" width="11.5703125" style="8"/>
    <col min="1281" max="1281" width="3.85546875" style="8" bestFit="1" customWidth="1"/>
    <col min="1282" max="1282" width="10.7109375" style="8" customWidth="1"/>
    <col min="1283" max="1283" width="16.7109375" style="8" customWidth="1"/>
    <col min="1284" max="1288" width="7.5703125" style="8" customWidth="1"/>
    <col min="1289" max="1289" width="10.28515625" style="8" customWidth="1"/>
    <col min="1290" max="1536" width="11.5703125" style="8"/>
    <col min="1537" max="1537" width="3.85546875" style="8" bestFit="1" customWidth="1"/>
    <col min="1538" max="1538" width="10.7109375" style="8" customWidth="1"/>
    <col min="1539" max="1539" width="16.7109375" style="8" customWidth="1"/>
    <col min="1540" max="1544" width="7.5703125" style="8" customWidth="1"/>
    <col min="1545" max="1545" width="10.28515625" style="8" customWidth="1"/>
    <col min="1546" max="1792" width="11.5703125" style="8"/>
    <col min="1793" max="1793" width="3.85546875" style="8" bestFit="1" customWidth="1"/>
    <col min="1794" max="1794" width="10.7109375" style="8" customWidth="1"/>
    <col min="1795" max="1795" width="16.7109375" style="8" customWidth="1"/>
    <col min="1796" max="1800" width="7.5703125" style="8" customWidth="1"/>
    <col min="1801" max="1801" width="10.28515625" style="8" customWidth="1"/>
    <col min="1802" max="2048" width="11.5703125" style="8"/>
    <col min="2049" max="2049" width="3.85546875" style="8" bestFit="1" customWidth="1"/>
    <col min="2050" max="2050" width="10.7109375" style="8" customWidth="1"/>
    <col min="2051" max="2051" width="16.7109375" style="8" customWidth="1"/>
    <col min="2052" max="2056" width="7.5703125" style="8" customWidth="1"/>
    <col min="2057" max="2057" width="10.28515625" style="8" customWidth="1"/>
    <col min="2058" max="2304" width="11.5703125" style="8"/>
    <col min="2305" max="2305" width="3.85546875" style="8" bestFit="1" customWidth="1"/>
    <col min="2306" max="2306" width="10.7109375" style="8" customWidth="1"/>
    <col min="2307" max="2307" width="16.7109375" style="8" customWidth="1"/>
    <col min="2308" max="2312" width="7.5703125" style="8" customWidth="1"/>
    <col min="2313" max="2313" width="10.28515625" style="8" customWidth="1"/>
    <col min="2314" max="2560" width="11.5703125" style="8"/>
    <col min="2561" max="2561" width="3.85546875" style="8" bestFit="1" customWidth="1"/>
    <col min="2562" max="2562" width="10.7109375" style="8" customWidth="1"/>
    <col min="2563" max="2563" width="16.7109375" style="8" customWidth="1"/>
    <col min="2564" max="2568" width="7.5703125" style="8" customWidth="1"/>
    <col min="2569" max="2569" width="10.28515625" style="8" customWidth="1"/>
    <col min="2570" max="2816" width="11.5703125" style="8"/>
    <col min="2817" max="2817" width="3.85546875" style="8" bestFit="1" customWidth="1"/>
    <col min="2818" max="2818" width="10.7109375" style="8" customWidth="1"/>
    <col min="2819" max="2819" width="16.7109375" style="8" customWidth="1"/>
    <col min="2820" max="2824" width="7.5703125" style="8" customWidth="1"/>
    <col min="2825" max="2825" width="10.28515625" style="8" customWidth="1"/>
    <col min="2826" max="3072" width="11.5703125" style="8"/>
    <col min="3073" max="3073" width="3.85546875" style="8" bestFit="1" customWidth="1"/>
    <col min="3074" max="3074" width="10.7109375" style="8" customWidth="1"/>
    <col min="3075" max="3075" width="16.7109375" style="8" customWidth="1"/>
    <col min="3076" max="3080" width="7.5703125" style="8" customWidth="1"/>
    <col min="3081" max="3081" width="10.28515625" style="8" customWidth="1"/>
    <col min="3082" max="3328" width="11.5703125" style="8"/>
    <col min="3329" max="3329" width="3.85546875" style="8" bestFit="1" customWidth="1"/>
    <col min="3330" max="3330" width="10.7109375" style="8" customWidth="1"/>
    <col min="3331" max="3331" width="16.7109375" style="8" customWidth="1"/>
    <col min="3332" max="3336" width="7.5703125" style="8" customWidth="1"/>
    <col min="3337" max="3337" width="10.28515625" style="8" customWidth="1"/>
    <col min="3338" max="3584" width="11.5703125" style="8"/>
    <col min="3585" max="3585" width="3.85546875" style="8" bestFit="1" customWidth="1"/>
    <col min="3586" max="3586" width="10.7109375" style="8" customWidth="1"/>
    <col min="3587" max="3587" width="16.7109375" style="8" customWidth="1"/>
    <col min="3588" max="3592" width="7.5703125" style="8" customWidth="1"/>
    <col min="3593" max="3593" width="10.28515625" style="8" customWidth="1"/>
    <col min="3594" max="3840" width="11.5703125" style="8"/>
    <col min="3841" max="3841" width="3.85546875" style="8" bestFit="1" customWidth="1"/>
    <col min="3842" max="3842" width="10.7109375" style="8" customWidth="1"/>
    <col min="3843" max="3843" width="16.7109375" style="8" customWidth="1"/>
    <col min="3844" max="3848" width="7.5703125" style="8" customWidth="1"/>
    <col min="3849" max="3849" width="10.28515625" style="8" customWidth="1"/>
    <col min="3850" max="4096" width="11.5703125" style="8"/>
    <col min="4097" max="4097" width="3.85546875" style="8" bestFit="1" customWidth="1"/>
    <col min="4098" max="4098" width="10.7109375" style="8" customWidth="1"/>
    <col min="4099" max="4099" width="16.7109375" style="8" customWidth="1"/>
    <col min="4100" max="4104" width="7.5703125" style="8" customWidth="1"/>
    <col min="4105" max="4105" width="10.28515625" style="8" customWidth="1"/>
    <col min="4106" max="4352" width="11.5703125" style="8"/>
    <col min="4353" max="4353" width="3.85546875" style="8" bestFit="1" customWidth="1"/>
    <col min="4354" max="4354" width="10.7109375" style="8" customWidth="1"/>
    <col min="4355" max="4355" width="16.7109375" style="8" customWidth="1"/>
    <col min="4356" max="4360" width="7.5703125" style="8" customWidth="1"/>
    <col min="4361" max="4361" width="10.28515625" style="8" customWidth="1"/>
    <col min="4362" max="4608" width="11.5703125" style="8"/>
    <col min="4609" max="4609" width="3.85546875" style="8" bestFit="1" customWidth="1"/>
    <col min="4610" max="4610" width="10.7109375" style="8" customWidth="1"/>
    <col min="4611" max="4611" width="16.7109375" style="8" customWidth="1"/>
    <col min="4612" max="4616" width="7.5703125" style="8" customWidth="1"/>
    <col min="4617" max="4617" width="10.28515625" style="8" customWidth="1"/>
    <col min="4618" max="4864" width="11.5703125" style="8"/>
    <col min="4865" max="4865" width="3.85546875" style="8" bestFit="1" customWidth="1"/>
    <col min="4866" max="4866" width="10.7109375" style="8" customWidth="1"/>
    <col min="4867" max="4867" width="16.7109375" style="8" customWidth="1"/>
    <col min="4868" max="4872" width="7.5703125" style="8" customWidth="1"/>
    <col min="4873" max="4873" width="10.28515625" style="8" customWidth="1"/>
    <col min="4874" max="5120" width="11.5703125" style="8"/>
    <col min="5121" max="5121" width="3.85546875" style="8" bestFit="1" customWidth="1"/>
    <col min="5122" max="5122" width="10.7109375" style="8" customWidth="1"/>
    <col min="5123" max="5123" width="16.7109375" style="8" customWidth="1"/>
    <col min="5124" max="5128" width="7.5703125" style="8" customWidth="1"/>
    <col min="5129" max="5129" width="10.28515625" style="8" customWidth="1"/>
    <col min="5130" max="5376" width="11.5703125" style="8"/>
    <col min="5377" max="5377" width="3.85546875" style="8" bestFit="1" customWidth="1"/>
    <col min="5378" max="5378" width="10.7109375" style="8" customWidth="1"/>
    <col min="5379" max="5379" width="16.7109375" style="8" customWidth="1"/>
    <col min="5380" max="5384" width="7.5703125" style="8" customWidth="1"/>
    <col min="5385" max="5385" width="10.28515625" style="8" customWidth="1"/>
    <col min="5386" max="5632" width="11.5703125" style="8"/>
    <col min="5633" max="5633" width="3.85546875" style="8" bestFit="1" customWidth="1"/>
    <col min="5634" max="5634" width="10.7109375" style="8" customWidth="1"/>
    <col min="5635" max="5635" width="16.7109375" style="8" customWidth="1"/>
    <col min="5636" max="5640" width="7.5703125" style="8" customWidth="1"/>
    <col min="5641" max="5641" width="10.28515625" style="8" customWidth="1"/>
    <col min="5642" max="5888" width="11.5703125" style="8"/>
    <col min="5889" max="5889" width="3.85546875" style="8" bestFit="1" customWidth="1"/>
    <col min="5890" max="5890" width="10.7109375" style="8" customWidth="1"/>
    <col min="5891" max="5891" width="16.7109375" style="8" customWidth="1"/>
    <col min="5892" max="5896" width="7.5703125" style="8" customWidth="1"/>
    <col min="5897" max="5897" width="10.28515625" style="8" customWidth="1"/>
    <col min="5898" max="6144" width="11.5703125" style="8"/>
    <col min="6145" max="6145" width="3.85546875" style="8" bestFit="1" customWidth="1"/>
    <col min="6146" max="6146" width="10.7109375" style="8" customWidth="1"/>
    <col min="6147" max="6147" width="16.7109375" style="8" customWidth="1"/>
    <col min="6148" max="6152" width="7.5703125" style="8" customWidth="1"/>
    <col min="6153" max="6153" width="10.28515625" style="8" customWidth="1"/>
    <col min="6154" max="6400" width="11.5703125" style="8"/>
    <col min="6401" max="6401" width="3.85546875" style="8" bestFit="1" customWidth="1"/>
    <col min="6402" max="6402" width="10.7109375" style="8" customWidth="1"/>
    <col min="6403" max="6403" width="16.7109375" style="8" customWidth="1"/>
    <col min="6404" max="6408" width="7.5703125" style="8" customWidth="1"/>
    <col min="6409" max="6409" width="10.28515625" style="8" customWidth="1"/>
    <col min="6410" max="6656" width="11.5703125" style="8"/>
    <col min="6657" max="6657" width="3.85546875" style="8" bestFit="1" customWidth="1"/>
    <col min="6658" max="6658" width="10.7109375" style="8" customWidth="1"/>
    <col min="6659" max="6659" width="16.7109375" style="8" customWidth="1"/>
    <col min="6660" max="6664" width="7.5703125" style="8" customWidth="1"/>
    <col min="6665" max="6665" width="10.28515625" style="8" customWidth="1"/>
    <col min="6666" max="6912" width="11.5703125" style="8"/>
    <col min="6913" max="6913" width="3.85546875" style="8" bestFit="1" customWidth="1"/>
    <col min="6914" max="6914" width="10.7109375" style="8" customWidth="1"/>
    <col min="6915" max="6915" width="16.7109375" style="8" customWidth="1"/>
    <col min="6916" max="6920" width="7.5703125" style="8" customWidth="1"/>
    <col min="6921" max="6921" width="10.28515625" style="8" customWidth="1"/>
    <col min="6922" max="7168" width="11.5703125" style="8"/>
    <col min="7169" max="7169" width="3.85546875" style="8" bestFit="1" customWidth="1"/>
    <col min="7170" max="7170" width="10.7109375" style="8" customWidth="1"/>
    <col min="7171" max="7171" width="16.7109375" style="8" customWidth="1"/>
    <col min="7172" max="7176" width="7.5703125" style="8" customWidth="1"/>
    <col min="7177" max="7177" width="10.28515625" style="8" customWidth="1"/>
    <col min="7178" max="7424" width="11.5703125" style="8"/>
    <col min="7425" max="7425" width="3.85546875" style="8" bestFit="1" customWidth="1"/>
    <col min="7426" max="7426" width="10.7109375" style="8" customWidth="1"/>
    <col min="7427" max="7427" width="16.7109375" style="8" customWidth="1"/>
    <col min="7428" max="7432" width="7.5703125" style="8" customWidth="1"/>
    <col min="7433" max="7433" width="10.28515625" style="8" customWidth="1"/>
    <col min="7434" max="7680" width="11.5703125" style="8"/>
    <col min="7681" max="7681" width="3.85546875" style="8" bestFit="1" customWidth="1"/>
    <col min="7682" max="7682" width="10.7109375" style="8" customWidth="1"/>
    <col min="7683" max="7683" width="16.7109375" style="8" customWidth="1"/>
    <col min="7684" max="7688" width="7.5703125" style="8" customWidth="1"/>
    <col min="7689" max="7689" width="10.28515625" style="8" customWidth="1"/>
    <col min="7690" max="7936" width="11.5703125" style="8"/>
    <col min="7937" max="7937" width="3.85546875" style="8" bestFit="1" customWidth="1"/>
    <col min="7938" max="7938" width="10.7109375" style="8" customWidth="1"/>
    <col min="7939" max="7939" width="16.7109375" style="8" customWidth="1"/>
    <col min="7940" max="7944" width="7.5703125" style="8" customWidth="1"/>
    <col min="7945" max="7945" width="10.28515625" style="8" customWidth="1"/>
    <col min="7946" max="8192" width="11.5703125" style="8"/>
    <col min="8193" max="8193" width="3.85546875" style="8" bestFit="1" customWidth="1"/>
    <col min="8194" max="8194" width="10.7109375" style="8" customWidth="1"/>
    <col min="8195" max="8195" width="16.7109375" style="8" customWidth="1"/>
    <col min="8196" max="8200" width="7.5703125" style="8" customWidth="1"/>
    <col min="8201" max="8201" width="10.28515625" style="8" customWidth="1"/>
    <col min="8202" max="8448" width="11.5703125" style="8"/>
    <col min="8449" max="8449" width="3.85546875" style="8" bestFit="1" customWidth="1"/>
    <col min="8450" max="8450" width="10.7109375" style="8" customWidth="1"/>
    <col min="8451" max="8451" width="16.7109375" style="8" customWidth="1"/>
    <col min="8452" max="8456" width="7.5703125" style="8" customWidth="1"/>
    <col min="8457" max="8457" width="10.28515625" style="8" customWidth="1"/>
    <col min="8458" max="8704" width="11.5703125" style="8"/>
    <col min="8705" max="8705" width="3.85546875" style="8" bestFit="1" customWidth="1"/>
    <col min="8706" max="8706" width="10.7109375" style="8" customWidth="1"/>
    <col min="8707" max="8707" width="16.7109375" style="8" customWidth="1"/>
    <col min="8708" max="8712" width="7.5703125" style="8" customWidth="1"/>
    <col min="8713" max="8713" width="10.28515625" style="8" customWidth="1"/>
    <col min="8714" max="8960" width="11.5703125" style="8"/>
    <col min="8961" max="8961" width="3.85546875" style="8" bestFit="1" customWidth="1"/>
    <col min="8962" max="8962" width="10.7109375" style="8" customWidth="1"/>
    <col min="8963" max="8963" width="16.7109375" style="8" customWidth="1"/>
    <col min="8964" max="8968" width="7.5703125" style="8" customWidth="1"/>
    <col min="8969" max="8969" width="10.28515625" style="8" customWidth="1"/>
    <col min="8970" max="9216" width="11.5703125" style="8"/>
    <col min="9217" max="9217" width="3.85546875" style="8" bestFit="1" customWidth="1"/>
    <col min="9218" max="9218" width="10.7109375" style="8" customWidth="1"/>
    <col min="9219" max="9219" width="16.7109375" style="8" customWidth="1"/>
    <col min="9220" max="9224" width="7.5703125" style="8" customWidth="1"/>
    <col min="9225" max="9225" width="10.28515625" style="8" customWidth="1"/>
    <col min="9226" max="9472" width="11.5703125" style="8"/>
    <col min="9473" max="9473" width="3.85546875" style="8" bestFit="1" customWidth="1"/>
    <col min="9474" max="9474" width="10.7109375" style="8" customWidth="1"/>
    <col min="9475" max="9475" width="16.7109375" style="8" customWidth="1"/>
    <col min="9476" max="9480" width="7.5703125" style="8" customWidth="1"/>
    <col min="9481" max="9481" width="10.28515625" style="8" customWidth="1"/>
    <col min="9482" max="9728" width="11.5703125" style="8"/>
    <col min="9729" max="9729" width="3.85546875" style="8" bestFit="1" customWidth="1"/>
    <col min="9730" max="9730" width="10.7109375" style="8" customWidth="1"/>
    <col min="9731" max="9731" width="16.7109375" style="8" customWidth="1"/>
    <col min="9732" max="9736" width="7.5703125" style="8" customWidth="1"/>
    <col min="9737" max="9737" width="10.28515625" style="8" customWidth="1"/>
    <col min="9738" max="9984" width="11.5703125" style="8"/>
    <col min="9985" max="9985" width="3.85546875" style="8" bestFit="1" customWidth="1"/>
    <col min="9986" max="9986" width="10.7109375" style="8" customWidth="1"/>
    <col min="9987" max="9987" width="16.7109375" style="8" customWidth="1"/>
    <col min="9988" max="9992" width="7.5703125" style="8" customWidth="1"/>
    <col min="9993" max="9993" width="10.28515625" style="8" customWidth="1"/>
    <col min="9994" max="10240" width="11.5703125" style="8"/>
    <col min="10241" max="10241" width="3.85546875" style="8" bestFit="1" customWidth="1"/>
    <col min="10242" max="10242" width="10.7109375" style="8" customWidth="1"/>
    <col min="10243" max="10243" width="16.7109375" style="8" customWidth="1"/>
    <col min="10244" max="10248" width="7.5703125" style="8" customWidth="1"/>
    <col min="10249" max="10249" width="10.28515625" style="8" customWidth="1"/>
    <col min="10250" max="10496" width="11.5703125" style="8"/>
    <col min="10497" max="10497" width="3.85546875" style="8" bestFit="1" customWidth="1"/>
    <col min="10498" max="10498" width="10.7109375" style="8" customWidth="1"/>
    <col min="10499" max="10499" width="16.7109375" style="8" customWidth="1"/>
    <col min="10500" max="10504" width="7.5703125" style="8" customWidth="1"/>
    <col min="10505" max="10505" width="10.28515625" style="8" customWidth="1"/>
    <col min="10506" max="10752" width="11.5703125" style="8"/>
    <col min="10753" max="10753" width="3.85546875" style="8" bestFit="1" customWidth="1"/>
    <col min="10754" max="10754" width="10.7109375" style="8" customWidth="1"/>
    <col min="10755" max="10755" width="16.7109375" style="8" customWidth="1"/>
    <col min="10756" max="10760" width="7.5703125" style="8" customWidth="1"/>
    <col min="10761" max="10761" width="10.28515625" style="8" customWidth="1"/>
    <col min="10762" max="11008" width="11.5703125" style="8"/>
    <col min="11009" max="11009" width="3.85546875" style="8" bestFit="1" customWidth="1"/>
    <col min="11010" max="11010" width="10.7109375" style="8" customWidth="1"/>
    <col min="11011" max="11011" width="16.7109375" style="8" customWidth="1"/>
    <col min="11012" max="11016" width="7.5703125" style="8" customWidth="1"/>
    <col min="11017" max="11017" width="10.28515625" style="8" customWidth="1"/>
    <col min="11018" max="11264" width="11.5703125" style="8"/>
    <col min="11265" max="11265" width="3.85546875" style="8" bestFit="1" customWidth="1"/>
    <col min="11266" max="11266" width="10.7109375" style="8" customWidth="1"/>
    <col min="11267" max="11267" width="16.7109375" style="8" customWidth="1"/>
    <col min="11268" max="11272" width="7.5703125" style="8" customWidth="1"/>
    <col min="11273" max="11273" width="10.28515625" style="8" customWidth="1"/>
    <col min="11274" max="11520" width="11.5703125" style="8"/>
    <col min="11521" max="11521" width="3.85546875" style="8" bestFit="1" customWidth="1"/>
    <col min="11522" max="11522" width="10.7109375" style="8" customWidth="1"/>
    <col min="11523" max="11523" width="16.7109375" style="8" customWidth="1"/>
    <col min="11524" max="11528" width="7.5703125" style="8" customWidth="1"/>
    <col min="11529" max="11529" width="10.28515625" style="8" customWidth="1"/>
    <col min="11530" max="11776" width="11.5703125" style="8"/>
    <col min="11777" max="11777" width="3.85546875" style="8" bestFit="1" customWidth="1"/>
    <col min="11778" max="11778" width="10.7109375" style="8" customWidth="1"/>
    <col min="11779" max="11779" width="16.7109375" style="8" customWidth="1"/>
    <col min="11780" max="11784" width="7.5703125" style="8" customWidth="1"/>
    <col min="11785" max="11785" width="10.28515625" style="8" customWidth="1"/>
    <col min="11786" max="12032" width="11.5703125" style="8"/>
    <col min="12033" max="12033" width="3.85546875" style="8" bestFit="1" customWidth="1"/>
    <col min="12034" max="12034" width="10.7109375" style="8" customWidth="1"/>
    <col min="12035" max="12035" width="16.7109375" style="8" customWidth="1"/>
    <col min="12036" max="12040" width="7.5703125" style="8" customWidth="1"/>
    <col min="12041" max="12041" width="10.28515625" style="8" customWidth="1"/>
    <col min="12042" max="12288" width="11.5703125" style="8"/>
    <col min="12289" max="12289" width="3.85546875" style="8" bestFit="1" customWidth="1"/>
    <col min="12290" max="12290" width="10.7109375" style="8" customWidth="1"/>
    <col min="12291" max="12291" width="16.7109375" style="8" customWidth="1"/>
    <col min="12292" max="12296" width="7.5703125" style="8" customWidth="1"/>
    <col min="12297" max="12297" width="10.28515625" style="8" customWidth="1"/>
    <col min="12298" max="12544" width="11.5703125" style="8"/>
    <col min="12545" max="12545" width="3.85546875" style="8" bestFit="1" customWidth="1"/>
    <col min="12546" max="12546" width="10.7109375" style="8" customWidth="1"/>
    <col min="12547" max="12547" width="16.7109375" style="8" customWidth="1"/>
    <col min="12548" max="12552" width="7.5703125" style="8" customWidth="1"/>
    <col min="12553" max="12553" width="10.28515625" style="8" customWidth="1"/>
    <col min="12554" max="12800" width="11.5703125" style="8"/>
    <col min="12801" max="12801" width="3.85546875" style="8" bestFit="1" customWidth="1"/>
    <col min="12802" max="12802" width="10.7109375" style="8" customWidth="1"/>
    <col min="12803" max="12803" width="16.7109375" style="8" customWidth="1"/>
    <col min="12804" max="12808" width="7.5703125" style="8" customWidth="1"/>
    <col min="12809" max="12809" width="10.28515625" style="8" customWidth="1"/>
    <col min="12810" max="13056" width="11.5703125" style="8"/>
    <col min="13057" max="13057" width="3.85546875" style="8" bestFit="1" customWidth="1"/>
    <col min="13058" max="13058" width="10.7109375" style="8" customWidth="1"/>
    <col min="13059" max="13059" width="16.7109375" style="8" customWidth="1"/>
    <col min="13060" max="13064" width="7.5703125" style="8" customWidth="1"/>
    <col min="13065" max="13065" width="10.28515625" style="8" customWidth="1"/>
    <col min="13066" max="13312" width="11.5703125" style="8"/>
    <col min="13313" max="13313" width="3.85546875" style="8" bestFit="1" customWidth="1"/>
    <col min="13314" max="13314" width="10.7109375" style="8" customWidth="1"/>
    <col min="13315" max="13315" width="16.7109375" style="8" customWidth="1"/>
    <col min="13316" max="13320" width="7.5703125" style="8" customWidth="1"/>
    <col min="13321" max="13321" width="10.28515625" style="8" customWidth="1"/>
    <col min="13322" max="13568" width="11.5703125" style="8"/>
    <col min="13569" max="13569" width="3.85546875" style="8" bestFit="1" customWidth="1"/>
    <col min="13570" max="13570" width="10.7109375" style="8" customWidth="1"/>
    <col min="13571" max="13571" width="16.7109375" style="8" customWidth="1"/>
    <col min="13572" max="13576" width="7.5703125" style="8" customWidth="1"/>
    <col min="13577" max="13577" width="10.28515625" style="8" customWidth="1"/>
    <col min="13578" max="13824" width="11.5703125" style="8"/>
    <col min="13825" max="13825" width="3.85546875" style="8" bestFit="1" customWidth="1"/>
    <col min="13826" max="13826" width="10.7109375" style="8" customWidth="1"/>
    <col min="13827" max="13827" width="16.7109375" style="8" customWidth="1"/>
    <col min="13828" max="13832" width="7.5703125" style="8" customWidth="1"/>
    <col min="13833" max="13833" width="10.28515625" style="8" customWidth="1"/>
    <col min="13834" max="14080" width="11.5703125" style="8"/>
    <col min="14081" max="14081" width="3.85546875" style="8" bestFit="1" customWidth="1"/>
    <col min="14082" max="14082" width="10.7109375" style="8" customWidth="1"/>
    <col min="14083" max="14083" width="16.7109375" style="8" customWidth="1"/>
    <col min="14084" max="14088" width="7.5703125" style="8" customWidth="1"/>
    <col min="14089" max="14089" width="10.28515625" style="8" customWidth="1"/>
    <col min="14090" max="14336" width="11.5703125" style="8"/>
    <col min="14337" max="14337" width="3.85546875" style="8" bestFit="1" customWidth="1"/>
    <col min="14338" max="14338" width="10.7109375" style="8" customWidth="1"/>
    <col min="14339" max="14339" width="16.7109375" style="8" customWidth="1"/>
    <col min="14340" max="14344" width="7.5703125" style="8" customWidth="1"/>
    <col min="14345" max="14345" width="10.28515625" style="8" customWidth="1"/>
    <col min="14346" max="14592" width="11.5703125" style="8"/>
    <col min="14593" max="14593" width="3.85546875" style="8" bestFit="1" customWidth="1"/>
    <col min="14594" max="14594" width="10.7109375" style="8" customWidth="1"/>
    <col min="14595" max="14595" width="16.7109375" style="8" customWidth="1"/>
    <col min="14596" max="14600" width="7.5703125" style="8" customWidth="1"/>
    <col min="14601" max="14601" width="10.28515625" style="8" customWidth="1"/>
    <col min="14602" max="14848" width="11.5703125" style="8"/>
    <col min="14849" max="14849" width="3.85546875" style="8" bestFit="1" customWidth="1"/>
    <col min="14850" max="14850" width="10.7109375" style="8" customWidth="1"/>
    <col min="14851" max="14851" width="16.7109375" style="8" customWidth="1"/>
    <col min="14852" max="14856" width="7.5703125" style="8" customWidth="1"/>
    <col min="14857" max="14857" width="10.28515625" style="8" customWidth="1"/>
    <col min="14858" max="15104" width="11.5703125" style="8"/>
    <col min="15105" max="15105" width="3.85546875" style="8" bestFit="1" customWidth="1"/>
    <col min="15106" max="15106" width="10.7109375" style="8" customWidth="1"/>
    <col min="15107" max="15107" width="16.7109375" style="8" customWidth="1"/>
    <col min="15108" max="15112" width="7.5703125" style="8" customWidth="1"/>
    <col min="15113" max="15113" width="10.28515625" style="8" customWidth="1"/>
    <col min="15114" max="15360" width="11.5703125" style="8"/>
    <col min="15361" max="15361" width="3.85546875" style="8" bestFit="1" customWidth="1"/>
    <col min="15362" max="15362" width="10.7109375" style="8" customWidth="1"/>
    <col min="15363" max="15363" width="16.7109375" style="8" customWidth="1"/>
    <col min="15364" max="15368" width="7.5703125" style="8" customWidth="1"/>
    <col min="15369" max="15369" width="10.28515625" style="8" customWidth="1"/>
    <col min="15370" max="15616" width="11.5703125" style="8"/>
    <col min="15617" max="15617" width="3.85546875" style="8" bestFit="1" customWidth="1"/>
    <col min="15618" max="15618" width="10.7109375" style="8" customWidth="1"/>
    <col min="15619" max="15619" width="16.7109375" style="8" customWidth="1"/>
    <col min="15620" max="15624" width="7.5703125" style="8" customWidth="1"/>
    <col min="15625" max="15625" width="10.28515625" style="8" customWidth="1"/>
    <col min="15626" max="15872" width="11.5703125" style="8"/>
    <col min="15873" max="15873" width="3.85546875" style="8" bestFit="1" customWidth="1"/>
    <col min="15874" max="15874" width="10.7109375" style="8" customWidth="1"/>
    <col min="15875" max="15875" width="16.7109375" style="8" customWidth="1"/>
    <col min="15876" max="15880" width="7.5703125" style="8" customWidth="1"/>
    <col min="15881" max="15881" width="10.28515625" style="8" customWidth="1"/>
    <col min="15882" max="16128" width="11.5703125" style="8"/>
    <col min="16129" max="16129" width="3.85546875" style="8" bestFit="1" customWidth="1"/>
    <col min="16130" max="16130" width="10.7109375" style="8" customWidth="1"/>
    <col min="16131" max="16131" width="16.7109375" style="8" customWidth="1"/>
    <col min="16132" max="16136" width="7.5703125" style="8" customWidth="1"/>
    <col min="16137" max="16137" width="10.28515625" style="8" customWidth="1"/>
    <col min="16138" max="16384" width="11.5703125" style="8"/>
  </cols>
  <sheetData>
    <row r="1" spans="1:9" s="2" customFormat="1" ht="21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61" customFormat="1" ht="21.95" customHeight="1">
      <c r="A2" s="63">
        <v>1</v>
      </c>
      <c r="B2" s="68" t="s">
        <v>55</v>
      </c>
      <c r="C2" s="68" t="s">
        <v>9</v>
      </c>
      <c r="D2" s="4">
        <v>15</v>
      </c>
      <c r="E2" s="4">
        <v>13.5</v>
      </c>
      <c r="F2" s="4">
        <f>2*((E2+D2)/2)</f>
        <v>28.5</v>
      </c>
      <c r="G2" s="65"/>
      <c r="H2" s="9" t="str">
        <f t="shared" ref="H2:H30" si="0">IF(G2="","",2*(D2+G2)/2)</f>
        <v/>
      </c>
      <c r="I2" s="4">
        <f>IF(H2="",F2,IF(H2&gt;F2,H2,F2))</f>
        <v>28.5</v>
      </c>
    </row>
    <row r="3" spans="1:9" ht="21.95" customHeight="1">
      <c r="A3" s="52">
        <f>A2+1</f>
        <v>2</v>
      </c>
      <c r="B3" s="68" t="s">
        <v>56</v>
      </c>
      <c r="C3" s="68" t="s">
        <v>57</v>
      </c>
      <c r="D3" s="4">
        <v>12.5</v>
      </c>
      <c r="E3" s="4">
        <v>14</v>
      </c>
      <c r="F3" s="5">
        <f t="shared" ref="F3:F30" si="1">2*((E3+D3)/2)</f>
        <v>26.5</v>
      </c>
      <c r="G3" s="6"/>
      <c r="H3" s="7" t="str">
        <f t="shared" si="0"/>
        <v/>
      </c>
      <c r="I3" s="5">
        <f>IF(H3="",F3,IF(H3&gt;F3,H3,F3))</f>
        <v>26.5</v>
      </c>
    </row>
    <row r="4" spans="1:9" ht="21.95" customHeight="1">
      <c r="A4" s="52">
        <f>A3+1</f>
        <v>3</v>
      </c>
      <c r="B4" s="68" t="s">
        <v>58</v>
      </c>
      <c r="C4" s="68" t="s">
        <v>59</v>
      </c>
      <c r="D4" s="4">
        <v>16</v>
      </c>
      <c r="E4" s="4">
        <v>13.5</v>
      </c>
      <c r="F4" s="5">
        <f t="shared" si="1"/>
        <v>29.5</v>
      </c>
      <c r="G4" s="7"/>
      <c r="H4" s="7" t="str">
        <f t="shared" si="0"/>
        <v/>
      </c>
      <c r="I4" s="5">
        <f>IF(H4="",F4,IF(H4&gt;F4,H4,F4))</f>
        <v>29.5</v>
      </c>
    </row>
    <row r="5" spans="1:9" ht="21.95" customHeight="1">
      <c r="A5" s="52">
        <f t="shared" ref="A5:A30" si="2">A4+1</f>
        <v>4</v>
      </c>
      <c r="B5" s="68" t="s">
        <v>60</v>
      </c>
      <c r="C5" s="68" t="s">
        <v>61</v>
      </c>
      <c r="D5" s="4">
        <v>17.5</v>
      </c>
      <c r="E5" s="4">
        <v>12.5</v>
      </c>
      <c r="F5" s="5">
        <f t="shared" si="1"/>
        <v>30</v>
      </c>
      <c r="G5" s="7"/>
      <c r="H5" s="7" t="str">
        <f t="shared" si="0"/>
        <v/>
      </c>
      <c r="I5" s="5">
        <f t="shared" ref="I5:I30" si="3">IF(H5="",F5,IF(H5&gt;F5,H5,F5))</f>
        <v>30</v>
      </c>
    </row>
    <row r="6" spans="1:9" ht="21.95" customHeight="1">
      <c r="A6" s="52">
        <f t="shared" si="2"/>
        <v>5</v>
      </c>
      <c r="B6" s="68" t="s">
        <v>62</v>
      </c>
      <c r="C6" s="68" t="s">
        <v>63</v>
      </c>
      <c r="D6" s="4">
        <v>13</v>
      </c>
      <c r="E6" s="4">
        <v>10.75</v>
      </c>
      <c r="F6" s="5">
        <f t="shared" si="1"/>
        <v>23.75</v>
      </c>
      <c r="G6" s="7"/>
      <c r="H6" s="7" t="str">
        <f t="shared" si="0"/>
        <v/>
      </c>
      <c r="I6" s="5">
        <f t="shared" si="3"/>
        <v>23.75</v>
      </c>
    </row>
    <row r="7" spans="1:9" ht="21.95" customHeight="1">
      <c r="A7" s="52">
        <f t="shared" si="2"/>
        <v>6</v>
      </c>
      <c r="B7" s="68" t="s">
        <v>64</v>
      </c>
      <c r="C7" s="68" t="s">
        <v>65</v>
      </c>
      <c r="D7" s="4">
        <v>13.5</v>
      </c>
      <c r="E7" s="4">
        <v>13</v>
      </c>
      <c r="F7" s="5">
        <f t="shared" si="1"/>
        <v>26.5</v>
      </c>
      <c r="G7" s="7"/>
      <c r="H7" s="7" t="str">
        <f t="shared" si="0"/>
        <v/>
      </c>
      <c r="I7" s="5">
        <f t="shared" si="3"/>
        <v>26.5</v>
      </c>
    </row>
    <row r="8" spans="1:9" ht="21.95" customHeight="1">
      <c r="A8" s="52">
        <f t="shared" si="2"/>
        <v>7</v>
      </c>
      <c r="B8" s="68" t="s">
        <v>66</v>
      </c>
      <c r="C8" s="68" t="s">
        <v>67</v>
      </c>
      <c r="D8" s="4">
        <v>11</v>
      </c>
      <c r="E8" s="4">
        <v>11</v>
      </c>
      <c r="F8" s="5">
        <f t="shared" si="1"/>
        <v>22</v>
      </c>
      <c r="G8" s="7"/>
      <c r="H8" s="7" t="str">
        <f t="shared" si="0"/>
        <v/>
      </c>
      <c r="I8" s="5">
        <f t="shared" si="3"/>
        <v>22</v>
      </c>
    </row>
    <row r="9" spans="1:9" ht="21.95" customHeight="1">
      <c r="A9" s="52">
        <f t="shared" si="2"/>
        <v>8</v>
      </c>
      <c r="B9" s="68" t="s">
        <v>68</v>
      </c>
      <c r="C9" s="68" t="s">
        <v>20</v>
      </c>
      <c r="D9" s="4">
        <v>12.5</v>
      </c>
      <c r="E9" s="4">
        <v>8</v>
      </c>
      <c r="F9" s="5">
        <f t="shared" si="1"/>
        <v>20.5</v>
      </c>
      <c r="G9" s="7"/>
      <c r="H9" s="7" t="str">
        <f t="shared" si="0"/>
        <v/>
      </c>
      <c r="I9" s="5">
        <f t="shared" si="3"/>
        <v>20.5</v>
      </c>
    </row>
    <row r="10" spans="1:9" ht="21.95" customHeight="1">
      <c r="A10" s="52">
        <f t="shared" si="2"/>
        <v>9</v>
      </c>
      <c r="B10" s="68" t="s">
        <v>69</v>
      </c>
      <c r="C10" s="68" t="s">
        <v>70</v>
      </c>
      <c r="D10" s="4">
        <v>14.5</v>
      </c>
      <c r="E10" s="4">
        <v>10.25</v>
      </c>
      <c r="F10" s="5">
        <f t="shared" si="1"/>
        <v>24.75</v>
      </c>
      <c r="G10" s="7"/>
      <c r="H10" s="7" t="str">
        <f t="shared" si="0"/>
        <v/>
      </c>
      <c r="I10" s="5">
        <f t="shared" si="3"/>
        <v>24.75</v>
      </c>
    </row>
    <row r="11" spans="1:9" ht="21.95" customHeight="1">
      <c r="A11" s="52">
        <f t="shared" si="2"/>
        <v>10</v>
      </c>
      <c r="B11" s="68" t="s">
        <v>71</v>
      </c>
      <c r="C11" s="68" t="s">
        <v>72</v>
      </c>
      <c r="D11" s="4">
        <v>11.5</v>
      </c>
      <c r="E11" s="4">
        <v>13</v>
      </c>
      <c r="F11" s="5">
        <f t="shared" si="1"/>
        <v>24.5</v>
      </c>
      <c r="G11" s="7"/>
      <c r="H11" s="7" t="str">
        <f t="shared" si="0"/>
        <v/>
      </c>
      <c r="I11" s="5">
        <f t="shared" si="3"/>
        <v>24.5</v>
      </c>
    </row>
    <row r="12" spans="1:9" ht="21.95" customHeight="1">
      <c r="A12" s="52">
        <f t="shared" si="2"/>
        <v>11</v>
      </c>
      <c r="B12" s="68" t="s">
        <v>73</v>
      </c>
      <c r="C12" s="68" t="s">
        <v>10</v>
      </c>
      <c r="D12" s="4">
        <v>12</v>
      </c>
      <c r="E12" s="4">
        <v>10</v>
      </c>
      <c r="F12" s="5">
        <f t="shared" si="1"/>
        <v>22</v>
      </c>
      <c r="G12" s="7"/>
      <c r="H12" s="7" t="str">
        <f t="shared" si="0"/>
        <v/>
      </c>
      <c r="I12" s="5">
        <f t="shared" si="3"/>
        <v>22</v>
      </c>
    </row>
    <row r="13" spans="1:9" ht="21.95" customHeight="1">
      <c r="A13" s="52">
        <f t="shared" si="2"/>
        <v>12</v>
      </c>
      <c r="B13" s="68" t="s">
        <v>74</v>
      </c>
      <c r="C13" s="68" t="s">
        <v>75</v>
      </c>
      <c r="D13" s="4">
        <v>10</v>
      </c>
      <c r="E13" s="4">
        <v>12</v>
      </c>
      <c r="F13" s="5">
        <f t="shared" si="1"/>
        <v>22</v>
      </c>
      <c r="G13" s="7"/>
      <c r="H13" s="7" t="str">
        <f t="shared" si="0"/>
        <v/>
      </c>
      <c r="I13" s="5">
        <f t="shared" si="3"/>
        <v>22</v>
      </c>
    </row>
    <row r="14" spans="1:9" ht="21.95" customHeight="1">
      <c r="A14" s="52">
        <f t="shared" si="2"/>
        <v>13</v>
      </c>
      <c r="B14" s="68" t="s">
        <v>76</v>
      </c>
      <c r="C14" s="68" t="s">
        <v>77</v>
      </c>
      <c r="D14" s="4">
        <v>12.5</v>
      </c>
      <c r="E14" s="4">
        <v>9</v>
      </c>
      <c r="F14" s="5">
        <f t="shared" si="1"/>
        <v>21.5</v>
      </c>
      <c r="G14" s="7"/>
      <c r="H14" s="7" t="str">
        <f t="shared" si="0"/>
        <v/>
      </c>
      <c r="I14" s="5">
        <f t="shared" si="3"/>
        <v>21.5</v>
      </c>
    </row>
    <row r="15" spans="1:9" ht="21.95" customHeight="1">
      <c r="A15" s="52">
        <f t="shared" si="2"/>
        <v>14</v>
      </c>
      <c r="B15" s="68" t="s">
        <v>78</v>
      </c>
      <c r="C15" s="68" t="s">
        <v>79</v>
      </c>
      <c r="D15" s="4">
        <v>15.5</v>
      </c>
      <c r="E15" s="4">
        <v>8</v>
      </c>
      <c r="F15" s="5">
        <f t="shared" si="1"/>
        <v>23.5</v>
      </c>
      <c r="G15" s="7"/>
      <c r="H15" s="7" t="str">
        <f t="shared" si="0"/>
        <v/>
      </c>
      <c r="I15" s="5">
        <f t="shared" si="3"/>
        <v>23.5</v>
      </c>
    </row>
    <row r="16" spans="1:9" ht="21.95" customHeight="1">
      <c r="A16" s="52">
        <f t="shared" si="2"/>
        <v>15</v>
      </c>
      <c r="B16" s="68" t="s">
        <v>80</v>
      </c>
      <c r="C16" s="68" t="s">
        <v>81</v>
      </c>
      <c r="D16" s="4">
        <v>13</v>
      </c>
      <c r="E16" s="4">
        <v>10.25</v>
      </c>
      <c r="F16" s="5">
        <f t="shared" si="1"/>
        <v>23.25</v>
      </c>
      <c r="G16" s="7"/>
      <c r="H16" s="7" t="str">
        <f t="shared" si="0"/>
        <v/>
      </c>
      <c r="I16" s="5">
        <f t="shared" si="3"/>
        <v>23.25</v>
      </c>
    </row>
    <row r="17" spans="1:9" ht="21.95" customHeight="1">
      <c r="A17" s="52">
        <f t="shared" si="2"/>
        <v>16</v>
      </c>
      <c r="B17" s="68" t="s">
        <v>82</v>
      </c>
      <c r="C17" s="68" t="s">
        <v>83</v>
      </c>
      <c r="D17" s="4">
        <v>13</v>
      </c>
      <c r="E17" s="4">
        <v>11.75</v>
      </c>
      <c r="F17" s="5">
        <f t="shared" si="1"/>
        <v>24.75</v>
      </c>
      <c r="G17" s="7"/>
      <c r="H17" s="7" t="str">
        <f t="shared" si="0"/>
        <v/>
      </c>
      <c r="I17" s="5">
        <f t="shared" si="3"/>
        <v>24.75</v>
      </c>
    </row>
    <row r="18" spans="1:9" ht="21.95" customHeight="1">
      <c r="A18" s="52">
        <f t="shared" si="2"/>
        <v>17</v>
      </c>
      <c r="B18" s="68" t="s">
        <v>84</v>
      </c>
      <c r="C18" s="68" t="s">
        <v>11</v>
      </c>
      <c r="D18" s="4">
        <v>14.5</v>
      </c>
      <c r="E18" s="4">
        <v>14.5</v>
      </c>
      <c r="F18" s="5">
        <f t="shared" si="1"/>
        <v>29</v>
      </c>
      <c r="G18" s="7"/>
      <c r="H18" s="7" t="str">
        <f t="shared" si="0"/>
        <v/>
      </c>
      <c r="I18" s="5">
        <f t="shared" si="3"/>
        <v>29</v>
      </c>
    </row>
    <row r="19" spans="1:9" ht="21.95" customHeight="1">
      <c r="A19" s="52">
        <f t="shared" si="2"/>
        <v>18</v>
      </c>
      <c r="B19" s="68" t="s">
        <v>85</v>
      </c>
      <c r="C19" s="68" t="s">
        <v>86</v>
      </c>
      <c r="D19" s="4">
        <v>12</v>
      </c>
      <c r="E19" s="4">
        <v>10.25</v>
      </c>
      <c r="F19" s="5">
        <f t="shared" si="1"/>
        <v>22.25</v>
      </c>
      <c r="G19" s="7"/>
      <c r="H19" s="7" t="str">
        <f t="shared" si="0"/>
        <v/>
      </c>
      <c r="I19" s="5">
        <f t="shared" si="3"/>
        <v>22.25</v>
      </c>
    </row>
    <row r="20" spans="1:9" ht="21.95" customHeight="1">
      <c r="A20" s="52">
        <f t="shared" si="2"/>
        <v>19</v>
      </c>
      <c r="B20" s="68" t="s">
        <v>87</v>
      </c>
      <c r="C20" s="68" t="s">
        <v>9</v>
      </c>
      <c r="D20" s="4">
        <v>14.5</v>
      </c>
      <c r="E20" s="4">
        <v>6.5</v>
      </c>
      <c r="F20" s="5">
        <f t="shared" si="1"/>
        <v>21</v>
      </c>
      <c r="G20" s="9"/>
      <c r="H20" s="7" t="str">
        <f t="shared" si="0"/>
        <v/>
      </c>
      <c r="I20" s="5">
        <f t="shared" si="3"/>
        <v>21</v>
      </c>
    </row>
    <row r="21" spans="1:9" ht="21.95" customHeight="1">
      <c r="A21" s="52">
        <f t="shared" si="2"/>
        <v>20</v>
      </c>
      <c r="B21" s="68" t="s">
        <v>88</v>
      </c>
      <c r="C21" s="68" t="s">
        <v>89</v>
      </c>
      <c r="D21" s="4">
        <v>14.5</v>
      </c>
      <c r="E21" s="4">
        <v>11.75</v>
      </c>
      <c r="F21" s="5">
        <f t="shared" si="1"/>
        <v>26.25</v>
      </c>
      <c r="G21" s="7"/>
      <c r="H21" s="7" t="str">
        <f t="shared" si="0"/>
        <v/>
      </c>
      <c r="I21" s="5">
        <f t="shared" si="3"/>
        <v>26.25</v>
      </c>
    </row>
    <row r="22" spans="1:9" ht="21.95" customHeight="1">
      <c r="A22" s="52">
        <f t="shared" si="2"/>
        <v>21</v>
      </c>
      <c r="B22" s="68" t="s">
        <v>90</v>
      </c>
      <c r="C22" s="68" t="s">
        <v>91</v>
      </c>
      <c r="D22" s="4">
        <v>11</v>
      </c>
      <c r="E22" s="4">
        <v>11.75</v>
      </c>
      <c r="F22" s="5">
        <f t="shared" si="1"/>
        <v>22.75</v>
      </c>
      <c r="G22" s="7"/>
      <c r="H22" s="7" t="str">
        <f t="shared" si="0"/>
        <v/>
      </c>
      <c r="I22" s="5">
        <f t="shared" si="3"/>
        <v>22.75</v>
      </c>
    </row>
    <row r="23" spans="1:9" ht="21.95" customHeight="1">
      <c r="A23" s="52">
        <f t="shared" si="2"/>
        <v>22</v>
      </c>
      <c r="B23" s="68" t="s">
        <v>92</v>
      </c>
      <c r="C23" s="68" t="s">
        <v>93</v>
      </c>
      <c r="D23" s="4">
        <v>15</v>
      </c>
      <c r="E23" s="4">
        <v>10.25</v>
      </c>
      <c r="F23" s="5">
        <f t="shared" si="1"/>
        <v>25.25</v>
      </c>
      <c r="G23" s="7"/>
      <c r="H23" s="7" t="str">
        <f t="shared" si="0"/>
        <v/>
      </c>
      <c r="I23" s="5">
        <f t="shared" si="3"/>
        <v>25.25</v>
      </c>
    </row>
    <row r="24" spans="1:9" ht="21.95" customHeight="1">
      <c r="A24" s="52">
        <f t="shared" si="2"/>
        <v>23</v>
      </c>
      <c r="B24" s="68" t="s">
        <v>94</v>
      </c>
      <c r="C24" s="68" t="s">
        <v>81</v>
      </c>
      <c r="D24" s="4">
        <v>13</v>
      </c>
      <c r="E24" s="4">
        <v>8</v>
      </c>
      <c r="F24" s="5">
        <f t="shared" si="1"/>
        <v>21</v>
      </c>
      <c r="G24" s="7"/>
      <c r="H24" s="7" t="str">
        <f t="shared" si="0"/>
        <v/>
      </c>
      <c r="I24" s="5">
        <f t="shared" si="3"/>
        <v>21</v>
      </c>
    </row>
    <row r="25" spans="1:9" ht="21.95" customHeight="1">
      <c r="A25" s="52">
        <f t="shared" si="2"/>
        <v>24</v>
      </c>
      <c r="B25" s="69" t="s">
        <v>95</v>
      </c>
      <c r="C25" s="69" t="s">
        <v>96</v>
      </c>
      <c r="D25" s="4">
        <v>11.5</v>
      </c>
      <c r="E25" s="4">
        <v>12.5</v>
      </c>
      <c r="F25" s="5">
        <f t="shared" si="1"/>
        <v>24</v>
      </c>
      <c r="G25" s="7"/>
      <c r="H25" s="7" t="str">
        <f t="shared" si="0"/>
        <v/>
      </c>
      <c r="I25" s="5">
        <f t="shared" si="3"/>
        <v>24</v>
      </c>
    </row>
    <row r="26" spans="1:9" ht="21.95" customHeight="1">
      <c r="A26" s="52">
        <f t="shared" si="2"/>
        <v>25</v>
      </c>
      <c r="B26" s="69" t="s">
        <v>97</v>
      </c>
      <c r="C26" s="69" t="s">
        <v>13</v>
      </c>
      <c r="D26" s="4">
        <v>10</v>
      </c>
      <c r="E26" s="4">
        <v>7.5</v>
      </c>
      <c r="F26" s="5">
        <f t="shared" si="1"/>
        <v>17.5</v>
      </c>
      <c r="G26" s="7"/>
      <c r="H26" s="7" t="str">
        <f t="shared" si="0"/>
        <v/>
      </c>
      <c r="I26" s="5">
        <f t="shared" si="3"/>
        <v>17.5</v>
      </c>
    </row>
    <row r="27" spans="1:9" ht="21.95" customHeight="1">
      <c r="A27" s="52">
        <f t="shared" si="2"/>
        <v>26</v>
      </c>
      <c r="B27" s="68" t="s">
        <v>98</v>
      </c>
      <c r="C27" s="68" t="s">
        <v>18</v>
      </c>
      <c r="D27" s="4">
        <v>14.25</v>
      </c>
      <c r="E27" s="4">
        <v>7.5</v>
      </c>
      <c r="F27" s="5">
        <f t="shared" si="1"/>
        <v>21.75</v>
      </c>
      <c r="G27" s="7"/>
      <c r="H27" s="7" t="str">
        <f t="shared" si="0"/>
        <v/>
      </c>
      <c r="I27" s="5">
        <f t="shared" si="3"/>
        <v>21.75</v>
      </c>
    </row>
    <row r="28" spans="1:9" ht="21.95" customHeight="1">
      <c r="A28" s="52">
        <f t="shared" si="2"/>
        <v>27</v>
      </c>
      <c r="B28" s="69" t="s">
        <v>99</v>
      </c>
      <c r="C28" s="69" t="s">
        <v>100</v>
      </c>
      <c r="D28" s="4">
        <v>14</v>
      </c>
      <c r="E28" s="4">
        <v>8.5</v>
      </c>
      <c r="F28" s="5">
        <f t="shared" si="1"/>
        <v>22.5</v>
      </c>
      <c r="G28" s="7"/>
      <c r="H28" s="7" t="str">
        <f t="shared" si="0"/>
        <v/>
      </c>
      <c r="I28" s="5">
        <f t="shared" si="3"/>
        <v>22.5</v>
      </c>
    </row>
    <row r="29" spans="1:9" ht="21.95" customHeight="1">
      <c r="A29" s="52">
        <f t="shared" si="2"/>
        <v>28</v>
      </c>
      <c r="B29" s="70" t="s">
        <v>19</v>
      </c>
      <c r="C29" s="70" t="s">
        <v>101</v>
      </c>
      <c r="D29" s="4">
        <v>11.5</v>
      </c>
      <c r="E29" s="4">
        <v>9</v>
      </c>
      <c r="F29" s="5">
        <f t="shared" si="1"/>
        <v>20.5</v>
      </c>
      <c r="G29" s="7"/>
      <c r="H29" s="7" t="str">
        <f t="shared" si="0"/>
        <v/>
      </c>
      <c r="I29" s="5">
        <f t="shared" si="3"/>
        <v>20.5</v>
      </c>
    </row>
    <row r="30" spans="1:9" ht="21.95" customHeight="1">
      <c r="A30" s="52">
        <f t="shared" si="2"/>
        <v>29</v>
      </c>
      <c r="B30" s="71" t="s">
        <v>102</v>
      </c>
      <c r="C30" s="71" t="s">
        <v>103</v>
      </c>
      <c r="D30" s="4">
        <v>10</v>
      </c>
      <c r="E30" s="4">
        <v>3.5</v>
      </c>
      <c r="F30" s="5">
        <f t="shared" si="1"/>
        <v>13.5</v>
      </c>
      <c r="G30" s="7"/>
      <c r="H30" s="7" t="str">
        <f t="shared" si="0"/>
        <v/>
      </c>
      <c r="I30" s="5">
        <f t="shared" si="3"/>
        <v>13.5</v>
      </c>
    </row>
    <row r="31" spans="1:9" s="10" customFormat="1" ht="21.95" customHeight="1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7</v>
      </c>
      <c r="I31" s="1" t="s">
        <v>8</v>
      </c>
    </row>
    <row r="32" spans="1:9" ht="21.95" customHeight="1">
      <c r="A32" s="53">
        <v>1</v>
      </c>
      <c r="B32" s="68" t="s">
        <v>104</v>
      </c>
      <c r="C32" s="68" t="s">
        <v>105</v>
      </c>
      <c r="D32" s="11">
        <v>17</v>
      </c>
      <c r="E32" s="11">
        <v>16</v>
      </c>
      <c r="F32" s="12">
        <f>2*((E32+D32)/2)</f>
        <v>33</v>
      </c>
      <c r="G32" s="13"/>
      <c r="H32" s="14" t="str">
        <f t="shared" ref="H32:H56" si="4">IF(G32="","",2*(D32+G32)/2)</f>
        <v/>
      </c>
      <c r="I32" s="12">
        <f>IF(H32="",F32,IF(H32&gt;F32,H32,F32))</f>
        <v>33</v>
      </c>
    </row>
    <row r="33" spans="1:9" ht="21.95" customHeight="1">
      <c r="A33" s="52">
        <f>A32+1</f>
        <v>2</v>
      </c>
      <c r="B33" s="68" t="s">
        <v>106</v>
      </c>
      <c r="C33" s="68" t="s">
        <v>107</v>
      </c>
      <c r="D33" s="4">
        <v>15</v>
      </c>
      <c r="E33" s="4">
        <v>10.25</v>
      </c>
      <c r="F33" s="12">
        <f t="shared" ref="F33:F56" si="5">2*((E33+D33)/2)</f>
        <v>25.25</v>
      </c>
      <c r="G33" s="7"/>
      <c r="H33" s="14" t="str">
        <f t="shared" si="4"/>
        <v/>
      </c>
      <c r="I33" s="5">
        <f>IF(H33="",F33,IF(H33&gt;F33,H33,F33))</f>
        <v>25.25</v>
      </c>
    </row>
    <row r="34" spans="1:9" ht="21.95" customHeight="1">
      <c r="A34" s="52">
        <f>A33+1</f>
        <v>3</v>
      </c>
      <c r="B34" s="68" t="s">
        <v>108</v>
      </c>
      <c r="C34" s="68" t="s">
        <v>109</v>
      </c>
      <c r="D34" s="4">
        <v>14.5</v>
      </c>
      <c r="E34" s="4">
        <v>13.5</v>
      </c>
      <c r="F34" s="12">
        <f t="shared" si="5"/>
        <v>28</v>
      </c>
      <c r="G34" s="6"/>
      <c r="H34" s="14" t="str">
        <f t="shared" si="4"/>
        <v/>
      </c>
      <c r="I34" s="5">
        <f>IF(H34="",F34,IF(H34&gt;F34,H34,F34))</f>
        <v>28</v>
      </c>
    </row>
    <row r="35" spans="1:9" ht="21.95" customHeight="1">
      <c r="A35" s="52">
        <f>A34+1</f>
        <v>4</v>
      </c>
      <c r="B35" s="68" t="s">
        <v>110</v>
      </c>
      <c r="C35" s="68" t="s">
        <v>79</v>
      </c>
      <c r="D35" s="4">
        <v>16</v>
      </c>
      <c r="E35" s="4">
        <v>11.75</v>
      </c>
      <c r="F35" s="12">
        <f t="shared" si="5"/>
        <v>27.75</v>
      </c>
      <c r="G35" s="6"/>
      <c r="H35" s="14" t="str">
        <f t="shared" si="4"/>
        <v/>
      </c>
      <c r="I35" s="5">
        <f>IF(H35="",F35,IF(H35&gt;F35,H35,F35))</f>
        <v>27.75</v>
      </c>
    </row>
    <row r="36" spans="1:9" ht="21.95" customHeight="1">
      <c r="A36" s="52">
        <f t="shared" ref="A36:A56" si="6">A35+1</f>
        <v>5</v>
      </c>
      <c r="B36" s="68" t="s">
        <v>111</v>
      </c>
      <c r="C36" s="68" t="s">
        <v>89</v>
      </c>
      <c r="D36" s="4">
        <v>16</v>
      </c>
      <c r="E36" s="4">
        <v>12.5</v>
      </c>
      <c r="F36" s="12">
        <f t="shared" si="5"/>
        <v>28.5</v>
      </c>
      <c r="G36" s="6"/>
      <c r="H36" s="14" t="str">
        <f t="shared" si="4"/>
        <v/>
      </c>
      <c r="I36" s="5">
        <f t="shared" ref="I36:I56" si="7">IF(H36="",F36,IF(H36&gt;F36,H36,F36))</f>
        <v>28.5</v>
      </c>
    </row>
    <row r="37" spans="1:9" ht="21.95" customHeight="1">
      <c r="A37" s="52">
        <f t="shared" si="6"/>
        <v>6</v>
      </c>
      <c r="B37" s="68" t="s">
        <v>112</v>
      </c>
      <c r="C37" s="68" t="s">
        <v>113</v>
      </c>
      <c r="D37" s="4">
        <v>11</v>
      </c>
      <c r="E37" s="4">
        <v>13</v>
      </c>
      <c r="F37" s="12">
        <f t="shared" si="5"/>
        <v>24</v>
      </c>
      <c r="G37" s="6"/>
      <c r="H37" s="14" t="str">
        <f t="shared" si="4"/>
        <v/>
      </c>
      <c r="I37" s="5">
        <f t="shared" si="7"/>
        <v>24</v>
      </c>
    </row>
    <row r="38" spans="1:9" ht="21.95" customHeight="1">
      <c r="A38" s="52">
        <f t="shared" si="6"/>
        <v>7</v>
      </c>
      <c r="B38" s="68" t="s">
        <v>114</v>
      </c>
      <c r="C38" s="68" t="s">
        <v>115</v>
      </c>
      <c r="D38" s="4">
        <v>16.5</v>
      </c>
      <c r="E38" s="4">
        <v>11.25</v>
      </c>
      <c r="F38" s="12">
        <f t="shared" si="5"/>
        <v>27.75</v>
      </c>
      <c r="G38" s="6"/>
      <c r="H38" s="14" t="str">
        <f t="shared" si="4"/>
        <v/>
      </c>
      <c r="I38" s="5">
        <f t="shared" si="7"/>
        <v>27.75</v>
      </c>
    </row>
    <row r="39" spans="1:9" ht="21.95" customHeight="1">
      <c r="A39" s="52">
        <f t="shared" si="6"/>
        <v>8</v>
      </c>
      <c r="B39" s="68" t="s">
        <v>14</v>
      </c>
      <c r="C39" s="68" t="s">
        <v>116</v>
      </c>
      <c r="D39" s="4">
        <v>16</v>
      </c>
      <c r="E39" s="4">
        <v>10.5</v>
      </c>
      <c r="F39" s="12">
        <f t="shared" si="5"/>
        <v>26.5</v>
      </c>
      <c r="G39" s="6"/>
      <c r="H39" s="14" t="str">
        <f t="shared" si="4"/>
        <v/>
      </c>
      <c r="I39" s="5">
        <f t="shared" si="7"/>
        <v>26.5</v>
      </c>
    </row>
    <row r="40" spans="1:9" ht="21.95" customHeight="1">
      <c r="A40" s="52">
        <f t="shared" si="6"/>
        <v>9</v>
      </c>
      <c r="B40" s="68" t="s">
        <v>117</v>
      </c>
      <c r="C40" s="68" t="s">
        <v>89</v>
      </c>
      <c r="D40" s="4">
        <v>14.5</v>
      </c>
      <c r="E40" s="4">
        <v>7.5</v>
      </c>
      <c r="F40" s="12">
        <f t="shared" si="5"/>
        <v>22</v>
      </c>
      <c r="G40" s="6"/>
      <c r="H40" s="14" t="str">
        <f t="shared" si="4"/>
        <v/>
      </c>
      <c r="I40" s="5">
        <f t="shared" si="7"/>
        <v>22</v>
      </c>
    </row>
    <row r="41" spans="1:9" ht="21.95" customHeight="1">
      <c r="A41" s="52">
        <f t="shared" si="6"/>
        <v>10</v>
      </c>
      <c r="B41" s="68" t="s">
        <v>118</v>
      </c>
      <c r="C41" s="68" t="s">
        <v>119</v>
      </c>
      <c r="D41" s="4">
        <v>15.5</v>
      </c>
      <c r="E41" s="4">
        <v>8</v>
      </c>
      <c r="F41" s="12">
        <f t="shared" si="5"/>
        <v>23.5</v>
      </c>
      <c r="G41" s="6"/>
      <c r="H41" s="14" t="str">
        <f t="shared" si="4"/>
        <v/>
      </c>
      <c r="I41" s="5">
        <f t="shared" si="7"/>
        <v>23.5</v>
      </c>
    </row>
    <row r="42" spans="1:9" ht="21.95" customHeight="1">
      <c r="A42" s="52">
        <f t="shared" si="6"/>
        <v>11</v>
      </c>
      <c r="B42" s="68" t="s">
        <v>120</v>
      </c>
      <c r="C42" s="68" t="s">
        <v>121</v>
      </c>
      <c r="D42" s="4">
        <v>11</v>
      </c>
      <c r="E42" s="4">
        <v>7</v>
      </c>
      <c r="F42" s="12">
        <f t="shared" si="5"/>
        <v>18</v>
      </c>
      <c r="G42" s="7"/>
      <c r="H42" s="14" t="str">
        <f t="shared" si="4"/>
        <v/>
      </c>
      <c r="I42" s="5">
        <f t="shared" si="7"/>
        <v>18</v>
      </c>
    </row>
    <row r="43" spans="1:9" ht="21.95" customHeight="1">
      <c r="A43" s="52">
        <f t="shared" si="6"/>
        <v>12</v>
      </c>
      <c r="B43" s="68" t="s">
        <v>122</v>
      </c>
      <c r="C43" s="68" t="s">
        <v>123</v>
      </c>
      <c r="D43" s="4">
        <v>12.5</v>
      </c>
      <c r="E43" s="4">
        <v>10</v>
      </c>
      <c r="F43" s="12">
        <f t="shared" si="5"/>
        <v>22.5</v>
      </c>
      <c r="G43" s="7"/>
      <c r="H43" s="14" t="str">
        <f t="shared" si="4"/>
        <v/>
      </c>
      <c r="I43" s="5">
        <f t="shared" si="7"/>
        <v>22.5</v>
      </c>
    </row>
    <row r="44" spans="1:9" ht="21.95" customHeight="1">
      <c r="A44" s="52">
        <f t="shared" si="6"/>
        <v>13</v>
      </c>
      <c r="B44" s="68" t="s">
        <v>124</v>
      </c>
      <c r="C44" s="68" t="s">
        <v>125</v>
      </c>
      <c r="D44" s="4">
        <v>11.5</v>
      </c>
      <c r="E44" s="4">
        <v>10</v>
      </c>
      <c r="F44" s="12">
        <f t="shared" si="5"/>
        <v>21.5</v>
      </c>
      <c r="G44" s="7"/>
      <c r="H44" s="14" t="str">
        <f t="shared" si="4"/>
        <v/>
      </c>
      <c r="I44" s="5">
        <f t="shared" si="7"/>
        <v>21.5</v>
      </c>
    </row>
    <row r="45" spans="1:9" ht="21.95" customHeight="1">
      <c r="A45" s="52">
        <f t="shared" si="6"/>
        <v>14</v>
      </c>
      <c r="B45" s="68" t="s">
        <v>126</v>
      </c>
      <c r="C45" s="68" t="s">
        <v>127</v>
      </c>
      <c r="D45" s="4">
        <v>13.5</v>
      </c>
      <c r="E45" s="4">
        <v>9.5</v>
      </c>
      <c r="F45" s="12">
        <f t="shared" si="5"/>
        <v>23</v>
      </c>
      <c r="G45" s="7"/>
      <c r="H45" s="14" t="str">
        <f t="shared" si="4"/>
        <v/>
      </c>
      <c r="I45" s="5">
        <f t="shared" si="7"/>
        <v>23</v>
      </c>
    </row>
    <row r="46" spans="1:9" ht="21.95" customHeight="1">
      <c r="A46" s="52">
        <f t="shared" si="6"/>
        <v>15</v>
      </c>
      <c r="B46" s="68" t="s">
        <v>128</v>
      </c>
      <c r="C46" s="68" t="s">
        <v>21</v>
      </c>
      <c r="D46" s="4">
        <v>15.5</v>
      </c>
      <c r="E46" s="4">
        <v>11</v>
      </c>
      <c r="F46" s="12">
        <f t="shared" si="5"/>
        <v>26.5</v>
      </c>
      <c r="G46" s="7"/>
      <c r="H46" s="14" t="str">
        <f t="shared" si="4"/>
        <v/>
      </c>
      <c r="I46" s="5">
        <f t="shared" si="7"/>
        <v>26.5</v>
      </c>
    </row>
    <row r="47" spans="1:9" ht="21.95" customHeight="1">
      <c r="A47" s="52">
        <f t="shared" si="6"/>
        <v>16</v>
      </c>
      <c r="B47" s="68" t="s">
        <v>129</v>
      </c>
      <c r="C47" s="68" t="s">
        <v>130</v>
      </c>
      <c r="D47" s="4" t="s">
        <v>204</v>
      </c>
      <c r="E47" s="4" t="s">
        <v>204</v>
      </c>
      <c r="F47" s="12" t="e">
        <f t="shared" si="5"/>
        <v>#VALUE!</v>
      </c>
      <c r="G47" s="7"/>
      <c r="H47" s="14" t="str">
        <f t="shared" si="4"/>
        <v/>
      </c>
      <c r="I47" s="5" t="e">
        <f t="shared" si="7"/>
        <v>#VALUE!</v>
      </c>
    </row>
    <row r="48" spans="1:9" ht="21.95" customHeight="1">
      <c r="A48" s="52">
        <f t="shared" si="6"/>
        <v>17</v>
      </c>
      <c r="B48" s="68" t="s">
        <v>131</v>
      </c>
      <c r="C48" s="68" t="s">
        <v>132</v>
      </c>
      <c r="D48" s="4">
        <v>10</v>
      </c>
      <c r="E48" s="4">
        <v>5.5</v>
      </c>
      <c r="F48" s="12">
        <f t="shared" si="5"/>
        <v>15.5</v>
      </c>
      <c r="G48" s="7"/>
      <c r="H48" s="14" t="str">
        <f t="shared" si="4"/>
        <v/>
      </c>
      <c r="I48" s="5">
        <f t="shared" si="7"/>
        <v>15.5</v>
      </c>
    </row>
    <row r="49" spans="1:9" ht="21.95" customHeight="1">
      <c r="A49" s="52">
        <f t="shared" si="6"/>
        <v>18</v>
      </c>
      <c r="B49" s="68" t="s">
        <v>133</v>
      </c>
      <c r="C49" s="68" t="s">
        <v>134</v>
      </c>
      <c r="D49" s="4">
        <v>14.5</v>
      </c>
      <c r="E49" s="4">
        <v>14</v>
      </c>
      <c r="F49" s="12">
        <f t="shared" si="5"/>
        <v>28.5</v>
      </c>
      <c r="G49" s="7"/>
      <c r="H49" s="14" t="str">
        <f t="shared" si="4"/>
        <v/>
      </c>
      <c r="I49" s="5">
        <f t="shared" si="7"/>
        <v>28.5</v>
      </c>
    </row>
    <row r="50" spans="1:9" ht="21.95" customHeight="1">
      <c r="A50" s="52">
        <f t="shared" si="6"/>
        <v>19</v>
      </c>
      <c r="B50" s="68" t="s">
        <v>135</v>
      </c>
      <c r="C50" s="68" t="s">
        <v>136</v>
      </c>
      <c r="D50" s="4">
        <v>10</v>
      </c>
      <c r="E50" s="4">
        <v>7</v>
      </c>
      <c r="F50" s="12">
        <f t="shared" si="5"/>
        <v>17</v>
      </c>
      <c r="G50" s="7"/>
      <c r="H50" s="14" t="str">
        <f t="shared" si="4"/>
        <v/>
      </c>
      <c r="I50" s="5">
        <f t="shared" si="7"/>
        <v>17</v>
      </c>
    </row>
    <row r="51" spans="1:9" ht="21.95" customHeight="1">
      <c r="A51" s="52">
        <f t="shared" si="6"/>
        <v>20</v>
      </c>
      <c r="B51" s="68" t="s">
        <v>137</v>
      </c>
      <c r="C51" s="68" t="s">
        <v>138</v>
      </c>
      <c r="D51" s="4">
        <v>10</v>
      </c>
      <c r="E51" s="4">
        <v>7.5</v>
      </c>
      <c r="F51" s="12">
        <f t="shared" si="5"/>
        <v>17.5</v>
      </c>
      <c r="G51" s="7"/>
      <c r="H51" s="14" t="str">
        <f t="shared" si="4"/>
        <v/>
      </c>
      <c r="I51" s="5">
        <f t="shared" si="7"/>
        <v>17.5</v>
      </c>
    </row>
    <row r="52" spans="1:9" ht="21.95" customHeight="1">
      <c r="A52" s="52">
        <f t="shared" si="6"/>
        <v>21</v>
      </c>
      <c r="B52" s="68" t="s">
        <v>139</v>
      </c>
      <c r="C52" s="68" t="s">
        <v>140</v>
      </c>
      <c r="D52" s="4">
        <v>15.5</v>
      </c>
      <c r="E52" s="4">
        <v>11.75</v>
      </c>
      <c r="F52" s="12">
        <f t="shared" si="5"/>
        <v>27.25</v>
      </c>
      <c r="G52" s="7"/>
      <c r="H52" s="14" t="str">
        <f t="shared" si="4"/>
        <v/>
      </c>
      <c r="I52" s="5">
        <f t="shared" si="7"/>
        <v>27.25</v>
      </c>
    </row>
    <row r="53" spans="1:9" ht="21.95" customHeight="1">
      <c r="A53" s="52">
        <f t="shared" si="6"/>
        <v>22</v>
      </c>
      <c r="B53" s="68" t="s">
        <v>141</v>
      </c>
      <c r="C53" s="68" t="s">
        <v>16</v>
      </c>
      <c r="D53" s="4">
        <v>11.5</v>
      </c>
      <c r="E53" s="4">
        <v>11.5</v>
      </c>
      <c r="F53" s="12">
        <f t="shared" si="5"/>
        <v>23</v>
      </c>
      <c r="G53" s="7"/>
      <c r="H53" s="14" t="str">
        <f t="shared" si="4"/>
        <v/>
      </c>
      <c r="I53" s="5">
        <f t="shared" si="7"/>
        <v>23</v>
      </c>
    </row>
    <row r="54" spans="1:9" ht="21.95" customHeight="1">
      <c r="A54" s="52">
        <f t="shared" si="6"/>
        <v>23</v>
      </c>
      <c r="B54" s="68" t="s">
        <v>142</v>
      </c>
      <c r="C54" s="68" t="s">
        <v>143</v>
      </c>
      <c r="D54" s="4">
        <v>13</v>
      </c>
      <c r="E54" s="4">
        <v>8.5</v>
      </c>
      <c r="F54" s="12">
        <f t="shared" si="5"/>
        <v>21.5</v>
      </c>
      <c r="G54" s="7"/>
      <c r="H54" s="14" t="str">
        <f t="shared" si="4"/>
        <v/>
      </c>
      <c r="I54" s="5">
        <f t="shared" si="7"/>
        <v>21.5</v>
      </c>
    </row>
    <row r="55" spans="1:9" ht="21.95" customHeight="1">
      <c r="A55" s="52">
        <f t="shared" si="6"/>
        <v>24</v>
      </c>
      <c r="B55" s="69" t="s">
        <v>144</v>
      </c>
      <c r="C55" s="69" t="s">
        <v>145</v>
      </c>
      <c r="D55" s="4">
        <v>10</v>
      </c>
      <c r="E55" s="4">
        <v>12.25</v>
      </c>
      <c r="F55" s="12">
        <f t="shared" si="5"/>
        <v>22.25</v>
      </c>
      <c r="G55" s="7"/>
      <c r="H55" s="14" t="str">
        <f t="shared" si="4"/>
        <v/>
      </c>
      <c r="I55" s="5">
        <f t="shared" si="7"/>
        <v>22.25</v>
      </c>
    </row>
    <row r="56" spans="1:9" ht="21.95" customHeight="1">
      <c r="A56" s="52">
        <f t="shared" si="6"/>
        <v>25</v>
      </c>
      <c r="B56" s="71" t="s">
        <v>146</v>
      </c>
      <c r="C56" s="71" t="s">
        <v>147</v>
      </c>
      <c r="D56" s="4">
        <v>10.5</v>
      </c>
      <c r="E56" s="4">
        <v>10</v>
      </c>
      <c r="F56" s="12">
        <f t="shared" si="5"/>
        <v>20.5</v>
      </c>
      <c r="G56" s="7"/>
      <c r="H56" s="14" t="str">
        <f t="shared" si="4"/>
        <v/>
      </c>
      <c r="I56" s="5">
        <f t="shared" si="7"/>
        <v>20.5</v>
      </c>
    </row>
    <row r="57" spans="1:9" s="2" customFormat="1" ht="21.95" customHeight="1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" t="s">
        <v>6</v>
      </c>
      <c r="H57" s="1" t="s">
        <v>7</v>
      </c>
      <c r="I57" s="1" t="s">
        <v>8</v>
      </c>
    </row>
    <row r="58" spans="1:9" ht="21.95" customHeight="1">
      <c r="A58" s="53">
        <v>1</v>
      </c>
      <c r="B58" s="68" t="s">
        <v>148</v>
      </c>
      <c r="C58" s="68" t="s">
        <v>149</v>
      </c>
      <c r="D58" s="11">
        <v>12</v>
      </c>
      <c r="E58" s="11">
        <v>11</v>
      </c>
      <c r="F58" s="12">
        <f>2*((E58+D58)/2)</f>
        <v>23</v>
      </c>
      <c r="G58" s="13"/>
      <c r="H58" s="14" t="str">
        <f t="shared" ref="H58:H88" si="8">IF(G58="","",2*(D58+G58)/2)</f>
        <v/>
      </c>
      <c r="I58" s="12">
        <f>IF(H58="",F58,IF(H58&gt;F58,H58,F58))</f>
        <v>23</v>
      </c>
    </row>
    <row r="59" spans="1:9" ht="21.95" customHeight="1">
      <c r="A59" s="52">
        <f>A58+1</f>
        <v>2</v>
      </c>
      <c r="B59" s="68" t="s">
        <v>150</v>
      </c>
      <c r="C59" s="68" t="s">
        <v>151</v>
      </c>
      <c r="D59" s="4">
        <v>12.5</v>
      </c>
      <c r="E59" s="4">
        <v>9.5</v>
      </c>
      <c r="F59" s="12">
        <f t="shared" ref="F59:F88" si="9">2*((E59+D59)/2)</f>
        <v>22</v>
      </c>
      <c r="G59" s="7"/>
      <c r="H59" s="14" t="str">
        <f t="shared" si="8"/>
        <v/>
      </c>
      <c r="I59" s="5">
        <f>IF(H59="",F59,IF(H59&gt;F59,H59,F59))</f>
        <v>22</v>
      </c>
    </row>
    <row r="60" spans="1:9" ht="21.95" customHeight="1">
      <c r="A60" s="52">
        <f>A59+1</f>
        <v>3</v>
      </c>
      <c r="B60" s="68" t="s">
        <v>152</v>
      </c>
      <c r="C60" s="68" t="s">
        <v>153</v>
      </c>
      <c r="D60" s="4">
        <v>14</v>
      </c>
      <c r="E60" s="4">
        <v>12.5</v>
      </c>
      <c r="F60" s="12">
        <f t="shared" si="9"/>
        <v>26.5</v>
      </c>
      <c r="G60" s="6"/>
      <c r="H60" s="14" t="str">
        <f t="shared" si="8"/>
        <v/>
      </c>
      <c r="I60" s="5">
        <f>IF(H60="",F60,IF(H60&gt;F60,H60,F60))</f>
        <v>26.5</v>
      </c>
    </row>
    <row r="61" spans="1:9" ht="21.95" customHeight="1">
      <c r="A61" s="52">
        <f>A60+1</f>
        <v>4</v>
      </c>
      <c r="B61" s="68" t="s">
        <v>154</v>
      </c>
      <c r="C61" s="68" t="s">
        <v>155</v>
      </c>
      <c r="D61" s="4">
        <v>13</v>
      </c>
      <c r="E61" s="4">
        <v>18</v>
      </c>
      <c r="F61" s="12">
        <f t="shared" si="9"/>
        <v>31</v>
      </c>
      <c r="G61" s="6"/>
      <c r="H61" s="14" t="str">
        <f t="shared" si="8"/>
        <v/>
      </c>
      <c r="I61" s="5">
        <f>IF(H61="",F61,IF(H61&gt;F61,H61,F61))</f>
        <v>31</v>
      </c>
    </row>
    <row r="62" spans="1:9" ht="21.95" customHeight="1">
      <c r="A62" s="52">
        <f t="shared" ref="A62:A88" si="10">A61+1</f>
        <v>5</v>
      </c>
      <c r="B62" s="68" t="s">
        <v>156</v>
      </c>
      <c r="C62" s="68" t="s">
        <v>89</v>
      </c>
      <c r="D62" s="4">
        <v>13.5</v>
      </c>
      <c r="E62" s="4">
        <v>10.75</v>
      </c>
      <c r="F62" s="12">
        <f t="shared" si="9"/>
        <v>24.25</v>
      </c>
      <c r="G62" s="6"/>
      <c r="H62" s="14" t="str">
        <f t="shared" si="8"/>
        <v/>
      </c>
      <c r="I62" s="5">
        <f t="shared" ref="I62:I88" si="11">IF(H62="",F62,IF(H62&gt;F62,H62,F62))</f>
        <v>24.25</v>
      </c>
    </row>
    <row r="63" spans="1:9" ht="21.95" customHeight="1">
      <c r="A63" s="52">
        <f t="shared" si="10"/>
        <v>6</v>
      </c>
      <c r="B63" s="68" t="s">
        <v>157</v>
      </c>
      <c r="C63" s="68" t="s">
        <v>158</v>
      </c>
      <c r="D63" s="4">
        <v>12</v>
      </c>
      <c r="E63" s="4">
        <v>12</v>
      </c>
      <c r="F63" s="12">
        <f t="shared" si="9"/>
        <v>24</v>
      </c>
      <c r="G63" s="6"/>
      <c r="H63" s="14" t="str">
        <f t="shared" si="8"/>
        <v/>
      </c>
      <c r="I63" s="5">
        <f t="shared" si="11"/>
        <v>24</v>
      </c>
    </row>
    <row r="64" spans="1:9" ht="21.95" customHeight="1">
      <c r="A64" s="52">
        <f t="shared" si="10"/>
        <v>7</v>
      </c>
      <c r="B64" s="68" t="s">
        <v>159</v>
      </c>
      <c r="C64" s="68" t="s">
        <v>160</v>
      </c>
      <c r="D64" s="4">
        <v>13.5</v>
      </c>
      <c r="E64" s="4">
        <v>19</v>
      </c>
      <c r="F64" s="12">
        <f t="shared" si="9"/>
        <v>32.5</v>
      </c>
      <c r="G64" s="6"/>
      <c r="H64" s="14" t="str">
        <f t="shared" si="8"/>
        <v/>
      </c>
      <c r="I64" s="5">
        <f t="shared" si="11"/>
        <v>32.5</v>
      </c>
    </row>
    <row r="65" spans="1:9" ht="21.95" customHeight="1">
      <c r="A65" s="52">
        <f t="shared" si="10"/>
        <v>8</v>
      </c>
      <c r="B65" s="68" t="s">
        <v>161</v>
      </c>
      <c r="C65" s="68" t="s">
        <v>162</v>
      </c>
      <c r="D65" s="4">
        <v>14.5</v>
      </c>
      <c r="E65" s="4">
        <v>10.75</v>
      </c>
      <c r="F65" s="12">
        <f t="shared" si="9"/>
        <v>25.25</v>
      </c>
      <c r="G65" s="6"/>
      <c r="H65" s="14" t="str">
        <f t="shared" si="8"/>
        <v/>
      </c>
      <c r="I65" s="5">
        <f t="shared" si="11"/>
        <v>25.25</v>
      </c>
    </row>
    <row r="66" spans="1:9" ht="21.95" customHeight="1">
      <c r="A66" s="52">
        <f t="shared" si="10"/>
        <v>9</v>
      </c>
      <c r="B66" s="68" t="s">
        <v>163</v>
      </c>
      <c r="C66" s="68" t="s">
        <v>164</v>
      </c>
      <c r="D66" s="4">
        <v>17.5</v>
      </c>
      <c r="E66" s="4">
        <v>11</v>
      </c>
      <c r="F66" s="12">
        <f t="shared" si="9"/>
        <v>28.5</v>
      </c>
      <c r="G66" s="6"/>
      <c r="H66" s="14" t="str">
        <f t="shared" si="8"/>
        <v/>
      </c>
      <c r="I66" s="5">
        <f t="shared" si="11"/>
        <v>28.5</v>
      </c>
    </row>
    <row r="67" spans="1:9" ht="21.95" customHeight="1">
      <c r="A67" s="52">
        <f t="shared" si="10"/>
        <v>10</v>
      </c>
      <c r="B67" s="68" t="s">
        <v>165</v>
      </c>
      <c r="C67" s="68" t="s">
        <v>166</v>
      </c>
      <c r="D67" s="4">
        <v>12</v>
      </c>
      <c r="E67" s="4">
        <v>13</v>
      </c>
      <c r="F67" s="12">
        <f t="shared" si="9"/>
        <v>25</v>
      </c>
      <c r="G67" s="6"/>
      <c r="H67" s="14" t="str">
        <f t="shared" si="8"/>
        <v/>
      </c>
      <c r="I67" s="5">
        <f t="shared" si="11"/>
        <v>25</v>
      </c>
    </row>
    <row r="68" spans="1:9" ht="21.95" customHeight="1">
      <c r="A68" s="52">
        <f t="shared" si="10"/>
        <v>11</v>
      </c>
      <c r="B68" s="68" t="s">
        <v>167</v>
      </c>
      <c r="C68" s="68" t="s">
        <v>168</v>
      </c>
      <c r="D68" s="4">
        <v>12.5</v>
      </c>
      <c r="E68" s="4">
        <v>13</v>
      </c>
      <c r="F68" s="12">
        <f t="shared" si="9"/>
        <v>25.5</v>
      </c>
      <c r="G68" s="7"/>
      <c r="H68" s="14" t="str">
        <f t="shared" si="8"/>
        <v/>
      </c>
      <c r="I68" s="5">
        <f t="shared" si="11"/>
        <v>25.5</v>
      </c>
    </row>
    <row r="69" spans="1:9" ht="21.95" customHeight="1">
      <c r="A69" s="52">
        <f t="shared" si="10"/>
        <v>12</v>
      </c>
      <c r="B69" s="68" t="s">
        <v>169</v>
      </c>
      <c r="C69" s="68" t="s">
        <v>170</v>
      </c>
      <c r="D69" s="4">
        <v>13.5</v>
      </c>
      <c r="E69" s="4">
        <v>10.5</v>
      </c>
      <c r="F69" s="12">
        <f t="shared" si="9"/>
        <v>24</v>
      </c>
      <c r="G69" s="7"/>
      <c r="H69" s="14" t="str">
        <f t="shared" si="8"/>
        <v/>
      </c>
      <c r="I69" s="5">
        <f t="shared" si="11"/>
        <v>24</v>
      </c>
    </row>
    <row r="70" spans="1:9" ht="21.95" customHeight="1">
      <c r="A70" s="52">
        <f t="shared" si="10"/>
        <v>13</v>
      </c>
      <c r="B70" s="68" t="s">
        <v>171</v>
      </c>
      <c r="C70" s="68" t="s">
        <v>149</v>
      </c>
      <c r="D70" s="4">
        <v>15.5</v>
      </c>
      <c r="E70" s="4">
        <v>10.75</v>
      </c>
      <c r="F70" s="12">
        <f t="shared" si="9"/>
        <v>26.25</v>
      </c>
      <c r="G70" s="7"/>
      <c r="H70" s="14" t="str">
        <f t="shared" si="8"/>
        <v/>
      </c>
      <c r="I70" s="5">
        <f t="shared" si="11"/>
        <v>26.25</v>
      </c>
    </row>
    <row r="71" spans="1:9" ht="21.95" customHeight="1">
      <c r="A71" s="52">
        <f t="shared" si="10"/>
        <v>14</v>
      </c>
      <c r="B71" s="68" t="s">
        <v>172</v>
      </c>
      <c r="C71" s="68" t="s">
        <v>173</v>
      </c>
      <c r="D71" s="4">
        <v>16.5</v>
      </c>
      <c r="E71" s="4">
        <v>14.5</v>
      </c>
      <c r="F71" s="12">
        <f t="shared" si="9"/>
        <v>31</v>
      </c>
      <c r="G71" s="7"/>
      <c r="H71" s="14" t="str">
        <f t="shared" si="8"/>
        <v/>
      </c>
      <c r="I71" s="5">
        <f t="shared" si="11"/>
        <v>31</v>
      </c>
    </row>
    <row r="72" spans="1:9" ht="21.95" customHeight="1">
      <c r="A72" s="52">
        <f t="shared" si="10"/>
        <v>15</v>
      </c>
      <c r="B72" s="68" t="s">
        <v>174</v>
      </c>
      <c r="C72" s="68" t="s">
        <v>175</v>
      </c>
      <c r="D72" s="4">
        <v>12.5</v>
      </c>
      <c r="E72" s="4">
        <v>12.5</v>
      </c>
      <c r="F72" s="12">
        <f t="shared" si="9"/>
        <v>25</v>
      </c>
      <c r="G72" s="7"/>
      <c r="H72" s="14" t="str">
        <f t="shared" si="8"/>
        <v/>
      </c>
      <c r="I72" s="5">
        <f t="shared" si="11"/>
        <v>25</v>
      </c>
    </row>
    <row r="73" spans="1:9" ht="21.95" customHeight="1">
      <c r="A73" s="52">
        <f t="shared" si="10"/>
        <v>16</v>
      </c>
      <c r="B73" s="68" t="s">
        <v>176</v>
      </c>
      <c r="C73" s="68" t="s">
        <v>177</v>
      </c>
      <c r="D73" s="4">
        <v>12.75</v>
      </c>
      <c r="E73" s="4">
        <v>11.5</v>
      </c>
      <c r="F73" s="12">
        <f t="shared" si="9"/>
        <v>24.25</v>
      </c>
      <c r="G73" s="7"/>
      <c r="H73" s="14" t="str">
        <f t="shared" si="8"/>
        <v/>
      </c>
      <c r="I73" s="5">
        <f t="shared" si="11"/>
        <v>24.25</v>
      </c>
    </row>
    <row r="74" spans="1:9" ht="21.95" customHeight="1">
      <c r="A74" s="52">
        <f t="shared" si="10"/>
        <v>17</v>
      </c>
      <c r="B74" s="68" t="s">
        <v>178</v>
      </c>
      <c r="C74" s="68" t="s">
        <v>17</v>
      </c>
      <c r="D74" s="4">
        <v>15</v>
      </c>
      <c r="E74" s="4">
        <v>4</v>
      </c>
      <c r="F74" s="12">
        <f t="shared" si="9"/>
        <v>19</v>
      </c>
      <c r="G74" s="7"/>
      <c r="H74" s="14" t="str">
        <f t="shared" si="8"/>
        <v/>
      </c>
      <c r="I74" s="5">
        <f t="shared" si="11"/>
        <v>19</v>
      </c>
    </row>
    <row r="75" spans="1:9" ht="21.95" customHeight="1">
      <c r="A75" s="52">
        <f t="shared" si="10"/>
        <v>18</v>
      </c>
      <c r="B75" s="68" t="s">
        <v>179</v>
      </c>
      <c r="C75" s="68" t="s">
        <v>180</v>
      </c>
      <c r="D75" s="4">
        <v>14</v>
      </c>
      <c r="E75" s="4">
        <v>10.5</v>
      </c>
      <c r="F75" s="12">
        <f t="shared" si="9"/>
        <v>24.5</v>
      </c>
      <c r="G75" s="7"/>
      <c r="H75" s="14" t="str">
        <f t="shared" si="8"/>
        <v/>
      </c>
      <c r="I75" s="5">
        <f t="shared" si="11"/>
        <v>24.5</v>
      </c>
    </row>
    <row r="76" spans="1:9" ht="21.95" customHeight="1">
      <c r="A76" s="52">
        <f t="shared" si="10"/>
        <v>19</v>
      </c>
      <c r="B76" s="68" t="s">
        <v>181</v>
      </c>
      <c r="C76" s="68" t="s">
        <v>182</v>
      </c>
      <c r="D76" s="4">
        <v>13.5</v>
      </c>
      <c r="E76" s="4">
        <v>9</v>
      </c>
      <c r="F76" s="12">
        <f t="shared" si="9"/>
        <v>22.5</v>
      </c>
      <c r="G76" s="7"/>
      <c r="H76" s="14" t="str">
        <f t="shared" si="8"/>
        <v/>
      </c>
      <c r="I76" s="5">
        <f t="shared" si="11"/>
        <v>22.5</v>
      </c>
    </row>
    <row r="77" spans="1:9" ht="21.95" customHeight="1">
      <c r="A77" s="52">
        <f t="shared" si="10"/>
        <v>20</v>
      </c>
      <c r="B77" s="68" t="s">
        <v>183</v>
      </c>
      <c r="C77" s="68" t="s">
        <v>184</v>
      </c>
      <c r="D77" s="4">
        <v>14.75</v>
      </c>
      <c r="E77" s="4">
        <v>11.75</v>
      </c>
      <c r="F77" s="12">
        <f t="shared" si="9"/>
        <v>26.5</v>
      </c>
      <c r="G77" s="7"/>
      <c r="H77" s="14" t="str">
        <f t="shared" si="8"/>
        <v/>
      </c>
      <c r="I77" s="5">
        <f t="shared" si="11"/>
        <v>26.5</v>
      </c>
    </row>
    <row r="78" spans="1:9" ht="21.95" customHeight="1">
      <c r="A78" s="52">
        <f t="shared" si="10"/>
        <v>21</v>
      </c>
      <c r="B78" s="68" t="s">
        <v>12</v>
      </c>
      <c r="C78" s="68" t="s">
        <v>185</v>
      </c>
      <c r="D78" s="4">
        <v>12.5</v>
      </c>
      <c r="E78" s="4">
        <v>6</v>
      </c>
      <c r="F78" s="12">
        <f t="shared" si="9"/>
        <v>18.5</v>
      </c>
      <c r="G78" s="7"/>
      <c r="H78" s="14" t="str">
        <f t="shared" si="8"/>
        <v/>
      </c>
      <c r="I78" s="5">
        <f t="shared" si="11"/>
        <v>18.5</v>
      </c>
    </row>
    <row r="79" spans="1:9" ht="21.95" customHeight="1">
      <c r="A79" s="52">
        <f t="shared" si="10"/>
        <v>22</v>
      </c>
      <c r="B79" s="68" t="s">
        <v>186</v>
      </c>
      <c r="C79" s="68" t="s">
        <v>187</v>
      </c>
      <c r="D79" s="4">
        <v>12.5</v>
      </c>
      <c r="E79" s="4">
        <v>14.5</v>
      </c>
      <c r="F79" s="12">
        <f t="shared" si="9"/>
        <v>27</v>
      </c>
      <c r="G79" s="7"/>
      <c r="H79" s="14" t="str">
        <f t="shared" si="8"/>
        <v/>
      </c>
      <c r="I79" s="5">
        <f t="shared" si="11"/>
        <v>27</v>
      </c>
    </row>
    <row r="80" spans="1:9" ht="21.95" customHeight="1">
      <c r="A80" s="52">
        <f t="shared" si="10"/>
        <v>23</v>
      </c>
      <c r="B80" s="68" t="s">
        <v>188</v>
      </c>
      <c r="C80" s="68" t="s">
        <v>189</v>
      </c>
      <c r="D80" s="4">
        <v>12.5</v>
      </c>
      <c r="E80" s="4">
        <v>11.5</v>
      </c>
      <c r="F80" s="12">
        <f t="shared" si="9"/>
        <v>24</v>
      </c>
      <c r="G80" s="7"/>
      <c r="H80" s="14" t="str">
        <f t="shared" si="8"/>
        <v/>
      </c>
      <c r="I80" s="5">
        <f t="shared" si="11"/>
        <v>24</v>
      </c>
    </row>
    <row r="81" spans="1:9" ht="21.95" customHeight="1">
      <c r="A81" s="52">
        <f t="shared" si="10"/>
        <v>24</v>
      </c>
      <c r="B81" s="68" t="s">
        <v>190</v>
      </c>
      <c r="C81" s="68" t="s">
        <v>191</v>
      </c>
      <c r="D81" s="4">
        <v>12.5</v>
      </c>
      <c r="E81" s="4">
        <v>8.5</v>
      </c>
      <c r="F81" s="12">
        <f t="shared" si="9"/>
        <v>21</v>
      </c>
      <c r="G81" s="7"/>
      <c r="H81" s="14" t="str">
        <f t="shared" si="8"/>
        <v/>
      </c>
      <c r="I81" s="5">
        <f t="shared" si="11"/>
        <v>21</v>
      </c>
    </row>
    <row r="82" spans="1:9" ht="21.95" customHeight="1">
      <c r="A82" s="52">
        <f t="shared" si="10"/>
        <v>25</v>
      </c>
      <c r="B82" s="68" t="s">
        <v>192</v>
      </c>
      <c r="C82" s="68" t="s">
        <v>116</v>
      </c>
      <c r="D82" s="4">
        <v>12</v>
      </c>
      <c r="E82" s="4">
        <v>10</v>
      </c>
      <c r="F82" s="12">
        <f t="shared" si="9"/>
        <v>22</v>
      </c>
      <c r="G82" s="7"/>
      <c r="H82" s="14" t="str">
        <f t="shared" si="8"/>
        <v/>
      </c>
      <c r="I82" s="5">
        <f t="shared" si="11"/>
        <v>22</v>
      </c>
    </row>
    <row r="83" spans="1:9" ht="21.95" customHeight="1">
      <c r="A83" s="52">
        <f t="shared" si="10"/>
        <v>26</v>
      </c>
      <c r="B83" s="68" t="s">
        <v>193</v>
      </c>
      <c r="C83" s="68" t="s">
        <v>194</v>
      </c>
      <c r="D83" s="4">
        <v>13.5</v>
      </c>
      <c r="E83" s="4">
        <v>15</v>
      </c>
      <c r="F83" s="12">
        <f t="shared" si="9"/>
        <v>28.5</v>
      </c>
      <c r="G83" s="7"/>
      <c r="H83" s="14" t="str">
        <f t="shared" si="8"/>
        <v/>
      </c>
      <c r="I83" s="5">
        <f t="shared" si="11"/>
        <v>28.5</v>
      </c>
    </row>
    <row r="84" spans="1:9" ht="21.95" customHeight="1">
      <c r="A84" s="52">
        <f t="shared" si="10"/>
        <v>27</v>
      </c>
      <c r="B84" s="68" t="s">
        <v>195</v>
      </c>
      <c r="C84" s="68" t="s">
        <v>196</v>
      </c>
      <c r="D84" s="4">
        <v>13</v>
      </c>
      <c r="E84" s="4">
        <v>15</v>
      </c>
      <c r="F84" s="12">
        <f t="shared" si="9"/>
        <v>28</v>
      </c>
      <c r="G84" s="9"/>
      <c r="H84" s="14" t="str">
        <f t="shared" si="8"/>
        <v/>
      </c>
      <c r="I84" s="5">
        <f t="shared" si="11"/>
        <v>28</v>
      </c>
    </row>
    <row r="85" spans="1:9" ht="21.95" customHeight="1">
      <c r="A85" s="52">
        <f t="shared" si="10"/>
        <v>28</v>
      </c>
      <c r="B85" s="72" t="s">
        <v>15</v>
      </c>
      <c r="C85" s="72" t="s">
        <v>197</v>
      </c>
      <c r="D85" s="4" t="s">
        <v>204</v>
      </c>
      <c r="E85" s="4" t="s">
        <v>204</v>
      </c>
      <c r="F85" s="12" t="e">
        <f t="shared" si="9"/>
        <v>#VALUE!</v>
      </c>
      <c r="G85" s="9"/>
      <c r="H85" s="14" t="str">
        <f t="shared" si="8"/>
        <v/>
      </c>
      <c r="I85" s="5" t="e">
        <f t="shared" si="11"/>
        <v>#VALUE!</v>
      </c>
    </row>
    <row r="86" spans="1:9" ht="21.95" customHeight="1">
      <c r="A86" s="52">
        <f t="shared" si="10"/>
        <v>29</v>
      </c>
      <c r="B86" s="68" t="s">
        <v>198</v>
      </c>
      <c r="C86" s="68" t="s">
        <v>199</v>
      </c>
      <c r="D86" s="4">
        <v>17</v>
      </c>
      <c r="E86" s="4">
        <v>10</v>
      </c>
      <c r="F86" s="12">
        <f t="shared" si="9"/>
        <v>27</v>
      </c>
      <c r="G86" s="9"/>
      <c r="H86" s="14" t="str">
        <f t="shared" si="8"/>
        <v/>
      </c>
      <c r="I86" s="5">
        <f t="shared" si="11"/>
        <v>27</v>
      </c>
    </row>
    <row r="87" spans="1:9" ht="21.95" customHeight="1">
      <c r="A87" s="52">
        <f t="shared" si="10"/>
        <v>30</v>
      </c>
      <c r="B87" s="71" t="s">
        <v>200</v>
      </c>
      <c r="C87" s="71" t="s">
        <v>201</v>
      </c>
      <c r="D87" s="4">
        <v>15</v>
      </c>
      <c r="E87" s="4">
        <v>12.5</v>
      </c>
      <c r="F87" s="12">
        <f t="shared" si="9"/>
        <v>27.5</v>
      </c>
      <c r="G87" s="9"/>
      <c r="H87" s="14" t="str">
        <f t="shared" si="8"/>
        <v/>
      </c>
      <c r="I87" s="5">
        <f t="shared" si="11"/>
        <v>27.5</v>
      </c>
    </row>
    <row r="88" spans="1:9" ht="21.95" customHeight="1">
      <c r="A88" s="52">
        <f t="shared" si="10"/>
        <v>31</v>
      </c>
      <c r="B88" s="71" t="s">
        <v>202</v>
      </c>
      <c r="C88" s="71" t="s">
        <v>203</v>
      </c>
      <c r="D88" s="4">
        <v>10</v>
      </c>
      <c r="E88" s="4">
        <v>7</v>
      </c>
      <c r="F88" s="12">
        <f t="shared" si="9"/>
        <v>17</v>
      </c>
      <c r="G88" s="9"/>
      <c r="H88" s="14" t="str">
        <f t="shared" si="8"/>
        <v/>
      </c>
      <c r="I88" s="5">
        <f t="shared" si="11"/>
        <v>17</v>
      </c>
    </row>
  </sheetData>
  <sortState ref="B78:C113">
    <sortCondition ref="B78"/>
  </sortState>
  <printOptions horizontalCentered="1" verticalCentered="1"/>
  <pageMargins left="0.19685039370078741" right="0.19685039370078741" top="0.74803149606299213" bottom="0.62992125984251968" header="0.19685039370078741" footer="0.62992125984251968"/>
  <pageSetup paperSize="9" scale="85" orientation="portrait" r:id="rId1"/>
  <headerFooter alignWithMargins="0">
    <oddHeader xml:space="preserve">&amp;L&amp;"Comic Sans MS,Gras"&amp;12السنة الثالثة مالية المؤسسة
2019/2018&amp;C
&amp;"Comic Sans MS,Gras"&amp;12محضر العلامات لمقياس: 
الموازنة التقديرية
الفوج&amp;P  &amp;R&amp;"Comic Sans MS,Gras"&amp;12  كلية العلوم الاقتصادية و علوم التسيير
 قسم العلوم المالية
-نظام LMD-
</oddHeader>
    <oddFooter>&amp;C&amp;"Comic Sans MS,Gras"&amp;12    الامضاء:&amp;R&amp;"Mudir MT,Gras"&amp;12  ا&amp;"Comic Sans MS,Gras"لأستاذ(ة):</oddFooter>
  </headerFooter>
  <rowBreaks count="2" manualBreakCount="2">
    <brk id="30" max="8" man="1"/>
    <brk id="56" max="8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I88"/>
  <sheetViews>
    <sheetView rightToLeft="1" view="pageBreakPreview" topLeftCell="A55" zoomScaleSheetLayoutView="100" workbookViewId="0">
      <selection activeCell="E75" sqref="E75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4" width="10.7109375" style="8" customWidth="1"/>
    <col min="5" max="6" width="10.7109375" style="16" customWidth="1"/>
    <col min="7" max="8" width="10.7109375" style="8" customWidth="1"/>
    <col min="9" max="9" width="12.85546875" style="16" customWidth="1"/>
    <col min="10" max="256" width="11.42578125" style="8"/>
    <col min="257" max="257" width="3.85546875" style="8" bestFit="1" customWidth="1"/>
    <col min="258" max="258" width="10.7109375" style="8" customWidth="1"/>
    <col min="259" max="259" width="16.7109375" style="8" customWidth="1"/>
    <col min="260" max="264" width="7.5703125" style="8" customWidth="1"/>
    <col min="265" max="265" width="10.28515625" style="8" customWidth="1"/>
    <col min="266" max="512" width="11.42578125" style="8"/>
    <col min="513" max="513" width="3.85546875" style="8" bestFit="1" customWidth="1"/>
    <col min="514" max="514" width="10.7109375" style="8" customWidth="1"/>
    <col min="515" max="515" width="16.7109375" style="8" customWidth="1"/>
    <col min="516" max="520" width="7.5703125" style="8" customWidth="1"/>
    <col min="521" max="521" width="10.28515625" style="8" customWidth="1"/>
    <col min="522" max="768" width="11.42578125" style="8"/>
    <col min="769" max="769" width="3.85546875" style="8" bestFit="1" customWidth="1"/>
    <col min="770" max="770" width="10.7109375" style="8" customWidth="1"/>
    <col min="771" max="771" width="16.7109375" style="8" customWidth="1"/>
    <col min="772" max="776" width="7.5703125" style="8" customWidth="1"/>
    <col min="777" max="777" width="10.28515625" style="8" customWidth="1"/>
    <col min="778" max="1024" width="11.42578125" style="8"/>
    <col min="1025" max="1025" width="3.85546875" style="8" bestFit="1" customWidth="1"/>
    <col min="1026" max="1026" width="10.7109375" style="8" customWidth="1"/>
    <col min="1027" max="1027" width="16.7109375" style="8" customWidth="1"/>
    <col min="1028" max="1032" width="7.5703125" style="8" customWidth="1"/>
    <col min="1033" max="1033" width="10.28515625" style="8" customWidth="1"/>
    <col min="1034" max="1280" width="11.42578125" style="8"/>
    <col min="1281" max="1281" width="3.85546875" style="8" bestFit="1" customWidth="1"/>
    <col min="1282" max="1282" width="10.7109375" style="8" customWidth="1"/>
    <col min="1283" max="1283" width="16.7109375" style="8" customWidth="1"/>
    <col min="1284" max="1288" width="7.5703125" style="8" customWidth="1"/>
    <col min="1289" max="1289" width="10.28515625" style="8" customWidth="1"/>
    <col min="1290" max="1536" width="11.42578125" style="8"/>
    <col min="1537" max="1537" width="3.85546875" style="8" bestFit="1" customWidth="1"/>
    <col min="1538" max="1538" width="10.7109375" style="8" customWidth="1"/>
    <col min="1539" max="1539" width="16.7109375" style="8" customWidth="1"/>
    <col min="1540" max="1544" width="7.5703125" style="8" customWidth="1"/>
    <col min="1545" max="1545" width="10.28515625" style="8" customWidth="1"/>
    <col min="1546" max="1792" width="11.42578125" style="8"/>
    <col min="1793" max="1793" width="3.85546875" style="8" bestFit="1" customWidth="1"/>
    <col min="1794" max="1794" width="10.7109375" style="8" customWidth="1"/>
    <col min="1795" max="1795" width="16.7109375" style="8" customWidth="1"/>
    <col min="1796" max="1800" width="7.5703125" style="8" customWidth="1"/>
    <col min="1801" max="1801" width="10.28515625" style="8" customWidth="1"/>
    <col min="1802" max="2048" width="11.42578125" style="8"/>
    <col min="2049" max="2049" width="3.85546875" style="8" bestFit="1" customWidth="1"/>
    <col min="2050" max="2050" width="10.7109375" style="8" customWidth="1"/>
    <col min="2051" max="2051" width="16.7109375" style="8" customWidth="1"/>
    <col min="2052" max="2056" width="7.5703125" style="8" customWidth="1"/>
    <col min="2057" max="2057" width="10.28515625" style="8" customWidth="1"/>
    <col min="2058" max="2304" width="11.42578125" style="8"/>
    <col min="2305" max="2305" width="3.85546875" style="8" bestFit="1" customWidth="1"/>
    <col min="2306" max="2306" width="10.7109375" style="8" customWidth="1"/>
    <col min="2307" max="2307" width="16.7109375" style="8" customWidth="1"/>
    <col min="2308" max="2312" width="7.5703125" style="8" customWidth="1"/>
    <col min="2313" max="2313" width="10.28515625" style="8" customWidth="1"/>
    <col min="2314" max="2560" width="11.42578125" style="8"/>
    <col min="2561" max="2561" width="3.85546875" style="8" bestFit="1" customWidth="1"/>
    <col min="2562" max="2562" width="10.7109375" style="8" customWidth="1"/>
    <col min="2563" max="2563" width="16.7109375" style="8" customWidth="1"/>
    <col min="2564" max="2568" width="7.5703125" style="8" customWidth="1"/>
    <col min="2569" max="2569" width="10.28515625" style="8" customWidth="1"/>
    <col min="2570" max="2816" width="11.42578125" style="8"/>
    <col min="2817" max="2817" width="3.85546875" style="8" bestFit="1" customWidth="1"/>
    <col min="2818" max="2818" width="10.7109375" style="8" customWidth="1"/>
    <col min="2819" max="2819" width="16.7109375" style="8" customWidth="1"/>
    <col min="2820" max="2824" width="7.5703125" style="8" customWidth="1"/>
    <col min="2825" max="2825" width="10.28515625" style="8" customWidth="1"/>
    <col min="2826" max="3072" width="11.42578125" style="8"/>
    <col min="3073" max="3073" width="3.85546875" style="8" bestFit="1" customWidth="1"/>
    <col min="3074" max="3074" width="10.7109375" style="8" customWidth="1"/>
    <col min="3075" max="3075" width="16.7109375" style="8" customWidth="1"/>
    <col min="3076" max="3080" width="7.5703125" style="8" customWidth="1"/>
    <col min="3081" max="3081" width="10.28515625" style="8" customWidth="1"/>
    <col min="3082" max="3328" width="11.42578125" style="8"/>
    <col min="3329" max="3329" width="3.85546875" style="8" bestFit="1" customWidth="1"/>
    <col min="3330" max="3330" width="10.7109375" style="8" customWidth="1"/>
    <col min="3331" max="3331" width="16.7109375" style="8" customWidth="1"/>
    <col min="3332" max="3336" width="7.5703125" style="8" customWidth="1"/>
    <col min="3337" max="3337" width="10.28515625" style="8" customWidth="1"/>
    <col min="3338" max="3584" width="11.42578125" style="8"/>
    <col min="3585" max="3585" width="3.85546875" style="8" bestFit="1" customWidth="1"/>
    <col min="3586" max="3586" width="10.7109375" style="8" customWidth="1"/>
    <col min="3587" max="3587" width="16.7109375" style="8" customWidth="1"/>
    <col min="3588" max="3592" width="7.5703125" style="8" customWidth="1"/>
    <col min="3593" max="3593" width="10.28515625" style="8" customWidth="1"/>
    <col min="3594" max="3840" width="11.42578125" style="8"/>
    <col min="3841" max="3841" width="3.85546875" style="8" bestFit="1" customWidth="1"/>
    <col min="3842" max="3842" width="10.7109375" style="8" customWidth="1"/>
    <col min="3843" max="3843" width="16.7109375" style="8" customWidth="1"/>
    <col min="3844" max="3848" width="7.5703125" style="8" customWidth="1"/>
    <col min="3849" max="3849" width="10.28515625" style="8" customWidth="1"/>
    <col min="3850" max="4096" width="11.42578125" style="8"/>
    <col min="4097" max="4097" width="3.85546875" style="8" bestFit="1" customWidth="1"/>
    <col min="4098" max="4098" width="10.7109375" style="8" customWidth="1"/>
    <col min="4099" max="4099" width="16.7109375" style="8" customWidth="1"/>
    <col min="4100" max="4104" width="7.5703125" style="8" customWidth="1"/>
    <col min="4105" max="4105" width="10.28515625" style="8" customWidth="1"/>
    <col min="4106" max="4352" width="11.42578125" style="8"/>
    <col min="4353" max="4353" width="3.85546875" style="8" bestFit="1" customWidth="1"/>
    <col min="4354" max="4354" width="10.7109375" style="8" customWidth="1"/>
    <col min="4355" max="4355" width="16.7109375" style="8" customWidth="1"/>
    <col min="4356" max="4360" width="7.5703125" style="8" customWidth="1"/>
    <col min="4361" max="4361" width="10.28515625" style="8" customWidth="1"/>
    <col min="4362" max="4608" width="11.42578125" style="8"/>
    <col min="4609" max="4609" width="3.85546875" style="8" bestFit="1" customWidth="1"/>
    <col min="4610" max="4610" width="10.7109375" style="8" customWidth="1"/>
    <col min="4611" max="4611" width="16.7109375" style="8" customWidth="1"/>
    <col min="4612" max="4616" width="7.5703125" style="8" customWidth="1"/>
    <col min="4617" max="4617" width="10.28515625" style="8" customWidth="1"/>
    <col min="4618" max="4864" width="11.42578125" style="8"/>
    <col min="4865" max="4865" width="3.85546875" style="8" bestFit="1" customWidth="1"/>
    <col min="4866" max="4866" width="10.7109375" style="8" customWidth="1"/>
    <col min="4867" max="4867" width="16.7109375" style="8" customWidth="1"/>
    <col min="4868" max="4872" width="7.5703125" style="8" customWidth="1"/>
    <col min="4873" max="4873" width="10.28515625" style="8" customWidth="1"/>
    <col min="4874" max="5120" width="11.42578125" style="8"/>
    <col min="5121" max="5121" width="3.85546875" style="8" bestFit="1" customWidth="1"/>
    <col min="5122" max="5122" width="10.7109375" style="8" customWidth="1"/>
    <col min="5123" max="5123" width="16.7109375" style="8" customWidth="1"/>
    <col min="5124" max="5128" width="7.5703125" style="8" customWidth="1"/>
    <col min="5129" max="5129" width="10.28515625" style="8" customWidth="1"/>
    <col min="5130" max="5376" width="11.42578125" style="8"/>
    <col min="5377" max="5377" width="3.85546875" style="8" bestFit="1" customWidth="1"/>
    <col min="5378" max="5378" width="10.7109375" style="8" customWidth="1"/>
    <col min="5379" max="5379" width="16.7109375" style="8" customWidth="1"/>
    <col min="5380" max="5384" width="7.5703125" style="8" customWidth="1"/>
    <col min="5385" max="5385" width="10.28515625" style="8" customWidth="1"/>
    <col min="5386" max="5632" width="11.42578125" style="8"/>
    <col min="5633" max="5633" width="3.85546875" style="8" bestFit="1" customWidth="1"/>
    <col min="5634" max="5634" width="10.7109375" style="8" customWidth="1"/>
    <col min="5635" max="5635" width="16.7109375" style="8" customWidth="1"/>
    <col min="5636" max="5640" width="7.5703125" style="8" customWidth="1"/>
    <col min="5641" max="5641" width="10.28515625" style="8" customWidth="1"/>
    <col min="5642" max="5888" width="11.42578125" style="8"/>
    <col min="5889" max="5889" width="3.85546875" style="8" bestFit="1" customWidth="1"/>
    <col min="5890" max="5890" width="10.7109375" style="8" customWidth="1"/>
    <col min="5891" max="5891" width="16.7109375" style="8" customWidth="1"/>
    <col min="5892" max="5896" width="7.5703125" style="8" customWidth="1"/>
    <col min="5897" max="5897" width="10.28515625" style="8" customWidth="1"/>
    <col min="5898" max="6144" width="11.42578125" style="8"/>
    <col min="6145" max="6145" width="3.85546875" style="8" bestFit="1" customWidth="1"/>
    <col min="6146" max="6146" width="10.7109375" style="8" customWidth="1"/>
    <col min="6147" max="6147" width="16.7109375" style="8" customWidth="1"/>
    <col min="6148" max="6152" width="7.5703125" style="8" customWidth="1"/>
    <col min="6153" max="6153" width="10.28515625" style="8" customWidth="1"/>
    <col min="6154" max="6400" width="11.42578125" style="8"/>
    <col min="6401" max="6401" width="3.85546875" style="8" bestFit="1" customWidth="1"/>
    <col min="6402" max="6402" width="10.7109375" style="8" customWidth="1"/>
    <col min="6403" max="6403" width="16.7109375" style="8" customWidth="1"/>
    <col min="6404" max="6408" width="7.5703125" style="8" customWidth="1"/>
    <col min="6409" max="6409" width="10.28515625" style="8" customWidth="1"/>
    <col min="6410" max="6656" width="11.42578125" style="8"/>
    <col min="6657" max="6657" width="3.85546875" style="8" bestFit="1" customWidth="1"/>
    <col min="6658" max="6658" width="10.7109375" style="8" customWidth="1"/>
    <col min="6659" max="6659" width="16.7109375" style="8" customWidth="1"/>
    <col min="6660" max="6664" width="7.5703125" style="8" customWidth="1"/>
    <col min="6665" max="6665" width="10.28515625" style="8" customWidth="1"/>
    <col min="6666" max="6912" width="11.42578125" style="8"/>
    <col min="6913" max="6913" width="3.85546875" style="8" bestFit="1" customWidth="1"/>
    <col min="6914" max="6914" width="10.7109375" style="8" customWidth="1"/>
    <col min="6915" max="6915" width="16.7109375" style="8" customWidth="1"/>
    <col min="6916" max="6920" width="7.5703125" style="8" customWidth="1"/>
    <col min="6921" max="6921" width="10.28515625" style="8" customWidth="1"/>
    <col min="6922" max="7168" width="11.42578125" style="8"/>
    <col min="7169" max="7169" width="3.85546875" style="8" bestFit="1" customWidth="1"/>
    <col min="7170" max="7170" width="10.7109375" style="8" customWidth="1"/>
    <col min="7171" max="7171" width="16.7109375" style="8" customWidth="1"/>
    <col min="7172" max="7176" width="7.5703125" style="8" customWidth="1"/>
    <col min="7177" max="7177" width="10.28515625" style="8" customWidth="1"/>
    <col min="7178" max="7424" width="11.42578125" style="8"/>
    <col min="7425" max="7425" width="3.85546875" style="8" bestFit="1" customWidth="1"/>
    <col min="7426" max="7426" width="10.7109375" style="8" customWidth="1"/>
    <col min="7427" max="7427" width="16.7109375" style="8" customWidth="1"/>
    <col min="7428" max="7432" width="7.5703125" style="8" customWidth="1"/>
    <col min="7433" max="7433" width="10.28515625" style="8" customWidth="1"/>
    <col min="7434" max="7680" width="11.42578125" style="8"/>
    <col min="7681" max="7681" width="3.85546875" style="8" bestFit="1" customWidth="1"/>
    <col min="7682" max="7682" width="10.7109375" style="8" customWidth="1"/>
    <col min="7683" max="7683" width="16.7109375" style="8" customWidth="1"/>
    <col min="7684" max="7688" width="7.5703125" style="8" customWidth="1"/>
    <col min="7689" max="7689" width="10.28515625" style="8" customWidth="1"/>
    <col min="7690" max="7936" width="11.42578125" style="8"/>
    <col min="7937" max="7937" width="3.85546875" style="8" bestFit="1" customWidth="1"/>
    <col min="7938" max="7938" width="10.7109375" style="8" customWidth="1"/>
    <col min="7939" max="7939" width="16.7109375" style="8" customWidth="1"/>
    <col min="7940" max="7944" width="7.5703125" style="8" customWidth="1"/>
    <col min="7945" max="7945" width="10.28515625" style="8" customWidth="1"/>
    <col min="7946" max="8192" width="11.42578125" style="8"/>
    <col min="8193" max="8193" width="3.85546875" style="8" bestFit="1" customWidth="1"/>
    <col min="8194" max="8194" width="10.7109375" style="8" customWidth="1"/>
    <col min="8195" max="8195" width="16.7109375" style="8" customWidth="1"/>
    <col min="8196" max="8200" width="7.5703125" style="8" customWidth="1"/>
    <col min="8201" max="8201" width="10.28515625" style="8" customWidth="1"/>
    <col min="8202" max="8448" width="11.42578125" style="8"/>
    <col min="8449" max="8449" width="3.85546875" style="8" bestFit="1" customWidth="1"/>
    <col min="8450" max="8450" width="10.7109375" style="8" customWidth="1"/>
    <col min="8451" max="8451" width="16.7109375" style="8" customWidth="1"/>
    <col min="8452" max="8456" width="7.5703125" style="8" customWidth="1"/>
    <col min="8457" max="8457" width="10.28515625" style="8" customWidth="1"/>
    <col min="8458" max="8704" width="11.42578125" style="8"/>
    <col min="8705" max="8705" width="3.85546875" style="8" bestFit="1" customWidth="1"/>
    <col min="8706" max="8706" width="10.7109375" style="8" customWidth="1"/>
    <col min="8707" max="8707" width="16.7109375" style="8" customWidth="1"/>
    <col min="8708" max="8712" width="7.5703125" style="8" customWidth="1"/>
    <col min="8713" max="8713" width="10.28515625" style="8" customWidth="1"/>
    <col min="8714" max="8960" width="11.42578125" style="8"/>
    <col min="8961" max="8961" width="3.85546875" style="8" bestFit="1" customWidth="1"/>
    <col min="8962" max="8962" width="10.7109375" style="8" customWidth="1"/>
    <col min="8963" max="8963" width="16.7109375" style="8" customWidth="1"/>
    <col min="8964" max="8968" width="7.5703125" style="8" customWidth="1"/>
    <col min="8969" max="8969" width="10.28515625" style="8" customWidth="1"/>
    <col min="8970" max="9216" width="11.42578125" style="8"/>
    <col min="9217" max="9217" width="3.85546875" style="8" bestFit="1" customWidth="1"/>
    <col min="9218" max="9218" width="10.7109375" style="8" customWidth="1"/>
    <col min="9219" max="9219" width="16.7109375" style="8" customWidth="1"/>
    <col min="9220" max="9224" width="7.5703125" style="8" customWidth="1"/>
    <col min="9225" max="9225" width="10.28515625" style="8" customWidth="1"/>
    <col min="9226" max="9472" width="11.42578125" style="8"/>
    <col min="9473" max="9473" width="3.85546875" style="8" bestFit="1" customWidth="1"/>
    <col min="9474" max="9474" width="10.7109375" style="8" customWidth="1"/>
    <col min="9475" max="9475" width="16.7109375" style="8" customWidth="1"/>
    <col min="9476" max="9480" width="7.5703125" style="8" customWidth="1"/>
    <col min="9481" max="9481" width="10.28515625" style="8" customWidth="1"/>
    <col min="9482" max="9728" width="11.42578125" style="8"/>
    <col min="9729" max="9729" width="3.85546875" style="8" bestFit="1" customWidth="1"/>
    <col min="9730" max="9730" width="10.7109375" style="8" customWidth="1"/>
    <col min="9731" max="9731" width="16.7109375" style="8" customWidth="1"/>
    <col min="9732" max="9736" width="7.5703125" style="8" customWidth="1"/>
    <col min="9737" max="9737" width="10.28515625" style="8" customWidth="1"/>
    <col min="9738" max="9984" width="11.42578125" style="8"/>
    <col min="9985" max="9985" width="3.85546875" style="8" bestFit="1" customWidth="1"/>
    <col min="9986" max="9986" width="10.7109375" style="8" customWidth="1"/>
    <col min="9987" max="9987" width="16.7109375" style="8" customWidth="1"/>
    <col min="9988" max="9992" width="7.5703125" style="8" customWidth="1"/>
    <col min="9993" max="9993" width="10.28515625" style="8" customWidth="1"/>
    <col min="9994" max="10240" width="11.42578125" style="8"/>
    <col min="10241" max="10241" width="3.85546875" style="8" bestFit="1" customWidth="1"/>
    <col min="10242" max="10242" width="10.7109375" style="8" customWidth="1"/>
    <col min="10243" max="10243" width="16.7109375" style="8" customWidth="1"/>
    <col min="10244" max="10248" width="7.5703125" style="8" customWidth="1"/>
    <col min="10249" max="10249" width="10.28515625" style="8" customWidth="1"/>
    <col min="10250" max="10496" width="11.42578125" style="8"/>
    <col min="10497" max="10497" width="3.85546875" style="8" bestFit="1" customWidth="1"/>
    <col min="10498" max="10498" width="10.7109375" style="8" customWidth="1"/>
    <col min="10499" max="10499" width="16.7109375" style="8" customWidth="1"/>
    <col min="10500" max="10504" width="7.5703125" style="8" customWidth="1"/>
    <col min="10505" max="10505" width="10.28515625" style="8" customWidth="1"/>
    <col min="10506" max="10752" width="11.42578125" style="8"/>
    <col min="10753" max="10753" width="3.85546875" style="8" bestFit="1" customWidth="1"/>
    <col min="10754" max="10754" width="10.7109375" style="8" customWidth="1"/>
    <col min="10755" max="10755" width="16.7109375" style="8" customWidth="1"/>
    <col min="10756" max="10760" width="7.5703125" style="8" customWidth="1"/>
    <col min="10761" max="10761" width="10.28515625" style="8" customWidth="1"/>
    <col min="10762" max="11008" width="11.42578125" style="8"/>
    <col min="11009" max="11009" width="3.85546875" style="8" bestFit="1" customWidth="1"/>
    <col min="11010" max="11010" width="10.7109375" style="8" customWidth="1"/>
    <col min="11011" max="11011" width="16.7109375" style="8" customWidth="1"/>
    <col min="11012" max="11016" width="7.5703125" style="8" customWidth="1"/>
    <col min="11017" max="11017" width="10.28515625" style="8" customWidth="1"/>
    <col min="11018" max="11264" width="11.42578125" style="8"/>
    <col min="11265" max="11265" width="3.85546875" style="8" bestFit="1" customWidth="1"/>
    <col min="11266" max="11266" width="10.7109375" style="8" customWidth="1"/>
    <col min="11267" max="11267" width="16.7109375" style="8" customWidth="1"/>
    <col min="11268" max="11272" width="7.5703125" style="8" customWidth="1"/>
    <col min="11273" max="11273" width="10.28515625" style="8" customWidth="1"/>
    <col min="11274" max="11520" width="11.42578125" style="8"/>
    <col min="11521" max="11521" width="3.85546875" style="8" bestFit="1" customWidth="1"/>
    <col min="11522" max="11522" width="10.7109375" style="8" customWidth="1"/>
    <col min="11523" max="11523" width="16.7109375" style="8" customWidth="1"/>
    <col min="11524" max="11528" width="7.5703125" style="8" customWidth="1"/>
    <col min="11529" max="11529" width="10.28515625" style="8" customWidth="1"/>
    <col min="11530" max="11776" width="11.42578125" style="8"/>
    <col min="11777" max="11777" width="3.85546875" style="8" bestFit="1" customWidth="1"/>
    <col min="11778" max="11778" width="10.7109375" style="8" customWidth="1"/>
    <col min="11779" max="11779" width="16.7109375" style="8" customWidth="1"/>
    <col min="11780" max="11784" width="7.5703125" style="8" customWidth="1"/>
    <col min="11785" max="11785" width="10.28515625" style="8" customWidth="1"/>
    <col min="11786" max="12032" width="11.42578125" style="8"/>
    <col min="12033" max="12033" width="3.85546875" style="8" bestFit="1" customWidth="1"/>
    <col min="12034" max="12034" width="10.7109375" style="8" customWidth="1"/>
    <col min="12035" max="12035" width="16.7109375" style="8" customWidth="1"/>
    <col min="12036" max="12040" width="7.5703125" style="8" customWidth="1"/>
    <col min="12041" max="12041" width="10.28515625" style="8" customWidth="1"/>
    <col min="12042" max="12288" width="11.42578125" style="8"/>
    <col min="12289" max="12289" width="3.85546875" style="8" bestFit="1" customWidth="1"/>
    <col min="12290" max="12290" width="10.7109375" style="8" customWidth="1"/>
    <col min="12291" max="12291" width="16.7109375" style="8" customWidth="1"/>
    <col min="12292" max="12296" width="7.5703125" style="8" customWidth="1"/>
    <col min="12297" max="12297" width="10.28515625" style="8" customWidth="1"/>
    <col min="12298" max="12544" width="11.42578125" style="8"/>
    <col min="12545" max="12545" width="3.85546875" style="8" bestFit="1" customWidth="1"/>
    <col min="12546" max="12546" width="10.7109375" style="8" customWidth="1"/>
    <col min="12547" max="12547" width="16.7109375" style="8" customWidth="1"/>
    <col min="12548" max="12552" width="7.5703125" style="8" customWidth="1"/>
    <col min="12553" max="12553" width="10.28515625" style="8" customWidth="1"/>
    <col min="12554" max="12800" width="11.42578125" style="8"/>
    <col min="12801" max="12801" width="3.85546875" style="8" bestFit="1" customWidth="1"/>
    <col min="12802" max="12802" width="10.7109375" style="8" customWidth="1"/>
    <col min="12803" max="12803" width="16.7109375" style="8" customWidth="1"/>
    <col min="12804" max="12808" width="7.5703125" style="8" customWidth="1"/>
    <col min="12809" max="12809" width="10.28515625" style="8" customWidth="1"/>
    <col min="12810" max="13056" width="11.42578125" style="8"/>
    <col min="13057" max="13057" width="3.85546875" style="8" bestFit="1" customWidth="1"/>
    <col min="13058" max="13058" width="10.7109375" style="8" customWidth="1"/>
    <col min="13059" max="13059" width="16.7109375" style="8" customWidth="1"/>
    <col min="13060" max="13064" width="7.5703125" style="8" customWidth="1"/>
    <col min="13065" max="13065" width="10.28515625" style="8" customWidth="1"/>
    <col min="13066" max="13312" width="11.42578125" style="8"/>
    <col min="13313" max="13313" width="3.85546875" style="8" bestFit="1" customWidth="1"/>
    <col min="13314" max="13314" width="10.7109375" style="8" customWidth="1"/>
    <col min="13315" max="13315" width="16.7109375" style="8" customWidth="1"/>
    <col min="13316" max="13320" width="7.5703125" style="8" customWidth="1"/>
    <col min="13321" max="13321" width="10.28515625" style="8" customWidth="1"/>
    <col min="13322" max="13568" width="11.42578125" style="8"/>
    <col min="13569" max="13569" width="3.85546875" style="8" bestFit="1" customWidth="1"/>
    <col min="13570" max="13570" width="10.7109375" style="8" customWidth="1"/>
    <col min="13571" max="13571" width="16.7109375" style="8" customWidth="1"/>
    <col min="13572" max="13576" width="7.5703125" style="8" customWidth="1"/>
    <col min="13577" max="13577" width="10.28515625" style="8" customWidth="1"/>
    <col min="13578" max="13824" width="11.42578125" style="8"/>
    <col min="13825" max="13825" width="3.85546875" style="8" bestFit="1" customWidth="1"/>
    <col min="13826" max="13826" width="10.7109375" style="8" customWidth="1"/>
    <col min="13827" max="13827" width="16.7109375" style="8" customWidth="1"/>
    <col min="13828" max="13832" width="7.5703125" style="8" customWidth="1"/>
    <col min="13833" max="13833" width="10.28515625" style="8" customWidth="1"/>
    <col min="13834" max="14080" width="11.42578125" style="8"/>
    <col min="14081" max="14081" width="3.85546875" style="8" bestFit="1" customWidth="1"/>
    <col min="14082" max="14082" width="10.7109375" style="8" customWidth="1"/>
    <col min="14083" max="14083" width="16.7109375" style="8" customWidth="1"/>
    <col min="14084" max="14088" width="7.5703125" style="8" customWidth="1"/>
    <col min="14089" max="14089" width="10.28515625" style="8" customWidth="1"/>
    <col min="14090" max="14336" width="11.42578125" style="8"/>
    <col min="14337" max="14337" width="3.85546875" style="8" bestFit="1" customWidth="1"/>
    <col min="14338" max="14338" width="10.7109375" style="8" customWidth="1"/>
    <col min="14339" max="14339" width="16.7109375" style="8" customWidth="1"/>
    <col min="14340" max="14344" width="7.5703125" style="8" customWidth="1"/>
    <col min="14345" max="14345" width="10.28515625" style="8" customWidth="1"/>
    <col min="14346" max="14592" width="11.42578125" style="8"/>
    <col min="14593" max="14593" width="3.85546875" style="8" bestFit="1" customWidth="1"/>
    <col min="14594" max="14594" width="10.7109375" style="8" customWidth="1"/>
    <col min="14595" max="14595" width="16.7109375" style="8" customWidth="1"/>
    <col min="14596" max="14600" width="7.5703125" style="8" customWidth="1"/>
    <col min="14601" max="14601" width="10.28515625" style="8" customWidth="1"/>
    <col min="14602" max="14848" width="11.42578125" style="8"/>
    <col min="14849" max="14849" width="3.85546875" style="8" bestFit="1" customWidth="1"/>
    <col min="14850" max="14850" width="10.7109375" style="8" customWidth="1"/>
    <col min="14851" max="14851" width="16.7109375" style="8" customWidth="1"/>
    <col min="14852" max="14856" width="7.5703125" style="8" customWidth="1"/>
    <col min="14857" max="14857" width="10.28515625" style="8" customWidth="1"/>
    <col min="14858" max="15104" width="11.42578125" style="8"/>
    <col min="15105" max="15105" width="3.85546875" style="8" bestFit="1" customWidth="1"/>
    <col min="15106" max="15106" width="10.7109375" style="8" customWidth="1"/>
    <col min="15107" max="15107" width="16.7109375" style="8" customWidth="1"/>
    <col min="15108" max="15112" width="7.5703125" style="8" customWidth="1"/>
    <col min="15113" max="15113" width="10.28515625" style="8" customWidth="1"/>
    <col min="15114" max="15360" width="11.42578125" style="8"/>
    <col min="15361" max="15361" width="3.85546875" style="8" bestFit="1" customWidth="1"/>
    <col min="15362" max="15362" width="10.7109375" style="8" customWidth="1"/>
    <col min="15363" max="15363" width="16.7109375" style="8" customWidth="1"/>
    <col min="15364" max="15368" width="7.5703125" style="8" customWidth="1"/>
    <col min="15369" max="15369" width="10.28515625" style="8" customWidth="1"/>
    <col min="15370" max="15616" width="11.42578125" style="8"/>
    <col min="15617" max="15617" width="3.85546875" style="8" bestFit="1" customWidth="1"/>
    <col min="15618" max="15618" width="10.7109375" style="8" customWidth="1"/>
    <col min="15619" max="15619" width="16.7109375" style="8" customWidth="1"/>
    <col min="15620" max="15624" width="7.5703125" style="8" customWidth="1"/>
    <col min="15625" max="15625" width="10.28515625" style="8" customWidth="1"/>
    <col min="15626" max="15872" width="11.42578125" style="8"/>
    <col min="15873" max="15873" width="3.85546875" style="8" bestFit="1" customWidth="1"/>
    <col min="15874" max="15874" width="10.7109375" style="8" customWidth="1"/>
    <col min="15875" max="15875" width="16.7109375" style="8" customWidth="1"/>
    <col min="15876" max="15880" width="7.5703125" style="8" customWidth="1"/>
    <col min="15881" max="15881" width="10.28515625" style="8" customWidth="1"/>
    <col min="15882" max="16128" width="11.42578125" style="8"/>
    <col min="16129" max="16129" width="3.85546875" style="8" bestFit="1" customWidth="1"/>
    <col min="16130" max="16130" width="10.7109375" style="8" customWidth="1"/>
    <col min="16131" max="16131" width="16.7109375" style="8" customWidth="1"/>
    <col min="16132" max="16136" width="7.5703125" style="8" customWidth="1"/>
    <col min="16137" max="16137" width="10.28515625" style="8" customWidth="1"/>
    <col min="16138" max="16384" width="11.42578125" style="8"/>
  </cols>
  <sheetData>
    <row r="1" spans="1:9" s="2" customFormat="1" ht="21.95" customHeigh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</row>
    <row r="2" spans="1:9" s="61" customFormat="1" ht="21.95" customHeight="1">
      <c r="A2" s="63">
        <v>1</v>
      </c>
      <c r="B2" s="68" t="s">
        <v>55</v>
      </c>
      <c r="C2" s="68" t="s">
        <v>9</v>
      </c>
      <c r="D2" s="4">
        <v>16.5</v>
      </c>
      <c r="E2" s="4">
        <v>16.75</v>
      </c>
      <c r="F2" s="4">
        <f>2*((E2+D2)/2)</f>
        <v>33.25</v>
      </c>
      <c r="G2" s="65"/>
      <c r="H2" s="9" t="str">
        <f t="shared" ref="H2:H30" si="0">IF(G2="","",2*(D2+G2)/2)</f>
        <v/>
      </c>
      <c r="I2" s="4">
        <f>IF(H2="",F2,IF(H2&gt;F2,H2,F2))</f>
        <v>33.25</v>
      </c>
    </row>
    <row r="3" spans="1:9" ht="21.95" customHeight="1">
      <c r="A3" s="52">
        <f>A2+1</f>
        <v>2</v>
      </c>
      <c r="B3" s="68" t="s">
        <v>56</v>
      </c>
      <c r="C3" s="68" t="s">
        <v>57</v>
      </c>
      <c r="D3" s="4">
        <v>14</v>
      </c>
      <c r="E3" s="4">
        <v>11.75</v>
      </c>
      <c r="F3" s="5">
        <f t="shared" ref="F3:F30" si="1">2*((E3+D3)/2)</f>
        <v>25.75</v>
      </c>
      <c r="G3" s="6"/>
      <c r="H3" s="7" t="str">
        <f t="shared" si="0"/>
        <v/>
      </c>
      <c r="I3" s="5">
        <f>IF(H3="",F3,IF(H3&gt;F3,H3,F3))</f>
        <v>25.75</v>
      </c>
    </row>
    <row r="4" spans="1:9" ht="21.95" customHeight="1">
      <c r="A4" s="52">
        <f>A3+1</f>
        <v>3</v>
      </c>
      <c r="B4" s="68" t="s">
        <v>58</v>
      </c>
      <c r="C4" s="68" t="s">
        <v>59</v>
      </c>
      <c r="D4" s="4">
        <v>16</v>
      </c>
      <c r="E4" s="4">
        <v>18</v>
      </c>
      <c r="F4" s="5">
        <f t="shared" si="1"/>
        <v>34</v>
      </c>
      <c r="G4" s="7"/>
      <c r="H4" s="7" t="str">
        <f t="shared" si="0"/>
        <v/>
      </c>
      <c r="I4" s="5">
        <f>IF(H4="",F4,IF(H4&gt;F4,H4,F4))</f>
        <v>34</v>
      </c>
    </row>
    <row r="5" spans="1:9" ht="21.95" customHeight="1">
      <c r="A5" s="52">
        <f t="shared" ref="A5:A30" si="2">A4+1</f>
        <v>4</v>
      </c>
      <c r="B5" s="68" t="s">
        <v>60</v>
      </c>
      <c r="C5" s="68" t="s">
        <v>61</v>
      </c>
      <c r="D5" s="4">
        <v>17</v>
      </c>
      <c r="E5" s="4">
        <v>13.5</v>
      </c>
      <c r="F5" s="5">
        <f t="shared" si="1"/>
        <v>30.5</v>
      </c>
      <c r="G5" s="7"/>
      <c r="H5" s="7" t="str">
        <f t="shared" si="0"/>
        <v/>
      </c>
      <c r="I5" s="5">
        <f t="shared" ref="I5:I30" si="3">IF(H5="",F5,IF(H5&gt;F5,H5,F5))</f>
        <v>30.5</v>
      </c>
    </row>
    <row r="6" spans="1:9" ht="21.95" customHeight="1">
      <c r="A6" s="52">
        <f t="shared" si="2"/>
        <v>5</v>
      </c>
      <c r="B6" s="68" t="s">
        <v>62</v>
      </c>
      <c r="C6" s="68" t="s">
        <v>63</v>
      </c>
      <c r="D6" s="4">
        <v>17.5</v>
      </c>
      <c r="E6" s="4">
        <v>12.25</v>
      </c>
      <c r="F6" s="5">
        <f t="shared" si="1"/>
        <v>29.75</v>
      </c>
      <c r="G6" s="7"/>
      <c r="H6" s="7" t="str">
        <f t="shared" si="0"/>
        <v/>
      </c>
      <c r="I6" s="5">
        <f t="shared" si="3"/>
        <v>29.75</v>
      </c>
    </row>
    <row r="7" spans="1:9" ht="21.95" customHeight="1">
      <c r="A7" s="52">
        <f t="shared" si="2"/>
        <v>6</v>
      </c>
      <c r="B7" s="68" t="s">
        <v>64</v>
      </c>
      <c r="C7" s="68" t="s">
        <v>65</v>
      </c>
      <c r="D7" s="4">
        <v>13</v>
      </c>
      <c r="E7" s="4">
        <v>13.25</v>
      </c>
      <c r="F7" s="5">
        <f t="shared" si="1"/>
        <v>26.25</v>
      </c>
      <c r="G7" s="7"/>
      <c r="H7" s="7" t="str">
        <f t="shared" si="0"/>
        <v/>
      </c>
      <c r="I7" s="5">
        <f t="shared" si="3"/>
        <v>26.25</v>
      </c>
    </row>
    <row r="8" spans="1:9" ht="21.95" customHeight="1">
      <c r="A8" s="52">
        <f t="shared" si="2"/>
        <v>7</v>
      </c>
      <c r="B8" s="68" t="s">
        <v>66</v>
      </c>
      <c r="C8" s="68" t="s">
        <v>67</v>
      </c>
      <c r="D8" s="4">
        <v>13</v>
      </c>
      <c r="E8" s="4">
        <v>8.75</v>
      </c>
      <c r="F8" s="5">
        <f t="shared" si="1"/>
        <v>21.75</v>
      </c>
      <c r="G8" s="7"/>
      <c r="H8" s="7" t="str">
        <f t="shared" si="0"/>
        <v/>
      </c>
      <c r="I8" s="5">
        <f t="shared" si="3"/>
        <v>21.75</v>
      </c>
    </row>
    <row r="9" spans="1:9" ht="21.95" customHeight="1">
      <c r="A9" s="52">
        <f t="shared" si="2"/>
        <v>8</v>
      </c>
      <c r="B9" s="68" t="s">
        <v>68</v>
      </c>
      <c r="C9" s="68" t="s">
        <v>20</v>
      </c>
      <c r="D9" s="4">
        <v>13.75</v>
      </c>
      <c r="E9" s="4">
        <v>13.75</v>
      </c>
      <c r="F9" s="5">
        <f t="shared" si="1"/>
        <v>27.5</v>
      </c>
      <c r="G9" s="7"/>
      <c r="H9" s="7" t="str">
        <f t="shared" si="0"/>
        <v/>
      </c>
      <c r="I9" s="5">
        <f t="shared" si="3"/>
        <v>27.5</v>
      </c>
    </row>
    <row r="10" spans="1:9" ht="21.95" customHeight="1">
      <c r="A10" s="52">
        <f t="shared" si="2"/>
        <v>9</v>
      </c>
      <c r="B10" s="68" t="s">
        <v>69</v>
      </c>
      <c r="C10" s="68" t="s">
        <v>70</v>
      </c>
      <c r="D10" s="4">
        <v>11</v>
      </c>
      <c r="E10" s="4">
        <v>11</v>
      </c>
      <c r="F10" s="5">
        <f t="shared" si="1"/>
        <v>22</v>
      </c>
      <c r="G10" s="7"/>
      <c r="H10" s="7" t="str">
        <f t="shared" si="0"/>
        <v/>
      </c>
      <c r="I10" s="5">
        <f t="shared" si="3"/>
        <v>22</v>
      </c>
    </row>
    <row r="11" spans="1:9" ht="21.95" customHeight="1">
      <c r="A11" s="52">
        <f t="shared" si="2"/>
        <v>10</v>
      </c>
      <c r="B11" s="68" t="s">
        <v>71</v>
      </c>
      <c r="C11" s="68" t="s">
        <v>72</v>
      </c>
      <c r="D11" s="4">
        <v>10.75</v>
      </c>
      <c r="E11" s="4">
        <v>9</v>
      </c>
      <c r="F11" s="5">
        <f t="shared" si="1"/>
        <v>19.75</v>
      </c>
      <c r="G11" s="7"/>
      <c r="H11" s="7" t="str">
        <f t="shared" si="0"/>
        <v/>
      </c>
      <c r="I11" s="5">
        <f t="shared" si="3"/>
        <v>19.75</v>
      </c>
    </row>
    <row r="12" spans="1:9" ht="21.95" customHeight="1">
      <c r="A12" s="52">
        <f t="shared" si="2"/>
        <v>11</v>
      </c>
      <c r="B12" s="68" t="s">
        <v>73</v>
      </c>
      <c r="C12" s="68" t="s">
        <v>10</v>
      </c>
      <c r="D12" s="4">
        <v>11</v>
      </c>
      <c r="E12" s="4">
        <v>16</v>
      </c>
      <c r="F12" s="5">
        <f t="shared" si="1"/>
        <v>27</v>
      </c>
      <c r="G12" s="7"/>
      <c r="H12" s="7" t="str">
        <f t="shared" si="0"/>
        <v/>
      </c>
      <c r="I12" s="5">
        <f t="shared" si="3"/>
        <v>27</v>
      </c>
    </row>
    <row r="13" spans="1:9" ht="21.95" customHeight="1">
      <c r="A13" s="52">
        <f t="shared" si="2"/>
        <v>12</v>
      </c>
      <c r="B13" s="68" t="s">
        <v>74</v>
      </c>
      <c r="C13" s="68" t="s">
        <v>75</v>
      </c>
      <c r="D13" s="4">
        <v>11.5</v>
      </c>
      <c r="E13" s="4">
        <v>6.25</v>
      </c>
      <c r="F13" s="5">
        <f t="shared" si="1"/>
        <v>17.75</v>
      </c>
      <c r="G13" s="7"/>
      <c r="H13" s="7" t="str">
        <f t="shared" si="0"/>
        <v/>
      </c>
      <c r="I13" s="5">
        <f t="shared" si="3"/>
        <v>17.75</v>
      </c>
    </row>
    <row r="14" spans="1:9" ht="21.95" customHeight="1">
      <c r="A14" s="52">
        <f t="shared" si="2"/>
        <v>13</v>
      </c>
      <c r="B14" s="68" t="s">
        <v>76</v>
      </c>
      <c r="C14" s="68" t="s">
        <v>77</v>
      </c>
      <c r="D14" s="4">
        <v>12</v>
      </c>
      <c r="E14" s="4">
        <v>12</v>
      </c>
      <c r="F14" s="5">
        <f t="shared" si="1"/>
        <v>24</v>
      </c>
      <c r="G14" s="7"/>
      <c r="H14" s="7" t="str">
        <f t="shared" si="0"/>
        <v/>
      </c>
      <c r="I14" s="5">
        <f t="shared" si="3"/>
        <v>24</v>
      </c>
    </row>
    <row r="15" spans="1:9" ht="21.95" customHeight="1">
      <c r="A15" s="52">
        <f t="shared" si="2"/>
        <v>14</v>
      </c>
      <c r="B15" s="68" t="s">
        <v>78</v>
      </c>
      <c r="C15" s="68" t="s">
        <v>79</v>
      </c>
      <c r="D15" s="4">
        <v>12.25</v>
      </c>
      <c r="E15" s="4">
        <v>13</v>
      </c>
      <c r="F15" s="5">
        <f t="shared" si="1"/>
        <v>25.25</v>
      </c>
      <c r="G15" s="7"/>
      <c r="H15" s="7" t="str">
        <f t="shared" si="0"/>
        <v/>
      </c>
      <c r="I15" s="5">
        <f t="shared" si="3"/>
        <v>25.25</v>
      </c>
    </row>
    <row r="16" spans="1:9" ht="21.95" customHeight="1">
      <c r="A16" s="52">
        <f t="shared" si="2"/>
        <v>15</v>
      </c>
      <c r="B16" s="68" t="s">
        <v>80</v>
      </c>
      <c r="C16" s="68" t="s">
        <v>81</v>
      </c>
      <c r="D16" s="4">
        <v>12.5</v>
      </c>
      <c r="E16" s="4">
        <v>9.25</v>
      </c>
      <c r="F16" s="5">
        <f t="shared" si="1"/>
        <v>21.75</v>
      </c>
      <c r="G16" s="7"/>
      <c r="H16" s="7" t="str">
        <f t="shared" si="0"/>
        <v/>
      </c>
      <c r="I16" s="5">
        <f t="shared" si="3"/>
        <v>21.75</v>
      </c>
    </row>
    <row r="17" spans="1:9" ht="21.95" customHeight="1">
      <c r="A17" s="52">
        <f t="shared" si="2"/>
        <v>16</v>
      </c>
      <c r="B17" s="68" t="s">
        <v>82</v>
      </c>
      <c r="C17" s="68" t="s">
        <v>83</v>
      </c>
      <c r="D17" s="4">
        <v>10.5</v>
      </c>
      <c r="E17" s="4">
        <v>8.25</v>
      </c>
      <c r="F17" s="5">
        <f t="shared" si="1"/>
        <v>18.75</v>
      </c>
      <c r="G17" s="7"/>
      <c r="H17" s="7" t="str">
        <f t="shared" si="0"/>
        <v/>
      </c>
      <c r="I17" s="5">
        <f t="shared" si="3"/>
        <v>18.75</v>
      </c>
    </row>
    <row r="18" spans="1:9" ht="21.95" customHeight="1">
      <c r="A18" s="52">
        <f t="shared" si="2"/>
        <v>17</v>
      </c>
      <c r="B18" s="68" t="s">
        <v>84</v>
      </c>
      <c r="C18" s="68" t="s">
        <v>11</v>
      </c>
      <c r="D18" s="4">
        <v>16</v>
      </c>
      <c r="E18" s="4">
        <v>7</v>
      </c>
      <c r="F18" s="5">
        <f t="shared" si="1"/>
        <v>23</v>
      </c>
      <c r="G18" s="7"/>
      <c r="H18" s="7" t="str">
        <f t="shared" si="0"/>
        <v/>
      </c>
      <c r="I18" s="5">
        <f t="shared" si="3"/>
        <v>23</v>
      </c>
    </row>
    <row r="19" spans="1:9" ht="21.95" customHeight="1">
      <c r="A19" s="52">
        <f t="shared" si="2"/>
        <v>18</v>
      </c>
      <c r="B19" s="68" t="s">
        <v>85</v>
      </c>
      <c r="C19" s="68" t="s">
        <v>86</v>
      </c>
      <c r="D19" s="4">
        <v>13</v>
      </c>
      <c r="E19" s="4">
        <v>7.5</v>
      </c>
      <c r="F19" s="5">
        <f t="shared" si="1"/>
        <v>20.5</v>
      </c>
      <c r="G19" s="7"/>
      <c r="H19" s="7" t="str">
        <f t="shared" si="0"/>
        <v/>
      </c>
      <c r="I19" s="5">
        <f t="shared" si="3"/>
        <v>20.5</v>
      </c>
    </row>
    <row r="20" spans="1:9" ht="21.95" customHeight="1">
      <c r="A20" s="52">
        <f t="shared" si="2"/>
        <v>19</v>
      </c>
      <c r="B20" s="68" t="s">
        <v>87</v>
      </c>
      <c r="C20" s="68" t="s">
        <v>9</v>
      </c>
      <c r="D20" s="4">
        <v>10</v>
      </c>
      <c r="E20" s="4">
        <v>10.5</v>
      </c>
      <c r="F20" s="5">
        <f t="shared" si="1"/>
        <v>20.5</v>
      </c>
      <c r="G20" s="9"/>
      <c r="H20" s="7" t="str">
        <f t="shared" si="0"/>
        <v/>
      </c>
      <c r="I20" s="5">
        <f t="shared" si="3"/>
        <v>20.5</v>
      </c>
    </row>
    <row r="21" spans="1:9" ht="21.95" customHeight="1">
      <c r="A21" s="52">
        <f t="shared" si="2"/>
        <v>20</v>
      </c>
      <c r="B21" s="68" t="s">
        <v>88</v>
      </c>
      <c r="C21" s="68" t="s">
        <v>89</v>
      </c>
      <c r="D21" s="4">
        <v>12</v>
      </c>
      <c r="E21" s="4">
        <v>8</v>
      </c>
      <c r="F21" s="5">
        <f t="shared" si="1"/>
        <v>20</v>
      </c>
      <c r="G21" s="7"/>
      <c r="H21" s="7" t="str">
        <f t="shared" si="0"/>
        <v/>
      </c>
      <c r="I21" s="5">
        <f t="shared" si="3"/>
        <v>20</v>
      </c>
    </row>
    <row r="22" spans="1:9" ht="21.95" customHeight="1">
      <c r="A22" s="52">
        <f t="shared" si="2"/>
        <v>21</v>
      </c>
      <c r="B22" s="68" t="s">
        <v>90</v>
      </c>
      <c r="C22" s="68" t="s">
        <v>91</v>
      </c>
      <c r="D22" s="4">
        <v>10.5</v>
      </c>
      <c r="E22" s="4">
        <v>5.75</v>
      </c>
      <c r="F22" s="5">
        <f t="shared" si="1"/>
        <v>16.25</v>
      </c>
      <c r="G22" s="7"/>
      <c r="H22" s="7" t="str">
        <f t="shared" si="0"/>
        <v/>
      </c>
      <c r="I22" s="5">
        <f t="shared" si="3"/>
        <v>16.25</v>
      </c>
    </row>
    <row r="23" spans="1:9" ht="21.95" customHeight="1">
      <c r="A23" s="52">
        <f t="shared" si="2"/>
        <v>22</v>
      </c>
      <c r="B23" s="68" t="s">
        <v>92</v>
      </c>
      <c r="C23" s="68" t="s">
        <v>93</v>
      </c>
      <c r="D23" s="4">
        <v>11</v>
      </c>
      <c r="E23" s="4">
        <v>11.5</v>
      </c>
      <c r="F23" s="5">
        <f t="shared" si="1"/>
        <v>22.5</v>
      </c>
      <c r="G23" s="7"/>
      <c r="H23" s="7" t="str">
        <f t="shared" si="0"/>
        <v/>
      </c>
      <c r="I23" s="5">
        <f t="shared" si="3"/>
        <v>22.5</v>
      </c>
    </row>
    <row r="24" spans="1:9" ht="21.95" customHeight="1">
      <c r="A24" s="52">
        <f t="shared" si="2"/>
        <v>23</v>
      </c>
      <c r="B24" s="68" t="s">
        <v>94</v>
      </c>
      <c r="C24" s="68" t="s">
        <v>81</v>
      </c>
      <c r="D24" s="4">
        <v>14.75</v>
      </c>
      <c r="E24" s="4">
        <v>10.5</v>
      </c>
      <c r="F24" s="5">
        <f t="shared" si="1"/>
        <v>25.25</v>
      </c>
      <c r="G24" s="7"/>
      <c r="H24" s="7" t="str">
        <f t="shared" si="0"/>
        <v/>
      </c>
      <c r="I24" s="5">
        <f t="shared" si="3"/>
        <v>25.25</v>
      </c>
    </row>
    <row r="25" spans="1:9" ht="21.95" customHeight="1">
      <c r="A25" s="52">
        <f t="shared" si="2"/>
        <v>24</v>
      </c>
      <c r="B25" s="69" t="s">
        <v>95</v>
      </c>
      <c r="C25" s="69" t="s">
        <v>96</v>
      </c>
      <c r="D25" s="4">
        <v>10</v>
      </c>
      <c r="E25" s="4">
        <v>8.5</v>
      </c>
      <c r="F25" s="5">
        <f t="shared" si="1"/>
        <v>18.5</v>
      </c>
      <c r="G25" s="7"/>
      <c r="H25" s="7" t="str">
        <f t="shared" si="0"/>
        <v/>
      </c>
      <c r="I25" s="5">
        <f t="shared" si="3"/>
        <v>18.5</v>
      </c>
    </row>
    <row r="26" spans="1:9" ht="21.95" customHeight="1">
      <c r="A26" s="52">
        <f t="shared" si="2"/>
        <v>25</v>
      </c>
      <c r="B26" s="69" t="s">
        <v>97</v>
      </c>
      <c r="C26" s="69" t="s">
        <v>13</v>
      </c>
      <c r="D26" s="4">
        <v>10</v>
      </c>
      <c r="E26" s="4">
        <v>8.5</v>
      </c>
      <c r="F26" s="5">
        <f t="shared" si="1"/>
        <v>18.5</v>
      </c>
      <c r="G26" s="7"/>
      <c r="H26" s="7" t="str">
        <f t="shared" si="0"/>
        <v/>
      </c>
      <c r="I26" s="5">
        <f t="shared" si="3"/>
        <v>18.5</v>
      </c>
    </row>
    <row r="27" spans="1:9" ht="21.95" customHeight="1">
      <c r="A27" s="52">
        <f t="shared" si="2"/>
        <v>26</v>
      </c>
      <c r="B27" s="68" t="s">
        <v>98</v>
      </c>
      <c r="C27" s="68" t="s">
        <v>18</v>
      </c>
      <c r="D27" s="4">
        <v>10.5</v>
      </c>
      <c r="E27" s="4">
        <v>6.25</v>
      </c>
      <c r="F27" s="5">
        <f t="shared" si="1"/>
        <v>16.75</v>
      </c>
      <c r="G27" s="7"/>
      <c r="H27" s="7" t="str">
        <f t="shared" si="0"/>
        <v/>
      </c>
      <c r="I27" s="5">
        <f t="shared" si="3"/>
        <v>16.75</v>
      </c>
    </row>
    <row r="28" spans="1:9" ht="21.95" customHeight="1">
      <c r="A28" s="52">
        <f t="shared" si="2"/>
        <v>27</v>
      </c>
      <c r="B28" s="69" t="s">
        <v>99</v>
      </c>
      <c r="C28" s="69" t="s">
        <v>100</v>
      </c>
      <c r="D28" s="4">
        <v>13.75</v>
      </c>
      <c r="E28" s="4">
        <v>8.5</v>
      </c>
      <c r="F28" s="5">
        <f t="shared" si="1"/>
        <v>22.25</v>
      </c>
      <c r="G28" s="7"/>
      <c r="H28" s="7" t="str">
        <f t="shared" si="0"/>
        <v/>
      </c>
      <c r="I28" s="5">
        <f t="shared" si="3"/>
        <v>22.25</v>
      </c>
    </row>
    <row r="29" spans="1:9" ht="21.95" customHeight="1">
      <c r="A29" s="52">
        <f t="shared" si="2"/>
        <v>28</v>
      </c>
      <c r="B29" s="70" t="s">
        <v>19</v>
      </c>
      <c r="C29" s="70" t="s">
        <v>101</v>
      </c>
      <c r="D29" s="4">
        <v>16.5</v>
      </c>
      <c r="E29" s="4">
        <v>11</v>
      </c>
      <c r="F29" s="5">
        <f t="shared" si="1"/>
        <v>27.5</v>
      </c>
      <c r="G29" s="7"/>
      <c r="H29" s="7" t="str">
        <f t="shared" si="0"/>
        <v/>
      </c>
      <c r="I29" s="5">
        <f t="shared" si="3"/>
        <v>27.5</v>
      </c>
    </row>
    <row r="30" spans="1:9" ht="21.95" customHeight="1">
      <c r="A30" s="52">
        <f t="shared" si="2"/>
        <v>29</v>
      </c>
      <c r="B30" s="71" t="s">
        <v>102</v>
      </c>
      <c r="C30" s="71" t="s">
        <v>103</v>
      </c>
      <c r="D30" s="4" t="s">
        <v>204</v>
      </c>
      <c r="E30" s="4">
        <v>0</v>
      </c>
      <c r="F30" s="5" t="e">
        <f t="shared" si="1"/>
        <v>#VALUE!</v>
      </c>
      <c r="G30" s="7"/>
      <c r="H30" s="7" t="str">
        <f t="shared" si="0"/>
        <v/>
      </c>
      <c r="I30" s="5" t="e">
        <f t="shared" si="3"/>
        <v>#VALUE!</v>
      </c>
    </row>
    <row r="31" spans="1:9" s="10" customFormat="1" ht="21.95" customHeight="1">
      <c r="A31" s="1" t="s">
        <v>0</v>
      </c>
      <c r="B31" s="1" t="s">
        <v>1</v>
      </c>
      <c r="C31" s="1" t="s">
        <v>2</v>
      </c>
      <c r="D31" s="1" t="s">
        <v>3</v>
      </c>
      <c r="E31" s="1" t="s">
        <v>4</v>
      </c>
      <c r="F31" s="1" t="s">
        <v>5</v>
      </c>
      <c r="G31" s="1" t="s">
        <v>6</v>
      </c>
      <c r="H31" s="1" t="s">
        <v>7</v>
      </c>
      <c r="I31" s="1" t="s">
        <v>8</v>
      </c>
    </row>
    <row r="32" spans="1:9" ht="21.95" customHeight="1">
      <c r="A32" s="53">
        <v>1</v>
      </c>
      <c r="B32" s="68" t="s">
        <v>104</v>
      </c>
      <c r="C32" s="68" t="s">
        <v>105</v>
      </c>
      <c r="D32" s="11">
        <v>14.5</v>
      </c>
      <c r="E32" s="11">
        <v>11.5</v>
      </c>
      <c r="F32" s="12">
        <f>2*((E32+D32)/2)</f>
        <v>26</v>
      </c>
      <c r="G32" s="13"/>
      <c r="H32" s="14" t="str">
        <f t="shared" ref="H32:H56" si="4">IF(G32="","",2*(D32+G32)/2)</f>
        <v/>
      </c>
      <c r="I32" s="12">
        <f>IF(H32="",F32,IF(H32&gt;F32,H32,F32))</f>
        <v>26</v>
      </c>
    </row>
    <row r="33" spans="1:9" ht="21.95" customHeight="1">
      <c r="A33" s="52">
        <f>A32+1</f>
        <v>2</v>
      </c>
      <c r="B33" s="68" t="s">
        <v>106</v>
      </c>
      <c r="C33" s="68" t="s">
        <v>107</v>
      </c>
      <c r="D33" s="4">
        <v>12.5</v>
      </c>
      <c r="E33" s="4">
        <v>11</v>
      </c>
      <c r="F33" s="12">
        <f t="shared" ref="F33:F56" si="5">2*((E33+D33)/2)</f>
        <v>23.5</v>
      </c>
      <c r="G33" s="7"/>
      <c r="H33" s="14" t="str">
        <f t="shared" si="4"/>
        <v/>
      </c>
      <c r="I33" s="5">
        <f>IF(H33="",F33,IF(H33&gt;F33,H33,F33))</f>
        <v>23.5</v>
      </c>
    </row>
    <row r="34" spans="1:9" ht="21.95" customHeight="1">
      <c r="A34" s="52">
        <f>A33+1</f>
        <v>3</v>
      </c>
      <c r="B34" s="68" t="s">
        <v>108</v>
      </c>
      <c r="C34" s="68" t="s">
        <v>109</v>
      </c>
      <c r="D34" s="4">
        <v>14</v>
      </c>
      <c r="E34" s="4">
        <v>17</v>
      </c>
      <c r="F34" s="12">
        <f t="shared" si="5"/>
        <v>31</v>
      </c>
      <c r="G34" s="6"/>
      <c r="H34" s="14" t="str">
        <f t="shared" si="4"/>
        <v/>
      </c>
      <c r="I34" s="5">
        <f>IF(H34="",F34,IF(H34&gt;F34,H34,F34))</f>
        <v>31</v>
      </c>
    </row>
    <row r="35" spans="1:9" ht="21.95" customHeight="1">
      <c r="A35" s="52">
        <f>A34+1</f>
        <v>4</v>
      </c>
      <c r="B35" s="68" t="s">
        <v>110</v>
      </c>
      <c r="C35" s="68" t="s">
        <v>79</v>
      </c>
      <c r="D35" s="4">
        <v>18.5</v>
      </c>
      <c r="E35" s="4">
        <v>17.25</v>
      </c>
      <c r="F35" s="12">
        <f t="shared" si="5"/>
        <v>35.75</v>
      </c>
      <c r="G35" s="6"/>
      <c r="H35" s="14" t="str">
        <f t="shared" si="4"/>
        <v/>
      </c>
      <c r="I35" s="5">
        <f>IF(H35="",F35,IF(H35&gt;F35,H35,F35))</f>
        <v>35.75</v>
      </c>
    </row>
    <row r="36" spans="1:9" ht="21.95" customHeight="1">
      <c r="A36" s="52">
        <f t="shared" ref="A36:A56" si="6">A35+1</f>
        <v>5</v>
      </c>
      <c r="B36" s="68" t="s">
        <v>111</v>
      </c>
      <c r="C36" s="68" t="s">
        <v>89</v>
      </c>
      <c r="D36" s="4">
        <v>16</v>
      </c>
      <c r="E36" s="4">
        <v>13</v>
      </c>
      <c r="F36" s="12">
        <f t="shared" si="5"/>
        <v>29</v>
      </c>
      <c r="G36" s="6"/>
      <c r="H36" s="14" t="str">
        <f t="shared" si="4"/>
        <v/>
      </c>
      <c r="I36" s="5">
        <f t="shared" ref="I36:I56" si="7">IF(H36="",F36,IF(H36&gt;F36,H36,F36))</f>
        <v>29</v>
      </c>
    </row>
    <row r="37" spans="1:9" ht="21.95" customHeight="1">
      <c r="A37" s="52">
        <f t="shared" si="6"/>
        <v>6</v>
      </c>
      <c r="B37" s="68" t="s">
        <v>112</v>
      </c>
      <c r="C37" s="68" t="s">
        <v>113</v>
      </c>
      <c r="D37" s="4">
        <v>13</v>
      </c>
      <c r="E37" s="4">
        <v>13.75</v>
      </c>
      <c r="F37" s="12">
        <f t="shared" si="5"/>
        <v>26.75</v>
      </c>
      <c r="G37" s="6"/>
      <c r="H37" s="14" t="str">
        <f t="shared" si="4"/>
        <v/>
      </c>
      <c r="I37" s="5">
        <f t="shared" si="7"/>
        <v>26.75</v>
      </c>
    </row>
    <row r="38" spans="1:9" ht="21.95" customHeight="1">
      <c r="A38" s="52">
        <f t="shared" si="6"/>
        <v>7</v>
      </c>
      <c r="B38" s="68" t="s">
        <v>114</v>
      </c>
      <c r="C38" s="68" t="s">
        <v>115</v>
      </c>
      <c r="D38" s="4">
        <v>15.5</v>
      </c>
      <c r="E38" s="4">
        <v>12.5</v>
      </c>
      <c r="F38" s="12">
        <f t="shared" si="5"/>
        <v>28</v>
      </c>
      <c r="G38" s="6"/>
      <c r="H38" s="14" t="str">
        <f t="shared" si="4"/>
        <v/>
      </c>
      <c r="I38" s="5">
        <f t="shared" si="7"/>
        <v>28</v>
      </c>
    </row>
    <row r="39" spans="1:9" ht="21.95" customHeight="1">
      <c r="A39" s="52">
        <f t="shared" si="6"/>
        <v>8</v>
      </c>
      <c r="B39" s="68" t="s">
        <v>14</v>
      </c>
      <c r="C39" s="68" t="s">
        <v>116</v>
      </c>
      <c r="D39" s="4">
        <v>15.25</v>
      </c>
      <c r="E39" s="4">
        <v>15.75</v>
      </c>
      <c r="F39" s="12">
        <f t="shared" si="5"/>
        <v>31</v>
      </c>
      <c r="G39" s="6"/>
      <c r="H39" s="14" t="str">
        <f t="shared" si="4"/>
        <v/>
      </c>
      <c r="I39" s="5">
        <f t="shared" si="7"/>
        <v>31</v>
      </c>
    </row>
    <row r="40" spans="1:9" ht="21.95" customHeight="1">
      <c r="A40" s="52">
        <f t="shared" si="6"/>
        <v>9</v>
      </c>
      <c r="B40" s="68" t="s">
        <v>117</v>
      </c>
      <c r="C40" s="68" t="s">
        <v>89</v>
      </c>
      <c r="D40" s="4">
        <v>16</v>
      </c>
      <c r="E40" s="4">
        <v>12.5</v>
      </c>
      <c r="F40" s="12">
        <f t="shared" si="5"/>
        <v>28.5</v>
      </c>
      <c r="G40" s="6"/>
      <c r="H40" s="14" t="str">
        <f t="shared" si="4"/>
        <v/>
      </c>
      <c r="I40" s="5">
        <f t="shared" si="7"/>
        <v>28.5</v>
      </c>
    </row>
    <row r="41" spans="1:9" ht="21.95" customHeight="1">
      <c r="A41" s="52">
        <f t="shared" si="6"/>
        <v>10</v>
      </c>
      <c r="B41" s="68" t="s">
        <v>118</v>
      </c>
      <c r="C41" s="68" t="s">
        <v>119</v>
      </c>
      <c r="D41" s="4">
        <v>15.5</v>
      </c>
      <c r="E41" s="4">
        <v>10</v>
      </c>
      <c r="F41" s="12">
        <f t="shared" si="5"/>
        <v>25.5</v>
      </c>
      <c r="G41" s="6"/>
      <c r="H41" s="14" t="str">
        <f t="shared" si="4"/>
        <v/>
      </c>
      <c r="I41" s="5">
        <f t="shared" si="7"/>
        <v>25.5</v>
      </c>
    </row>
    <row r="42" spans="1:9" ht="21.95" customHeight="1">
      <c r="A42" s="52">
        <f t="shared" si="6"/>
        <v>11</v>
      </c>
      <c r="B42" s="68" t="s">
        <v>120</v>
      </c>
      <c r="C42" s="68" t="s">
        <v>121</v>
      </c>
      <c r="D42" s="4">
        <v>11</v>
      </c>
      <c r="E42" s="4">
        <v>6.75</v>
      </c>
      <c r="F42" s="12">
        <f t="shared" si="5"/>
        <v>17.75</v>
      </c>
      <c r="G42" s="7"/>
      <c r="H42" s="14" t="str">
        <f t="shared" si="4"/>
        <v/>
      </c>
      <c r="I42" s="5">
        <f t="shared" si="7"/>
        <v>17.75</v>
      </c>
    </row>
    <row r="43" spans="1:9" ht="21.95" customHeight="1">
      <c r="A43" s="52">
        <f t="shared" si="6"/>
        <v>12</v>
      </c>
      <c r="B43" s="68" t="s">
        <v>122</v>
      </c>
      <c r="C43" s="68" t="s">
        <v>123</v>
      </c>
      <c r="D43" s="4">
        <v>13</v>
      </c>
      <c r="E43" s="4">
        <v>10</v>
      </c>
      <c r="F43" s="12">
        <f t="shared" si="5"/>
        <v>23</v>
      </c>
      <c r="G43" s="7"/>
      <c r="H43" s="14" t="str">
        <f t="shared" si="4"/>
        <v/>
      </c>
      <c r="I43" s="5">
        <f t="shared" si="7"/>
        <v>23</v>
      </c>
    </row>
    <row r="44" spans="1:9" ht="21.95" customHeight="1">
      <c r="A44" s="52">
        <f t="shared" si="6"/>
        <v>13</v>
      </c>
      <c r="B44" s="68" t="s">
        <v>124</v>
      </c>
      <c r="C44" s="68" t="s">
        <v>125</v>
      </c>
      <c r="D44" s="4">
        <v>13</v>
      </c>
      <c r="E44" s="4">
        <v>10.25</v>
      </c>
      <c r="F44" s="12">
        <f t="shared" si="5"/>
        <v>23.25</v>
      </c>
      <c r="G44" s="7"/>
      <c r="H44" s="14" t="str">
        <f t="shared" si="4"/>
        <v/>
      </c>
      <c r="I44" s="5">
        <f t="shared" si="7"/>
        <v>23.25</v>
      </c>
    </row>
    <row r="45" spans="1:9" ht="21.95" customHeight="1">
      <c r="A45" s="52">
        <f t="shared" si="6"/>
        <v>14</v>
      </c>
      <c r="B45" s="68" t="s">
        <v>126</v>
      </c>
      <c r="C45" s="68" t="s">
        <v>127</v>
      </c>
      <c r="D45" s="4">
        <v>15</v>
      </c>
      <c r="E45" s="4">
        <v>12</v>
      </c>
      <c r="F45" s="12">
        <f t="shared" si="5"/>
        <v>27</v>
      </c>
      <c r="G45" s="7"/>
      <c r="H45" s="14" t="str">
        <f t="shared" si="4"/>
        <v/>
      </c>
      <c r="I45" s="5">
        <f t="shared" si="7"/>
        <v>27</v>
      </c>
    </row>
    <row r="46" spans="1:9" ht="21.95" customHeight="1">
      <c r="A46" s="52">
        <f t="shared" si="6"/>
        <v>15</v>
      </c>
      <c r="B46" s="68" t="s">
        <v>128</v>
      </c>
      <c r="C46" s="68" t="s">
        <v>21</v>
      </c>
      <c r="D46" s="4">
        <v>18.5</v>
      </c>
      <c r="E46" s="4">
        <v>16.75</v>
      </c>
      <c r="F46" s="12">
        <f t="shared" si="5"/>
        <v>35.25</v>
      </c>
      <c r="G46" s="7"/>
      <c r="H46" s="14" t="str">
        <f t="shared" si="4"/>
        <v/>
      </c>
      <c r="I46" s="5">
        <f t="shared" si="7"/>
        <v>35.25</v>
      </c>
    </row>
    <row r="47" spans="1:9" ht="21.95" customHeight="1">
      <c r="A47" s="52">
        <f t="shared" si="6"/>
        <v>16</v>
      </c>
      <c r="B47" s="68" t="s">
        <v>129</v>
      </c>
      <c r="C47" s="68" t="s">
        <v>130</v>
      </c>
      <c r="D47" s="4" t="s">
        <v>204</v>
      </c>
      <c r="E47" s="4" t="s">
        <v>204</v>
      </c>
      <c r="F47" s="12" t="e">
        <f t="shared" si="5"/>
        <v>#VALUE!</v>
      </c>
      <c r="G47" s="7"/>
      <c r="H47" s="14" t="str">
        <f t="shared" si="4"/>
        <v/>
      </c>
      <c r="I47" s="5" t="e">
        <f t="shared" si="7"/>
        <v>#VALUE!</v>
      </c>
    </row>
    <row r="48" spans="1:9" ht="21.95" customHeight="1">
      <c r="A48" s="52">
        <f t="shared" si="6"/>
        <v>17</v>
      </c>
      <c r="B48" s="68" t="s">
        <v>131</v>
      </c>
      <c r="C48" s="68" t="s">
        <v>132</v>
      </c>
      <c r="D48" s="4">
        <v>10</v>
      </c>
      <c r="E48" s="4">
        <v>8</v>
      </c>
      <c r="F48" s="12">
        <f t="shared" si="5"/>
        <v>18</v>
      </c>
      <c r="G48" s="7"/>
      <c r="H48" s="14" t="str">
        <f t="shared" si="4"/>
        <v/>
      </c>
      <c r="I48" s="5">
        <f t="shared" si="7"/>
        <v>18</v>
      </c>
    </row>
    <row r="49" spans="1:9" ht="21.95" customHeight="1">
      <c r="A49" s="52">
        <f t="shared" si="6"/>
        <v>18</v>
      </c>
      <c r="B49" s="68" t="s">
        <v>133</v>
      </c>
      <c r="C49" s="68" t="s">
        <v>134</v>
      </c>
      <c r="D49" s="4">
        <v>11.5</v>
      </c>
      <c r="E49" s="4">
        <v>12</v>
      </c>
      <c r="F49" s="12">
        <f t="shared" si="5"/>
        <v>23.5</v>
      </c>
      <c r="G49" s="7"/>
      <c r="H49" s="14" t="str">
        <f t="shared" si="4"/>
        <v/>
      </c>
      <c r="I49" s="5">
        <f t="shared" si="7"/>
        <v>23.5</v>
      </c>
    </row>
    <row r="50" spans="1:9" ht="21.95" customHeight="1">
      <c r="A50" s="52">
        <f t="shared" si="6"/>
        <v>19</v>
      </c>
      <c r="B50" s="68" t="s">
        <v>135</v>
      </c>
      <c r="C50" s="68" t="s">
        <v>136</v>
      </c>
      <c r="D50" s="4">
        <v>10</v>
      </c>
      <c r="E50" s="4">
        <v>4.5</v>
      </c>
      <c r="F50" s="12">
        <f t="shared" si="5"/>
        <v>14.5</v>
      </c>
      <c r="G50" s="7"/>
      <c r="H50" s="14" t="str">
        <f t="shared" si="4"/>
        <v/>
      </c>
      <c r="I50" s="5">
        <f t="shared" si="7"/>
        <v>14.5</v>
      </c>
    </row>
    <row r="51" spans="1:9" ht="21.95" customHeight="1">
      <c r="A51" s="52">
        <f t="shared" si="6"/>
        <v>20</v>
      </c>
      <c r="B51" s="68" t="s">
        <v>137</v>
      </c>
      <c r="C51" s="68" t="s">
        <v>138</v>
      </c>
      <c r="D51" s="4">
        <v>8</v>
      </c>
      <c r="E51" s="4">
        <v>4.25</v>
      </c>
      <c r="F51" s="12">
        <f t="shared" si="5"/>
        <v>12.25</v>
      </c>
      <c r="G51" s="7"/>
      <c r="H51" s="14" t="str">
        <f t="shared" si="4"/>
        <v/>
      </c>
      <c r="I51" s="5">
        <f t="shared" si="7"/>
        <v>12.25</v>
      </c>
    </row>
    <row r="52" spans="1:9" ht="21.95" customHeight="1">
      <c r="A52" s="52">
        <f t="shared" si="6"/>
        <v>21</v>
      </c>
      <c r="B52" s="68" t="s">
        <v>139</v>
      </c>
      <c r="C52" s="68" t="s">
        <v>140</v>
      </c>
      <c r="D52" s="4">
        <v>11.5</v>
      </c>
      <c r="E52" s="4">
        <v>12.75</v>
      </c>
      <c r="F52" s="12">
        <f t="shared" si="5"/>
        <v>24.25</v>
      </c>
      <c r="G52" s="7"/>
      <c r="H52" s="14" t="str">
        <f t="shared" si="4"/>
        <v/>
      </c>
      <c r="I52" s="5">
        <f t="shared" si="7"/>
        <v>24.25</v>
      </c>
    </row>
    <row r="53" spans="1:9" ht="21.95" customHeight="1">
      <c r="A53" s="52">
        <f t="shared" si="6"/>
        <v>22</v>
      </c>
      <c r="B53" s="68" t="s">
        <v>141</v>
      </c>
      <c r="C53" s="68" t="s">
        <v>16</v>
      </c>
      <c r="D53" s="4">
        <v>13.5</v>
      </c>
      <c r="E53" s="4">
        <v>10</v>
      </c>
      <c r="F53" s="12">
        <f t="shared" si="5"/>
        <v>23.5</v>
      </c>
      <c r="G53" s="7"/>
      <c r="H53" s="14" t="str">
        <f t="shared" si="4"/>
        <v/>
      </c>
      <c r="I53" s="5">
        <f t="shared" si="7"/>
        <v>23.5</v>
      </c>
    </row>
    <row r="54" spans="1:9" ht="21.95" customHeight="1">
      <c r="A54" s="52">
        <f t="shared" si="6"/>
        <v>23</v>
      </c>
      <c r="B54" s="68" t="s">
        <v>142</v>
      </c>
      <c r="C54" s="68" t="s">
        <v>143</v>
      </c>
      <c r="D54" s="4">
        <v>16.5</v>
      </c>
      <c r="E54" s="4">
        <v>12.75</v>
      </c>
      <c r="F54" s="12">
        <f t="shared" si="5"/>
        <v>29.25</v>
      </c>
      <c r="G54" s="7"/>
      <c r="H54" s="14" t="str">
        <f t="shared" si="4"/>
        <v/>
      </c>
      <c r="I54" s="5">
        <f t="shared" si="7"/>
        <v>29.25</v>
      </c>
    </row>
    <row r="55" spans="1:9" ht="21.95" customHeight="1">
      <c r="A55" s="52">
        <f t="shared" si="6"/>
        <v>24</v>
      </c>
      <c r="B55" s="69" t="s">
        <v>144</v>
      </c>
      <c r="C55" s="69" t="s">
        <v>145</v>
      </c>
      <c r="D55" s="4">
        <v>14</v>
      </c>
      <c r="E55" s="4">
        <v>14</v>
      </c>
      <c r="F55" s="12">
        <f t="shared" si="5"/>
        <v>28</v>
      </c>
      <c r="G55" s="7"/>
      <c r="H55" s="14" t="str">
        <f t="shared" si="4"/>
        <v/>
      </c>
      <c r="I55" s="5">
        <f t="shared" si="7"/>
        <v>28</v>
      </c>
    </row>
    <row r="56" spans="1:9" ht="21.95" customHeight="1">
      <c r="A56" s="52">
        <f t="shared" si="6"/>
        <v>25</v>
      </c>
      <c r="B56" s="71" t="s">
        <v>146</v>
      </c>
      <c r="C56" s="71" t="s">
        <v>147</v>
      </c>
      <c r="D56" s="4">
        <v>12.5</v>
      </c>
      <c r="E56" s="4">
        <v>6</v>
      </c>
      <c r="F56" s="12">
        <f t="shared" si="5"/>
        <v>18.5</v>
      </c>
      <c r="G56" s="7"/>
      <c r="H56" s="14" t="str">
        <f t="shared" si="4"/>
        <v/>
      </c>
      <c r="I56" s="5">
        <f t="shared" si="7"/>
        <v>18.5</v>
      </c>
    </row>
    <row r="57" spans="1:9" s="2" customFormat="1" ht="21.95" customHeight="1">
      <c r="A57" s="1" t="s">
        <v>0</v>
      </c>
      <c r="B57" s="1" t="s">
        <v>1</v>
      </c>
      <c r="C57" s="1" t="s">
        <v>2</v>
      </c>
      <c r="D57" s="1" t="s">
        <v>3</v>
      </c>
      <c r="E57" s="1" t="s">
        <v>4</v>
      </c>
      <c r="F57" s="1" t="s">
        <v>5</v>
      </c>
      <c r="G57" s="1" t="s">
        <v>6</v>
      </c>
      <c r="H57" s="1" t="s">
        <v>7</v>
      </c>
      <c r="I57" s="1" t="s">
        <v>8</v>
      </c>
    </row>
    <row r="58" spans="1:9" ht="21.95" customHeight="1">
      <c r="A58" s="53">
        <v>1</v>
      </c>
      <c r="B58" s="68" t="s">
        <v>148</v>
      </c>
      <c r="C58" s="68" t="s">
        <v>149</v>
      </c>
      <c r="D58" s="11">
        <v>17</v>
      </c>
      <c r="E58" s="11">
        <v>12.25</v>
      </c>
      <c r="F58" s="12">
        <f>2*((E58+D58)/2)</f>
        <v>29.25</v>
      </c>
      <c r="G58" s="13"/>
      <c r="H58" s="14" t="str">
        <f t="shared" ref="H58:H88" si="8">IF(G58="","",2*(D58+G58)/2)</f>
        <v/>
      </c>
      <c r="I58" s="12">
        <f>IF(H58="",F58,IF(H58&gt;F58,H58,F58))</f>
        <v>29.25</v>
      </c>
    </row>
    <row r="59" spans="1:9" ht="21.95" customHeight="1">
      <c r="A59" s="52">
        <f>A58+1</f>
        <v>2</v>
      </c>
      <c r="B59" s="68" t="s">
        <v>150</v>
      </c>
      <c r="C59" s="68" t="s">
        <v>151</v>
      </c>
      <c r="D59" s="4">
        <v>15.75</v>
      </c>
      <c r="E59" s="4">
        <v>17.25</v>
      </c>
      <c r="F59" s="12">
        <f t="shared" ref="F59:F88" si="9">2*((E59+D59)/2)</f>
        <v>33</v>
      </c>
      <c r="G59" s="7"/>
      <c r="H59" s="14" t="str">
        <f t="shared" si="8"/>
        <v/>
      </c>
      <c r="I59" s="5">
        <f>IF(H59="",F59,IF(H59&gt;F59,H59,F59))</f>
        <v>33</v>
      </c>
    </row>
    <row r="60" spans="1:9" ht="21.95" customHeight="1">
      <c r="A60" s="52">
        <f>A59+1</f>
        <v>3</v>
      </c>
      <c r="B60" s="68" t="s">
        <v>152</v>
      </c>
      <c r="C60" s="68" t="s">
        <v>153</v>
      </c>
      <c r="D60" s="4">
        <v>18</v>
      </c>
      <c r="E60" s="4">
        <v>13</v>
      </c>
      <c r="F60" s="12">
        <f t="shared" si="9"/>
        <v>31</v>
      </c>
      <c r="G60" s="6"/>
      <c r="H60" s="14" t="str">
        <f t="shared" si="8"/>
        <v/>
      </c>
      <c r="I60" s="5">
        <f>IF(H60="",F60,IF(H60&gt;F60,H60,F60))</f>
        <v>31</v>
      </c>
    </row>
    <row r="61" spans="1:9" ht="21.95" customHeight="1">
      <c r="A61" s="52">
        <f>A60+1</f>
        <v>4</v>
      </c>
      <c r="B61" s="68" t="s">
        <v>154</v>
      </c>
      <c r="C61" s="68" t="s">
        <v>155</v>
      </c>
      <c r="D61" s="4">
        <v>14</v>
      </c>
      <c r="E61" s="4">
        <v>10.75</v>
      </c>
      <c r="F61" s="12">
        <f t="shared" si="9"/>
        <v>24.75</v>
      </c>
      <c r="G61" s="6"/>
      <c r="H61" s="14" t="str">
        <f t="shared" si="8"/>
        <v/>
      </c>
      <c r="I61" s="5">
        <f>IF(H61="",F61,IF(H61&gt;F61,H61,F61))</f>
        <v>24.75</v>
      </c>
    </row>
    <row r="62" spans="1:9" ht="21.95" customHeight="1">
      <c r="A62" s="52">
        <f t="shared" ref="A62:A88" si="10">A61+1</f>
        <v>5</v>
      </c>
      <c r="B62" s="68" t="s">
        <v>156</v>
      </c>
      <c r="C62" s="68" t="s">
        <v>89</v>
      </c>
      <c r="D62" s="4">
        <v>15</v>
      </c>
      <c r="E62" s="4">
        <v>13</v>
      </c>
      <c r="F62" s="12">
        <f t="shared" si="9"/>
        <v>28</v>
      </c>
      <c r="G62" s="6"/>
      <c r="H62" s="14" t="str">
        <f t="shared" si="8"/>
        <v/>
      </c>
      <c r="I62" s="5">
        <f t="shared" ref="I62:I88" si="11">IF(H62="",F62,IF(H62&gt;F62,H62,F62))</f>
        <v>28</v>
      </c>
    </row>
    <row r="63" spans="1:9" ht="21.95" customHeight="1">
      <c r="A63" s="52">
        <f t="shared" si="10"/>
        <v>6</v>
      </c>
      <c r="B63" s="68" t="s">
        <v>157</v>
      </c>
      <c r="C63" s="68" t="s">
        <v>158</v>
      </c>
      <c r="D63" s="4">
        <v>13</v>
      </c>
      <c r="E63" s="4">
        <v>18.5</v>
      </c>
      <c r="F63" s="12">
        <f t="shared" si="9"/>
        <v>31.5</v>
      </c>
      <c r="G63" s="6"/>
      <c r="H63" s="14" t="str">
        <f t="shared" si="8"/>
        <v/>
      </c>
      <c r="I63" s="5">
        <f t="shared" si="11"/>
        <v>31.5</v>
      </c>
    </row>
    <row r="64" spans="1:9" ht="21.95" customHeight="1">
      <c r="A64" s="52">
        <f t="shared" si="10"/>
        <v>7</v>
      </c>
      <c r="B64" s="68" t="s">
        <v>159</v>
      </c>
      <c r="C64" s="68" t="s">
        <v>160</v>
      </c>
      <c r="D64" s="4">
        <v>15.5</v>
      </c>
      <c r="E64" s="4">
        <v>13.75</v>
      </c>
      <c r="F64" s="12">
        <f t="shared" si="9"/>
        <v>29.25</v>
      </c>
      <c r="G64" s="6"/>
      <c r="H64" s="14" t="str">
        <f t="shared" si="8"/>
        <v/>
      </c>
      <c r="I64" s="5">
        <f t="shared" si="11"/>
        <v>29.25</v>
      </c>
    </row>
    <row r="65" spans="1:9" ht="21.95" customHeight="1">
      <c r="A65" s="52">
        <f t="shared" si="10"/>
        <v>8</v>
      </c>
      <c r="B65" s="68" t="s">
        <v>161</v>
      </c>
      <c r="C65" s="68" t="s">
        <v>162</v>
      </c>
      <c r="D65" s="4">
        <v>14</v>
      </c>
      <c r="E65" s="4">
        <v>14</v>
      </c>
      <c r="F65" s="12">
        <f t="shared" si="9"/>
        <v>28</v>
      </c>
      <c r="G65" s="6"/>
      <c r="H65" s="14" t="str">
        <f t="shared" si="8"/>
        <v/>
      </c>
      <c r="I65" s="5">
        <f t="shared" si="11"/>
        <v>28</v>
      </c>
    </row>
    <row r="66" spans="1:9" ht="21.95" customHeight="1">
      <c r="A66" s="52">
        <f t="shared" si="10"/>
        <v>9</v>
      </c>
      <c r="B66" s="68" t="s">
        <v>163</v>
      </c>
      <c r="C66" s="68" t="s">
        <v>164</v>
      </c>
      <c r="D66" s="4">
        <v>10</v>
      </c>
      <c r="E66" s="4">
        <v>15.5</v>
      </c>
      <c r="F66" s="12">
        <f t="shared" si="9"/>
        <v>25.5</v>
      </c>
      <c r="G66" s="6"/>
      <c r="H66" s="14" t="str">
        <f t="shared" si="8"/>
        <v/>
      </c>
      <c r="I66" s="5">
        <f t="shared" si="11"/>
        <v>25.5</v>
      </c>
    </row>
    <row r="67" spans="1:9" ht="21.95" customHeight="1">
      <c r="A67" s="52">
        <f t="shared" si="10"/>
        <v>10</v>
      </c>
      <c r="B67" s="68" t="s">
        <v>165</v>
      </c>
      <c r="C67" s="68" t="s">
        <v>166</v>
      </c>
      <c r="D67" s="4">
        <v>16</v>
      </c>
      <c r="E67" s="4">
        <v>13</v>
      </c>
      <c r="F67" s="12">
        <f t="shared" si="9"/>
        <v>29</v>
      </c>
      <c r="G67" s="6"/>
      <c r="H67" s="14" t="str">
        <f t="shared" si="8"/>
        <v/>
      </c>
      <c r="I67" s="5">
        <f t="shared" si="11"/>
        <v>29</v>
      </c>
    </row>
    <row r="68" spans="1:9" ht="21.95" customHeight="1">
      <c r="A68" s="52">
        <f t="shared" si="10"/>
        <v>11</v>
      </c>
      <c r="B68" s="68" t="s">
        <v>167</v>
      </c>
      <c r="C68" s="68" t="s">
        <v>168</v>
      </c>
      <c r="D68" s="4">
        <v>16.5</v>
      </c>
      <c r="E68" s="4">
        <v>12.25</v>
      </c>
      <c r="F68" s="12">
        <f t="shared" si="9"/>
        <v>28.75</v>
      </c>
      <c r="G68" s="7"/>
      <c r="H68" s="14" t="str">
        <f t="shared" si="8"/>
        <v/>
      </c>
      <c r="I68" s="5">
        <f t="shared" si="11"/>
        <v>28.75</v>
      </c>
    </row>
    <row r="69" spans="1:9" ht="21.95" customHeight="1">
      <c r="A69" s="52">
        <f t="shared" si="10"/>
        <v>12</v>
      </c>
      <c r="B69" s="68" t="s">
        <v>169</v>
      </c>
      <c r="C69" s="68" t="s">
        <v>170</v>
      </c>
      <c r="D69" s="4">
        <v>14</v>
      </c>
      <c r="E69" s="4">
        <v>10.5</v>
      </c>
      <c r="F69" s="12">
        <f t="shared" si="9"/>
        <v>24.5</v>
      </c>
      <c r="G69" s="7"/>
      <c r="H69" s="14" t="str">
        <f t="shared" si="8"/>
        <v/>
      </c>
      <c r="I69" s="5">
        <f t="shared" si="11"/>
        <v>24.5</v>
      </c>
    </row>
    <row r="70" spans="1:9" ht="21.95" customHeight="1">
      <c r="A70" s="52">
        <f t="shared" si="10"/>
        <v>13</v>
      </c>
      <c r="B70" s="68" t="s">
        <v>171</v>
      </c>
      <c r="C70" s="68" t="s">
        <v>149</v>
      </c>
      <c r="D70" s="4">
        <v>10.5</v>
      </c>
      <c r="E70" s="4">
        <v>12.5</v>
      </c>
      <c r="F70" s="12">
        <f t="shared" si="9"/>
        <v>23</v>
      </c>
      <c r="G70" s="7"/>
      <c r="H70" s="14" t="str">
        <f t="shared" si="8"/>
        <v/>
      </c>
      <c r="I70" s="5">
        <f t="shared" si="11"/>
        <v>23</v>
      </c>
    </row>
    <row r="71" spans="1:9" ht="21.95" customHeight="1">
      <c r="A71" s="52">
        <f t="shared" si="10"/>
        <v>14</v>
      </c>
      <c r="B71" s="68" t="s">
        <v>172</v>
      </c>
      <c r="C71" s="68" t="s">
        <v>173</v>
      </c>
      <c r="D71" s="4">
        <v>10</v>
      </c>
      <c r="E71" s="4">
        <v>9</v>
      </c>
      <c r="F71" s="12">
        <f t="shared" si="9"/>
        <v>19</v>
      </c>
      <c r="G71" s="7"/>
      <c r="H71" s="14" t="str">
        <f t="shared" si="8"/>
        <v/>
      </c>
      <c r="I71" s="5">
        <f t="shared" si="11"/>
        <v>19</v>
      </c>
    </row>
    <row r="72" spans="1:9" ht="21.95" customHeight="1">
      <c r="A72" s="52">
        <f t="shared" si="10"/>
        <v>15</v>
      </c>
      <c r="B72" s="68" t="s">
        <v>174</v>
      </c>
      <c r="C72" s="68" t="s">
        <v>175</v>
      </c>
      <c r="D72" s="4">
        <v>10.5</v>
      </c>
      <c r="E72" s="4">
        <v>10</v>
      </c>
      <c r="F72" s="12">
        <f t="shared" si="9"/>
        <v>20.5</v>
      </c>
      <c r="G72" s="7"/>
      <c r="H72" s="14" t="str">
        <f t="shared" si="8"/>
        <v/>
      </c>
      <c r="I72" s="5">
        <f t="shared" si="11"/>
        <v>20.5</v>
      </c>
    </row>
    <row r="73" spans="1:9" ht="21.95" customHeight="1">
      <c r="A73" s="52">
        <f t="shared" si="10"/>
        <v>16</v>
      </c>
      <c r="B73" s="68" t="s">
        <v>176</v>
      </c>
      <c r="C73" s="68" t="s">
        <v>177</v>
      </c>
      <c r="D73" s="4">
        <v>15</v>
      </c>
      <c r="E73" s="4">
        <v>9.5</v>
      </c>
      <c r="F73" s="12">
        <f t="shared" si="9"/>
        <v>24.5</v>
      </c>
      <c r="G73" s="7"/>
      <c r="H73" s="14" t="str">
        <f t="shared" si="8"/>
        <v/>
      </c>
      <c r="I73" s="5">
        <f t="shared" si="11"/>
        <v>24.5</v>
      </c>
    </row>
    <row r="74" spans="1:9" ht="21.95" customHeight="1">
      <c r="A74" s="52">
        <f t="shared" si="10"/>
        <v>17</v>
      </c>
      <c r="B74" s="68" t="s">
        <v>178</v>
      </c>
      <c r="C74" s="68" t="s">
        <v>17</v>
      </c>
      <c r="D74" s="4">
        <v>12.5</v>
      </c>
      <c r="E74" s="4">
        <v>8</v>
      </c>
      <c r="F74" s="12">
        <f t="shared" si="9"/>
        <v>20.5</v>
      </c>
      <c r="G74" s="7"/>
      <c r="H74" s="14" t="str">
        <f t="shared" si="8"/>
        <v/>
      </c>
      <c r="I74" s="5">
        <f t="shared" si="11"/>
        <v>20.5</v>
      </c>
    </row>
    <row r="75" spans="1:9" ht="21.95" customHeight="1">
      <c r="A75" s="52">
        <f t="shared" si="10"/>
        <v>18</v>
      </c>
      <c r="B75" s="68" t="s">
        <v>179</v>
      </c>
      <c r="C75" s="68" t="s">
        <v>180</v>
      </c>
      <c r="D75" s="4">
        <v>10.75</v>
      </c>
      <c r="E75" s="4">
        <v>11</v>
      </c>
      <c r="F75" s="12">
        <f t="shared" si="9"/>
        <v>21.75</v>
      </c>
      <c r="G75" s="7"/>
      <c r="H75" s="14" t="str">
        <f t="shared" si="8"/>
        <v/>
      </c>
      <c r="I75" s="5">
        <f t="shared" si="11"/>
        <v>21.75</v>
      </c>
    </row>
    <row r="76" spans="1:9" ht="21.95" customHeight="1">
      <c r="A76" s="52">
        <f t="shared" si="10"/>
        <v>19</v>
      </c>
      <c r="B76" s="68" t="s">
        <v>181</v>
      </c>
      <c r="C76" s="68" t="s">
        <v>182</v>
      </c>
      <c r="D76" s="4">
        <v>10.5</v>
      </c>
      <c r="E76" s="4">
        <v>4.5</v>
      </c>
      <c r="F76" s="12">
        <f t="shared" si="9"/>
        <v>15</v>
      </c>
      <c r="G76" s="7"/>
      <c r="H76" s="14" t="str">
        <f t="shared" si="8"/>
        <v/>
      </c>
      <c r="I76" s="5">
        <f t="shared" si="11"/>
        <v>15</v>
      </c>
    </row>
    <row r="77" spans="1:9" ht="21.95" customHeight="1">
      <c r="A77" s="52">
        <f t="shared" si="10"/>
        <v>20</v>
      </c>
      <c r="B77" s="68" t="s">
        <v>183</v>
      </c>
      <c r="C77" s="68" t="s">
        <v>184</v>
      </c>
      <c r="D77" s="4">
        <v>13.5</v>
      </c>
      <c r="E77" s="4">
        <v>6.5</v>
      </c>
      <c r="F77" s="12">
        <f t="shared" si="9"/>
        <v>20</v>
      </c>
      <c r="G77" s="7"/>
      <c r="H77" s="14" t="str">
        <f t="shared" si="8"/>
        <v/>
      </c>
      <c r="I77" s="5">
        <f t="shared" si="11"/>
        <v>20</v>
      </c>
    </row>
    <row r="78" spans="1:9" ht="21.95" customHeight="1">
      <c r="A78" s="52">
        <f t="shared" si="10"/>
        <v>21</v>
      </c>
      <c r="B78" s="68" t="s">
        <v>12</v>
      </c>
      <c r="C78" s="68" t="s">
        <v>185</v>
      </c>
      <c r="D78" s="4">
        <v>11.75</v>
      </c>
      <c r="E78" s="4">
        <v>6.5</v>
      </c>
      <c r="F78" s="12">
        <f t="shared" si="9"/>
        <v>18.25</v>
      </c>
      <c r="G78" s="7"/>
      <c r="H78" s="14" t="str">
        <f t="shared" si="8"/>
        <v/>
      </c>
      <c r="I78" s="5">
        <f t="shared" si="11"/>
        <v>18.25</v>
      </c>
    </row>
    <row r="79" spans="1:9" ht="21.95" customHeight="1">
      <c r="A79" s="52">
        <f t="shared" si="10"/>
        <v>22</v>
      </c>
      <c r="B79" s="68" t="s">
        <v>186</v>
      </c>
      <c r="C79" s="68" t="s">
        <v>187</v>
      </c>
      <c r="D79" s="4">
        <v>17</v>
      </c>
      <c r="E79" s="4">
        <v>12</v>
      </c>
      <c r="F79" s="12">
        <f t="shared" si="9"/>
        <v>29</v>
      </c>
      <c r="G79" s="7"/>
      <c r="H79" s="14" t="str">
        <f t="shared" si="8"/>
        <v/>
      </c>
      <c r="I79" s="5">
        <f t="shared" si="11"/>
        <v>29</v>
      </c>
    </row>
    <row r="80" spans="1:9" ht="21.95" customHeight="1">
      <c r="A80" s="52">
        <f t="shared" si="10"/>
        <v>23</v>
      </c>
      <c r="B80" s="68" t="s">
        <v>188</v>
      </c>
      <c r="C80" s="68" t="s">
        <v>189</v>
      </c>
      <c r="D80" s="4">
        <v>13</v>
      </c>
      <c r="E80" s="4">
        <v>10.5</v>
      </c>
      <c r="F80" s="12">
        <f t="shared" si="9"/>
        <v>23.5</v>
      </c>
      <c r="G80" s="7"/>
      <c r="H80" s="14" t="str">
        <f t="shared" si="8"/>
        <v/>
      </c>
      <c r="I80" s="5">
        <f t="shared" si="11"/>
        <v>23.5</v>
      </c>
    </row>
    <row r="81" spans="1:9" ht="21.95" customHeight="1">
      <c r="A81" s="52">
        <f t="shared" si="10"/>
        <v>24</v>
      </c>
      <c r="B81" s="68" t="s">
        <v>190</v>
      </c>
      <c r="C81" s="68" t="s">
        <v>191</v>
      </c>
      <c r="D81" s="4">
        <v>18</v>
      </c>
      <c r="E81" s="4">
        <v>10.75</v>
      </c>
      <c r="F81" s="12">
        <f t="shared" si="9"/>
        <v>28.75</v>
      </c>
      <c r="G81" s="7"/>
      <c r="H81" s="14" t="str">
        <f t="shared" si="8"/>
        <v/>
      </c>
      <c r="I81" s="5">
        <f t="shared" si="11"/>
        <v>28.75</v>
      </c>
    </row>
    <row r="82" spans="1:9" ht="21.95" customHeight="1">
      <c r="A82" s="52">
        <f t="shared" si="10"/>
        <v>25</v>
      </c>
      <c r="B82" s="68" t="s">
        <v>192</v>
      </c>
      <c r="C82" s="68" t="s">
        <v>116</v>
      </c>
      <c r="D82" s="4">
        <v>14.5</v>
      </c>
      <c r="E82" s="4">
        <v>15.25</v>
      </c>
      <c r="F82" s="12">
        <f t="shared" si="9"/>
        <v>29.75</v>
      </c>
      <c r="G82" s="7"/>
      <c r="H82" s="14" t="str">
        <f t="shared" si="8"/>
        <v/>
      </c>
      <c r="I82" s="5">
        <f t="shared" si="11"/>
        <v>29.75</v>
      </c>
    </row>
    <row r="83" spans="1:9" ht="21.95" customHeight="1">
      <c r="A83" s="52">
        <f t="shared" si="10"/>
        <v>26</v>
      </c>
      <c r="B83" s="68" t="s">
        <v>193</v>
      </c>
      <c r="C83" s="68" t="s">
        <v>194</v>
      </c>
      <c r="D83" s="4">
        <v>12</v>
      </c>
      <c r="E83" s="4">
        <v>13</v>
      </c>
      <c r="F83" s="12">
        <f t="shared" si="9"/>
        <v>25</v>
      </c>
      <c r="G83" s="7"/>
      <c r="H83" s="14" t="str">
        <f t="shared" si="8"/>
        <v/>
      </c>
      <c r="I83" s="5">
        <f t="shared" si="11"/>
        <v>25</v>
      </c>
    </row>
    <row r="84" spans="1:9" ht="21.95" customHeight="1">
      <c r="A84" s="52">
        <f t="shared" si="10"/>
        <v>27</v>
      </c>
      <c r="B84" s="68" t="s">
        <v>195</v>
      </c>
      <c r="C84" s="68" t="s">
        <v>196</v>
      </c>
      <c r="D84" s="4">
        <v>14</v>
      </c>
      <c r="E84" s="4">
        <v>12.75</v>
      </c>
      <c r="F84" s="12">
        <f t="shared" si="9"/>
        <v>26.75</v>
      </c>
      <c r="G84" s="9"/>
      <c r="H84" s="14" t="str">
        <f t="shared" si="8"/>
        <v/>
      </c>
      <c r="I84" s="5">
        <f t="shared" si="11"/>
        <v>26.75</v>
      </c>
    </row>
    <row r="85" spans="1:9" ht="21.95" customHeight="1">
      <c r="A85" s="52">
        <f t="shared" si="10"/>
        <v>28</v>
      </c>
      <c r="B85" s="72" t="s">
        <v>15</v>
      </c>
      <c r="C85" s="72" t="s">
        <v>197</v>
      </c>
      <c r="D85" s="4" t="s">
        <v>204</v>
      </c>
      <c r="E85" s="4" t="s">
        <v>204</v>
      </c>
      <c r="F85" s="12" t="e">
        <f t="shared" si="9"/>
        <v>#VALUE!</v>
      </c>
      <c r="G85" s="9"/>
      <c r="H85" s="14" t="str">
        <f t="shared" si="8"/>
        <v/>
      </c>
      <c r="I85" s="5" t="e">
        <f t="shared" si="11"/>
        <v>#VALUE!</v>
      </c>
    </row>
    <row r="86" spans="1:9" ht="21.95" customHeight="1">
      <c r="A86" s="52">
        <f t="shared" si="10"/>
        <v>29</v>
      </c>
      <c r="B86" s="68" t="s">
        <v>198</v>
      </c>
      <c r="C86" s="68" t="s">
        <v>199</v>
      </c>
      <c r="D86" s="4">
        <v>12.75</v>
      </c>
      <c r="E86" s="4">
        <v>7.5</v>
      </c>
      <c r="F86" s="12">
        <f t="shared" si="9"/>
        <v>20.25</v>
      </c>
      <c r="G86" s="9"/>
      <c r="H86" s="14" t="str">
        <f t="shared" si="8"/>
        <v/>
      </c>
      <c r="I86" s="5">
        <f t="shared" si="11"/>
        <v>20.25</v>
      </c>
    </row>
    <row r="87" spans="1:9" ht="21.95" customHeight="1">
      <c r="A87" s="52">
        <f t="shared" si="10"/>
        <v>30</v>
      </c>
      <c r="B87" s="71" t="s">
        <v>200</v>
      </c>
      <c r="C87" s="71" t="s">
        <v>201</v>
      </c>
      <c r="D87" s="4">
        <v>14</v>
      </c>
      <c r="E87" s="4">
        <v>8</v>
      </c>
      <c r="F87" s="12">
        <f t="shared" si="9"/>
        <v>22</v>
      </c>
      <c r="G87" s="9"/>
      <c r="H87" s="14" t="str">
        <f t="shared" si="8"/>
        <v/>
      </c>
      <c r="I87" s="5">
        <f t="shared" si="11"/>
        <v>22</v>
      </c>
    </row>
    <row r="88" spans="1:9" ht="21.95" customHeight="1">
      <c r="A88" s="52">
        <f t="shared" si="10"/>
        <v>31</v>
      </c>
      <c r="B88" s="71" t="s">
        <v>202</v>
      </c>
      <c r="C88" s="71" t="s">
        <v>203</v>
      </c>
      <c r="D88" s="4">
        <v>8</v>
      </c>
      <c r="E88" s="4">
        <v>10</v>
      </c>
      <c r="F88" s="12">
        <f t="shared" si="9"/>
        <v>18</v>
      </c>
      <c r="G88" s="9"/>
      <c r="H88" s="14" t="str">
        <f t="shared" si="8"/>
        <v/>
      </c>
      <c r="I88" s="5">
        <f t="shared" si="11"/>
        <v>18</v>
      </c>
    </row>
  </sheetData>
  <printOptions horizontalCentered="1" verticalCentered="1"/>
  <pageMargins left="0.19685039370078741" right="0.19685039370078741" top="0.74803149606299213" bottom="0.62992125984251968" header="0.19685039370078741" footer="0.62992125984251968"/>
  <pageSetup paperSize="9" scale="85" orientation="portrait" r:id="rId1"/>
  <headerFooter alignWithMargins="0">
    <oddHeader xml:space="preserve">&amp;L&amp;"Comic Sans MS,Gras"&amp;12السنة الثالثة مالية المؤسسة
2019/2018&amp;C
&amp;"Comic Sans MS,Gras"&amp;12محضر العلامات لمقياس: 
التقييم المالي للمؤسسات
الفوج&amp;P  &amp;R&amp;"Comic Sans MS,Gras"&amp;12  كلية العلوم الاقتصادية و علوم التسيير
 قسم العلوم المالية
-نظام LMD-
</oddHeader>
    <oddFooter>&amp;C&amp;"Comic Sans MS,Gras"&amp;12    الامضاء:&amp;R&amp;"Mudir MT,Gras"&amp;12  ا&amp;"Comic Sans MS,Gras"لأستاذ(ة):</oddFooter>
  </headerFooter>
  <rowBreaks count="2" manualBreakCount="2">
    <brk id="30" max="8" man="1"/>
    <brk id="56" max="8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H88"/>
  <sheetViews>
    <sheetView rightToLeft="1" view="pageBreakPreview" topLeftCell="A10" zoomScaleSheetLayoutView="100" workbookViewId="0">
      <selection activeCell="D30" sqref="D30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5" width="10.7109375" style="16" customWidth="1"/>
    <col min="6" max="7" width="10.7109375" style="8" customWidth="1"/>
    <col min="8" max="8" width="12.85546875" style="16" customWidth="1"/>
    <col min="9" max="256" width="11.5703125" style="8"/>
    <col min="257" max="257" width="3.85546875" style="8" bestFit="1" customWidth="1"/>
    <col min="258" max="258" width="12.85546875" style="8" customWidth="1"/>
    <col min="259" max="259" width="16.5703125" style="8" customWidth="1"/>
    <col min="260" max="261" width="8.28515625" style="8" customWidth="1"/>
    <col min="262" max="262" width="7.5703125" style="8" customWidth="1"/>
    <col min="263" max="263" width="8.5703125" style="8" customWidth="1"/>
    <col min="264" max="264" width="10" style="8" customWidth="1"/>
    <col min="265" max="512" width="11.5703125" style="8"/>
    <col min="513" max="513" width="3.85546875" style="8" bestFit="1" customWidth="1"/>
    <col min="514" max="514" width="12.85546875" style="8" customWidth="1"/>
    <col min="515" max="515" width="16.5703125" style="8" customWidth="1"/>
    <col min="516" max="517" width="8.28515625" style="8" customWidth="1"/>
    <col min="518" max="518" width="7.5703125" style="8" customWidth="1"/>
    <col min="519" max="519" width="8.5703125" style="8" customWidth="1"/>
    <col min="520" max="520" width="10" style="8" customWidth="1"/>
    <col min="521" max="768" width="11.5703125" style="8"/>
    <col min="769" max="769" width="3.85546875" style="8" bestFit="1" customWidth="1"/>
    <col min="770" max="770" width="12.85546875" style="8" customWidth="1"/>
    <col min="771" max="771" width="16.5703125" style="8" customWidth="1"/>
    <col min="772" max="773" width="8.28515625" style="8" customWidth="1"/>
    <col min="774" max="774" width="7.5703125" style="8" customWidth="1"/>
    <col min="775" max="775" width="8.5703125" style="8" customWidth="1"/>
    <col min="776" max="776" width="10" style="8" customWidth="1"/>
    <col min="777" max="1024" width="11.5703125" style="8"/>
    <col min="1025" max="1025" width="3.85546875" style="8" bestFit="1" customWidth="1"/>
    <col min="1026" max="1026" width="12.85546875" style="8" customWidth="1"/>
    <col min="1027" max="1027" width="16.5703125" style="8" customWidth="1"/>
    <col min="1028" max="1029" width="8.28515625" style="8" customWidth="1"/>
    <col min="1030" max="1030" width="7.5703125" style="8" customWidth="1"/>
    <col min="1031" max="1031" width="8.5703125" style="8" customWidth="1"/>
    <col min="1032" max="1032" width="10" style="8" customWidth="1"/>
    <col min="1033" max="1280" width="11.5703125" style="8"/>
    <col min="1281" max="1281" width="3.85546875" style="8" bestFit="1" customWidth="1"/>
    <col min="1282" max="1282" width="12.85546875" style="8" customWidth="1"/>
    <col min="1283" max="1283" width="16.5703125" style="8" customWidth="1"/>
    <col min="1284" max="1285" width="8.28515625" style="8" customWidth="1"/>
    <col min="1286" max="1286" width="7.5703125" style="8" customWidth="1"/>
    <col min="1287" max="1287" width="8.5703125" style="8" customWidth="1"/>
    <col min="1288" max="1288" width="10" style="8" customWidth="1"/>
    <col min="1289" max="1536" width="11.5703125" style="8"/>
    <col min="1537" max="1537" width="3.85546875" style="8" bestFit="1" customWidth="1"/>
    <col min="1538" max="1538" width="12.85546875" style="8" customWidth="1"/>
    <col min="1539" max="1539" width="16.5703125" style="8" customWidth="1"/>
    <col min="1540" max="1541" width="8.28515625" style="8" customWidth="1"/>
    <col min="1542" max="1542" width="7.5703125" style="8" customWidth="1"/>
    <col min="1543" max="1543" width="8.5703125" style="8" customWidth="1"/>
    <col min="1544" max="1544" width="10" style="8" customWidth="1"/>
    <col min="1545" max="1792" width="11.5703125" style="8"/>
    <col min="1793" max="1793" width="3.85546875" style="8" bestFit="1" customWidth="1"/>
    <col min="1794" max="1794" width="12.85546875" style="8" customWidth="1"/>
    <col min="1795" max="1795" width="16.5703125" style="8" customWidth="1"/>
    <col min="1796" max="1797" width="8.28515625" style="8" customWidth="1"/>
    <col min="1798" max="1798" width="7.5703125" style="8" customWidth="1"/>
    <col min="1799" max="1799" width="8.5703125" style="8" customWidth="1"/>
    <col min="1800" max="1800" width="10" style="8" customWidth="1"/>
    <col min="1801" max="2048" width="11.5703125" style="8"/>
    <col min="2049" max="2049" width="3.85546875" style="8" bestFit="1" customWidth="1"/>
    <col min="2050" max="2050" width="12.85546875" style="8" customWidth="1"/>
    <col min="2051" max="2051" width="16.5703125" style="8" customWidth="1"/>
    <col min="2052" max="2053" width="8.28515625" style="8" customWidth="1"/>
    <col min="2054" max="2054" width="7.5703125" style="8" customWidth="1"/>
    <col min="2055" max="2055" width="8.5703125" style="8" customWidth="1"/>
    <col min="2056" max="2056" width="10" style="8" customWidth="1"/>
    <col min="2057" max="2304" width="11.5703125" style="8"/>
    <col min="2305" max="2305" width="3.85546875" style="8" bestFit="1" customWidth="1"/>
    <col min="2306" max="2306" width="12.85546875" style="8" customWidth="1"/>
    <col min="2307" max="2307" width="16.5703125" style="8" customWidth="1"/>
    <col min="2308" max="2309" width="8.28515625" style="8" customWidth="1"/>
    <col min="2310" max="2310" width="7.5703125" style="8" customWidth="1"/>
    <col min="2311" max="2311" width="8.5703125" style="8" customWidth="1"/>
    <col min="2312" max="2312" width="10" style="8" customWidth="1"/>
    <col min="2313" max="2560" width="11.5703125" style="8"/>
    <col min="2561" max="2561" width="3.85546875" style="8" bestFit="1" customWidth="1"/>
    <col min="2562" max="2562" width="12.85546875" style="8" customWidth="1"/>
    <col min="2563" max="2563" width="16.5703125" style="8" customWidth="1"/>
    <col min="2564" max="2565" width="8.28515625" style="8" customWidth="1"/>
    <col min="2566" max="2566" width="7.5703125" style="8" customWidth="1"/>
    <col min="2567" max="2567" width="8.5703125" style="8" customWidth="1"/>
    <col min="2568" max="2568" width="10" style="8" customWidth="1"/>
    <col min="2569" max="2816" width="11.5703125" style="8"/>
    <col min="2817" max="2817" width="3.85546875" style="8" bestFit="1" customWidth="1"/>
    <col min="2818" max="2818" width="12.85546875" style="8" customWidth="1"/>
    <col min="2819" max="2819" width="16.5703125" style="8" customWidth="1"/>
    <col min="2820" max="2821" width="8.28515625" style="8" customWidth="1"/>
    <col min="2822" max="2822" width="7.5703125" style="8" customWidth="1"/>
    <col min="2823" max="2823" width="8.5703125" style="8" customWidth="1"/>
    <col min="2824" max="2824" width="10" style="8" customWidth="1"/>
    <col min="2825" max="3072" width="11.5703125" style="8"/>
    <col min="3073" max="3073" width="3.85546875" style="8" bestFit="1" customWidth="1"/>
    <col min="3074" max="3074" width="12.85546875" style="8" customWidth="1"/>
    <col min="3075" max="3075" width="16.5703125" style="8" customWidth="1"/>
    <col min="3076" max="3077" width="8.28515625" style="8" customWidth="1"/>
    <col min="3078" max="3078" width="7.5703125" style="8" customWidth="1"/>
    <col min="3079" max="3079" width="8.5703125" style="8" customWidth="1"/>
    <col min="3080" max="3080" width="10" style="8" customWidth="1"/>
    <col min="3081" max="3328" width="11.5703125" style="8"/>
    <col min="3329" max="3329" width="3.85546875" style="8" bestFit="1" customWidth="1"/>
    <col min="3330" max="3330" width="12.85546875" style="8" customWidth="1"/>
    <col min="3331" max="3331" width="16.5703125" style="8" customWidth="1"/>
    <col min="3332" max="3333" width="8.28515625" style="8" customWidth="1"/>
    <col min="3334" max="3334" width="7.5703125" style="8" customWidth="1"/>
    <col min="3335" max="3335" width="8.5703125" style="8" customWidth="1"/>
    <col min="3336" max="3336" width="10" style="8" customWidth="1"/>
    <col min="3337" max="3584" width="11.5703125" style="8"/>
    <col min="3585" max="3585" width="3.85546875" style="8" bestFit="1" customWidth="1"/>
    <col min="3586" max="3586" width="12.85546875" style="8" customWidth="1"/>
    <col min="3587" max="3587" width="16.5703125" style="8" customWidth="1"/>
    <col min="3588" max="3589" width="8.28515625" style="8" customWidth="1"/>
    <col min="3590" max="3590" width="7.5703125" style="8" customWidth="1"/>
    <col min="3591" max="3591" width="8.5703125" style="8" customWidth="1"/>
    <col min="3592" max="3592" width="10" style="8" customWidth="1"/>
    <col min="3593" max="3840" width="11.5703125" style="8"/>
    <col min="3841" max="3841" width="3.85546875" style="8" bestFit="1" customWidth="1"/>
    <col min="3842" max="3842" width="12.85546875" style="8" customWidth="1"/>
    <col min="3843" max="3843" width="16.5703125" style="8" customWidth="1"/>
    <col min="3844" max="3845" width="8.28515625" style="8" customWidth="1"/>
    <col min="3846" max="3846" width="7.5703125" style="8" customWidth="1"/>
    <col min="3847" max="3847" width="8.5703125" style="8" customWidth="1"/>
    <col min="3848" max="3848" width="10" style="8" customWidth="1"/>
    <col min="3849" max="4096" width="11.5703125" style="8"/>
    <col min="4097" max="4097" width="3.85546875" style="8" bestFit="1" customWidth="1"/>
    <col min="4098" max="4098" width="12.85546875" style="8" customWidth="1"/>
    <col min="4099" max="4099" width="16.5703125" style="8" customWidth="1"/>
    <col min="4100" max="4101" width="8.28515625" style="8" customWidth="1"/>
    <col min="4102" max="4102" width="7.5703125" style="8" customWidth="1"/>
    <col min="4103" max="4103" width="8.5703125" style="8" customWidth="1"/>
    <col min="4104" max="4104" width="10" style="8" customWidth="1"/>
    <col min="4105" max="4352" width="11.5703125" style="8"/>
    <col min="4353" max="4353" width="3.85546875" style="8" bestFit="1" customWidth="1"/>
    <col min="4354" max="4354" width="12.85546875" style="8" customWidth="1"/>
    <col min="4355" max="4355" width="16.5703125" style="8" customWidth="1"/>
    <col min="4356" max="4357" width="8.28515625" style="8" customWidth="1"/>
    <col min="4358" max="4358" width="7.5703125" style="8" customWidth="1"/>
    <col min="4359" max="4359" width="8.5703125" style="8" customWidth="1"/>
    <col min="4360" max="4360" width="10" style="8" customWidth="1"/>
    <col min="4361" max="4608" width="11.5703125" style="8"/>
    <col min="4609" max="4609" width="3.85546875" style="8" bestFit="1" customWidth="1"/>
    <col min="4610" max="4610" width="12.85546875" style="8" customWidth="1"/>
    <col min="4611" max="4611" width="16.5703125" style="8" customWidth="1"/>
    <col min="4612" max="4613" width="8.28515625" style="8" customWidth="1"/>
    <col min="4614" max="4614" width="7.5703125" style="8" customWidth="1"/>
    <col min="4615" max="4615" width="8.5703125" style="8" customWidth="1"/>
    <col min="4616" max="4616" width="10" style="8" customWidth="1"/>
    <col min="4617" max="4864" width="11.5703125" style="8"/>
    <col min="4865" max="4865" width="3.85546875" style="8" bestFit="1" customWidth="1"/>
    <col min="4866" max="4866" width="12.85546875" style="8" customWidth="1"/>
    <col min="4867" max="4867" width="16.5703125" style="8" customWidth="1"/>
    <col min="4868" max="4869" width="8.28515625" style="8" customWidth="1"/>
    <col min="4870" max="4870" width="7.5703125" style="8" customWidth="1"/>
    <col min="4871" max="4871" width="8.5703125" style="8" customWidth="1"/>
    <col min="4872" max="4872" width="10" style="8" customWidth="1"/>
    <col min="4873" max="5120" width="11.5703125" style="8"/>
    <col min="5121" max="5121" width="3.85546875" style="8" bestFit="1" customWidth="1"/>
    <col min="5122" max="5122" width="12.85546875" style="8" customWidth="1"/>
    <col min="5123" max="5123" width="16.5703125" style="8" customWidth="1"/>
    <col min="5124" max="5125" width="8.28515625" style="8" customWidth="1"/>
    <col min="5126" max="5126" width="7.5703125" style="8" customWidth="1"/>
    <col min="5127" max="5127" width="8.5703125" style="8" customWidth="1"/>
    <col min="5128" max="5128" width="10" style="8" customWidth="1"/>
    <col min="5129" max="5376" width="11.5703125" style="8"/>
    <col min="5377" max="5377" width="3.85546875" style="8" bestFit="1" customWidth="1"/>
    <col min="5378" max="5378" width="12.85546875" style="8" customWidth="1"/>
    <col min="5379" max="5379" width="16.5703125" style="8" customWidth="1"/>
    <col min="5380" max="5381" width="8.28515625" style="8" customWidth="1"/>
    <col min="5382" max="5382" width="7.5703125" style="8" customWidth="1"/>
    <col min="5383" max="5383" width="8.5703125" style="8" customWidth="1"/>
    <col min="5384" max="5384" width="10" style="8" customWidth="1"/>
    <col min="5385" max="5632" width="11.5703125" style="8"/>
    <col min="5633" max="5633" width="3.85546875" style="8" bestFit="1" customWidth="1"/>
    <col min="5634" max="5634" width="12.85546875" style="8" customWidth="1"/>
    <col min="5635" max="5635" width="16.5703125" style="8" customWidth="1"/>
    <col min="5636" max="5637" width="8.28515625" style="8" customWidth="1"/>
    <col min="5638" max="5638" width="7.5703125" style="8" customWidth="1"/>
    <col min="5639" max="5639" width="8.5703125" style="8" customWidth="1"/>
    <col min="5640" max="5640" width="10" style="8" customWidth="1"/>
    <col min="5641" max="5888" width="11.5703125" style="8"/>
    <col min="5889" max="5889" width="3.85546875" style="8" bestFit="1" customWidth="1"/>
    <col min="5890" max="5890" width="12.85546875" style="8" customWidth="1"/>
    <col min="5891" max="5891" width="16.5703125" style="8" customWidth="1"/>
    <col min="5892" max="5893" width="8.28515625" style="8" customWidth="1"/>
    <col min="5894" max="5894" width="7.5703125" style="8" customWidth="1"/>
    <col min="5895" max="5895" width="8.5703125" style="8" customWidth="1"/>
    <col min="5896" max="5896" width="10" style="8" customWidth="1"/>
    <col min="5897" max="6144" width="11.5703125" style="8"/>
    <col min="6145" max="6145" width="3.85546875" style="8" bestFit="1" customWidth="1"/>
    <col min="6146" max="6146" width="12.85546875" style="8" customWidth="1"/>
    <col min="6147" max="6147" width="16.5703125" style="8" customWidth="1"/>
    <col min="6148" max="6149" width="8.28515625" style="8" customWidth="1"/>
    <col min="6150" max="6150" width="7.5703125" style="8" customWidth="1"/>
    <col min="6151" max="6151" width="8.5703125" style="8" customWidth="1"/>
    <col min="6152" max="6152" width="10" style="8" customWidth="1"/>
    <col min="6153" max="6400" width="11.5703125" style="8"/>
    <col min="6401" max="6401" width="3.85546875" style="8" bestFit="1" customWidth="1"/>
    <col min="6402" max="6402" width="12.85546875" style="8" customWidth="1"/>
    <col min="6403" max="6403" width="16.5703125" style="8" customWidth="1"/>
    <col min="6404" max="6405" width="8.28515625" style="8" customWidth="1"/>
    <col min="6406" max="6406" width="7.5703125" style="8" customWidth="1"/>
    <col min="6407" max="6407" width="8.5703125" style="8" customWidth="1"/>
    <col min="6408" max="6408" width="10" style="8" customWidth="1"/>
    <col min="6409" max="6656" width="11.5703125" style="8"/>
    <col min="6657" max="6657" width="3.85546875" style="8" bestFit="1" customWidth="1"/>
    <col min="6658" max="6658" width="12.85546875" style="8" customWidth="1"/>
    <col min="6659" max="6659" width="16.5703125" style="8" customWidth="1"/>
    <col min="6660" max="6661" width="8.28515625" style="8" customWidth="1"/>
    <col min="6662" max="6662" width="7.5703125" style="8" customWidth="1"/>
    <col min="6663" max="6663" width="8.5703125" style="8" customWidth="1"/>
    <col min="6664" max="6664" width="10" style="8" customWidth="1"/>
    <col min="6665" max="6912" width="11.5703125" style="8"/>
    <col min="6913" max="6913" width="3.85546875" style="8" bestFit="1" customWidth="1"/>
    <col min="6914" max="6914" width="12.85546875" style="8" customWidth="1"/>
    <col min="6915" max="6915" width="16.5703125" style="8" customWidth="1"/>
    <col min="6916" max="6917" width="8.28515625" style="8" customWidth="1"/>
    <col min="6918" max="6918" width="7.5703125" style="8" customWidth="1"/>
    <col min="6919" max="6919" width="8.5703125" style="8" customWidth="1"/>
    <col min="6920" max="6920" width="10" style="8" customWidth="1"/>
    <col min="6921" max="7168" width="11.5703125" style="8"/>
    <col min="7169" max="7169" width="3.85546875" style="8" bestFit="1" customWidth="1"/>
    <col min="7170" max="7170" width="12.85546875" style="8" customWidth="1"/>
    <col min="7171" max="7171" width="16.5703125" style="8" customWidth="1"/>
    <col min="7172" max="7173" width="8.28515625" style="8" customWidth="1"/>
    <col min="7174" max="7174" width="7.5703125" style="8" customWidth="1"/>
    <col min="7175" max="7175" width="8.5703125" style="8" customWidth="1"/>
    <col min="7176" max="7176" width="10" style="8" customWidth="1"/>
    <col min="7177" max="7424" width="11.5703125" style="8"/>
    <col min="7425" max="7425" width="3.85546875" style="8" bestFit="1" customWidth="1"/>
    <col min="7426" max="7426" width="12.85546875" style="8" customWidth="1"/>
    <col min="7427" max="7427" width="16.5703125" style="8" customWidth="1"/>
    <col min="7428" max="7429" width="8.28515625" style="8" customWidth="1"/>
    <col min="7430" max="7430" width="7.5703125" style="8" customWidth="1"/>
    <col min="7431" max="7431" width="8.5703125" style="8" customWidth="1"/>
    <col min="7432" max="7432" width="10" style="8" customWidth="1"/>
    <col min="7433" max="7680" width="11.5703125" style="8"/>
    <col min="7681" max="7681" width="3.85546875" style="8" bestFit="1" customWidth="1"/>
    <col min="7682" max="7682" width="12.85546875" style="8" customWidth="1"/>
    <col min="7683" max="7683" width="16.5703125" style="8" customWidth="1"/>
    <col min="7684" max="7685" width="8.28515625" style="8" customWidth="1"/>
    <col min="7686" max="7686" width="7.5703125" style="8" customWidth="1"/>
    <col min="7687" max="7687" width="8.5703125" style="8" customWidth="1"/>
    <col min="7688" max="7688" width="10" style="8" customWidth="1"/>
    <col min="7689" max="7936" width="11.5703125" style="8"/>
    <col min="7937" max="7937" width="3.85546875" style="8" bestFit="1" customWidth="1"/>
    <col min="7938" max="7938" width="12.85546875" style="8" customWidth="1"/>
    <col min="7939" max="7939" width="16.5703125" style="8" customWidth="1"/>
    <col min="7940" max="7941" width="8.28515625" style="8" customWidth="1"/>
    <col min="7942" max="7942" width="7.5703125" style="8" customWidth="1"/>
    <col min="7943" max="7943" width="8.5703125" style="8" customWidth="1"/>
    <col min="7944" max="7944" width="10" style="8" customWidth="1"/>
    <col min="7945" max="8192" width="11.5703125" style="8"/>
    <col min="8193" max="8193" width="3.85546875" style="8" bestFit="1" customWidth="1"/>
    <col min="8194" max="8194" width="12.85546875" style="8" customWidth="1"/>
    <col min="8195" max="8195" width="16.5703125" style="8" customWidth="1"/>
    <col min="8196" max="8197" width="8.28515625" style="8" customWidth="1"/>
    <col min="8198" max="8198" width="7.5703125" style="8" customWidth="1"/>
    <col min="8199" max="8199" width="8.5703125" style="8" customWidth="1"/>
    <col min="8200" max="8200" width="10" style="8" customWidth="1"/>
    <col min="8201" max="8448" width="11.5703125" style="8"/>
    <col min="8449" max="8449" width="3.85546875" style="8" bestFit="1" customWidth="1"/>
    <col min="8450" max="8450" width="12.85546875" style="8" customWidth="1"/>
    <col min="8451" max="8451" width="16.5703125" style="8" customWidth="1"/>
    <col min="8452" max="8453" width="8.28515625" style="8" customWidth="1"/>
    <col min="8454" max="8454" width="7.5703125" style="8" customWidth="1"/>
    <col min="8455" max="8455" width="8.5703125" style="8" customWidth="1"/>
    <col min="8456" max="8456" width="10" style="8" customWidth="1"/>
    <col min="8457" max="8704" width="11.5703125" style="8"/>
    <col min="8705" max="8705" width="3.85546875" style="8" bestFit="1" customWidth="1"/>
    <col min="8706" max="8706" width="12.85546875" style="8" customWidth="1"/>
    <col min="8707" max="8707" width="16.5703125" style="8" customWidth="1"/>
    <col min="8708" max="8709" width="8.28515625" style="8" customWidth="1"/>
    <col min="8710" max="8710" width="7.5703125" style="8" customWidth="1"/>
    <col min="8711" max="8711" width="8.5703125" style="8" customWidth="1"/>
    <col min="8712" max="8712" width="10" style="8" customWidth="1"/>
    <col min="8713" max="8960" width="11.5703125" style="8"/>
    <col min="8961" max="8961" width="3.85546875" style="8" bestFit="1" customWidth="1"/>
    <col min="8962" max="8962" width="12.85546875" style="8" customWidth="1"/>
    <col min="8963" max="8963" width="16.5703125" style="8" customWidth="1"/>
    <col min="8964" max="8965" width="8.28515625" style="8" customWidth="1"/>
    <col min="8966" max="8966" width="7.5703125" style="8" customWidth="1"/>
    <col min="8967" max="8967" width="8.5703125" style="8" customWidth="1"/>
    <col min="8968" max="8968" width="10" style="8" customWidth="1"/>
    <col min="8969" max="9216" width="11.5703125" style="8"/>
    <col min="9217" max="9217" width="3.85546875" style="8" bestFit="1" customWidth="1"/>
    <col min="9218" max="9218" width="12.85546875" style="8" customWidth="1"/>
    <col min="9219" max="9219" width="16.5703125" style="8" customWidth="1"/>
    <col min="9220" max="9221" width="8.28515625" style="8" customWidth="1"/>
    <col min="9222" max="9222" width="7.5703125" style="8" customWidth="1"/>
    <col min="9223" max="9223" width="8.5703125" style="8" customWidth="1"/>
    <col min="9224" max="9224" width="10" style="8" customWidth="1"/>
    <col min="9225" max="9472" width="11.5703125" style="8"/>
    <col min="9473" max="9473" width="3.85546875" style="8" bestFit="1" customWidth="1"/>
    <col min="9474" max="9474" width="12.85546875" style="8" customWidth="1"/>
    <col min="9475" max="9475" width="16.5703125" style="8" customWidth="1"/>
    <col min="9476" max="9477" width="8.28515625" style="8" customWidth="1"/>
    <col min="9478" max="9478" width="7.5703125" style="8" customWidth="1"/>
    <col min="9479" max="9479" width="8.5703125" style="8" customWidth="1"/>
    <col min="9480" max="9480" width="10" style="8" customWidth="1"/>
    <col min="9481" max="9728" width="11.5703125" style="8"/>
    <col min="9729" max="9729" width="3.85546875" style="8" bestFit="1" customWidth="1"/>
    <col min="9730" max="9730" width="12.85546875" style="8" customWidth="1"/>
    <col min="9731" max="9731" width="16.5703125" style="8" customWidth="1"/>
    <col min="9732" max="9733" width="8.28515625" style="8" customWidth="1"/>
    <col min="9734" max="9734" width="7.5703125" style="8" customWidth="1"/>
    <col min="9735" max="9735" width="8.5703125" style="8" customWidth="1"/>
    <col min="9736" max="9736" width="10" style="8" customWidth="1"/>
    <col min="9737" max="9984" width="11.5703125" style="8"/>
    <col min="9985" max="9985" width="3.85546875" style="8" bestFit="1" customWidth="1"/>
    <col min="9986" max="9986" width="12.85546875" style="8" customWidth="1"/>
    <col min="9987" max="9987" width="16.5703125" style="8" customWidth="1"/>
    <col min="9988" max="9989" width="8.28515625" style="8" customWidth="1"/>
    <col min="9990" max="9990" width="7.5703125" style="8" customWidth="1"/>
    <col min="9991" max="9991" width="8.5703125" style="8" customWidth="1"/>
    <col min="9992" max="9992" width="10" style="8" customWidth="1"/>
    <col min="9993" max="10240" width="11.5703125" style="8"/>
    <col min="10241" max="10241" width="3.85546875" style="8" bestFit="1" customWidth="1"/>
    <col min="10242" max="10242" width="12.85546875" style="8" customWidth="1"/>
    <col min="10243" max="10243" width="16.5703125" style="8" customWidth="1"/>
    <col min="10244" max="10245" width="8.28515625" style="8" customWidth="1"/>
    <col min="10246" max="10246" width="7.5703125" style="8" customWidth="1"/>
    <col min="10247" max="10247" width="8.5703125" style="8" customWidth="1"/>
    <col min="10248" max="10248" width="10" style="8" customWidth="1"/>
    <col min="10249" max="10496" width="11.5703125" style="8"/>
    <col min="10497" max="10497" width="3.85546875" style="8" bestFit="1" customWidth="1"/>
    <col min="10498" max="10498" width="12.85546875" style="8" customWidth="1"/>
    <col min="10499" max="10499" width="16.5703125" style="8" customWidth="1"/>
    <col min="10500" max="10501" width="8.28515625" style="8" customWidth="1"/>
    <col min="10502" max="10502" width="7.5703125" style="8" customWidth="1"/>
    <col min="10503" max="10503" width="8.5703125" style="8" customWidth="1"/>
    <col min="10504" max="10504" width="10" style="8" customWidth="1"/>
    <col min="10505" max="10752" width="11.5703125" style="8"/>
    <col min="10753" max="10753" width="3.85546875" style="8" bestFit="1" customWidth="1"/>
    <col min="10754" max="10754" width="12.85546875" style="8" customWidth="1"/>
    <col min="10755" max="10755" width="16.5703125" style="8" customWidth="1"/>
    <col min="10756" max="10757" width="8.28515625" style="8" customWidth="1"/>
    <col min="10758" max="10758" width="7.5703125" style="8" customWidth="1"/>
    <col min="10759" max="10759" width="8.5703125" style="8" customWidth="1"/>
    <col min="10760" max="10760" width="10" style="8" customWidth="1"/>
    <col min="10761" max="11008" width="11.5703125" style="8"/>
    <col min="11009" max="11009" width="3.85546875" style="8" bestFit="1" customWidth="1"/>
    <col min="11010" max="11010" width="12.85546875" style="8" customWidth="1"/>
    <col min="11011" max="11011" width="16.5703125" style="8" customWidth="1"/>
    <col min="11012" max="11013" width="8.28515625" style="8" customWidth="1"/>
    <col min="11014" max="11014" width="7.5703125" style="8" customWidth="1"/>
    <col min="11015" max="11015" width="8.5703125" style="8" customWidth="1"/>
    <col min="11016" max="11016" width="10" style="8" customWidth="1"/>
    <col min="11017" max="11264" width="11.5703125" style="8"/>
    <col min="11265" max="11265" width="3.85546875" style="8" bestFit="1" customWidth="1"/>
    <col min="11266" max="11266" width="12.85546875" style="8" customWidth="1"/>
    <col min="11267" max="11267" width="16.5703125" style="8" customWidth="1"/>
    <col min="11268" max="11269" width="8.28515625" style="8" customWidth="1"/>
    <col min="11270" max="11270" width="7.5703125" style="8" customWidth="1"/>
    <col min="11271" max="11271" width="8.5703125" style="8" customWidth="1"/>
    <col min="11272" max="11272" width="10" style="8" customWidth="1"/>
    <col min="11273" max="11520" width="11.5703125" style="8"/>
    <col min="11521" max="11521" width="3.85546875" style="8" bestFit="1" customWidth="1"/>
    <col min="11522" max="11522" width="12.85546875" style="8" customWidth="1"/>
    <col min="11523" max="11523" width="16.5703125" style="8" customWidth="1"/>
    <col min="11524" max="11525" width="8.28515625" style="8" customWidth="1"/>
    <col min="11526" max="11526" width="7.5703125" style="8" customWidth="1"/>
    <col min="11527" max="11527" width="8.5703125" style="8" customWidth="1"/>
    <col min="11528" max="11528" width="10" style="8" customWidth="1"/>
    <col min="11529" max="11776" width="11.5703125" style="8"/>
    <col min="11777" max="11777" width="3.85546875" style="8" bestFit="1" customWidth="1"/>
    <col min="11778" max="11778" width="12.85546875" style="8" customWidth="1"/>
    <col min="11779" max="11779" width="16.5703125" style="8" customWidth="1"/>
    <col min="11780" max="11781" width="8.28515625" style="8" customWidth="1"/>
    <col min="11782" max="11782" width="7.5703125" style="8" customWidth="1"/>
    <col min="11783" max="11783" width="8.5703125" style="8" customWidth="1"/>
    <col min="11784" max="11784" width="10" style="8" customWidth="1"/>
    <col min="11785" max="12032" width="11.5703125" style="8"/>
    <col min="12033" max="12033" width="3.85546875" style="8" bestFit="1" customWidth="1"/>
    <col min="12034" max="12034" width="12.85546875" style="8" customWidth="1"/>
    <col min="12035" max="12035" width="16.5703125" style="8" customWidth="1"/>
    <col min="12036" max="12037" width="8.28515625" style="8" customWidth="1"/>
    <col min="12038" max="12038" width="7.5703125" style="8" customWidth="1"/>
    <col min="12039" max="12039" width="8.5703125" style="8" customWidth="1"/>
    <col min="12040" max="12040" width="10" style="8" customWidth="1"/>
    <col min="12041" max="12288" width="11.5703125" style="8"/>
    <col min="12289" max="12289" width="3.85546875" style="8" bestFit="1" customWidth="1"/>
    <col min="12290" max="12290" width="12.85546875" style="8" customWidth="1"/>
    <col min="12291" max="12291" width="16.5703125" style="8" customWidth="1"/>
    <col min="12292" max="12293" width="8.28515625" style="8" customWidth="1"/>
    <col min="12294" max="12294" width="7.5703125" style="8" customWidth="1"/>
    <col min="12295" max="12295" width="8.5703125" style="8" customWidth="1"/>
    <col min="12296" max="12296" width="10" style="8" customWidth="1"/>
    <col min="12297" max="12544" width="11.5703125" style="8"/>
    <col min="12545" max="12545" width="3.85546875" style="8" bestFit="1" customWidth="1"/>
    <col min="12546" max="12546" width="12.85546875" style="8" customWidth="1"/>
    <col min="12547" max="12547" width="16.5703125" style="8" customWidth="1"/>
    <col min="12548" max="12549" width="8.28515625" style="8" customWidth="1"/>
    <col min="12550" max="12550" width="7.5703125" style="8" customWidth="1"/>
    <col min="12551" max="12551" width="8.5703125" style="8" customWidth="1"/>
    <col min="12552" max="12552" width="10" style="8" customWidth="1"/>
    <col min="12553" max="12800" width="11.5703125" style="8"/>
    <col min="12801" max="12801" width="3.85546875" style="8" bestFit="1" customWidth="1"/>
    <col min="12802" max="12802" width="12.85546875" style="8" customWidth="1"/>
    <col min="12803" max="12803" width="16.5703125" style="8" customWidth="1"/>
    <col min="12804" max="12805" width="8.28515625" style="8" customWidth="1"/>
    <col min="12806" max="12806" width="7.5703125" style="8" customWidth="1"/>
    <col min="12807" max="12807" width="8.5703125" style="8" customWidth="1"/>
    <col min="12808" max="12808" width="10" style="8" customWidth="1"/>
    <col min="12809" max="13056" width="11.5703125" style="8"/>
    <col min="13057" max="13057" width="3.85546875" style="8" bestFit="1" customWidth="1"/>
    <col min="13058" max="13058" width="12.85546875" style="8" customWidth="1"/>
    <col min="13059" max="13059" width="16.5703125" style="8" customWidth="1"/>
    <col min="13060" max="13061" width="8.28515625" style="8" customWidth="1"/>
    <col min="13062" max="13062" width="7.5703125" style="8" customWidth="1"/>
    <col min="13063" max="13063" width="8.5703125" style="8" customWidth="1"/>
    <col min="13064" max="13064" width="10" style="8" customWidth="1"/>
    <col min="13065" max="13312" width="11.5703125" style="8"/>
    <col min="13313" max="13313" width="3.85546875" style="8" bestFit="1" customWidth="1"/>
    <col min="13314" max="13314" width="12.85546875" style="8" customWidth="1"/>
    <col min="13315" max="13315" width="16.5703125" style="8" customWidth="1"/>
    <col min="13316" max="13317" width="8.28515625" style="8" customWidth="1"/>
    <col min="13318" max="13318" width="7.5703125" style="8" customWidth="1"/>
    <col min="13319" max="13319" width="8.5703125" style="8" customWidth="1"/>
    <col min="13320" max="13320" width="10" style="8" customWidth="1"/>
    <col min="13321" max="13568" width="11.5703125" style="8"/>
    <col min="13569" max="13569" width="3.85546875" style="8" bestFit="1" customWidth="1"/>
    <col min="13570" max="13570" width="12.85546875" style="8" customWidth="1"/>
    <col min="13571" max="13571" width="16.5703125" style="8" customWidth="1"/>
    <col min="13572" max="13573" width="8.28515625" style="8" customWidth="1"/>
    <col min="13574" max="13574" width="7.5703125" style="8" customWidth="1"/>
    <col min="13575" max="13575" width="8.5703125" style="8" customWidth="1"/>
    <col min="13576" max="13576" width="10" style="8" customWidth="1"/>
    <col min="13577" max="13824" width="11.5703125" style="8"/>
    <col min="13825" max="13825" width="3.85546875" style="8" bestFit="1" customWidth="1"/>
    <col min="13826" max="13826" width="12.85546875" style="8" customWidth="1"/>
    <col min="13827" max="13827" width="16.5703125" style="8" customWidth="1"/>
    <col min="13828" max="13829" width="8.28515625" style="8" customWidth="1"/>
    <col min="13830" max="13830" width="7.5703125" style="8" customWidth="1"/>
    <col min="13831" max="13831" width="8.5703125" style="8" customWidth="1"/>
    <col min="13832" max="13832" width="10" style="8" customWidth="1"/>
    <col min="13833" max="14080" width="11.5703125" style="8"/>
    <col min="14081" max="14081" width="3.85546875" style="8" bestFit="1" customWidth="1"/>
    <col min="14082" max="14082" width="12.85546875" style="8" customWidth="1"/>
    <col min="14083" max="14083" width="16.5703125" style="8" customWidth="1"/>
    <col min="14084" max="14085" width="8.28515625" style="8" customWidth="1"/>
    <col min="14086" max="14086" width="7.5703125" style="8" customWidth="1"/>
    <col min="14087" max="14087" width="8.5703125" style="8" customWidth="1"/>
    <col min="14088" max="14088" width="10" style="8" customWidth="1"/>
    <col min="14089" max="14336" width="11.5703125" style="8"/>
    <col min="14337" max="14337" width="3.85546875" style="8" bestFit="1" customWidth="1"/>
    <col min="14338" max="14338" width="12.85546875" style="8" customWidth="1"/>
    <col min="14339" max="14339" width="16.5703125" style="8" customWidth="1"/>
    <col min="14340" max="14341" width="8.28515625" style="8" customWidth="1"/>
    <col min="14342" max="14342" width="7.5703125" style="8" customWidth="1"/>
    <col min="14343" max="14343" width="8.5703125" style="8" customWidth="1"/>
    <col min="14344" max="14344" width="10" style="8" customWidth="1"/>
    <col min="14345" max="14592" width="11.5703125" style="8"/>
    <col min="14593" max="14593" width="3.85546875" style="8" bestFit="1" customWidth="1"/>
    <col min="14594" max="14594" width="12.85546875" style="8" customWidth="1"/>
    <col min="14595" max="14595" width="16.5703125" style="8" customWidth="1"/>
    <col min="14596" max="14597" width="8.28515625" style="8" customWidth="1"/>
    <col min="14598" max="14598" width="7.5703125" style="8" customWidth="1"/>
    <col min="14599" max="14599" width="8.5703125" style="8" customWidth="1"/>
    <col min="14600" max="14600" width="10" style="8" customWidth="1"/>
    <col min="14601" max="14848" width="11.5703125" style="8"/>
    <col min="14849" max="14849" width="3.85546875" style="8" bestFit="1" customWidth="1"/>
    <col min="14850" max="14850" width="12.85546875" style="8" customWidth="1"/>
    <col min="14851" max="14851" width="16.5703125" style="8" customWidth="1"/>
    <col min="14852" max="14853" width="8.28515625" style="8" customWidth="1"/>
    <col min="14854" max="14854" width="7.5703125" style="8" customWidth="1"/>
    <col min="14855" max="14855" width="8.5703125" style="8" customWidth="1"/>
    <col min="14856" max="14856" width="10" style="8" customWidth="1"/>
    <col min="14857" max="15104" width="11.5703125" style="8"/>
    <col min="15105" max="15105" width="3.85546875" style="8" bestFit="1" customWidth="1"/>
    <col min="15106" max="15106" width="12.85546875" style="8" customWidth="1"/>
    <col min="15107" max="15107" width="16.5703125" style="8" customWidth="1"/>
    <col min="15108" max="15109" width="8.28515625" style="8" customWidth="1"/>
    <col min="15110" max="15110" width="7.5703125" style="8" customWidth="1"/>
    <col min="15111" max="15111" width="8.5703125" style="8" customWidth="1"/>
    <col min="15112" max="15112" width="10" style="8" customWidth="1"/>
    <col min="15113" max="15360" width="11.5703125" style="8"/>
    <col min="15361" max="15361" width="3.85546875" style="8" bestFit="1" customWidth="1"/>
    <col min="15362" max="15362" width="12.85546875" style="8" customWidth="1"/>
    <col min="15363" max="15363" width="16.5703125" style="8" customWidth="1"/>
    <col min="15364" max="15365" width="8.28515625" style="8" customWidth="1"/>
    <col min="15366" max="15366" width="7.5703125" style="8" customWidth="1"/>
    <col min="15367" max="15367" width="8.5703125" style="8" customWidth="1"/>
    <col min="15368" max="15368" width="10" style="8" customWidth="1"/>
    <col min="15369" max="15616" width="11.5703125" style="8"/>
    <col min="15617" max="15617" width="3.85546875" style="8" bestFit="1" customWidth="1"/>
    <col min="15618" max="15618" width="12.85546875" style="8" customWidth="1"/>
    <col min="15619" max="15619" width="16.5703125" style="8" customWidth="1"/>
    <col min="15620" max="15621" width="8.28515625" style="8" customWidth="1"/>
    <col min="15622" max="15622" width="7.5703125" style="8" customWidth="1"/>
    <col min="15623" max="15623" width="8.5703125" style="8" customWidth="1"/>
    <col min="15624" max="15624" width="10" style="8" customWidth="1"/>
    <col min="15625" max="15872" width="11.5703125" style="8"/>
    <col min="15873" max="15873" width="3.85546875" style="8" bestFit="1" customWidth="1"/>
    <col min="15874" max="15874" width="12.85546875" style="8" customWidth="1"/>
    <col min="15875" max="15875" width="16.5703125" style="8" customWidth="1"/>
    <col min="15876" max="15877" width="8.28515625" style="8" customWidth="1"/>
    <col min="15878" max="15878" width="7.5703125" style="8" customWidth="1"/>
    <col min="15879" max="15879" width="8.5703125" style="8" customWidth="1"/>
    <col min="15880" max="15880" width="10" style="8" customWidth="1"/>
    <col min="15881" max="16128" width="11.5703125" style="8"/>
    <col min="16129" max="16129" width="3.85546875" style="8" bestFit="1" customWidth="1"/>
    <col min="16130" max="16130" width="12.85546875" style="8" customWidth="1"/>
    <col min="16131" max="16131" width="16.5703125" style="8" customWidth="1"/>
    <col min="16132" max="16133" width="8.28515625" style="8" customWidth="1"/>
    <col min="16134" max="16134" width="7.5703125" style="8" customWidth="1"/>
    <col min="16135" max="16135" width="8.5703125" style="8" customWidth="1"/>
    <col min="16136" max="16136" width="10" style="8" customWidth="1"/>
    <col min="16137" max="16384" width="11.5703125" style="8"/>
  </cols>
  <sheetData>
    <row r="1" spans="1:8" s="58" customFormat="1" ht="21.95" customHeight="1">
      <c r="A1" s="54" t="s">
        <v>0</v>
      </c>
      <c r="B1" s="3" t="s">
        <v>1</v>
      </c>
      <c r="C1" s="3" t="s">
        <v>2</v>
      </c>
      <c r="D1" s="55" t="s">
        <v>4</v>
      </c>
      <c r="E1" s="56" t="s">
        <v>5</v>
      </c>
      <c r="F1" s="57" t="s">
        <v>6</v>
      </c>
      <c r="G1" s="56" t="s">
        <v>7</v>
      </c>
      <c r="H1" s="56" t="s">
        <v>8</v>
      </c>
    </row>
    <row r="2" spans="1:8" s="61" customFormat="1" ht="21.95" customHeight="1">
      <c r="A2" s="63">
        <v>1</v>
      </c>
      <c r="B2" s="68" t="s">
        <v>55</v>
      </c>
      <c r="C2" s="68" t="s">
        <v>9</v>
      </c>
      <c r="D2" s="4">
        <v>15</v>
      </c>
      <c r="E2" s="4">
        <f t="shared" ref="E2:E30" si="0">1*D2</f>
        <v>15</v>
      </c>
      <c r="F2" s="65"/>
      <c r="G2" s="9" t="str">
        <f t="shared" ref="G2:G9" si="1">IF(F2="","",1*F2)</f>
        <v/>
      </c>
      <c r="H2" s="4">
        <f>IF(G2="",E2,IF(G2&gt;E2,G2,E2))</f>
        <v>15</v>
      </c>
    </row>
    <row r="3" spans="1:8" ht="21.95" customHeight="1">
      <c r="A3" s="52">
        <f>A2+1</f>
        <v>2</v>
      </c>
      <c r="B3" s="68" t="s">
        <v>56</v>
      </c>
      <c r="C3" s="68" t="s">
        <v>57</v>
      </c>
      <c r="D3" s="4">
        <v>15</v>
      </c>
      <c r="E3" s="5">
        <f t="shared" si="0"/>
        <v>15</v>
      </c>
      <c r="F3" s="7"/>
      <c r="G3" s="7" t="str">
        <f t="shared" si="1"/>
        <v/>
      </c>
      <c r="H3" s="5">
        <f>IF(G3="",E3,IF(G3&gt;E3,G3,E3))</f>
        <v>15</v>
      </c>
    </row>
    <row r="4" spans="1:8" ht="21.95" customHeight="1">
      <c r="A4" s="52">
        <f t="shared" ref="A4:A30" si="2">A3+1</f>
        <v>3</v>
      </c>
      <c r="B4" s="68" t="s">
        <v>58</v>
      </c>
      <c r="C4" s="68" t="s">
        <v>59</v>
      </c>
      <c r="D4" s="4">
        <v>14</v>
      </c>
      <c r="E4" s="5">
        <f t="shared" si="0"/>
        <v>14</v>
      </c>
      <c r="F4" s="7"/>
      <c r="G4" s="7" t="str">
        <f t="shared" si="1"/>
        <v/>
      </c>
      <c r="H4" s="5">
        <f t="shared" ref="H4:H30" si="3">IF(G4="",E4,IF(G4&gt;E4,G4,E4))</f>
        <v>14</v>
      </c>
    </row>
    <row r="5" spans="1:8" ht="21.95" customHeight="1">
      <c r="A5" s="52">
        <f t="shared" si="2"/>
        <v>4</v>
      </c>
      <c r="B5" s="68" t="s">
        <v>60</v>
      </c>
      <c r="C5" s="68" t="s">
        <v>61</v>
      </c>
      <c r="D5" s="4">
        <v>14</v>
      </c>
      <c r="E5" s="5">
        <f t="shared" si="0"/>
        <v>14</v>
      </c>
      <c r="F5" s="7"/>
      <c r="G5" s="7" t="str">
        <f t="shared" si="1"/>
        <v/>
      </c>
      <c r="H5" s="5">
        <f t="shared" si="3"/>
        <v>14</v>
      </c>
    </row>
    <row r="6" spans="1:8" ht="21.95" customHeight="1">
      <c r="A6" s="52">
        <f t="shared" si="2"/>
        <v>5</v>
      </c>
      <c r="B6" s="68" t="s">
        <v>62</v>
      </c>
      <c r="C6" s="68" t="s">
        <v>63</v>
      </c>
      <c r="D6" s="4">
        <v>14</v>
      </c>
      <c r="E6" s="5">
        <f t="shared" si="0"/>
        <v>14</v>
      </c>
      <c r="F6" s="7"/>
      <c r="G6" s="7" t="str">
        <f t="shared" si="1"/>
        <v/>
      </c>
      <c r="H6" s="5">
        <f t="shared" si="3"/>
        <v>14</v>
      </c>
    </row>
    <row r="7" spans="1:8" ht="21.95" customHeight="1">
      <c r="A7" s="52">
        <f t="shared" si="2"/>
        <v>6</v>
      </c>
      <c r="B7" s="68" t="s">
        <v>64</v>
      </c>
      <c r="C7" s="68" t="s">
        <v>65</v>
      </c>
      <c r="D7" s="4">
        <v>15</v>
      </c>
      <c r="E7" s="5">
        <f t="shared" si="0"/>
        <v>15</v>
      </c>
      <c r="F7" s="7"/>
      <c r="G7" s="7" t="str">
        <f t="shared" si="1"/>
        <v/>
      </c>
      <c r="H7" s="5">
        <f t="shared" si="3"/>
        <v>15</v>
      </c>
    </row>
    <row r="8" spans="1:8" ht="21.95" customHeight="1">
      <c r="A8" s="52">
        <f t="shared" si="2"/>
        <v>7</v>
      </c>
      <c r="B8" s="68" t="s">
        <v>66</v>
      </c>
      <c r="C8" s="68" t="s">
        <v>67</v>
      </c>
      <c r="D8" s="4">
        <v>14</v>
      </c>
      <c r="E8" s="5">
        <f t="shared" si="0"/>
        <v>14</v>
      </c>
      <c r="F8" s="7"/>
      <c r="G8" s="7" t="str">
        <f t="shared" si="1"/>
        <v/>
      </c>
      <c r="H8" s="5">
        <f t="shared" si="3"/>
        <v>14</v>
      </c>
    </row>
    <row r="9" spans="1:8" ht="21.95" customHeight="1">
      <c r="A9" s="52">
        <f t="shared" si="2"/>
        <v>8</v>
      </c>
      <c r="B9" s="68" t="s">
        <v>68</v>
      </c>
      <c r="C9" s="68" t="s">
        <v>20</v>
      </c>
      <c r="D9" s="4">
        <v>14</v>
      </c>
      <c r="E9" s="5">
        <f t="shared" si="0"/>
        <v>14</v>
      </c>
      <c r="F9" s="7"/>
      <c r="G9" s="7" t="str">
        <f t="shared" si="1"/>
        <v/>
      </c>
      <c r="H9" s="5">
        <f t="shared" si="3"/>
        <v>14</v>
      </c>
    </row>
    <row r="10" spans="1:8" ht="21.95" customHeight="1">
      <c r="A10" s="52">
        <f t="shared" si="2"/>
        <v>9</v>
      </c>
      <c r="B10" s="68" t="s">
        <v>69</v>
      </c>
      <c r="C10" s="68" t="s">
        <v>70</v>
      </c>
      <c r="D10" s="4">
        <v>15</v>
      </c>
      <c r="E10" s="5">
        <f t="shared" si="0"/>
        <v>15</v>
      </c>
      <c r="F10" s="7"/>
      <c r="G10" s="7"/>
      <c r="H10" s="5">
        <f t="shared" si="3"/>
        <v>15</v>
      </c>
    </row>
    <row r="11" spans="1:8" ht="21.95" customHeight="1">
      <c r="A11" s="52">
        <f t="shared" si="2"/>
        <v>10</v>
      </c>
      <c r="B11" s="68" t="s">
        <v>71</v>
      </c>
      <c r="C11" s="68" t="s">
        <v>72</v>
      </c>
      <c r="D11" s="4">
        <v>15</v>
      </c>
      <c r="E11" s="5">
        <f t="shared" si="0"/>
        <v>15</v>
      </c>
      <c r="F11" s="7"/>
      <c r="G11" s="7" t="str">
        <f t="shared" ref="G11:G16" si="4">IF(F11="","",1*F11)</f>
        <v/>
      </c>
      <c r="H11" s="5">
        <f t="shared" si="3"/>
        <v>15</v>
      </c>
    </row>
    <row r="12" spans="1:8" ht="21.95" customHeight="1">
      <c r="A12" s="52">
        <f t="shared" si="2"/>
        <v>11</v>
      </c>
      <c r="B12" s="68" t="s">
        <v>73</v>
      </c>
      <c r="C12" s="68" t="s">
        <v>10</v>
      </c>
      <c r="D12" s="4">
        <v>16</v>
      </c>
      <c r="E12" s="5">
        <f t="shared" si="0"/>
        <v>16</v>
      </c>
      <c r="F12" s="7"/>
      <c r="G12" s="7" t="str">
        <f t="shared" si="4"/>
        <v/>
      </c>
      <c r="H12" s="5">
        <f t="shared" si="3"/>
        <v>16</v>
      </c>
    </row>
    <row r="13" spans="1:8" ht="21.95" customHeight="1">
      <c r="A13" s="52">
        <f t="shared" si="2"/>
        <v>12</v>
      </c>
      <c r="B13" s="68" t="s">
        <v>74</v>
      </c>
      <c r="C13" s="68" t="s">
        <v>75</v>
      </c>
      <c r="D13" s="4">
        <v>15</v>
      </c>
      <c r="E13" s="5">
        <f t="shared" si="0"/>
        <v>15</v>
      </c>
      <c r="F13" s="7"/>
      <c r="G13" s="7" t="str">
        <f t="shared" si="4"/>
        <v/>
      </c>
      <c r="H13" s="5">
        <f t="shared" si="3"/>
        <v>15</v>
      </c>
    </row>
    <row r="14" spans="1:8" ht="21.95" customHeight="1">
      <c r="A14" s="52">
        <f t="shared" si="2"/>
        <v>13</v>
      </c>
      <c r="B14" s="68" t="s">
        <v>76</v>
      </c>
      <c r="C14" s="68" t="s">
        <v>77</v>
      </c>
      <c r="D14" s="4">
        <v>15</v>
      </c>
      <c r="E14" s="5">
        <f t="shared" si="0"/>
        <v>15</v>
      </c>
      <c r="F14" s="7"/>
      <c r="G14" s="7" t="str">
        <f t="shared" si="4"/>
        <v/>
      </c>
      <c r="H14" s="5">
        <f t="shared" si="3"/>
        <v>15</v>
      </c>
    </row>
    <row r="15" spans="1:8" ht="21.95" customHeight="1">
      <c r="A15" s="52">
        <f t="shared" si="2"/>
        <v>14</v>
      </c>
      <c r="B15" s="68" t="s">
        <v>78</v>
      </c>
      <c r="C15" s="68" t="s">
        <v>79</v>
      </c>
      <c r="D15" s="4">
        <v>14</v>
      </c>
      <c r="E15" s="5">
        <f t="shared" si="0"/>
        <v>14</v>
      </c>
      <c r="F15" s="7"/>
      <c r="G15" s="7" t="str">
        <f t="shared" si="4"/>
        <v/>
      </c>
      <c r="H15" s="5">
        <f t="shared" si="3"/>
        <v>14</v>
      </c>
    </row>
    <row r="16" spans="1:8" ht="21.95" customHeight="1">
      <c r="A16" s="52">
        <f t="shared" si="2"/>
        <v>15</v>
      </c>
      <c r="B16" s="68" t="s">
        <v>80</v>
      </c>
      <c r="C16" s="68" t="s">
        <v>81</v>
      </c>
      <c r="D16" s="4">
        <v>16</v>
      </c>
      <c r="E16" s="5">
        <f t="shared" si="0"/>
        <v>16</v>
      </c>
      <c r="F16" s="7"/>
      <c r="G16" s="7" t="str">
        <f t="shared" si="4"/>
        <v/>
      </c>
      <c r="H16" s="5">
        <f t="shared" si="3"/>
        <v>16</v>
      </c>
    </row>
    <row r="17" spans="1:8" ht="21.95" customHeight="1">
      <c r="A17" s="52">
        <f t="shared" si="2"/>
        <v>16</v>
      </c>
      <c r="B17" s="68" t="s">
        <v>82</v>
      </c>
      <c r="C17" s="68" t="s">
        <v>83</v>
      </c>
      <c r="D17" s="4">
        <v>16</v>
      </c>
      <c r="E17" s="5">
        <f t="shared" si="0"/>
        <v>16</v>
      </c>
      <c r="F17" s="7"/>
      <c r="G17" s="7"/>
      <c r="H17" s="5">
        <f t="shared" si="3"/>
        <v>16</v>
      </c>
    </row>
    <row r="18" spans="1:8" ht="21.95" customHeight="1">
      <c r="A18" s="52">
        <f t="shared" si="2"/>
        <v>17</v>
      </c>
      <c r="B18" s="68" t="s">
        <v>84</v>
      </c>
      <c r="C18" s="68" t="s">
        <v>11</v>
      </c>
      <c r="D18" s="4">
        <v>15</v>
      </c>
      <c r="E18" s="5">
        <f t="shared" si="0"/>
        <v>15</v>
      </c>
      <c r="F18" s="7"/>
      <c r="G18" s="7"/>
      <c r="H18" s="5">
        <f t="shared" si="3"/>
        <v>15</v>
      </c>
    </row>
    <row r="19" spans="1:8" ht="21.95" customHeight="1">
      <c r="A19" s="52">
        <f t="shared" si="2"/>
        <v>18</v>
      </c>
      <c r="B19" s="68" t="s">
        <v>85</v>
      </c>
      <c r="C19" s="68" t="s">
        <v>86</v>
      </c>
      <c r="D19" s="4">
        <v>15</v>
      </c>
      <c r="E19" s="5">
        <f t="shared" si="0"/>
        <v>15</v>
      </c>
      <c r="F19" s="9"/>
      <c r="G19" s="7"/>
      <c r="H19" s="5">
        <f t="shared" si="3"/>
        <v>15</v>
      </c>
    </row>
    <row r="20" spans="1:8" ht="21.95" customHeight="1">
      <c r="A20" s="52">
        <f t="shared" si="2"/>
        <v>19</v>
      </c>
      <c r="B20" s="68" t="s">
        <v>87</v>
      </c>
      <c r="C20" s="68" t="s">
        <v>9</v>
      </c>
      <c r="D20" s="4">
        <v>13</v>
      </c>
      <c r="E20" s="5">
        <f t="shared" si="0"/>
        <v>13</v>
      </c>
      <c r="F20" s="7"/>
      <c r="G20" s="7"/>
      <c r="H20" s="5">
        <f t="shared" si="3"/>
        <v>13</v>
      </c>
    </row>
    <row r="21" spans="1:8" ht="21.95" customHeight="1">
      <c r="A21" s="52">
        <f t="shared" si="2"/>
        <v>20</v>
      </c>
      <c r="B21" s="68" t="s">
        <v>88</v>
      </c>
      <c r="C21" s="68" t="s">
        <v>89</v>
      </c>
      <c r="D21" s="4">
        <v>15</v>
      </c>
      <c r="E21" s="5">
        <f t="shared" si="0"/>
        <v>15</v>
      </c>
      <c r="F21" s="7"/>
      <c r="G21" s="7"/>
      <c r="H21" s="5">
        <f t="shared" si="3"/>
        <v>15</v>
      </c>
    </row>
    <row r="22" spans="1:8" ht="21.95" customHeight="1">
      <c r="A22" s="52">
        <f t="shared" si="2"/>
        <v>21</v>
      </c>
      <c r="B22" s="68" t="s">
        <v>90</v>
      </c>
      <c r="C22" s="68" t="s">
        <v>91</v>
      </c>
      <c r="D22" s="4">
        <v>15</v>
      </c>
      <c r="E22" s="5">
        <f t="shared" si="0"/>
        <v>15</v>
      </c>
      <c r="F22" s="7"/>
      <c r="G22" s="7"/>
      <c r="H22" s="5">
        <f t="shared" si="3"/>
        <v>15</v>
      </c>
    </row>
    <row r="23" spans="1:8" ht="21.95" customHeight="1">
      <c r="A23" s="52">
        <f t="shared" si="2"/>
        <v>22</v>
      </c>
      <c r="B23" s="68" t="s">
        <v>92</v>
      </c>
      <c r="C23" s="68" t="s">
        <v>93</v>
      </c>
      <c r="D23" s="4">
        <v>14</v>
      </c>
      <c r="E23" s="5">
        <f t="shared" si="0"/>
        <v>14</v>
      </c>
      <c r="F23" s="7"/>
      <c r="G23" s="7" t="str">
        <f>IF(F23="","",1*F23)</f>
        <v/>
      </c>
      <c r="H23" s="5">
        <f t="shared" si="3"/>
        <v>14</v>
      </c>
    </row>
    <row r="24" spans="1:8" ht="21.95" customHeight="1">
      <c r="A24" s="52">
        <f t="shared" si="2"/>
        <v>23</v>
      </c>
      <c r="B24" s="68" t="s">
        <v>94</v>
      </c>
      <c r="C24" s="68" t="s">
        <v>81</v>
      </c>
      <c r="D24" s="4">
        <v>16</v>
      </c>
      <c r="E24" s="5">
        <f t="shared" si="0"/>
        <v>16</v>
      </c>
      <c r="F24" s="7"/>
      <c r="G24" s="7" t="str">
        <f>IF(F24="","",1*F24)</f>
        <v/>
      </c>
      <c r="H24" s="5">
        <f t="shared" si="3"/>
        <v>16</v>
      </c>
    </row>
    <row r="25" spans="1:8" ht="21.95" customHeight="1">
      <c r="A25" s="52">
        <f t="shared" si="2"/>
        <v>24</v>
      </c>
      <c r="B25" s="69" t="s">
        <v>95</v>
      </c>
      <c r="C25" s="69" t="s">
        <v>96</v>
      </c>
      <c r="D25" s="4">
        <v>14</v>
      </c>
      <c r="E25" s="5">
        <f t="shared" si="0"/>
        <v>14</v>
      </c>
      <c r="F25" s="7"/>
      <c r="G25" s="7"/>
      <c r="H25" s="5">
        <f t="shared" si="3"/>
        <v>14</v>
      </c>
    </row>
    <row r="26" spans="1:8" ht="21.95" customHeight="1">
      <c r="A26" s="52">
        <f t="shared" si="2"/>
        <v>25</v>
      </c>
      <c r="B26" s="69" t="s">
        <v>97</v>
      </c>
      <c r="C26" s="69" t="s">
        <v>13</v>
      </c>
      <c r="D26" s="4">
        <v>14</v>
      </c>
      <c r="E26" s="5">
        <f t="shared" si="0"/>
        <v>14</v>
      </c>
      <c r="F26" s="7"/>
      <c r="G26" s="7"/>
      <c r="H26" s="5">
        <f t="shared" si="3"/>
        <v>14</v>
      </c>
    </row>
    <row r="27" spans="1:8" ht="21.95" customHeight="1">
      <c r="A27" s="52">
        <f t="shared" si="2"/>
        <v>26</v>
      </c>
      <c r="B27" s="68" t="s">
        <v>98</v>
      </c>
      <c r="C27" s="68" t="s">
        <v>18</v>
      </c>
      <c r="D27" s="4">
        <v>12</v>
      </c>
      <c r="E27" s="5">
        <f t="shared" si="0"/>
        <v>12</v>
      </c>
      <c r="F27" s="7"/>
      <c r="G27" s="7"/>
      <c r="H27" s="5">
        <f t="shared" si="3"/>
        <v>12</v>
      </c>
    </row>
    <row r="28" spans="1:8" ht="21.95" customHeight="1">
      <c r="A28" s="52">
        <f t="shared" si="2"/>
        <v>27</v>
      </c>
      <c r="B28" s="69" t="s">
        <v>99</v>
      </c>
      <c r="C28" s="69" t="s">
        <v>100</v>
      </c>
      <c r="D28" s="4">
        <v>15</v>
      </c>
      <c r="E28" s="5">
        <f t="shared" si="0"/>
        <v>15</v>
      </c>
      <c r="F28" s="7"/>
      <c r="G28" s="7"/>
      <c r="H28" s="5">
        <f t="shared" si="3"/>
        <v>15</v>
      </c>
    </row>
    <row r="29" spans="1:8" ht="21.95" customHeight="1">
      <c r="A29" s="52">
        <f t="shared" si="2"/>
        <v>28</v>
      </c>
      <c r="B29" s="70" t="s">
        <v>19</v>
      </c>
      <c r="C29" s="70" t="s">
        <v>101</v>
      </c>
      <c r="D29" s="4">
        <v>12</v>
      </c>
      <c r="E29" s="5">
        <f t="shared" si="0"/>
        <v>12</v>
      </c>
      <c r="F29" s="7"/>
      <c r="G29" s="7"/>
      <c r="H29" s="5">
        <f t="shared" si="3"/>
        <v>12</v>
      </c>
    </row>
    <row r="30" spans="1:8" ht="21.95" customHeight="1">
      <c r="A30" s="52">
        <f t="shared" si="2"/>
        <v>29</v>
      </c>
      <c r="B30" s="71" t="s">
        <v>102</v>
      </c>
      <c r="C30" s="71" t="s">
        <v>103</v>
      </c>
      <c r="D30" s="4" t="s">
        <v>204</v>
      </c>
      <c r="E30" s="5" t="e">
        <f t="shared" si="0"/>
        <v>#VALUE!</v>
      </c>
      <c r="F30" s="7"/>
      <c r="G30" s="7"/>
      <c r="H30" s="5" t="e">
        <f t="shared" si="3"/>
        <v>#VALUE!</v>
      </c>
    </row>
    <row r="31" spans="1:8" s="10" customFormat="1" ht="21.95" customHeight="1">
      <c r="A31" s="54" t="s">
        <v>0</v>
      </c>
      <c r="B31" s="3" t="s">
        <v>1</v>
      </c>
      <c r="C31" s="3" t="s">
        <v>2</v>
      </c>
      <c r="D31" s="55" t="s">
        <v>4</v>
      </c>
      <c r="E31" s="56" t="s">
        <v>5</v>
      </c>
      <c r="F31" s="57" t="s">
        <v>6</v>
      </c>
      <c r="G31" s="56" t="s">
        <v>7</v>
      </c>
      <c r="H31" s="56" t="s">
        <v>8</v>
      </c>
    </row>
    <row r="32" spans="1:8" ht="21.95" customHeight="1">
      <c r="A32" s="52">
        <v>1</v>
      </c>
      <c r="B32" s="68" t="s">
        <v>104</v>
      </c>
      <c r="C32" s="68" t="s">
        <v>105</v>
      </c>
      <c r="D32" s="4">
        <v>16</v>
      </c>
      <c r="E32" s="12">
        <f t="shared" ref="E32:E56" si="5">1*D32</f>
        <v>16</v>
      </c>
      <c r="F32" s="7"/>
      <c r="G32" s="14" t="str">
        <f>IF(F32="","",1*F32)</f>
        <v/>
      </c>
      <c r="H32" s="5">
        <f t="shared" ref="H32:H56" si="6">IF(G32="",E32,IF(G32&gt;E32,G32,E32))</f>
        <v>16</v>
      </c>
    </row>
    <row r="33" spans="1:8" ht="21.95" customHeight="1">
      <c r="A33" s="52">
        <f>A32+1</f>
        <v>2</v>
      </c>
      <c r="B33" s="68" t="s">
        <v>106</v>
      </c>
      <c r="C33" s="68" t="s">
        <v>107</v>
      </c>
      <c r="D33" s="4">
        <v>16</v>
      </c>
      <c r="E33" s="12">
        <f t="shared" si="5"/>
        <v>16</v>
      </c>
      <c r="F33" s="6"/>
      <c r="G33" s="14" t="str">
        <f t="shared" ref="G33:G56" si="7">IF(F33="","",1*F33)</f>
        <v/>
      </c>
      <c r="H33" s="5">
        <f t="shared" si="6"/>
        <v>16</v>
      </c>
    </row>
    <row r="34" spans="1:8" ht="21.95" customHeight="1">
      <c r="A34" s="52">
        <f>A33+1</f>
        <v>3</v>
      </c>
      <c r="B34" s="68" t="s">
        <v>108</v>
      </c>
      <c r="C34" s="68" t="s">
        <v>109</v>
      </c>
      <c r="D34" s="4">
        <v>15</v>
      </c>
      <c r="E34" s="12">
        <f t="shared" si="5"/>
        <v>15</v>
      </c>
      <c r="F34" s="6"/>
      <c r="G34" s="14" t="str">
        <f t="shared" si="7"/>
        <v/>
      </c>
      <c r="H34" s="5">
        <f t="shared" si="6"/>
        <v>15</v>
      </c>
    </row>
    <row r="35" spans="1:8" ht="21.95" customHeight="1">
      <c r="A35" s="52">
        <f>A34+1</f>
        <v>4</v>
      </c>
      <c r="B35" s="68" t="s">
        <v>110</v>
      </c>
      <c r="C35" s="68" t="s">
        <v>79</v>
      </c>
      <c r="D35" s="4">
        <v>16</v>
      </c>
      <c r="E35" s="12">
        <f t="shared" si="5"/>
        <v>16</v>
      </c>
      <c r="F35" s="6"/>
      <c r="G35" s="14" t="str">
        <f t="shared" si="7"/>
        <v/>
      </c>
      <c r="H35" s="5">
        <f t="shared" si="6"/>
        <v>16</v>
      </c>
    </row>
    <row r="36" spans="1:8" ht="21.95" customHeight="1">
      <c r="A36" s="52">
        <f>A35+1</f>
        <v>5</v>
      </c>
      <c r="B36" s="68" t="s">
        <v>111</v>
      </c>
      <c r="C36" s="68" t="s">
        <v>89</v>
      </c>
      <c r="D36" s="4">
        <v>15</v>
      </c>
      <c r="E36" s="12">
        <f t="shared" si="5"/>
        <v>15</v>
      </c>
      <c r="F36" s="6"/>
      <c r="G36" s="14" t="str">
        <f t="shared" si="7"/>
        <v/>
      </c>
      <c r="H36" s="5">
        <f t="shared" si="6"/>
        <v>15</v>
      </c>
    </row>
    <row r="37" spans="1:8" ht="21.95" customHeight="1">
      <c r="A37" s="52">
        <f>A36+1</f>
        <v>6</v>
      </c>
      <c r="B37" s="68" t="s">
        <v>112</v>
      </c>
      <c r="C37" s="68" t="s">
        <v>113</v>
      </c>
      <c r="D37" s="4">
        <v>15</v>
      </c>
      <c r="E37" s="12">
        <f t="shared" si="5"/>
        <v>15</v>
      </c>
      <c r="F37" s="6"/>
      <c r="G37" s="14" t="str">
        <f t="shared" si="7"/>
        <v/>
      </c>
      <c r="H37" s="5">
        <f t="shared" si="6"/>
        <v>15</v>
      </c>
    </row>
    <row r="38" spans="1:8" ht="21.95" customHeight="1">
      <c r="A38" s="52">
        <f t="shared" ref="A38:A56" si="8">A37+1</f>
        <v>7</v>
      </c>
      <c r="B38" s="68" t="s">
        <v>114</v>
      </c>
      <c r="C38" s="68" t="s">
        <v>115</v>
      </c>
      <c r="D38" s="4">
        <v>14</v>
      </c>
      <c r="E38" s="12">
        <f t="shared" si="5"/>
        <v>14</v>
      </c>
      <c r="F38" s="6"/>
      <c r="G38" s="14" t="str">
        <f t="shared" si="7"/>
        <v/>
      </c>
      <c r="H38" s="5">
        <f t="shared" si="6"/>
        <v>14</v>
      </c>
    </row>
    <row r="39" spans="1:8" ht="21.95" customHeight="1">
      <c r="A39" s="52">
        <f t="shared" si="8"/>
        <v>8</v>
      </c>
      <c r="B39" s="68" t="s">
        <v>14</v>
      </c>
      <c r="C39" s="68" t="s">
        <v>116</v>
      </c>
      <c r="D39" s="4">
        <v>15</v>
      </c>
      <c r="E39" s="12">
        <f t="shared" si="5"/>
        <v>15</v>
      </c>
      <c r="F39" s="6"/>
      <c r="G39" s="14" t="str">
        <f t="shared" si="7"/>
        <v/>
      </c>
      <c r="H39" s="5">
        <f t="shared" si="6"/>
        <v>15</v>
      </c>
    </row>
    <row r="40" spans="1:8" ht="21.95" customHeight="1">
      <c r="A40" s="52">
        <f t="shared" si="8"/>
        <v>9</v>
      </c>
      <c r="B40" s="68" t="s">
        <v>117</v>
      </c>
      <c r="C40" s="68" t="s">
        <v>89</v>
      </c>
      <c r="D40" s="4">
        <v>16</v>
      </c>
      <c r="E40" s="12">
        <f t="shared" si="5"/>
        <v>16</v>
      </c>
      <c r="F40" s="6"/>
      <c r="G40" s="14" t="str">
        <f t="shared" si="7"/>
        <v/>
      </c>
      <c r="H40" s="5">
        <f t="shared" si="6"/>
        <v>16</v>
      </c>
    </row>
    <row r="41" spans="1:8" ht="21.95" customHeight="1">
      <c r="A41" s="52">
        <f t="shared" si="8"/>
        <v>10</v>
      </c>
      <c r="B41" s="68" t="s">
        <v>118</v>
      </c>
      <c r="C41" s="68" t="s">
        <v>119</v>
      </c>
      <c r="D41" s="4">
        <v>16</v>
      </c>
      <c r="E41" s="12">
        <f t="shared" si="5"/>
        <v>16</v>
      </c>
      <c r="F41" s="7"/>
      <c r="G41" s="14" t="str">
        <f t="shared" si="7"/>
        <v/>
      </c>
      <c r="H41" s="5">
        <f t="shared" si="6"/>
        <v>16</v>
      </c>
    </row>
    <row r="42" spans="1:8" ht="21.95" customHeight="1">
      <c r="A42" s="52">
        <f t="shared" si="8"/>
        <v>11</v>
      </c>
      <c r="B42" s="68" t="s">
        <v>120</v>
      </c>
      <c r="C42" s="68" t="s">
        <v>121</v>
      </c>
      <c r="D42" s="4">
        <v>15</v>
      </c>
      <c r="E42" s="12">
        <f t="shared" si="5"/>
        <v>15</v>
      </c>
      <c r="F42" s="7"/>
      <c r="G42" s="14" t="str">
        <f t="shared" si="7"/>
        <v/>
      </c>
      <c r="H42" s="5">
        <f t="shared" si="6"/>
        <v>15</v>
      </c>
    </row>
    <row r="43" spans="1:8" ht="21.95" customHeight="1">
      <c r="A43" s="52">
        <f t="shared" si="8"/>
        <v>12</v>
      </c>
      <c r="B43" s="68" t="s">
        <v>122</v>
      </c>
      <c r="C43" s="68" t="s">
        <v>123</v>
      </c>
      <c r="D43" s="4">
        <v>15</v>
      </c>
      <c r="E43" s="12">
        <f t="shared" si="5"/>
        <v>15</v>
      </c>
      <c r="F43" s="7"/>
      <c r="G43" s="14" t="str">
        <f t="shared" si="7"/>
        <v/>
      </c>
      <c r="H43" s="5">
        <f t="shared" si="6"/>
        <v>15</v>
      </c>
    </row>
    <row r="44" spans="1:8" ht="21.95" customHeight="1">
      <c r="A44" s="52">
        <f t="shared" si="8"/>
        <v>13</v>
      </c>
      <c r="B44" s="68" t="s">
        <v>124</v>
      </c>
      <c r="C44" s="68" t="s">
        <v>125</v>
      </c>
      <c r="D44" s="4">
        <v>15</v>
      </c>
      <c r="E44" s="12">
        <f t="shared" si="5"/>
        <v>15</v>
      </c>
      <c r="F44" s="7"/>
      <c r="G44" s="14" t="str">
        <f t="shared" si="7"/>
        <v/>
      </c>
      <c r="H44" s="5">
        <f t="shared" si="6"/>
        <v>15</v>
      </c>
    </row>
    <row r="45" spans="1:8" ht="21.95" customHeight="1">
      <c r="A45" s="52">
        <f t="shared" si="8"/>
        <v>14</v>
      </c>
      <c r="B45" s="68" t="s">
        <v>126</v>
      </c>
      <c r="C45" s="68" t="s">
        <v>127</v>
      </c>
      <c r="D45" s="4">
        <v>15</v>
      </c>
      <c r="E45" s="12">
        <f t="shared" si="5"/>
        <v>15</v>
      </c>
      <c r="F45" s="7"/>
      <c r="G45" s="14" t="str">
        <f t="shared" si="7"/>
        <v/>
      </c>
      <c r="H45" s="5">
        <f t="shared" si="6"/>
        <v>15</v>
      </c>
    </row>
    <row r="46" spans="1:8" ht="21.95" customHeight="1">
      <c r="A46" s="52">
        <f t="shared" si="8"/>
        <v>15</v>
      </c>
      <c r="B46" s="68" t="s">
        <v>128</v>
      </c>
      <c r="C46" s="68" t="s">
        <v>21</v>
      </c>
      <c r="D46" s="4">
        <v>15</v>
      </c>
      <c r="E46" s="12">
        <f t="shared" si="5"/>
        <v>15</v>
      </c>
      <c r="F46" s="7"/>
      <c r="G46" s="14" t="str">
        <f t="shared" si="7"/>
        <v/>
      </c>
      <c r="H46" s="5">
        <f t="shared" si="6"/>
        <v>15</v>
      </c>
    </row>
    <row r="47" spans="1:8" ht="21.95" customHeight="1">
      <c r="A47" s="52">
        <f t="shared" si="8"/>
        <v>16</v>
      </c>
      <c r="B47" s="68" t="s">
        <v>129</v>
      </c>
      <c r="C47" s="68" t="s">
        <v>130</v>
      </c>
      <c r="D47" s="4" t="s">
        <v>204</v>
      </c>
      <c r="E47" s="12" t="e">
        <f t="shared" si="5"/>
        <v>#VALUE!</v>
      </c>
      <c r="F47" s="7"/>
      <c r="G47" s="14" t="str">
        <f t="shared" si="7"/>
        <v/>
      </c>
      <c r="H47" s="5" t="e">
        <f t="shared" si="6"/>
        <v>#VALUE!</v>
      </c>
    </row>
    <row r="48" spans="1:8" ht="21.95" customHeight="1">
      <c r="A48" s="52">
        <f t="shared" si="8"/>
        <v>17</v>
      </c>
      <c r="B48" s="68" t="s">
        <v>131</v>
      </c>
      <c r="C48" s="68" t="s">
        <v>132</v>
      </c>
      <c r="D48" s="4">
        <v>14</v>
      </c>
      <c r="E48" s="12">
        <f t="shared" si="5"/>
        <v>14</v>
      </c>
      <c r="F48" s="7"/>
      <c r="G48" s="14" t="str">
        <f t="shared" si="7"/>
        <v/>
      </c>
      <c r="H48" s="5">
        <f t="shared" si="6"/>
        <v>14</v>
      </c>
    </row>
    <row r="49" spans="1:8" ht="21.95" customHeight="1">
      <c r="A49" s="52">
        <f t="shared" si="8"/>
        <v>18</v>
      </c>
      <c r="B49" s="68" t="s">
        <v>133</v>
      </c>
      <c r="C49" s="68" t="s">
        <v>134</v>
      </c>
      <c r="D49" s="4">
        <v>15</v>
      </c>
      <c r="E49" s="12">
        <f t="shared" si="5"/>
        <v>15</v>
      </c>
      <c r="F49" s="7"/>
      <c r="G49" s="14" t="str">
        <f t="shared" si="7"/>
        <v/>
      </c>
      <c r="H49" s="5">
        <f t="shared" si="6"/>
        <v>15</v>
      </c>
    </row>
    <row r="50" spans="1:8" ht="21.95" customHeight="1">
      <c r="A50" s="52">
        <f t="shared" si="8"/>
        <v>19</v>
      </c>
      <c r="B50" s="68" t="s">
        <v>135</v>
      </c>
      <c r="C50" s="68" t="s">
        <v>136</v>
      </c>
      <c r="D50" s="4">
        <v>12</v>
      </c>
      <c r="E50" s="12">
        <f t="shared" si="5"/>
        <v>12</v>
      </c>
      <c r="F50" s="7"/>
      <c r="G50" s="14" t="str">
        <f t="shared" si="7"/>
        <v/>
      </c>
      <c r="H50" s="5">
        <f t="shared" si="6"/>
        <v>12</v>
      </c>
    </row>
    <row r="51" spans="1:8" ht="21.95" customHeight="1">
      <c r="A51" s="52">
        <f t="shared" si="8"/>
        <v>20</v>
      </c>
      <c r="B51" s="68" t="s">
        <v>137</v>
      </c>
      <c r="C51" s="68" t="s">
        <v>138</v>
      </c>
      <c r="D51" s="4">
        <v>15</v>
      </c>
      <c r="E51" s="12">
        <f t="shared" si="5"/>
        <v>15</v>
      </c>
      <c r="F51" s="7"/>
      <c r="G51" s="14" t="str">
        <f t="shared" si="7"/>
        <v/>
      </c>
      <c r="H51" s="5">
        <f t="shared" si="6"/>
        <v>15</v>
      </c>
    </row>
    <row r="52" spans="1:8" ht="21.95" customHeight="1">
      <c r="A52" s="52">
        <f t="shared" si="8"/>
        <v>21</v>
      </c>
      <c r="B52" s="68" t="s">
        <v>139</v>
      </c>
      <c r="C52" s="68" t="s">
        <v>140</v>
      </c>
      <c r="D52" s="4">
        <v>16</v>
      </c>
      <c r="E52" s="12">
        <f t="shared" si="5"/>
        <v>16</v>
      </c>
      <c r="F52" s="7"/>
      <c r="G52" s="14" t="str">
        <f t="shared" si="7"/>
        <v/>
      </c>
      <c r="H52" s="5">
        <f t="shared" si="6"/>
        <v>16</v>
      </c>
    </row>
    <row r="53" spans="1:8" ht="21.95" customHeight="1">
      <c r="A53" s="52">
        <f t="shared" si="8"/>
        <v>22</v>
      </c>
      <c r="B53" s="68" t="s">
        <v>141</v>
      </c>
      <c r="C53" s="68" t="s">
        <v>16</v>
      </c>
      <c r="D53" s="4">
        <v>15</v>
      </c>
      <c r="E53" s="12">
        <f t="shared" si="5"/>
        <v>15</v>
      </c>
      <c r="F53" s="7"/>
      <c r="G53" s="14" t="str">
        <f t="shared" si="7"/>
        <v/>
      </c>
      <c r="H53" s="5">
        <f t="shared" si="6"/>
        <v>15</v>
      </c>
    </row>
    <row r="54" spans="1:8" ht="21.95" customHeight="1">
      <c r="A54" s="52">
        <f t="shared" si="8"/>
        <v>23</v>
      </c>
      <c r="B54" s="68" t="s">
        <v>142</v>
      </c>
      <c r="C54" s="68" t="s">
        <v>143</v>
      </c>
      <c r="D54" s="4">
        <v>15</v>
      </c>
      <c r="E54" s="12">
        <f t="shared" si="5"/>
        <v>15</v>
      </c>
      <c r="F54" s="7"/>
      <c r="G54" s="14" t="str">
        <f t="shared" si="7"/>
        <v/>
      </c>
      <c r="H54" s="5">
        <f t="shared" si="6"/>
        <v>15</v>
      </c>
    </row>
    <row r="55" spans="1:8" ht="21.95" customHeight="1">
      <c r="A55" s="52">
        <f t="shared" si="8"/>
        <v>24</v>
      </c>
      <c r="B55" s="69" t="s">
        <v>144</v>
      </c>
      <c r="C55" s="69" t="s">
        <v>145</v>
      </c>
      <c r="D55" s="4">
        <v>13</v>
      </c>
      <c r="E55" s="12">
        <f t="shared" si="5"/>
        <v>13</v>
      </c>
      <c r="F55" s="7"/>
      <c r="G55" s="14" t="str">
        <f t="shared" si="7"/>
        <v/>
      </c>
      <c r="H55" s="5">
        <f t="shared" si="6"/>
        <v>13</v>
      </c>
    </row>
    <row r="56" spans="1:8" ht="21.95" customHeight="1">
      <c r="A56" s="52">
        <f t="shared" si="8"/>
        <v>25</v>
      </c>
      <c r="B56" s="71" t="s">
        <v>146</v>
      </c>
      <c r="C56" s="71" t="s">
        <v>147</v>
      </c>
      <c r="D56" s="4">
        <v>15</v>
      </c>
      <c r="E56" s="12">
        <f t="shared" si="5"/>
        <v>15</v>
      </c>
      <c r="F56" s="7"/>
      <c r="G56" s="14" t="str">
        <f t="shared" si="7"/>
        <v/>
      </c>
      <c r="H56" s="5">
        <f t="shared" si="6"/>
        <v>15</v>
      </c>
    </row>
    <row r="57" spans="1:8" s="2" customFormat="1" ht="21.95" customHeight="1">
      <c r="A57" s="52" t="s">
        <v>0</v>
      </c>
      <c r="B57" s="3" t="s">
        <v>1</v>
      </c>
      <c r="C57" s="3" t="s">
        <v>2</v>
      </c>
      <c r="D57" s="4" t="s">
        <v>4</v>
      </c>
      <c r="E57" s="5" t="s">
        <v>5</v>
      </c>
      <c r="F57" s="57" t="s">
        <v>6</v>
      </c>
      <c r="G57" s="56" t="s">
        <v>7</v>
      </c>
      <c r="H57" s="5" t="s">
        <v>8</v>
      </c>
    </row>
    <row r="58" spans="1:8" ht="21.95" customHeight="1">
      <c r="A58" s="52">
        <v>1</v>
      </c>
      <c r="B58" s="68" t="s">
        <v>148</v>
      </c>
      <c r="C58" s="68" t="s">
        <v>149</v>
      </c>
      <c r="D58" s="4">
        <v>15</v>
      </c>
      <c r="E58" s="12">
        <f t="shared" ref="E58:E88" si="9">1*D58</f>
        <v>15</v>
      </c>
      <c r="F58" s="7"/>
      <c r="G58" s="14" t="str">
        <f>IF(F58="","",1*F58)</f>
        <v/>
      </c>
      <c r="H58" s="5">
        <f t="shared" ref="H58:H88" si="10">IF(G58="",E58,IF(G58&gt;E58,G58,E58))</f>
        <v>15</v>
      </c>
    </row>
    <row r="59" spans="1:8" ht="21.95" customHeight="1">
      <c r="A59" s="52">
        <f>A58+1</f>
        <v>2</v>
      </c>
      <c r="B59" s="68" t="s">
        <v>150</v>
      </c>
      <c r="C59" s="68" t="s">
        <v>151</v>
      </c>
      <c r="D59" s="4">
        <v>15</v>
      </c>
      <c r="E59" s="12">
        <f t="shared" si="9"/>
        <v>15</v>
      </c>
      <c r="F59" s="6"/>
      <c r="G59" s="14" t="str">
        <f t="shared" ref="G59:G88" si="11">IF(F59="","",1*F59)</f>
        <v/>
      </c>
      <c r="H59" s="5">
        <f t="shared" si="10"/>
        <v>15</v>
      </c>
    </row>
    <row r="60" spans="1:8" ht="21.95" customHeight="1">
      <c r="A60" s="52">
        <f>A59+1</f>
        <v>3</v>
      </c>
      <c r="B60" s="68" t="s">
        <v>152</v>
      </c>
      <c r="C60" s="68" t="s">
        <v>153</v>
      </c>
      <c r="D60" s="4">
        <v>14</v>
      </c>
      <c r="E60" s="12">
        <f t="shared" si="9"/>
        <v>14</v>
      </c>
      <c r="F60" s="6"/>
      <c r="G60" s="14" t="str">
        <f t="shared" si="11"/>
        <v/>
      </c>
      <c r="H60" s="5">
        <f t="shared" si="10"/>
        <v>14</v>
      </c>
    </row>
    <row r="61" spans="1:8" ht="21.95" customHeight="1">
      <c r="A61" s="52">
        <f>A60+1</f>
        <v>4</v>
      </c>
      <c r="B61" s="68" t="s">
        <v>154</v>
      </c>
      <c r="C61" s="68" t="s">
        <v>155</v>
      </c>
      <c r="D61" s="4">
        <v>16</v>
      </c>
      <c r="E61" s="12">
        <f t="shared" si="9"/>
        <v>16</v>
      </c>
      <c r="F61" s="6"/>
      <c r="G61" s="14" t="str">
        <f t="shared" si="11"/>
        <v/>
      </c>
      <c r="H61" s="5">
        <f t="shared" si="10"/>
        <v>16</v>
      </c>
    </row>
    <row r="62" spans="1:8" ht="21.95" customHeight="1">
      <c r="A62" s="52">
        <f>A61+1</f>
        <v>5</v>
      </c>
      <c r="B62" s="68" t="s">
        <v>156</v>
      </c>
      <c r="C62" s="68" t="s">
        <v>89</v>
      </c>
      <c r="D62" s="4">
        <v>16</v>
      </c>
      <c r="E62" s="12">
        <f t="shared" si="9"/>
        <v>16</v>
      </c>
      <c r="F62" s="6"/>
      <c r="G62" s="14" t="str">
        <f t="shared" si="11"/>
        <v/>
      </c>
      <c r="H62" s="5">
        <f t="shared" si="10"/>
        <v>16</v>
      </c>
    </row>
    <row r="63" spans="1:8" ht="21.95" customHeight="1">
      <c r="A63" s="52">
        <f>A62+1</f>
        <v>6</v>
      </c>
      <c r="B63" s="68" t="s">
        <v>157</v>
      </c>
      <c r="C63" s="68" t="s">
        <v>158</v>
      </c>
      <c r="D63" s="4">
        <v>15</v>
      </c>
      <c r="E63" s="12">
        <f t="shared" si="9"/>
        <v>15</v>
      </c>
      <c r="F63" s="6"/>
      <c r="G63" s="14" t="str">
        <f t="shared" si="11"/>
        <v/>
      </c>
      <c r="H63" s="5">
        <f t="shared" si="10"/>
        <v>15</v>
      </c>
    </row>
    <row r="64" spans="1:8" ht="21.95" customHeight="1">
      <c r="A64" s="52">
        <f t="shared" ref="A64:A88" si="12">A63+1</f>
        <v>7</v>
      </c>
      <c r="B64" s="68" t="s">
        <v>159</v>
      </c>
      <c r="C64" s="68" t="s">
        <v>160</v>
      </c>
      <c r="D64" s="4">
        <v>16</v>
      </c>
      <c r="E64" s="12">
        <f t="shared" si="9"/>
        <v>16</v>
      </c>
      <c r="F64" s="6"/>
      <c r="G64" s="14" t="str">
        <f t="shared" si="11"/>
        <v/>
      </c>
      <c r="H64" s="5">
        <f t="shared" si="10"/>
        <v>16</v>
      </c>
    </row>
    <row r="65" spans="1:8" ht="21.95" customHeight="1">
      <c r="A65" s="52">
        <f t="shared" si="12"/>
        <v>8</v>
      </c>
      <c r="B65" s="68" t="s">
        <v>161</v>
      </c>
      <c r="C65" s="68" t="s">
        <v>162</v>
      </c>
      <c r="D65" s="4">
        <v>14</v>
      </c>
      <c r="E65" s="12">
        <f t="shared" si="9"/>
        <v>14</v>
      </c>
      <c r="F65" s="6"/>
      <c r="G65" s="14" t="str">
        <f t="shared" si="11"/>
        <v/>
      </c>
      <c r="H65" s="5">
        <f t="shared" si="10"/>
        <v>14</v>
      </c>
    </row>
    <row r="66" spans="1:8" ht="21.95" customHeight="1">
      <c r="A66" s="52">
        <f t="shared" si="12"/>
        <v>9</v>
      </c>
      <c r="B66" s="68" t="s">
        <v>163</v>
      </c>
      <c r="C66" s="68" t="s">
        <v>164</v>
      </c>
      <c r="D66" s="4">
        <v>15</v>
      </c>
      <c r="E66" s="12">
        <f t="shared" si="9"/>
        <v>15</v>
      </c>
      <c r="F66" s="6"/>
      <c r="G66" s="14" t="str">
        <f t="shared" si="11"/>
        <v/>
      </c>
      <c r="H66" s="5">
        <f t="shared" si="10"/>
        <v>15</v>
      </c>
    </row>
    <row r="67" spans="1:8" ht="21.95" customHeight="1">
      <c r="A67" s="52">
        <f t="shared" si="12"/>
        <v>10</v>
      </c>
      <c r="B67" s="68" t="s">
        <v>165</v>
      </c>
      <c r="C67" s="68" t="s">
        <v>166</v>
      </c>
      <c r="D67" s="4">
        <v>16</v>
      </c>
      <c r="E67" s="12">
        <f t="shared" si="9"/>
        <v>16</v>
      </c>
      <c r="F67" s="7"/>
      <c r="G67" s="14" t="str">
        <f t="shared" si="11"/>
        <v/>
      </c>
      <c r="H67" s="5">
        <f t="shared" si="10"/>
        <v>16</v>
      </c>
    </row>
    <row r="68" spans="1:8" ht="21.95" customHeight="1">
      <c r="A68" s="52">
        <f t="shared" si="12"/>
        <v>11</v>
      </c>
      <c r="B68" s="68" t="s">
        <v>167</v>
      </c>
      <c r="C68" s="68" t="s">
        <v>168</v>
      </c>
      <c r="D68" s="4">
        <v>14</v>
      </c>
      <c r="E68" s="12">
        <f t="shared" si="9"/>
        <v>14</v>
      </c>
      <c r="F68" s="7"/>
      <c r="G68" s="14" t="str">
        <f t="shared" si="11"/>
        <v/>
      </c>
      <c r="H68" s="5">
        <f t="shared" si="10"/>
        <v>14</v>
      </c>
    </row>
    <row r="69" spans="1:8" ht="21.95" customHeight="1">
      <c r="A69" s="52">
        <f t="shared" si="12"/>
        <v>12</v>
      </c>
      <c r="B69" s="68" t="s">
        <v>169</v>
      </c>
      <c r="C69" s="68" t="s">
        <v>170</v>
      </c>
      <c r="D69" s="4">
        <v>15</v>
      </c>
      <c r="E69" s="12">
        <f t="shared" si="9"/>
        <v>15</v>
      </c>
      <c r="F69" s="7"/>
      <c r="G69" s="14" t="str">
        <f t="shared" si="11"/>
        <v/>
      </c>
      <c r="H69" s="5">
        <f t="shared" si="10"/>
        <v>15</v>
      </c>
    </row>
    <row r="70" spans="1:8" ht="21.95" customHeight="1">
      <c r="A70" s="52">
        <f t="shared" si="12"/>
        <v>13</v>
      </c>
      <c r="B70" s="68" t="s">
        <v>171</v>
      </c>
      <c r="C70" s="68" t="s">
        <v>149</v>
      </c>
      <c r="D70" s="4">
        <v>15</v>
      </c>
      <c r="E70" s="12">
        <f t="shared" si="9"/>
        <v>15</v>
      </c>
      <c r="F70" s="7"/>
      <c r="G70" s="14" t="str">
        <f t="shared" si="11"/>
        <v/>
      </c>
      <c r="H70" s="5">
        <f t="shared" si="10"/>
        <v>15</v>
      </c>
    </row>
    <row r="71" spans="1:8" ht="21.95" customHeight="1">
      <c r="A71" s="52">
        <f t="shared" si="12"/>
        <v>14</v>
      </c>
      <c r="B71" s="68" t="s">
        <v>172</v>
      </c>
      <c r="C71" s="68" t="s">
        <v>173</v>
      </c>
      <c r="D71" s="4">
        <v>14</v>
      </c>
      <c r="E71" s="12">
        <f t="shared" si="9"/>
        <v>14</v>
      </c>
      <c r="F71" s="7"/>
      <c r="G71" s="14" t="str">
        <f t="shared" si="11"/>
        <v/>
      </c>
      <c r="H71" s="5">
        <f t="shared" si="10"/>
        <v>14</v>
      </c>
    </row>
    <row r="72" spans="1:8" ht="21.95" customHeight="1">
      <c r="A72" s="52">
        <f t="shared" si="12"/>
        <v>15</v>
      </c>
      <c r="B72" s="68" t="s">
        <v>174</v>
      </c>
      <c r="C72" s="68" t="s">
        <v>175</v>
      </c>
      <c r="D72" s="4">
        <v>14</v>
      </c>
      <c r="E72" s="12">
        <f t="shared" si="9"/>
        <v>14</v>
      </c>
      <c r="F72" s="7"/>
      <c r="G72" s="14" t="str">
        <f t="shared" si="11"/>
        <v/>
      </c>
      <c r="H72" s="5">
        <f t="shared" si="10"/>
        <v>14</v>
      </c>
    </row>
    <row r="73" spans="1:8" ht="21.95" customHeight="1">
      <c r="A73" s="52">
        <f t="shared" si="12"/>
        <v>16</v>
      </c>
      <c r="B73" s="68" t="s">
        <v>176</v>
      </c>
      <c r="C73" s="68" t="s">
        <v>177</v>
      </c>
      <c r="D73" s="4">
        <v>15</v>
      </c>
      <c r="E73" s="12">
        <f t="shared" si="9"/>
        <v>15</v>
      </c>
      <c r="F73" s="7"/>
      <c r="G73" s="14" t="str">
        <f t="shared" si="11"/>
        <v/>
      </c>
      <c r="H73" s="5">
        <f t="shared" si="10"/>
        <v>15</v>
      </c>
    </row>
    <row r="74" spans="1:8" ht="21.95" customHeight="1">
      <c r="A74" s="52">
        <f t="shared" si="12"/>
        <v>17</v>
      </c>
      <c r="B74" s="68" t="s">
        <v>178</v>
      </c>
      <c r="C74" s="68" t="s">
        <v>17</v>
      </c>
      <c r="D74" s="4">
        <v>12</v>
      </c>
      <c r="E74" s="12">
        <f t="shared" si="9"/>
        <v>12</v>
      </c>
      <c r="F74" s="7"/>
      <c r="G74" s="14" t="str">
        <f t="shared" si="11"/>
        <v/>
      </c>
      <c r="H74" s="5">
        <f t="shared" si="10"/>
        <v>12</v>
      </c>
    </row>
    <row r="75" spans="1:8" ht="21.95" customHeight="1">
      <c r="A75" s="52">
        <f t="shared" si="12"/>
        <v>18</v>
      </c>
      <c r="B75" s="68" t="s">
        <v>179</v>
      </c>
      <c r="C75" s="68" t="s">
        <v>180</v>
      </c>
      <c r="D75" s="4">
        <v>14</v>
      </c>
      <c r="E75" s="12">
        <f t="shared" si="9"/>
        <v>14</v>
      </c>
      <c r="F75" s="7"/>
      <c r="G75" s="14" t="str">
        <f t="shared" si="11"/>
        <v/>
      </c>
      <c r="H75" s="5">
        <f t="shared" si="10"/>
        <v>14</v>
      </c>
    </row>
    <row r="76" spans="1:8" ht="21.95" customHeight="1">
      <c r="A76" s="52">
        <f t="shared" si="12"/>
        <v>19</v>
      </c>
      <c r="B76" s="68" t="s">
        <v>181</v>
      </c>
      <c r="C76" s="68" t="s">
        <v>182</v>
      </c>
      <c r="D76" s="4">
        <v>15</v>
      </c>
      <c r="E76" s="12">
        <f t="shared" si="9"/>
        <v>15</v>
      </c>
      <c r="F76" s="7"/>
      <c r="G76" s="14" t="str">
        <f t="shared" si="11"/>
        <v/>
      </c>
      <c r="H76" s="5">
        <f t="shared" si="10"/>
        <v>15</v>
      </c>
    </row>
    <row r="77" spans="1:8" ht="21.95" customHeight="1">
      <c r="A77" s="52">
        <f t="shared" si="12"/>
        <v>20</v>
      </c>
      <c r="B77" s="68" t="s">
        <v>183</v>
      </c>
      <c r="C77" s="68" t="s">
        <v>184</v>
      </c>
      <c r="D77" s="4">
        <v>15</v>
      </c>
      <c r="E77" s="12">
        <f t="shared" si="9"/>
        <v>15</v>
      </c>
      <c r="F77" s="7"/>
      <c r="G77" s="14" t="str">
        <f t="shared" si="11"/>
        <v/>
      </c>
      <c r="H77" s="5">
        <f t="shared" si="10"/>
        <v>15</v>
      </c>
    </row>
    <row r="78" spans="1:8" ht="21.95" customHeight="1">
      <c r="A78" s="52">
        <f t="shared" si="12"/>
        <v>21</v>
      </c>
      <c r="B78" s="68" t="s">
        <v>12</v>
      </c>
      <c r="C78" s="68" t="s">
        <v>185</v>
      </c>
      <c r="D78" s="4">
        <v>16</v>
      </c>
      <c r="E78" s="12">
        <f t="shared" si="9"/>
        <v>16</v>
      </c>
      <c r="F78" s="7"/>
      <c r="G78" s="14" t="str">
        <f t="shared" si="11"/>
        <v/>
      </c>
      <c r="H78" s="5">
        <f t="shared" si="10"/>
        <v>16</v>
      </c>
    </row>
    <row r="79" spans="1:8" ht="21.95" customHeight="1">
      <c r="A79" s="52">
        <f t="shared" si="12"/>
        <v>22</v>
      </c>
      <c r="B79" s="68" t="s">
        <v>186</v>
      </c>
      <c r="C79" s="68" t="s">
        <v>187</v>
      </c>
      <c r="D79" s="4">
        <v>15</v>
      </c>
      <c r="E79" s="12">
        <f t="shared" si="9"/>
        <v>15</v>
      </c>
      <c r="F79" s="7"/>
      <c r="G79" s="14" t="str">
        <f t="shared" si="11"/>
        <v/>
      </c>
      <c r="H79" s="5">
        <f t="shared" si="10"/>
        <v>15</v>
      </c>
    </row>
    <row r="80" spans="1:8" ht="21.95" customHeight="1">
      <c r="A80" s="52">
        <f t="shared" si="12"/>
        <v>23</v>
      </c>
      <c r="B80" s="68" t="s">
        <v>188</v>
      </c>
      <c r="C80" s="68" t="s">
        <v>189</v>
      </c>
      <c r="D80" s="4">
        <v>15</v>
      </c>
      <c r="E80" s="12">
        <f t="shared" si="9"/>
        <v>15</v>
      </c>
      <c r="F80" s="7"/>
      <c r="G80" s="14" t="str">
        <f t="shared" si="11"/>
        <v/>
      </c>
      <c r="H80" s="5">
        <f t="shared" si="10"/>
        <v>15</v>
      </c>
    </row>
    <row r="81" spans="1:8" ht="21.95" customHeight="1">
      <c r="A81" s="52">
        <f t="shared" si="12"/>
        <v>24</v>
      </c>
      <c r="B81" s="68" t="s">
        <v>190</v>
      </c>
      <c r="C81" s="68" t="s">
        <v>191</v>
      </c>
      <c r="D81" s="4">
        <v>16</v>
      </c>
      <c r="E81" s="12">
        <f t="shared" si="9"/>
        <v>16</v>
      </c>
      <c r="F81" s="7"/>
      <c r="G81" s="14" t="str">
        <f t="shared" si="11"/>
        <v/>
      </c>
      <c r="H81" s="5">
        <f t="shared" si="10"/>
        <v>16</v>
      </c>
    </row>
    <row r="82" spans="1:8" ht="21.95" customHeight="1">
      <c r="A82" s="52">
        <f t="shared" si="12"/>
        <v>25</v>
      </c>
      <c r="B82" s="68" t="s">
        <v>192</v>
      </c>
      <c r="C82" s="68" t="s">
        <v>116</v>
      </c>
      <c r="D82" s="4">
        <v>15</v>
      </c>
      <c r="E82" s="12">
        <f t="shared" si="9"/>
        <v>15</v>
      </c>
      <c r="F82" s="7"/>
      <c r="G82" s="14" t="str">
        <f t="shared" si="11"/>
        <v/>
      </c>
      <c r="H82" s="5">
        <f t="shared" si="10"/>
        <v>15</v>
      </c>
    </row>
    <row r="83" spans="1:8" ht="21.95" customHeight="1">
      <c r="A83" s="52">
        <f t="shared" si="12"/>
        <v>26</v>
      </c>
      <c r="B83" s="68" t="s">
        <v>193</v>
      </c>
      <c r="C83" s="68" t="s">
        <v>194</v>
      </c>
      <c r="D83" s="4">
        <v>16</v>
      </c>
      <c r="E83" s="12">
        <f t="shared" si="9"/>
        <v>16</v>
      </c>
      <c r="F83" s="9"/>
      <c r="G83" s="14" t="str">
        <f t="shared" si="11"/>
        <v/>
      </c>
      <c r="H83" s="5">
        <f t="shared" si="10"/>
        <v>16</v>
      </c>
    </row>
    <row r="84" spans="1:8" ht="21.95" customHeight="1">
      <c r="A84" s="52">
        <f t="shared" si="12"/>
        <v>27</v>
      </c>
      <c r="B84" s="68" t="s">
        <v>195</v>
      </c>
      <c r="C84" s="68" t="s">
        <v>196</v>
      </c>
      <c r="D84" s="4">
        <v>16</v>
      </c>
      <c r="E84" s="12">
        <f t="shared" si="9"/>
        <v>16</v>
      </c>
      <c r="F84" s="9"/>
      <c r="G84" s="14" t="str">
        <f t="shared" si="11"/>
        <v/>
      </c>
      <c r="H84" s="5">
        <f t="shared" si="10"/>
        <v>16</v>
      </c>
    </row>
    <row r="85" spans="1:8" ht="21.95" customHeight="1">
      <c r="A85" s="52">
        <f t="shared" si="12"/>
        <v>28</v>
      </c>
      <c r="B85" s="72" t="s">
        <v>15</v>
      </c>
      <c r="C85" s="72" t="s">
        <v>197</v>
      </c>
      <c r="D85" s="4" t="s">
        <v>204</v>
      </c>
      <c r="E85" s="12" t="e">
        <f t="shared" si="9"/>
        <v>#VALUE!</v>
      </c>
      <c r="F85" s="9"/>
      <c r="G85" s="14" t="str">
        <f t="shared" si="11"/>
        <v/>
      </c>
      <c r="H85" s="5" t="e">
        <f t="shared" si="10"/>
        <v>#VALUE!</v>
      </c>
    </row>
    <row r="86" spans="1:8" ht="21.95" customHeight="1">
      <c r="A86" s="52">
        <f t="shared" si="12"/>
        <v>29</v>
      </c>
      <c r="B86" s="68" t="s">
        <v>198</v>
      </c>
      <c r="C86" s="68" t="s">
        <v>199</v>
      </c>
      <c r="D86" s="4">
        <v>16</v>
      </c>
      <c r="E86" s="12">
        <f t="shared" si="9"/>
        <v>16</v>
      </c>
      <c r="F86" s="9"/>
      <c r="G86" s="14" t="str">
        <f t="shared" si="11"/>
        <v/>
      </c>
      <c r="H86" s="5">
        <f t="shared" si="10"/>
        <v>16</v>
      </c>
    </row>
    <row r="87" spans="1:8" ht="21.95" customHeight="1">
      <c r="A87" s="52">
        <f t="shared" si="12"/>
        <v>30</v>
      </c>
      <c r="B87" s="71" t="s">
        <v>200</v>
      </c>
      <c r="C87" s="71" t="s">
        <v>201</v>
      </c>
      <c r="D87" s="4">
        <v>14</v>
      </c>
      <c r="E87" s="12">
        <f t="shared" si="9"/>
        <v>14</v>
      </c>
      <c r="F87" s="9"/>
      <c r="G87" s="14" t="str">
        <f t="shared" si="11"/>
        <v/>
      </c>
      <c r="H87" s="5">
        <f t="shared" si="10"/>
        <v>14</v>
      </c>
    </row>
    <row r="88" spans="1:8" ht="21.95" customHeight="1">
      <c r="A88" s="52">
        <f t="shared" si="12"/>
        <v>31</v>
      </c>
      <c r="B88" s="71" t="s">
        <v>202</v>
      </c>
      <c r="C88" s="71" t="s">
        <v>203</v>
      </c>
      <c r="D88" s="4">
        <v>10</v>
      </c>
      <c r="E88" s="12">
        <f t="shared" si="9"/>
        <v>10</v>
      </c>
      <c r="F88" s="9"/>
      <c r="G88" s="14" t="str">
        <f t="shared" si="11"/>
        <v/>
      </c>
      <c r="H88" s="5">
        <f t="shared" si="10"/>
        <v>10</v>
      </c>
    </row>
  </sheetData>
  <sortState ref="B79:C114">
    <sortCondition ref="B79"/>
  </sortState>
  <printOptions horizontalCentered="1" verticalCentered="1"/>
  <pageMargins left="0.19685039370078741" right="0.19685039370078741" top="0.70866141732283472" bottom="0.62992125984251968" header="0.19685039370078741" footer="0.62992125984251968"/>
  <pageSetup paperSize="9" scale="85" orientation="portrait" r:id="rId1"/>
  <headerFooter alignWithMargins="0">
    <oddHeader xml:space="preserve">&amp;L&amp;"Comic Sans MS,Gras"&amp;12السنة الثالثة مالية المؤسسة
2019/2018&amp;C
&amp;"Comic Sans MS,Gras"&amp;12محضر العلامات لمقياس: 
تقرير التربص
الفوج&amp;P  &amp;R&amp;"Comic Sans MS,Gras"&amp;12  كلية العلوم الاقتصادية و علوم التسيير
 قسم العلوم المالية 
-نظام LMD-
</oddHeader>
    <oddFooter>&amp;C&amp;"Comic Sans MS,Gras"&amp;12   الامضاء:&amp;R&amp;"Mudir MT,Gras"&amp;12  ا&amp;"Comic Sans MS,Gras"لأستاذ(ة):</oddFooter>
  </headerFooter>
  <rowBreaks count="2" manualBreakCount="2">
    <brk id="30" max="7" man="1"/>
    <brk id="56" max="7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H89"/>
  <sheetViews>
    <sheetView rightToLeft="1" view="pageBreakPreview" topLeftCell="A22" zoomScaleSheetLayoutView="100" workbookViewId="0">
      <selection activeCell="D86" sqref="D86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5" width="10.7109375" style="16" customWidth="1"/>
    <col min="6" max="7" width="10.7109375" style="8" customWidth="1"/>
    <col min="8" max="8" width="12.85546875" style="16" customWidth="1"/>
    <col min="9" max="256" width="11.5703125" style="8"/>
    <col min="257" max="257" width="3.85546875" style="8" bestFit="1" customWidth="1"/>
    <col min="258" max="258" width="12.85546875" style="8" customWidth="1"/>
    <col min="259" max="259" width="16.5703125" style="8" customWidth="1"/>
    <col min="260" max="261" width="8.28515625" style="8" customWidth="1"/>
    <col min="262" max="262" width="7.5703125" style="8" customWidth="1"/>
    <col min="263" max="263" width="8.5703125" style="8" customWidth="1"/>
    <col min="264" max="264" width="10" style="8" customWidth="1"/>
    <col min="265" max="512" width="11.5703125" style="8"/>
    <col min="513" max="513" width="3.85546875" style="8" bestFit="1" customWidth="1"/>
    <col min="514" max="514" width="12.85546875" style="8" customWidth="1"/>
    <col min="515" max="515" width="16.5703125" style="8" customWidth="1"/>
    <col min="516" max="517" width="8.28515625" style="8" customWidth="1"/>
    <col min="518" max="518" width="7.5703125" style="8" customWidth="1"/>
    <col min="519" max="519" width="8.5703125" style="8" customWidth="1"/>
    <col min="520" max="520" width="10" style="8" customWidth="1"/>
    <col min="521" max="768" width="11.5703125" style="8"/>
    <col min="769" max="769" width="3.85546875" style="8" bestFit="1" customWidth="1"/>
    <col min="770" max="770" width="12.85546875" style="8" customWidth="1"/>
    <col min="771" max="771" width="16.5703125" style="8" customWidth="1"/>
    <col min="772" max="773" width="8.28515625" style="8" customWidth="1"/>
    <col min="774" max="774" width="7.5703125" style="8" customWidth="1"/>
    <col min="775" max="775" width="8.5703125" style="8" customWidth="1"/>
    <col min="776" max="776" width="10" style="8" customWidth="1"/>
    <col min="777" max="1024" width="11.5703125" style="8"/>
    <col min="1025" max="1025" width="3.85546875" style="8" bestFit="1" customWidth="1"/>
    <col min="1026" max="1026" width="12.85546875" style="8" customWidth="1"/>
    <col min="1027" max="1027" width="16.5703125" style="8" customWidth="1"/>
    <col min="1028" max="1029" width="8.28515625" style="8" customWidth="1"/>
    <col min="1030" max="1030" width="7.5703125" style="8" customWidth="1"/>
    <col min="1031" max="1031" width="8.5703125" style="8" customWidth="1"/>
    <col min="1032" max="1032" width="10" style="8" customWidth="1"/>
    <col min="1033" max="1280" width="11.5703125" style="8"/>
    <col min="1281" max="1281" width="3.85546875" style="8" bestFit="1" customWidth="1"/>
    <col min="1282" max="1282" width="12.85546875" style="8" customWidth="1"/>
    <col min="1283" max="1283" width="16.5703125" style="8" customWidth="1"/>
    <col min="1284" max="1285" width="8.28515625" style="8" customWidth="1"/>
    <col min="1286" max="1286" width="7.5703125" style="8" customWidth="1"/>
    <col min="1287" max="1287" width="8.5703125" style="8" customWidth="1"/>
    <col min="1288" max="1288" width="10" style="8" customWidth="1"/>
    <col min="1289" max="1536" width="11.5703125" style="8"/>
    <col min="1537" max="1537" width="3.85546875" style="8" bestFit="1" customWidth="1"/>
    <col min="1538" max="1538" width="12.85546875" style="8" customWidth="1"/>
    <col min="1539" max="1539" width="16.5703125" style="8" customWidth="1"/>
    <col min="1540" max="1541" width="8.28515625" style="8" customWidth="1"/>
    <col min="1542" max="1542" width="7.5703125" style="8" customWidth="1"/>
    <col min="1543" max="1543" width="8.5703125" style="8" customWidth="1"/>
    <col min="1544" max="1544" width="10" style="8" customWidth="1"/>
    <col min="1545" max="1792" width="11.5703125" style="8"/>
    <col min="1793" max="1793" width="3.85546875" style="8" bestFit="1" customWidth="1"/>
    <col min="1794" max="1794" width="12.85546875" style="8" customWidth="1"/>
    <col min="1795" max="1795" width="16.5703125" style="8" customWidth="1"/>
    <col min="1796" max="1797" width="8.28515625" style="8" customWidth="1"/>
    <col min="1798" max="1798" width="7.5703125" style="8" customWidth="1"/>
    <col min="1799" max="1799" width="8.5703125" style="8" customWidth="1"/>
    <col min="1800" max="1800" width="10" style="8" customWidth="1"/>
    <col min="1801" max="2048" width="11.5703125" style="8"/>
    <col min="2049" max="2049" width="3.85546875" style="8" bestFit="1" customWidth="1"/>
    <col min="2050" max="2050" width="12.85546875" style="8" customWidth="1"/>
    <col min="2051" max="2051" width="16.5703125" style="8" customWidth="1"/>
    <col min="2052" max="2053" width="8.28515625" style="8" customWidth="1"/>
    <col min="2054" max="2054" width="7.5703125" style="8" customWidth="1"/>
    <col min="2055" max="2055" width="8.5703125" style="8" customWidth="1"/>
    <col min="2056" max="2056" width="10" style="8" customWidth="1"/>
    <col min="2057" max="2304" width="11.5703125" style="8"/>
    <col min="2305" max="2305" width="3.85546875" style="8" bestFit="1" customWidth="1"/>
    <col min="2306" max="2306" width="12.85546875" style="8" customWidth="1"/>
    <col min="2307" max="2307" width="16.5703125" style="8" customWidth="1"/>
    <col min="2308" max="2309" width="8.28515625" style="8" customWidth="1"/>
    <col min="2310" max="2310" width="7.5703125" style="8" customWidth="1"/>
    <col min="2311" max="2311" width="8.5703125" style="8" customWidth="1"/>
    <col min="2312" max="2312" width="10" style="8" customWidth="1"/>
    <col min="2313" max="2560" width="11.5703125" style="8"/>
    <col min="2561" max="2561" width="3.85546875" style="8" bestFit="1" customWidth="1"/>
    <col min="2562" max="2562" width="12.85546875" style="8" customWidth="1"/>
    <col min="2563" max="2563" width="16.5703125" style="8" customWidth="1"/>
    <col min="2564" max="2565" width="8.28515625" style="8" customWidth="1"/>
    <col min="2566" max="2566" width="7.5703125" style="8" customWidth="1"/>
    <col min="2567" max="2567" width="8.5703125" style="8" customWidth="1"/>
    <col min="2568" max="2568" width="10" style="8" customWidth="1"/>
    <col min="2569" max="2816" width="11.5703125" style="8"/>
    <col min="2817" max="2817" width="3.85546875" style="8" bestFit="1" customWidth="1"/>
    <col min="2818" max="2818" width="12.85546875" style="8" customWidth="1"/>
    <col min="2819" max="2819" width="16.5703125" style="8" customWidth="1"/>
    <col min="2820" max="2821" width="8.28515625" style="8" customWidth="1"/>
    <col min="2822" max="2822" width="7.5703125" style="8" customWidth="1"/>
    <col min="2823" max="2823" width="8.5703125" style="8" customWidth="1"/>
    <col min="2824" max="2824" width="10" style="8" customWidth="1"/>
    <col min="2825" max="3072" width="11.5703125" style="8"/>
    <col min="3073" max="3073" width="3.85546875" style="8" bestFit="1" customWidth="1"/>
    <col min="3074" max="3074" width="12.85546875" style="8" customWidth="1"/>
    <col min="3075" max="3075" width="16.5703125" style="8" customWidth="1"/>
    <col min="3076" max="3077" width="8.28515625" style="8" customWidth="1"/>
    <col min="3078" max="3078" width="7.5703125" style="8" customWidth="1"/>
    <col min="3079" max="3079" width="8.5703125" style="8" customWidth="1"/>
    <col min="3080" max="3080" width="10" style="8" customWidth="1"/>
    <col min="3081" max="3328" width="11.5703125" style="8"/>
    <col min="3329" max="3329" width="3.85546875" style="8" bestFit="1" customWidth="1"/>
    <col min="3330" max="3330" width="12.85546875" style="8" customWidth="1"/>
    <col min="3331" max="3331" width="16.5703125" style="8" customWidth="1"/>
    <col min="3332" max="3333" width="8.28515625" style="8" customWidth="1"/>
    <col min="3334" max="3334" width="7.5703125" style="8" customWidth="1"/>
    <col min="3335" max="3335" width="8.5703125" style="8" customWidth="1"/>
    <col min="3336" max="3336" width="10" style="8" customWidth="1"/>
    <col min="3337" max="3584" width="11.5703125" style="8"/>
    <col min="3585" max="3585" width="3.85546875" style="8" bestFit="1" customWidth="1"/>
    <col min="3586" max="3586" width="12.85546875" style="8" customWidth="1"/>
    <col min="3587" max="3587" width="16.5703125" style="8" customWidth="1"/>
    <col min="3588" max="3589" width="8.28515625" style="8" customWidth="1"/>
    <col min="3590" max="3590" width="7.5703125" style="8" customWidth="1"/>
    <col min="3591" max="3591" width="8.5703125" style="8" customWidth="1"/>
    <col min="3592" max="3592" width="10" style="8" customWidth="1"/>
    <col min="3593" max="3840" width="11.5703125" style="8"/>
    <col min="3841" max="3841" width="3.85546875" style="8" bestFit="1" customWidth="1"/>
    <col min="3842" max="3842" width="12.85546875" style="8" customWidth="1"/>
    <col min="3843" max="3843" width="16.5703125" style="8" customWidth="1"/>
    <col min="3844" max="3845" width="8.28515625" style="8" customWidth="1"/>
    <col min="3846" max="3846" width="7.5703125" style="8" customWidth="1"/>
    <col min="3847" max="3847" width="8.5703125" style="8" customWidth="1"/>
    <col min="3848" max="3848" width="10" style="8" customWidth="1"/>
    <col min="3849" max="4096" width="11.5703125" style="8"/>
    <col min="4097" max="4097" width="3.85546875" style="8" bestFit="1" customWidth="1"/>
    <col min="4098" max="4098" width="12.85546875" style="8" customWidth="1"/>
    <col min="4099" max="4099" width="16.5703125" style="8" customWidth="1"/>
    <col min="4100" max="4101" width="8.28515625" style="8" customWidth="1"/>
    <col min="4102" max="4102" width="7.5703125" style="8" customWidth="1"/>
    <col min="4103" max="4103" width="8.5703125" style="8" customWidth="1"/>
    <col min="4104" max="4104" width="10" style="8" customWidth="1"/>
    <col min="4105" max="4352" width="11.5703125" style="8"/>
    <col min="4353" max="4353" width="3.85546875" style="8" bestFit="1" customWidth="1"/>
    <col min="4354" max="4354" width="12.85546875" style="8" customWidth="1"/>
    <col min="4355" max="4355" width="16.5703125" style="8" customWidth="1"/>
    <col min="4356" max="4357" width="8.28515625" style="8" customWidth="1"/>
    <col min="4358" max="4358" width="7.5703125" style="8" customWidth="1"/>
    <col min="4359" max="4359" width="8.5703125" style="8" customWidth="1"/>
    <col min="4360" max="4360" width="10" style="8" customWidth="1"/>
    <col min="4361" max="4608" width="11.5703125" style="8"/>
    <col min="4609" max="4609" width="3.85546875" style="8" bestFit="1" customWidth="1"/>
    <col min="4610" max="4610" width="12.85546875" style="8" customWidth="1"/>
    <col min="4611" max="4611" width="16.5703125" style="8" customWidth="1"/>
    <col min="4612" max="4613" width="8.28515625" style="8" customWidth="1"/>
    <col min="4614" max="4614" width="7.5703125" style="8" customWidth="1"/>
    <col min="4615" max="4615" width="8.5703125" style="8" customWidth="1"/>
    <col min="4616" max="4616" width="10" style="8" customWidth="1"/>
    <col min="4617" max="4864" width="11.5703125" style="8"/>
    <col min="4865" max="4865" width="3.85546875" style="8" bestFit="1" customWidth="1"/>
    <col min="4866" max="4866" width="12.85546875" style="8" customWidth="1"/>
    <col min="4867" max="4867" width="16.5703125" style="8" customWidth="1"/>
    <col min="4868" max="4869" width="8.28515625" style="8" customWidth="1"/>
    <col min="4870" max="4870" width="7.5703125" style="8" customWidth="1"/>
    <col min="4871" max="4871" width="8.5703125" style="8" customWidth="1"/>
    <col min="4872" max="4872" width="10" style="8" customWidth="1"/>
    <col min="4873" max="5120" width="11.5703125" style="8"/>
    <col min="5121" max="5121" width="3.85546875" style="8" bestFit="1" customWidth="1"/>
    <col min="5122" max="5122" width="12.85546875" style="8" customWidth="1"/>
    <col min="5123" max="5123" width="16.5703125" style="8" customWidth="1"/>
    <col min="5124" max="5125" width="8.28515625" style="8" customWidth="1"/>
    <col min="5126" max="5126" width="7.5703125" style="8" customWidth="1"/>
    <col min="5127" max="5127" width="8.5703125" style="8" customWidth="1"/>
    <col min="5128" max="5128" width="10" style="8" customWidth="1"/>
    <col min="5129" max="5376" width="11.5703125" style="8"/>
    <col min="5377" max="5377" width="3.85546875" style="8" bestFit="1" customWidth="1"/>
    <col min="5378" max="5378" width="12.85546875" style="8" customWidth="1"/>
    <col min="5379" max="5379" width="16.5703125" style="8" customWidth="1"/>
    <col min="5380" max="5381" width="8.28515625" style="8" customWidth="1"/>
    <col min="5382" max="5382" width="7.5703125" style="8" customWidth="1"/>
    <col min="5383" max="5383" width="8.5703125" style="8" customWidth="1"/>
    <col min="5384" max="5384" width="10" style="8" customWidth="1"/>
    <col min="5385" max="5632" width="11.5703125" style="8"/>
    <col min="5633" max="5633" width="3.85546875" style="8" bestFit="1" customWidth="1"/>
    <col min="5634" max="5634" width="12.85546875" style="8" customWidth="1"/>
    <col min="5635" max="5635" width="16.5703125" style="8" customWidth="1"/>
    <col min="5636" max="5637" width="8.28515625" style="8" customWidth="1"/>
    <col min="5638" max="5638" width="7.5703125" style="8" customWidth="1"/>
    <col min="5639" max="5639" width="8.5703125" style="8" customWidth="1"/>
    <col min="5640" max="5640" width="10" style="8" customWidth="1"/>
    <col min="5641" max="5888" width="11.5703125" style="8"/>
    <col min="5889" max="5889" width="3.85546875" style="8" bestFit="1" customWidth="1"/>
    <col min="5890" max="5890" width="12.85546875" style="8" customWidth="1"/>
    <col min="5891" max="5891" width="16.5703125" style="8" customWidth="1"/>
    <col min="5892" max="5893" width="8.28515625" style="8" customWidth="1"/>
    <col min="5894" max="5894" width="7.5703125" style="8" customWidth="1"/>
    <col min="5895" max="5895" width="8.5703125" style="8" customWidth="1"/>
    <col min="5896" max="5896" width="10" style="8" customWidth="1"/>
    <col min="5897" max="6144" width="11.5703125" style="8"/>
    <col min="6145" max="6145" width="3.85546875" style="8" bestFit="1" customWidth="1"/>
    <col min="6146" max="6146" width="12.85546875" style="8" customWidth="1"/>
    <col min="6147" max="6147" width="16.5703125" style="8" customWidth="1"/>
    <col min="6148" max="6149" width="8.28515625" style="8" customWidth="1"/>
    <col min="6150" max="6150" width="7.5703125" style="8" customWidth="1"/>
    <col min="6151" max="6151" width="8.5703125" style="8" customWidth="1"/>
    <col min="6152" max="6152" width="10" style="8" customWidth="1"/>
    <col min="6153" max="6400" width="11.5703125" style="8"/>
    <col min="6401" max="6401" width="3.85546875" style="8" bestFit="1" customWidth="1"/>
    <col min="6402" max="6402" width="12.85546875" style="8" customWidth="1"/>
    <col min="6403" max="6403" width="16.5703125" style="8" customWidth="1"/>
    <col min="6404" max="6405" width="8.28515625" style="8" customWidth="1"/>
    <col min="6406" max="6406" width="7.5703125" style="8" customWidth="1"/>
    <col min="6407" max="6407" width="8.5703125" style="8" customWidth="1"/>
    <col min="6408" max="6408" width="10" style="8" customWidth="1"/>
    <col min="6409" max="6656" width="11.5703125" style="8"/>
    <col min="6657" max="6657" width="3.85546875" style="8" bestFit="1" customWidth="1"/>
    <col min="6658" max="6658" width="12.85546875" style="8" customWidth="1"/>
    <col min="6659" max="6659" width="16.5703125" style="8" customWidth="1"/>
    <col min="6660" max="6661" width="8.28515625" style="8" customWidth="1"/>
    <col min="6662" max="6662" width="7.5703125" style="8" customWidth="1"/>
    <col min="6663" max="6663" width="8.5703125" style="8" customWidth="1"/>
    <col min="6664" max="6664" width="10" style="8" customWidth="1"/>
    <col min="6665" max="6912" width="11.5703125" style="8"/>
    <col min="6913" max="6913" width="3.85546875" style="8" bestFit="1" customWidth="1"/>
    <col min="6914" max="6914" width="12.85546875" style="8" customWidth="1"/>
    <col min="6915" max="6915" width="16.5703125" style="8" customWidth="1"/>
    <col min="6916" max="6917" width="8.28515625" style="8" customWidth="1"/>
    <col min="6918" max="6918" width="7.5703125" style="8" customWidth="1"/>
    <col min="6919" max="6919" width="8.5703125" style="8" customWidth="1"/>
    <col min="6920" max="6920" width="10" style="8" customWidth="1"/>
    <col min="6921" max="7168" width="11.5703125" style="8"/>
    <col min="7169" max="7169" width="3.85546875" style="8" bestFit="1" customWidth="1"/>
    <col min="7170" max="7170" width="12.85546875" style="8" customWidth="1"/>
    <col min="7171" max="7171" width="16.5703125" style="8" customWidth="1"/>
    <col min="7172" max="7173" width="8.28515625" style="8" customWidth="1"/>
    <col min="7174" max="7174" width="7.5703125" style="8" customWidth="1"/>
    <col min="7175" max="7175" width="8.5703125" style="8" customWidth="1"/>
    <col min="7176" max="7176" width="10" style="8" customWidth="1"/>
    <col min="7177" max="7424" width="11.5703125" style="8"/>
    <col min="7425" max="7425" width="3.85546875" style="8" bestFit="1" customWidth="1"/>
    <col min="7426" max="7426" width="12.85546875" style="8" customWidth="1"/>
    <col min="7427" max="7427" width="16.5703125" style="8" customWidth="1"/>
    <col min="7428" max="7429" width="8.28515625" style="8" customWidth="1"/>
    <col min="7430" max="7430" width="7.5703125" style="8" customWidth="1"/>
    <col min="7431" max="7431" width="8.5703125" style="8" customWidth="1"/>
    <col min="7432" max="7432" width="10" style="8" customWidth="1"/>
    <col min="7433" max="7680" width="11.5703125" style="8"/>
    <col min="7681" max="7681" width="3.85546875" style="8" bestFit="1" customWidth="1"/>
    <col min="7682" max="7682" width="12.85546875" style="8" customWidth="1"/>
    <col min="7683" max="7683" width="16.5703125" style="8" customWidth="1"/>
    <col min="7684" max="7685" width="8.28515625" style="8" customWidth="1"/>
    <col min="7686" max="7686" width="7.5703125" style="8" customWidth="1"/>
    <col min="7687" max="7687" width="8.5703125" style="8" customWidth="1"/>
    <col min="7688" max="7688" width="10" style="8" customWidth="1"/>
    <col min="7689" max="7936" width="11.5703125" style="8"/>
    <col min="7937" max="7937" width="3.85546875" style="8" bestFit="1" customWidth="1"/>
    <col min="7938" max="7938" width="12.85546875" style="8" customWidth="1"/>
    <col min="7939" max="7939" width="16.5703125" style="8" customWidth="1"/>
    <col min="7940" max="7941" width="8.28515625" style="8" customWidth="1"/>
    <col min="7942" max="7942" width="7.5703125" style="8" customWidth="1"/>
    <col min="7943" max="7943" width="8.5703125" style="8" customWidth="1"/>
    <col min="7944" max="7944" width="10" style="8" customWidth="1"/>
    <col min="7945" max="8192" width="11.5703125" style="8"/>
    <col min="8193" max="8193" width="3.85546875" style="8" bestFit="1" customWidth="1"/>
    <col min="8194" max="8194" width="12.85546875" style="8" customWidth="1"/>
    <col min="8195" max="8195" width="16.5703125" style="8" customWidth="1"/>
    <col min="8196" max="8197" width="8.28515625" style="8" customWidth="1"/>
    <col min="8198" max="8198" width="7.5703125" style="8" customWidth="1"/>
    <col min="8199" max="8199" width="8.5703125" style="8" customWidth="1"/>
    <col min="8200" max="8200" width="10" style="8" customWidth="1"/>
    <col min="8201" max="8448" width="11.5703125" style="8"/>
    <col min="8449" max="8449" width="3.85546875" style="8" bestFit="1" customWidth="1"/>
    <col min="8450" max="8450" width="12.85546875" style="8" customWidth="1"/>
    <col min="8451" max="8451" width="16.5703125" style="8" customWidth="1"/>
    <col min="8452" max="8453" width="8.28515625" style="8" customWidth="1"/>
    <col min="8454" max="8454" width="7.5703125" style="8" customWidth="1"/>
    <col min="8455" max="8455" width="8.5703125" style="8" customWidth="1"/>
    <col min="8456" max="8456" width="10" style="8" customWidth="1"/>
    <col min="8457" max="8704" width="11.5703125" style="8"/>
    <col min="8705" max="8705" width="3.85546875" style="8" bestFit="1" customWidth="1"/>
    <col min="8706" max="8706" width="12.85546875" style="8" customWidth="1"/>
    <col min="8707" max="8707" width="16.5703125" style="8" customWidth="1"/>
    <col min="8708" max="8709" width="8.28515625" style="8" customWidth="1"/>
    <col min="8710" max="8710" width="7.5703125" style="8" customWidth="1"/>
    <col min="8711" max="8711" width="8.5703125" style="8" customWidth="1"/>
    <col min="8712" max="8712" width="10" style="8" customWidth="1"/>
    <col min="8713" max="8960" width="11.5703125" style="8"/>
    <col min="8961" max="8961" width="3.85546875" style="8" bestFit="1" customWidth="1"/>
    <col min="8962" max="8962" width="12.85546875" style="8" customWidth="1"/>
    <col min="8963" max="8963" width="16.5703125" style="8" customWidth="1"/>
    <col min="8964" max="8965" width="8.28515625" style="8" customWidth="1"/>
    <col min="8966" max="8966" width="7.5703125" style="8" customWidth="1"/>
    <col min="8967" max="8967" width="8.5703125" style="8" customWidth="1"/>
    <col min="8968" max="8968" width="10" style="8" customWidth="1"/>
    <col min="8969" max="9216" width="11.5703125" style="8"/>
    <col min="9217" max="9217" width="3.85546875" style="8" bestFit="1" customWidth="1"/>
    <col min="9218" max="9218" width="12.85546875" style="8" customWidth="1"/>
    <col min="9219" max="9219" width="16.5703125" style="8" customWidth="1"/>
    <col min="9220" max="9221" width="8.28515625" style="8" customWidth="1"/>
    <col min="9222" max="9222" width="7.5703125" style="8" customWidth="1"/>
    <col min="9223" max="9223" width="8.5703125" style="8" customWidth="1"/>
    <col min="9224" max="9224" width="10" style="8" customWidth="1"/>
    <col min="9225" max="9472" width="11.5703125" style="8"/>
    <col min="9473" max="9473" width="3.85546875" style="8" bestFit="1" customWidth="1"/>
    <col min="9474" max="9474" width="12.85546875" style="8" customWidth="1"/>
    <col min="9475" max="9475" width="16.5703125" style="8" customWidth="1"/>
    <col min="9476" max="9477" width="8.28515625" style="8" customWidth="1"/>
    <col min="9478" max="9478" width="7.5703125" style="8" customWidth="1"/>
    <col min="9479" max="9479" width="8.5703125" style="8" customWidth="1"/>
    <col min="9480" max="9480" width="10" style="8" customWidth="1"/>
    <col min="9481" max="9728" width="11.5703125" style="8"/>
    <col min="9729" max="9729" width="3.85546875" style="8" bestFit="1" customWidth="1"/>
    <col min="9730" max="9730" width="12.85546875" style="8" customWidth="1"/>
    <col min="9731" max="9731" width="16.5703125" style="8" customWidth="1"/>
    <col min="9732" max="9733" width="8.28515625" style="8" customWidth="1"/>
    <col min="9734" max="9734" width="7.5703125" style="8" customWidth="1"/>
    <col min="9735" max="9735" width="8.5703125" style="8" customWidth="1"/>
    <col min="9736" max="9736" width="10" style="8" customWidth="1"/>
    <col min="9737" max="9984" width="11.5703125" style="8"/>
    <col min="9985" max="9985" width="3.85546875" style="8" bestFit="1" customWidth="1"/>
    <col min="9986" max="9986" width="12.85546875" style="8" customWidth="1"/>
    <col min="9987" max="9987" width="16.5703125" style="8" customWidth="1"/>
    <col min="9988" max="9989" width="8.28515625" style="8" customWidth="1"/>
    <col min="9990" max="9990" width="7.5703125" style="8" customWidth="1"/>
    <col min="9991" max="9991" width="8.5703125" style="8" customWidth="1"/>
    <col min="9992" max="9992" width="10" style="8" customWidth="1"/>
    <col min="9993" max="10240" width="11.5703125" style="8"/>
    <col min="10241" max="10241" width="3.85546875" style="8" bestFit="1" customWidth="1"/>
    <col min="10242" max="10242" width="12.85546875" style="8" customWidth="1"/>
    <col min="10243" max="10243" width="16.5703125" style="8" customWidth="1"/>
    <col min="10244" max="10245" width="8.28515625" style="8" customWidth="1"/>
    <col min="10246" max="10246" width="7.5703125" style="8" customWidth="1"/>
    <col min="10247" max="10247" width="8.5703125" style="8" customWidth="1"/>
    <col min="10248" max="10248" width="10" style="8" customWidth="1"/>
    <col min="10249" max="10496" width="11.5703125" style="8"/>
    <col min="10497" max="10497" width="3.85546875" style="8" bestFit="1" customWidth="1"/>
    <col min="10498" max="10498" width="12.85546875" style="8" customWidth="1"/>
    <col min="10499" max="10499" width="16.5703125" style="8" customWidth="1"/>
    <col min="10500" max="10501" width="8.28515625" style="8" customWidth="1"/>
    <col min="10502" max="10502" width="7.5703125" style="8" customWidth="1"/>
    <col min="10503" max="10503" width="8.5703125" style="8" customWidth="1"/>
    <col min="10504" max="10504" width="10" style="8" customWidth="1"/>
    <col min="10505" max="10752" width="11.5703125" style="8"/>
    <col min="10753" max="10753" width="3.85546875" style="8" bestFit="1" customWidth="1"/>
    <col min="10754" max="10754" width="12.85546875" style="8" customWidth="1"/>
    <col min="10755" max="10755" width="16.5703125" style="8" customWidth="1"/>
    <col min="10756" max="10757" width="8.28515625" style="8" customWidth="1"/>
    <col min="10758" max="10758" width="7.5703125" style="8" customWidth="1"/>
    <col min="10759" max="10759" width="8.5703125" style="8" customWidth="1"/>
    <col min="10760" max="10760" width="10" style="8" customWidth="1"/>
    <col min="10761" max="11008" width="11.5703125" style="8"/>
    <col min="11009" max="11009" width="3.85546875" style="8" bestFit="1" customWidth="1"/>
    <col min="11010" max="11010" width="12.85546875" style="8" customWidth="1"/>
    <col min="11011" max="11011" width="16.5703125" style="8" customWidth="1"/>
    <col min="11012" max="11013" width="8.28515625" style="8" customWidth="1"/>
    <col min="11014" max="11014" width="7.5703125" style="8" customWidth="1"/>
    <col min="11015" max="11015" width="8.5703125" style="8" customWidth="1"/>
    <col min="11016" max="11016" width="10" style="8" customWidth="1"/>
    <col min="11017" max="11264" width="11.5703125" style="8"/>
    <col min="11265" max="11265" width="3.85546875" style="8" bestFit="1" customWidth="1"/>
    <col min="11266" max="11266" width="12.85546875" style="8" customWidth="1"/>
    <col min="11267" max="11267" width="16.5703125" style="8" customWidth="1"/>
    <col min="11268" max="11269" width="8.28515625" style="8" customWidth="1"/>
    <col min="11270" max="11270" width="7.5703125" style="8" customWidth="1"/>
    <col min="11271" max="11271" width="8.5703125" style="8" customWidth="1"/>
    <col min="11272" max="11272" width="10" style="8" customWidth="1"/>
    <col min="11273" max="11520" width="11.5703125" style="8"/>
    <col min="11521" max="11521" width="3.85546875" style="8" bestFit="1" customWidth="1"/>
    <col min="11522" max="11522" width="12.85546875" style="8" customWidth="1"/>
    <col min="11523" max="11523" width="16.5703125" style="8" customWidth="1"/>
    <col min="11524" max="11525" width="8.28515625" style="8" customWidth="1"/>
    <col min="11526" max="11526" width="7.5703125" style="8" customWidth="1"/>
    <col min="11527" max="11527" width="8.5703125" style="8" customWidth="1"/>
    <col min="11528" max="11528" width="10" style="8" customWidth="1"/>
    <col min="11529" max="11776" width="11.5703125" style="8"/>
    <col min="11777" max="11777" width="3.85546875" style="8" bestFit="1" customWidth="1"/>
    <col min="11778" max="11778" width="12.85546875" style="8" customWidth="1"/>
    <col min="11779" max="11779" width="16.5703125" style="8" customWidth="1"/>
    <col min="11780" max="11781" width="8.28515625" style="8" customWidth="1"/>
    <col min="11782" max="11782" width="7.5703125" style="8" customWidth="1"/>
    <col min="11783" max="11783" width="8.5703125" style="8" customWidth="1"/>
    <col min="11784" max="11784" width="10" style="8" customWidth="1"/>
    <col min="11785" max="12032" width="11.5703125" style="8"/>
    <col min="12033" max="12033" width="3.85546875" style="8" bestFit="1" customWidth="1"/>
    <col min="12034" max="12034" width="12.85546875" style="8" customWidth="1"/>
    <col min="12035" max="12035" width="16.5703125" style="8" customWidth="1"/>
    <col min="12036" max="12037" width="8.28515625" style="8" customWidth="1"/>
    <col min="12038" max="12038" width="7.5703125" style="8" customWidth="1"/>
    <col min="12039" max="12039" width="8.5703125" style="8" customWidth="1"/>
    <col min="12040" max="12040" width="10" style="8" customWidth="1"/>
    <col min="12041" max="12288" width="11.5703125" style="8"/>
    <col min="12289" max="12289" width="3.85546875" style="8" bestFit="1" customWidth="1"/>
    <col min="12290" max="12290" width="12.85546875" style="8" customWidth="1"/>
    <col min="12291" max="12291" width="16.5703125" style="8" customWidth="1"/>
    <col min="12292" max="12293" width="8.28515625" style="8" customWidth="1"/>
    <col min="12294" max="12294" width="7.5703125" style="8" customWidth="1"/>
    <col min="12295" max="12295" width="8.5703125" style="8" customWidth="1"/>
    <col min="12296" max="12296" width="10" style="8" customWidth="1"/>
    <col min="12297" max="12544" width="11.5703125" style="8"/>
    <col min="12545" max="12545" width="3.85546875" style="8" bestFit="1" customWidth="1"/>
    <col min="12546" max="12546" width="12.85546875" style="8" customWidth="1"/>
    <col min="12547" max="12547" width="16.5703125" style="8" customWidth="1"/>
    <col min="12548" max="12549" width="8.28515625" style="8" customWidth="1"/>
    <col min="12550" max="12550" width="7.5703125" style="8" customWidth="1"/>
    <col min="12551" max="12551" width="8.5703125" style="8" customWidth="1"/>
    <col min="12552" max="12552" width="10" style="8" customWidth="1"/>
    <col min="12553" max="12800" width="11.5703125" style="8"/>
    <col min="12801" max="12801" width="3.85546875" style="8" bestFit="1" customWidth="1"/>
    <col min="12802" max="12802" width="12.85546875" style="8" customWidth="1"/>
    <col min="12803" max="12803" width="16.5703125" style="8" customWidth="1"/>
    <col min="12804" max="12805" width="8.28515625" style="8" customWidth="1"/>
    <col min="12806" max="12806" width="7.5703125" style="8" customWidth="1"/>
    <col min="12807" max="12807" width="8.5703125" style="8" customWidth="1"/>
    <col min="12808" max="12808" width="10" style="8" customWidth="1"/>
    <col min="12809" max="13056" width="11.5703125" style="8"/>
    <col min="13057" max="13057" width="3.85546875" style="8" bestFit="1" customWidth="1"/>
    <col min="13058" max="13058" width="12.85546875" style="8" customWidth="1"/>
    <col min="13059" max="13059" width="16.5703125" style="8" customWidth="1"/>
    <col min="13060" max="13061" width="8.28515625" style="8" customWidth="1"/>
    <col min="13062" max="13062" width="7.5703125" style="8" customWidth="1"/>
    <col min="13063" max="13063" width="8.5703125" style="8" customWidth="1"/>
    <col min="13064" max="13064" width="10" style="8" customWidth="1"/>
    <col min="13065" max="13312" width="11.5703125" style="8"/>
    <col min="13313" max="13313" width="3.85546875" style="8" bestFit="1" customWidth="1"/>
    <col min="13314" max="13314" width="12.85546875" style="8" customWidth="1"/>
    <col min="13315" max="13315" width="16.5703125" style="8" customWidth="1"/>
    <col min="13316" max="13317" width="8.28515625" style="8" customWidth="1"/>
    <col min="13318" max="13318" width="7.5703125" style="8" customWidth="1"/>
    <col min="13319" max="13319" width="8.5703125" style="8" customWidth="1"/>
    <col min="13320" max="13320" width="10" style="8" customWidth="1"/>
    <col min="13321" max="13568" width="11.5703125" style="8"/>
    <col min="13569" max="13569" width="3.85546875" style="8" bestFit="1" customWidth="1"/>
    <col min="13570" max="13570" width="12.85546875" style="8" customWidth="1"/>
    <col min="13571" max="13571" width="16.5703125" style="8" customWidth="1"/>
    <col min="13572" max="13573" width="8.28515625" style="8" customWidth="1"/>
    <col min="13574" max="13574" width="7.5703125" style="8" customWidth="1"/>
    <col min="13575" max="13575" width="8.5703125" style="8" customWidth="1"/>
    <col min="13576" max="13576" width="10" style="8" customWidth="1"/>
    <col min="13577" max="13824" width="11.5703125" style="8"/>
    <col min="13825" max="13825" width="3.85546875" style="8" bestFit="1" customWidth="1"/>
    <col min="13826" max="13826" width="12.85546875" style="8" customWidth="1"/>
    <col min="13827" max="13827" width="16.5703125" style="8" customWidth="1"/>
    <col min="13828" max="13829" width="8.28515625" style="8" customWidth="1"/>
    <col min="13830" max="13830" width="7.5703125" style="8" customWidth="1"/>
    <col min="13831" max="13831" width="8.5703125" style="8" customWidth="1"/>
    <col min="13832" max="13832" width="10" style="8" customWidth="1"/>
    <col min="13833" max="14080" width="11.5703125" style="8"/>
    <col min="14081" max="14081" width="3.85546875" style="8" bestFit="1" customWidth="1"/>
    <col min="14082" max="14082" width="12.85546875" style="8" customWidth="1"/>
    <col min="14083" max="14083" width="16.5703125" style="8" customWidth="1"/>
    <col min="14084" max="14085" width="8.28515625" style="8" customWidth="1"/>
    <col min="14086" max="14086" width="7.5703125" style="8" customWidth="1"/>
    <col min="14087" max="14087" width="8.5703125" style="8" customWidth="1"/>
    <col min="14088" max="14088" width="10" style="8" customWidth="1"/>
    <col min="14089" max="14336" width="11.5703125" style="8"/>
    <col min="14337" max="14337" width="3.85546875" style="8" bestFit="1" customWidth="1"/>
    <col min="14338" max="14338" width="12.85546875" style="8" customWidth="1"/>
    <col min="14339" max="14339" width="16.5703125" style="8" customWidth="1"/>
    <col min="14340" max="14341" width="8.28515625" style="8" customWidth="1"/>
    <col min="14342" max="14342" width="7.5703125" style="8" customWidth="1"/>
    <col min="14343" max="14343" width="8.5703125" style="8" customWidth="1"/>
    <col min="14344" max="14344" width="10" style="8" customWidth="1"/>
    <col min="14345" max="14592" width="11.5703125" style="8"/>
    <col min="14593" max="14593" width="3.85546875" style="8" bestFit="1" customWidth="1"/>
    <col min="14594" max="14594" width="12.85546875" style="8" customWidth="1"/>
    <col min="14595" max="14595" width="16.5703125" style="8" customWidth="1"/>
    <col min="14596" max="14597" width="8.28515625" style="8" customWidth="1"/>
    <col min="14598" max="14598" width="7.5703125" style="8" customWidth="1"/>
    <col min="14599" max="14599" width="8.5703125" style="8" customWidth="1"/>
    <col min="14600" max="14600" width="10" style="8" customWidth="1"/>
    <col min="14601" max="14848" width="11.5703125" style="8"/>
    <col min="14849" max="14849" width="3.85546875" style="8" bestFit="1" customWidth="1"/>
    <col min="14850" max="14850" width="12.85546875" style="8" customWidth="1"/>
    <col min="14851" max="14851" width="16.5703125" style="8" customWidth="1"/>
    <col min="14852" max="14853" width="8.28515625" style="8" customWidth="1"/>
    <col min="14854" max="14854" width="7.5703125" style="8" customWidth="1"/>
    <col min="14855" max="14855" width="8.5703125" style="8" customWidth="1"/>
    <col min="14856" max="14856" width="10" style="8" customWidth="1"/>
    <col min="14857" max="15104" width="11.5703125" style="8"/>
    <col min="15105" max="15105" width="3.85546875" style="8" bestFit="1" customWidth="1"/>
    <col min="15106" max="15106" width="12.85546875" style="8" customWidth="1"/>
    <col min="15107" max="15107" width="16.5703125" style="8" customWidth="1"/>
    <col min="15108" max="15109" width="8.28515625" style="8" customWidth="1"/>
    <col min="15110" max="15110" width="7.5703125" style="8" customWidth="1"/>
    <col min="15111" max="15111" width="8.5703125" style="8" customWidth="1"/>
    <col min="15112" max="15112" width="10" style="8" customWidth="1"/>
    <col min="15113" max="15360" width="11.5703125" style="8"/>
    <col min="15361" max="15361" width="3.85546875" style="8" bestFit="1" customWidth="1"/>
    <col min="15362" max="15362" width="12.85546875" style="8" customWidth="1"/>
    <col min="15363" max="15363" width="16.5703125" style="8" customWidth="1"/>
    <col min="15364" max="15365" width="8.28515625" style="8" customWidth="1"/>
    <col min="15366" max="15366" width="7.5703125" style="8" customWidth="1"/>
    <col min="15367" max="15367" width="8.5703125" style="8" customWidth="1"/>
    <col min="15368" max="15368" width="10" style="8" customWidth="1"/>
    <col min="15369" max="15616" width="11.5703125" style="8"/>
    <col min="15617" max="15617" width="3.85546875" style="8" bestFit="1" customWidth="1"/>
    <col min="15618" max="15618" width="12.85546875" style="8" customWidth="1"/>
    <col min="15619" max="15619" width="16.5703125" style="8" customWidth="1"/>
    <col min="15620" max="15621" width="8.28515625" style="8" customWidth="1"/>
    <col min="15622" max="15622" width="7.5703125" style="8" customWidth="1"/>
    <col min="15623" max="15623" width="8.5703125" style="8" customWidth="1"/>
    <col min="15624" max="15624" width="10" style="8" customWidth="1"/>
    <col min="15625" max="15872" width="11.5703125" style="8"/>
    <col min="15873" max="15873" width="3.85546875" style="8" bestFit="1" customWidth="1"/>
    <col min="15874" max="15874" width="12.85546875" style="8" customWidth="1"/>
    <col min="15875" max="15875" width="16.5703125" style="8" customWidth="1"/>
    <col min="15876" max="15877" width="8.28515625" style="8" customWidth="1"/>
    <col min="15878" max="15878" width="7.5703125" style="8" customWidth="1"/>
    <col min="15879" max="15879" width="8.5703125" style="8" customWidth="1"/>
    <col min="15880" max="15880" width="10" style="8" customWidth="1"/>
    <col min="15881" max="16128" width="11.5703125" style="8"/>
    <col min="16129" max="16129" width="3.85546875" style="8" bestFit="1" customWidth="1"/>
    <col min="16130" max="16130" width="12.85546875" style="8" customWidth="1"/>
    <col min="16131" max="16131" width="16.5703125" style="8" customWidth="1"/>
    <col min="16132" max="16133" width="8.28515625" style="8" customWidth="1"/>
    <col min="16134" max="16134" width="7.5703125" style="8" customWidth="1"/>
    <col min="16135" max="16135" width="8.5703125" style="8" customWidth="1"/>
    <col min="16136" max="16136" width="10" style="8" customWidth="1"/>
    <col min="16137" max="16384" width="11.5703125" style="8"/>
  </cols>
  <sheetData>
    <row r="1" spans="1:8" ht="21.95" customHeight="1">
      <c r="A1" s="1"/>
      <c r="B1" s="1"/>
      <c r="C1" s="1"/>
      <c r="D1" s="1"/>
      <c r="E1" s="1"/>
      <c r="F1" s="1"/>
      <c r="G1" s="1"/>
      <c r="H1" s="1"/>
    </row>
    <row r="2" spans="1:8" s="58" customFormat="1" ht="21.95" customHeight="1">
      <c r="A2" s="54" t="s">
        <v>0</v>
      </c>
      <c r="B2" s="3" t="s">
        <v>1</v>
      </c>
      <c r="C2" s="3" t="s">
        <v>2</v>
      </c>
      <c r="D2" s="55" t="s">
        <v>4</v>
      </c>
      <c r="E2" s="56" t="s">
        <v>5</v>
      </c>
      <c r="F2" s="57" t="s">
        <v>6</v>
      </c>
      <c r="G2" s="56" t="s">
        <v>7</v>
      </c>
      <c r="H2" s="56" t="s">
        <v>8</v>
      </c>
    </row>
    <row r="3" spans="1:8" s="61" customFormat="1" ht="21.95" customHeight="1">
      <c r="A3" s="63">
        <v>1</v>
      </c>
      <c r="B3" s="68" t="s">
        <v>55</v>
      </c>
      <c r="C3" s="68" t="s">
        <v>9</v>
      </c>
      <c r="D3" s="4">
        <v>18</v>
      </c>
      <c r="E3" s="4">
        <f t="shared" ref="E3:E31" si="0">1*D3</f>
        <v>18</v>
      </c>
      <c r="F3" s="65"/>
      <c r="G3" s="9" t="str">
        <f t="shared" ref="G3:G10" si="1">IF(F3="","",1*F3)</f>
        <v/>
      </c>
      <c r="H3" s="4">
        <f>IF(G3="",E3,IF(G3&gt;E3,G3,E3))</f>
        <v>18</v>
      </c>
    </row>
    <row r="4" spans="1:8" ht="21.95" customHeight="1">
      <c r="A4" s="52">
        <f>A3+1</f>
        <v>2</v>
      </c>
      <c r="B4" s="68" t="s">
        <v>56</v>
      </c>
      <c r="C4" s="68" t="s">
        <v>57</v>
      </c>
      <c r="D4" s="4">
        <v>17.5</v>
      </c>
      <c r="E4" s="5">
        <f t="shared" si="0"/>
        <v>17.5</v>
      </c>
      <c r="F4" s="7"/>
      <c r="G4" s="7" t="str">
        <f t="shared" si="1"/>
        <v/>
      </c>
      <c r="H4" s="5">
        <f>IF(G4="",E4,IF(G4&gt;E4,G4,E4))</f>
        <v>17.5</v>
      </c>
    </row>
    <row r="5" spans="1:8" ht="21.95" customHeight="1">
      <c r="A5" s="52">
        <f t="shared" ref="A5:A31" si="2">A4+1</f>
        <v>3</v>
      </c>
      <c r="B5" s="68" t="s">
        <v>58</v>
      </c>
      <c r="C5" s="68" t="s">
        <v>59</v>
      </c>
      <c r="D5" s="4">
        <v>18</v>
      </c>
      <c r="E5" s="5">
        <f t="shared" si="0"/>
        <v>18</v>
      </c>
      <c r="F5" s="7"/>
      <c r="G5" s="7" t="str">
        <f t="shared" si="1"/>
        <v/>
      </c>
      <c r="H5" s="5">
        <f t="shared" ref="H5:H31" si="3">IF(G5="",E5,IF(G5&gt;E5,G5,E5))</f>
        <v>18</v>
      </c>
    </row>
    <row r="6" spans="1:8" ht="21.95" customHeight="1">
      <c r="A6" s="52">
        <f t="shared" si="2"/>
        <v>4</v>
      </c>
      <c r="B6" s="68" t="s">
        <v>60</v>
      </c>
      <c r="C6" s="68" t="s">
        <v>61</v>
      </c>
      <c r="D6" s="4">
        <v>14</v>
      </c>
      <c r="E6" s="5">
        <f t="shared" si="0"/>
        <v>14</v>
      </c>
      <c r="F6" s="7"/>
      <c r="G6" s="7" t="str">
        <f t="shared" si="1"/>
        <v/>
      </c>
      <c r="H6" s="5">
        <f t="shared" si="3"/>
        <v>14</v>
      </c>
    </row>
    <row r="7" spans="1:8" ht="21.95" customHeight="1">
      <c r="A7" s="52">
        <f t="shared" si="2"/>
        <v>5</v>
      </c>
      <c r="B7" s="68" t="s">
        <v>62</v>
      </c>
      <c r="C7" s="68" t="s">
        <v>63</v>
      </c>
      <c r="D7" s="4">
        <v>15.5</v>
      </c>
      <c r="E7" s="5">
        <f t="shared" si="0"/>
        <v>15.5</v>
      </c>
      <c r="F7" s="7"/>
      <c r="G7" s="7" t="str">
        <f t="shared" si="1"/>
        <v/>
      </c>
      <c r="H7" s="5">
        <f t="shared" si="3"/>
        <v>15.5</v>
      </c>
    </row>
    <row r="8" spans="1:8" ht="21.95" customHeight="1">
      <c r="A8" s="52">
        <f t="shared" si="2"/>
        <v>6</v>
      </c>
      <c r="B8" s="68" t="s">
        <v>64</v>
      </c>
      <c r="C8" s="68" t="s">
        <v>65</v>
      </c>
      <c r="D8" s="4">
        <v>19</v>
      </c>
      <c r="E8" s="5">
        <f t="shared" si="0"/>
        <v>19</v>
      </c>
      <c r="F8" s="7"/>
      <c r="G8" s="7" t="str">
        <f t="shared" si="1"/>
        <v/>
      </c>
      <c r="H8" s="5">
        <f t="shared" si="3"/>
        <v>19</v>
      </c>
    </row>
    <row r="9" spans="1:8" ht="21.95" customHeight="1">
      <c r="A9" s="52">
        <f t="shared" si="2"/>
        <v>7</v>
      </c>
      <c r="B9" s="68" t="s">
        <v>66</v>
      </c>
      <c r="C9" s="68" t="s">
        <v>67</v>
      </c>
      <c r="D9" s="4">
        <v>14.5</v>
      </c>
      <c r="E9" s="5">
        <f t="shared" si="0"/>
        <v>14.5</v>
      </c>
      <c r="F9" s="7"/>
      <c r="G9" s="7" t="str">
        <f t="shared" si="1"/>
        <v/>
      </c>
      <c r="H9" s="5">
        <f t="shared" si="3"/>
        <v>14.5</v>
      </c>
    </row>
    <row r="10" spans="1:8" ht="21.95" customHeight="1">
      <c r="A10" s="52">
        <f t="shared" si="2"/>
        <v>8</v>
      </c>
      <c r="B10" s="68" t="s">
        <v>68</v>
      </c>
      <c r="C10" s="68" t="s">
        <v>20</v>
      </c>
      <c r="D10" s="4">
        <v>12</v>
      </c>
      <c r="E10" s="5">
        <f t="shared" si="0"/>
        <v>12</v>
      </c>
      <c r="F10" s="7"/>
      <c r="G10" s="7" t="str">
        <f t="shared" si="1"/>
        <v/>
      </c>
      <c r="H10" s="5">
        <f t="shared" si="3"/>
        <v>12</v>
      </c>
    </row>
    <row r="11" spans="1:8" ht="21.95" customHeight="1">
      <c r="A11" s="52">
        <f t="shared" si="2"/>
        <v>9</v>
      </c>
      <c r="B11" s="68" t="s">
        <v>69</v>
      </c>
      <c r="C11" s="68" t="s">
        <v>70</v>
      </c>
      <c r="D11" s="4">
        <v>8</v>
      </c>
      <c r="E11" s="5">
        <f t="shared" si="0"/>
        <v>8</v>
      </c>
      <c r="F11" s="7"/>
      <c r="G11" s="7"/>
      <c r="H11" s="5">
        <f t="shared" si="3"/>
        <v>8</v>
      </c>
    </row>
    <row r="12" spans="1:8" ht="21.95" customHeight="1">
      <c r="A12" s="52">
        <f t="shared" si="2"/>
        <v>10</v>
      </c>
      <c r="B12" s="68" t="s">
        <v>71</v>
      </c>
      <c r="C12" s="68" t="s">
        <v>72</v>
      </c>
      <c r="D12" s="4">
        <v>14.5</v>
      </c>
      <c r="E12" s="5">
        <f t="shared" si="0"/>
        <v>14.5</v>
      </c>
      <c r="F12" s="7"/>
      <c r="G12" s="7" t="str">
        <f t="shared" ref="G12:G17" si="4">IF(F12="","",1*F12)</f>
        <v/>
      </c>
      <c r="H12" s="5">
        <f t="shared" si="3"/>
        <v>14.5</v>
      </c>
    </row>
    <row r="13" spans="1:8" ht="21.95" customHeight="1">
      <c r="A13" s="52">
        <f t="shared" si="2"/>
        <v>11</v>
      </c>
      <c r="B13" s="68" t="s">
        <v>73</v>
      </c>
      <c r="C13" s="68" t="s">
        <v>10</v>
      </c>
      <c r="D13" s="4">
        <v>18</v>
      </c>
      <c r="E13" s="5">
        <f t="shared" si="0"/>
        <v>18</v>
      </c>
      <c r="F13" s="7"/>
      <c r="G13" s="7" t="str">
        <f t="shared" si="4"/>
        <v/>
      </c>
      <c r="H13" s="5">
        <f t="shared" si="3"/>
        <v>18</v>
      </c>
    </row>
    <row r="14" spans="1:8" ht="21.95" customHeight="1">
      <c r="A14" s="52">
        <f t="shared" si="2"/>
        <v>12</v>
      </c>
      <c r="B14" s="68" t="s">
        <v>74</v>
      </c>
      <c r="C14" s="68" t="s">
        <v>75</v>
      </c>
      <c r="D14" s="4">
        <v>8</v>
      </c>
      <c r="E14" s="5">
        <f t="shared" si="0"/>
        <v>8</v>
      </c>
      <c r="F14" s="7"/>
      <c r="G14" s="7" t="str">
        <f t="shared" si="4"/>
        <v/>
      </c>
      <c r="H14" s="5">
        <f t="shared" si="3"/>
        <v>8</v>
      </c>
    </row>
    <row r="15" spans="1:8" ht="21.95" customHeight="1">
      <c r="A15" s="52">
        <f t="shared" si="2"/>
        <v>13</v>
      </c>
      <c r="B15" s="68" t="s">
        <v>76</v>
      </c>
      <c r="C15" s="68" t="s">
        <v>77</v>
      </c>
      <c r="D15" s="4">
        <v>10</v>
      </c>
      <c r="E15" s="5">
        <f t="shared" si="0"/>
        <v>10</v>
      </c>
      <c r="F15" s="7"/>
      <c r="G15" s="7" t="str">
        <f t="shared" si="4"/>
        <v/>
      </c>
      <c r="H15" s="5">
        <f t="shared" si="3"/>
        <v>10</v>
      </c>
    </row>
    <row r="16" spans="1:8" ht="21.95" customHeight="1">
      <c r="A16" s="52">
        <f t="shared" si="2"/>
        <v>14</v>
      </c>
      <c r="B16" s="68" t="s">
        <v>78</v>
      </c>
      <c r="C16" s="68" t="s">
        <v>79</v>
      </c>
      <c r="D16" s="4">
        <v>12.5</v>
      </c>
      <c r="E16" s="5">
        <f t="shared" si="0"/>
        <v>12.5</v>
      </c>
      <c r="F16" s="7"/>
      <c r="G16" s="7" t="str">
        <f t="shared" si="4"/>
        <v/>
      </c>
      <c r="H16" s="5">
        <f t="shared" si="3"/>
        <v>12.5</v>
      </c>
    </row>
    <row r="17" spans="1:8" ht="21.95" customHeight="1">
      <c r="A17" s="52">
        <f t="shared" si="2"/>
        <v>15</v>
      </c>
      <c r="B17" s="68" t="s">
        <v>80</v>
      </c>
      <c r="C17" s="68" t="s">
        <v>81</v>
      </c>
      <c r="D17" s="4">
        <v>11.5</v>
      </c>
      <c r="E17" s="5">
        <f t="shared" si="0"/>
        <v>11.5</v>
      </c>
      <c r="F17" s="7"/>
      <c r="G17" s="7" t="str">
        <f t="shared" si="4"/>
        <v/>
      </c>
      <c r="H17" s="5">
        <f t="shared" si="3"/>
        <v>11.5</v>
      </c>
    </row>
    <row r="18" spans="1:8" ht="21.95" customHeight="1">
      <c r="A18" s="52">
        <f t="shared" si="2"/>
        <v>16</v>
      </c>
      <c r="B18" s="68" t="s">
        <v>82</v>
      </c>
      <c r="C18" s="68" t="s">
        <v>83</v>
      </c>
      <c r="D18" s="4">
        <v>14.5</v>
      </c>
      <c r="E18" s="5">
        <f t="shared" si="0"/>
        <v>14.5</v>
      </c>
      <c r="F18" s="7"/>
      <c r="G18" s="7"/>
      <c r="H18" s="5">
        <f t="shared" si="3"/>
        <v>14.5</v>
      </c>
    </row>
    <row r="19" spans="1:8" ht="21.95" customHeight="1">
      <c r="A19" s="52">
        <f t="shared" si="2"/>
        <v>17</v>
      </c>
      <c r="B19" s="68" t="s">
        <v>84</v>
      </c>
      <c r="C19" s="68" t="s">
        <v>11</v>
      </c>
      <c r="D19" s="4">
        <v>15.5</v>
      </c>
      <c r="E19" s="5">
        <f t="shared" si="0"/>
        <v>15.5</v>
      </c>
      <c r="F19" s="7"/>
      <c r="G19" s="7"/>
      <c r="H19" s="5">
        <f t="shared" si="3"/>
        <v>15.5</v>
      </c>
    </row>
    <row r="20" spans="1:8" ht="21.95" customHeight="1">
      <c r="A20" s="52">
        <f t="shared" si="2"/>
        <v>18</v>
      </c>
      <c r="B20" s="68" t="s">
        <v>85</v>
      </c>
      <c r="C20" s="68" t="s">
        <v>86</v>
      </c>
      <c r="D20" s="4">
        <v>5.5</v>
      </c>
      <c r="E20" s="5">
        <f t="shared" si="0"/>
        <v>5.5</v>
      </c>
      <c r="F20" s="9"/>
      <c r="G20" s="7"/>
      <c r="H20" s="5">
        <f t="shared" si="3"/>
        <v>5.5</v>
      </c>
    </row>
    <row r="21" spans="1:8" ht="21.95" customHeight="1">
      <c r="A21" s="52">
        <f t="shared" si="2"/>
        <v>19</v>
      </c>
      <c r="B21" s="68" t="s">
        <v>87</v>
      </c>
      <c r="C21" s="68" t="s">
        <v>9</v>
      </c>
      <c r="D21" s="4">
        <v>10</v>
      </c>
      <c r="E21" s="5">
        <f t="shared" si="0"/>
        <v>10</v>
      </c>
      <c r="F21" s="7"/>
      <c r="G21" s="7"/>
      <c r="H21" s="5">
        <f t="shared" si="3"/>
        <v>10</v>
      </c>
    </row>
    <row r="22" spans="1:8" ht="21.95" customHeight="1">
      <c r="A22" s="52">
        <f t="shared" si="2"/>
        <v>20</v>
      </c>
      <c r="B22" s="68" t="s">
        <v>88</v>
      </c>
      <c r="C22" s="68" t="s">
        <v>89</v>
      </c>
      <c r="D22" s="4">
        <v>2.5</v>
      </c>
      <c r="E22" s="5">
        <f t="shared" si="0"/>
        <v>2.5</v>
      </c>
      <c r="F22" s="7"/>
      <c r="G22" s="7"/>
      <c r="H22" s="5">
        <f t="shared" si="3"/>
        <v>2.5</v>
      </c>
    </row>
    <row r="23" spans="1:8" ht="21.95" customHeight="1">
      <c r="A23" s="52">
        <f t="shared" si="2"/>
        <v>21</v>
      </c>
      <c r="B23" s="68" t="s">
        <v>90</v>
      </c>
      <c r="C23" s="68" t="s">
        <v>91</v>
      </c>
      <c r="D23" s="4">
        <v>9</v>
      </c>
      <c r="E23" s="5">
        <f t="shared" si="0"/>
        <v>9</v>
      </c>
      <c r="F23" s="7"/>
      <c r="G23" s="7"/>
      <c r="H23" s="5">
        <f t="shared" si="3"/>
        <v>9</v>
      </c>
    </row>
    <row r="24" spans="1:8" ht="21.95" customHeight="1">
      <c r="A24" s="52">
        <f t="shared" si="2"/>
        <v>22</v>
      </c>
      <c r="B24" s="68" t="s">
        <v>92</v>
      </c>
      <c r="C24" s="68" t="s">
        <v>93</v>
      </c>
      <c r="D24" s="4">
        <v>7</v>
      </c>
      <c r="E24" s="5">
        <f t="shared" si="0"/>
        <v>7</v>
      </c>
      <c r="F24" s="7"/>
      <c r="G24" s="7" t="str">
        <f>IF(F24="","",1*F24)</f>
        <v/>
      </c>
      <c r="H24" s="5">
        <f t="shared" si="3"/>
        <v>7</v>
      </c>
    </row>
    <row r="25" spans="1:8" ht="21.95" customHeight="1">
      <c r="A25" s="52">
        <f t="shared" si="2"/>
        <v>23</v>
      </c>
      <c r="B25" s="68" t="s">
        <v>94</v>
      </c>
      <c r="C25" s="68" t="s">
        <v>81</v>
      </c>
      <c r="D25" s="4">
        <v>4</v>
      </c>
      <c r="E25" s="5">
        <f t="shared" si="0"/>
        <v>4</v>
      </c>
      <c r="F25" s="7"/>
      <c r="G25" s="7" t="str">
        <f>IF(F25="","",1*F25)</f>
        <v/>
      </c>
      <c r="H25" s="5">
        <f t="shared" si="3"/>
        <v>4</v>
      </c>
    </row>
    <row r="26" spans="1:8" ht="21.95" customHeight="1">
      <c r="A26" s="52">
        <f t="shared" si="2"/>
        <v>24</v>
      </c>
      <c r="B26" s="69" t="s">
        <v>95</v>
      </c>
      <c r="C26" s="69" t="s">
        <v>96</v>
      </c>
      <c r="D26" s="4">
        <v>11</v>
      </c>
      <c r="E26" s="5">
        <f t="shared" si="0"/>
        <v>11</v>
      </c>
      <c r="F26" s="7"/>
      <c r="G26" s="7"/>
      <c r="H26" s="5">
        <f t="shared" si="3"/>
        <v>11</v>
      </c>
    </row>
    <row r="27" spans="1:8" ht="21.95" customHeight="1">
      <c r="A27" s="52">
        <f t="shared" si="2"/>
        <v>25</v>
      </c>
      <c r="B27" s="69" t="s">
        <v>97</v>
      </c>
      <c r="C27" s="69" t="s">
        <v>13</v>
      </c>
      <c r="D27" s="4">
        <v>13.5</v>
      </c>
      <c r="E27" s="5">
        <f t="shared" si="0"/>
        <v>13.5</v>
      </c>
      <c r="F27" s="7"/>
      <c r="G27" s="7"/>
      <c r="H27" s="5">
        <f t="shared" si="3"/>
        <v>13.5</v>
      </c>
    </row>
    <row r="28" spans="1:8" ht="21.95" customHeight="1">
      <c r="A28" s="52">
        <f t="shared" si="2"/>
        <v>26</v>
      </c>
      <c r="B28" s="68" t="s">
        <v>98</v>
      </c>
      <c r="C28" s="68" t="s">
        <v>18</v>
      </c>
      <c r="D28" s="4">
        <v>15</v>
      </c>
      <c r="E28" s="5">
        <f t="shared" si="0"/>
        <v>15</v>
      </c>
      <c r="F28" s="7"/>
      <c r="G28" s="7"/>
      <c r="H28" s="5">
        <f t="shared" si="3"/>
        <v>15</v>
      </c>
    </row>
    <row r="29" spans="1:8" ht="21.95" customHeight="1">
      <c r="A29" s="52">
        <f t="shared" si="2"/>
        <v>27</v>
      </c>
      <c r="B29" s="69" t="s">
        <v>99</v>
      </c>
      <c r="C29" s="69" t="s">
        <v>100</v>
      </c>
      <c r="D29" s="4">
        <v>15.5</v>
      </c>
      <c r="E29" s="5">
        <f t="shared" si="0"/>
        <v>15.5</v>
      </c>
      <c r="F29" s="7"/>
      <c r="G29" s="7"/>
      <c r="H29" s="5">
        <f t="shared" si="3"/>
        <v>15.5</v>
      </c>
    </row>
    <row r="30" spans="1:8" ht="21.95" customHeight="1">
      <c r="A30" s="52">
        <f t="shared" si="2"/>
        <v>28</v>
      </c>
      <c r="B30" s="70" t="s">
        <v>19</v>
      </c>
      <c r="C30" s="70" t="s">
        <v>101</v>
      </c>
      <c r="D30" s="4">
        <v>12.5</v>
      </c>
      <c r="E30" s="5">
        <f t="shared" si="0"/>
        <v>12.5</v>
      </c>
      <c r="F30" s="7"/>
      <c r="G30" s="7"/>
      <c r="H30" s="5">
        <f t="shared" si="3"/>
        <v>12.5</v>
      </c>
    </row>
    <row r="31" spans="1:8" ht="21.95" customHeight="1">
      <c r="A31" s="52">
        <f t="shared" si="2"/>
        <v>29</v>
      </c>
      <c r="B31" s="71" t="s">
        <v>102</v>
      </c>
      <c r="C31" s="71" t="s">
        <v>103</v>
      </c>
      <c r="D31" s="4">
        <v>0</v>
      </c>
      <c r="E31" s="5">
        <f t="shared" si="0"/>
        <v>0</v>
      </c>
      <c r="F31" s="7"/>
      <c r="G31" s="7"/>
      <c r="H31" s="5">
        <f t="shared" si="3"/>
        <v>0</v>
      </c>
    </row>
    <row r="32" spans="1:8" s="10" customFormat="1" ht="21.95" customHeight="1">
      <c r="A32" s="52" t="s">
        <v>0</v>
      </c>
      <c r="B32" s="3" t="s">
        <v>1</v>
      </c>
      <c r="C32" s="3" t="s">
        <v>2</v>
      </c>
      <c r="D32" s="4" t="s">
        <v>4</v>
      </c>
      <c r="E32" s="5" t="s">
        <v>5</v>
      </c>
      <c r="F32" s="57" t="s">
        <v>6</v>
      </c>
      <c r="G32" s="56" t="s">
        <v>7</v>
      </c>
      <c r="H32" s="5" t="s">
        <v>8</v>
      </c>
    </row>
    <row r="33" spans="1:8" ht="21.95" customHeight="1">
      <c r="A33" s="52">
        <v>1</v>
      </c>
      <c r="B33" s="68" t="s">
        <v>104</v>
      </c>
      <c r="C33" s="68" t="s">
        <v>105</v>
      </c>
      <c r="D33" s="4">
        <v>15.5</v>
      </c>
      <c r="E33" s="12">
        <f t="shared" ref="E33:E57" si="5">1*D33</f>
        <v>15.5</v>
      </c>
      <c r="F33" s="7"/>
      <c r="G33" s="14" t="str">
        <f>IF(F33="","",1*F33)</f>
        <v/>
      </c>
      <c r="H33" s="5">
        <f t="shared" ref="H33:H57" si="6">IF(G33="",E33,IF(G33&gt;E33,G33,E33))</f>
        <v>15.5</v>
      </c>
    </row>
    <row r="34" spans="1:8" ht="21.95" customHeight="1">
      <c r="A34" s="52">
        <f>A33+1</f>
        <v>2</v>
      </c>
      <c r="B34" s="68" t="s">
        <v>106</v>
      </c>
      <c r="C34" s="68" t="s">
        <v>107</v>
      </c>
      <c r="D34" s="4">
        <v>14.5</v>
      </c>
      <c r="E34" s="12">
        <f t="shared" si="5"/>
        <v>14.5</v>
      </c>
      <c r="F34" s="6"/>
      <c r="G34" s="14" t="str">
        <f t="shared" ref="G34:G57" si="7">IF(F34="","",1*F34)</f>
        <v/>
      </c>
      <c r="H34" s="5">
        <f t="shared" si="6"/>
        <v>14.5</v>
      </c>
    </row>
    <row r="35" spans="1:8" ht="21.95" customHeight="1">
      <c r="A35" s="52">
        <f>A34+1</f>
        <v>3</v>
      </c>
      <c r="B35" s="68" t="s">
        <v>108</v>
      </c>
      <c r="C35" s="68" t="s">
        <v>109</v>
      </c>
      <c r="D35" s="4">
        <v>15</v>
      </c>
      <c r="E35" s="12">
        <f t="shared" si="5"/>
        <v>15</v>
      </c>
      <c r="F35" s="6"/>
      <c r="G35" s="14" t="str">
        <f t="shared" si="7"/>
        <v/>
      </c>
      <c r="H35" s="5">
        <f t="shared" si="6"/>
        <v>15</v>
      </c>
    </row>
    <row r="36" spans="1:8" ht="21.95" customHeight="1">
      <c r="A36" s="52">
        <f>A35+1</f>
        <v>4</v>
      </c>
      <c r="B36" s="68" t="s">
        <v>110</v>
      </c>
      <c r="C36" s="68" t="s">
        <v>79</v>
      </c>
      <c r="D36" s="4">
        <v>18.5</v>
      </c>
      <c r="E36" s="12">
        <f t="shared" si="5"/>
        <v>18.5</v>
      </c>
      <c r="F36" s="6"/>
      <c r="G36" s="14" t="str">
        <f t="shared" si="7"/>
        <v/>
      </c>
      <c r="H36" s="5">
        <f t="shared" si="6"/>
        <v>18.5</v>
      </c>
    </row>
    <row r="37" spans="1:8" ht="21.95" customHeight="1">
      <c r="A37" s="52">
        <f>A36+1</f>
        <v>5</v>
      </c>
      <c r="B37" s="68" t="s">
        <v>111</v>
      </c>
      <c r="C37" s="68" t="s">
        <v>89</v>
      </c>
      <c r="D37" s="4">
        <v>18</v>
      </c>
      <c r="E37" s="12">
        <f t="shared" si="5"/>
        <v>18</v>
      </c>
      <c r="F37" s="6"/>
      <c r="G37" s="14" t="str">
        <f t="shared" si="7"/>
        <v/>
      </c>
      <c r="H37" s="5">
        <f t="shared" si="6"/>
        <v>18</v>
      </c>
    </row>
    <row r="38" spans="1:8" ht="21.95" customHeight="1">
      <c r="A38" s="52">
        <f>A37+1</f>
        <v>6</v>
      </c>
      <c r="B38" s="68" t="s">
        <v>112</v>
      </c>
      <c r="C38" s="68" t="s">
        <v>113</v>
      </c>
      <c r="D38" s="4">
        <v>18</v>
      </c>
      <c r="E38" s="12">
        <f t="shared" si="5"/>
        <v>18</v>
      </c>
      <c r="F38" s="6"/>
      <c r="G38" s="14" t="str">
        <f t="shared" si="7"/>
        <v/>
      </c>
      <c r="H38" s="5">
        <f t="shared" si="6"/>
        <v>18</v>
      </c>
    </row>
    <row r="39" spans="1:8" ht="21.95" customHeight="1">
      <c r="A39" s="52">
        <f t="shared" ref="A39:A57" si="8">A38+1</f>
        <v>7</v>
      </c>
      <c r="B39" s="68" t="s">
        <v>114</v>
      </c>
      <c r="C39" s="68" t="s">
        <v>115</v>
      </c>
      <c r="D39" s="4">
        <v>15</v>
      </c>
      <c r="E39" s="12">
        <f t="shared" si="5"/>
        <v>15</v>
      </c>
      <c r="F39" s="6"/>
      <c r="G39" s="14" t="str">
        <f t="shared" si="7"/>
        <v/>
      </c>
      <c r="H39" s="5">
        <f t="shared" si="6"/>
        <v>15</v>
      </c>
    </row>
    <row r="40" spans="1:8" ht="21.95" customHeight="1">
      <c r="A40" s="52">
        <f t="shared" si="8"/>
        <v>8</v>
      </c>
      <c r="B40" s="68" t="s">
        <v>14</v>
      </c>
      <c r="C40" s="68" t="s">
        <v>116</v>
      </c>
      <c r="D40" s="4">
        <v>17.5</v>
      </c>
      <c r="E40" s="12">
        <f t="shared" si="5"/>
        <v>17.5</v>
      </c>
      <c r="F40" s="6"/>
      <c r="G40" s="14" t="str">
        <f t="shared" si="7"/>
        <v/>
      </c>
      <c r="H40" s="5">
        <f t="shared" si="6"/>
        <v>17.5</v>
      </c>
    </row>
    <row r="41" spans="1:8" ht="21.95" customHeight="1">
      <c r="A41" s="52">
        <f t="shared" si="8"/>
        <v>9</v>
      </c>
      <c r="B41" s="68" t="s">
        <v>117</v>
      </c>
      <c r="C41" s="68" t="s">
        <v>89</v>
      </c>
      <c r="D41" s="4">
        <v>14</v>
      </c>
      <c r="E41" s="12">
        <f t="shared" si="5"/>
        <v>14</v>
      </c>
      <c r="F41" s="6"/>
      <c r="G41" s="14" t="str">
        <f t="shared" si="7"/>
        <v/>
      </c>
      <c r="H41" s="5">
        <f t="shared" si="6"/>
        <v>14</v>
      </c>
    </row>
    <row r="42" spans="1:8" ht="21.95" customHeight="1">
      <c r="A42" s="52">
        <f t="shared" si="8"/>
        <v>10</v>
      </c>
      <c r="B42" s="68" t="s">
        <v>118</v>
      </c>
      <c r="C42" s="68" t="s">
        <v>119</v>
      </c>
      <c r="D42" s="4">
        <v>11</v>
      </c>
      <c r="E42" s="12">
        <f t="shared" si="5"/>
        <v>11</v>
      </c>
      <c r="F42" s="7"/>
      <c r="G42" s="14" t="str">
        <f t="shared" si="7"/>
        <v/>
      </c>
      <c r="H42" s="5">
        <f t="shared" si="6"/>
        <v>11</v>
      </c>
    </row>
    <row r="43" spans="1:8" ht="21.95" customHeight="1">
      <c r="A43" s="52">
        <f t="shared" si="8"/>
        <v>11</v>
      </c>
      <c r="B43" s="68" t="s">
        <v>120</v>
      </c>
      <c r="C43" s="68" t="s">
        <v>121</v>
      </c>
      <c r="D43" s="4">
        <v>8.5</v>
      </c>
      <c r="E43" s="12">
        <f t="shared" si="5"/>
        <v>8.5</v>
      </c>
      <c r="F43" s="7"/>
      <c r="G43" s="14" t="str">
        <f t="shared" si="7"/>
        <v/>
      </c>
      <c r="H43" s="5">
        <f t="shared" si="6"/>
        <v>8.5</v>
      </c>
    </row>
    <row r="44" spans="1:8" ht="21.95" customHeight="1">
      <c r="A44" s="52">
        <f t="shared" si="8"/>
        <v>12</v>
      </c>
      <c r="B44" s="68" t="s">
        <v>122</v>
      </c>
      <c r="C44" s="68" t="s">
        <v>123</v>
      </c>
      <c r="D44" s="4">
        <v>12</v>
      </c>
      <c r="E44" s="12">
        <f t="shared" si="5"/>
        <v>12</v>
      </c>
      <c r="F44" s="7"/>
      <c r="G44" s="14" t="str">
        <f t="shared" si="7"/>
        <v/>
      </c>
      <c r="H44" s="5">
        <f t="shared" si="6"/>
        <v>12</v>
      </c>
    </row>
    <row r="45" spans="1:8" ht="21.95" customHeight="1">
      <c r="A45" s="52">
        <f t="shared" si="8"/>
        <v>13</v>
      </c>
      <c r="B45" s="68" t="s">
        <v>124</v>
      </c>
      <c r="C45" s="68" t="s">
        <v>125</v>
      </c>
      <c r="D45" s="4">
        <v>9</v>
      </c>
      <c r="E45" s="12">
        <f t="shared" si="5"/>
        <v>9</v>
      </c>
      <c r="F45" s="7"/>
      <c r="G45" s="14" t="str">
        <f t="shared" si="7"/>
        <v/>
      </c>
      <c r="H45" s="5">
        <f t="shared" si="6"/>
        <v>9</v>
      </c>
    </row>
    <row r="46" spans="1:8" ht="21.95" customHeight="1">
      <c r="A46" s="52">
        <f t="shared" si="8"/>
        <v>14</v>
      </c>
      <c r="B46" s="68" t="s">
        <v>126</v>
      </c>
      <c r="C46" s="68" t="s">
        <v>127</v>
      </c>
      <c r="D46" s="4">
        <v>16.5</v>
      </c>
      <c r="E46" s="12">
        <f t="shared" si="5"/>
        <v>16.5</v>
      </c>
      <c r="F46" s="7"/>
      <c r="G46" s="14" t="str">
        <f t="shared" si="7"/>
        <v/>
      </c>
      <c r="H46" s="5">
        <f t="shared" si="6"/>
        <v>16.5</v>
      </c>
    </row>
    <row r="47" spans="1:8" ht="21.95" customHeight="1">
      <c r="A47" s="52">
        <f t="shared" si="8"/>
        <v>15</v>
      </c>
      <c r="B47" s="68" t="s">
        <v>128</v>
      </c>
      <c r="C47" s="68" t="s">
        <v>21</v>
      </c>
      <c r="D47" s="4">
        <v>17</v>
      </c>
      <c r="E47" s="12">
        <f t="shared" si="5"/>
        <v>17</v>
      </c>
      <c r="F47" s="7"/>
      <c r="G47" s="14" t="str">
        <f t="shared" si="7"/>
        <v/>
      </c>
      <c r="H47" s="5">
        <f t="shared" si="6"/>
        <v>17</v>
      </c>
    </row>
    <row r="48" spans="1:8" ht="21.95" customHeight="1">
      <c r="A48" s="52">
        <f t="shared" si="8"/>
        <v>16</v>
      </c>
      <c r="B48" s="68" t="s">
        <v>129</v>
      </c>
      <c r="C48" s="68" t="s">
        <v>130</v>
      </c>
      <c r="D48" s="4" t="s">
        <v>204</v>
      </c>
      <c r="E48" s="12" t="e">
        <f t="shared" si="5"/>
        <v>#VALUE!</v>
      </c>
      <c r="F48" s="7"/>
      <c r="G48" s="14" t="str">
        <f t="shared" si="7"/>
        <v/>
      </c>
      <c r="H48" s="5" t="e">
        <f t="shared" si="6"/>
        <v>#VALUE!</v>
      </c>
    </row>
    <row r="49" spans="1:8" ht="21.95" customHeight="1">
      <c r="A49" s="52">
        <f t="shared" si="8"/>
        <v>17</v>
      </c>
      <c r="B49" s="68" t="s">
        <v>131</v>
      </c>
      <c r="C49" s="68" t="s">
        <v>132</v>
      </c>
      <c r="D49" s="4">
        <v>9</v>
      </c>
      <c r="E49" s="12">
        <f t="shared" si="5"/>
        <v>9</v>
      </c>
      <c r="F49" s="7"/>
      <c r="G49" s="14" t="str">
        <f t="shared" si="7"/>
        <v/>
      </c>
      <c r="H49" s="5">
        <f t="shared" si="6"/>
        <v>9</v>
      </c>
    </row>
    <row r="50" spans="1:8" ht="21.95" customHeight="1">
      <c r="A50" s="52">
        <f t="shared" si="8"/>
        <v>18</v>
      </c>
      <c r="B50" s="68" t="s">
        <v>133</v>
      </c>
      <c r="C50" s="68" t="s">
        <v>134</v>
      </c>
      <c r="D50" s="4">
        <v>7</v>
      </c>
      <c r="E50" s="12">
        <f t="shared" si="5"/>
        <v>7</v>
      </c>
      <c r="F50" s="7"/>
      <c r="G50" s="14" t="str">
        <f t="shared" si="7"/>
        <v/>
      </c>
      <c r="H50" s="5">
        <f t="shared" si="6"/>
        <v>7</v>
      </c>
    </row>
    <row r="51" spans="1:8" ht="21.95" customHeight="1">
      <c r="A51" s="52">
        <f t="shared" si="8"/>
        <v>19</v>
      </c>
      <c r="B51" s="68" t="s">
        <v>135</v>
      </c>
      <c r="C51" s="68" t="s">
        <v>136</v>
      </c>
      <c r="D51" s="4">
        <v>6</v>
      </c>
      <c r="E51" s="12">
        <f t="shared" si="5"/>
        <v>6</v>
      </c>
      <c r="F51" s="7"/>
      <c r="G51" s="14" t="str">
        <f t="shared" si="7"/>
        <v/>
      </c>
      <c r="H51" s="5">
        <f t="shared" si="6"/>
        <v>6</v>
      </c>
    </row>
    <row r="52" spans="1:8" ht="21.95" customHeight="1">
      <c r="A52" s="52">
        <f t="shared" si="8"/>
        <v>20</v>
      </c>
      <c r="B52" s="68" t="s">
        <v>137</v>
      </c>
      <c r="C52" s="68" t="s">
        <v>138</v>
      </c>
      <c r="D52" s="4">
        <v>4.5</v>
      </c>
      <c r="E52" s="12">
        <f t="shared" si="5"/>
        <v>4.5</v>
      </c>
      <c r="F52" s="7"/>
      <c r="G52" s="14" t="str">
        <f t="shared" si="7"/>
        <v/>
      </c>
      <c r="H52" s="5">
        <f t="shared" si="6"/>
        <v>4.5</v>
      </c>
    </row>
    <row r="53" spans="1:8" ht="21.95" customHeight="1">
      <c r="A53" s="52">
        <f t="shared" si="8"/>
        <v>21</v>
      </c>
      <c r="B53" s="68" t="s">
        <v>139</v>
      </c>
      <c r="C53" s="68" t="s">
        <v>140</v>
      </c>
      <c r="D53" s="4">
        <v>14</v>
      </c>
      <c r="E53" s="12">
        <f t="shared" si="5"/>
        <v>14</v>
      </c>
      <c r="F53" s="7"/>
      <c r="G53" s="14" t="str">
        <f t="shared" si="7"/>
        <v/>
      </c>
      <c r="H53" s="5">
        <f t="shared" si="6"/>
        <v>14</v>
      </c>
    </row>
    <row r="54" spans="1:8" ht="21.95" customHeight="1">
      <c r="A54" s="52">
        <f t="shared" si="8"/>
        <v>22</v>
      </c>
      <c r="B54" s="68" t="s">
        <v>141</v>
      </c>
      <c r="C54" s="68" t="s">
        <v>16</v>
      </c>
      <c r="D54" s="4">
        <v>15</v>
      </c>
      <c r="E54" s="12">
        <f t="shared" si="5"/>
        <v>15</v>
      </c>
      <c r="F54" s="7"/>
      <c r="G54" s="14" t="str">
        <f t="shared" si="7"/>
        <v/>
      </c>
      <c r="H54" s="5">
        <f t="shared" si="6"/>
        <v>15</v>
      </c>
    </row>
    <row r="55" spans="1:8" ht="21.95" customHeight="1">
      <c r="A55" s="52">
        <f t="shared" si="8"/>
        <v>23</v>
      </c>
      <c r="B55" s="68" t="s">
        <v>142</v>
      </c>
      <c r="C55" s="68" t="s">
        <v>143</v>
      </c>
      <c r="D55" s="4">
        <v>16.5</v>
      </c>
      <c r="E55" s="12">
        <f t="shared" si="5"/>
        <v>16.5</v>
      </c>
      <c r="F55" s="7"/>
      <c r="G55" s="14" t="str">
        <f t="shared" si="7"/>
        <v/>
      </c>
      <c r="H55" s="5">
        <f t="shared" si="6"/>
        <v>16.5</v>
      </c>
    </row>
    <row r="56" spans="1:8" ht="21.95" customHeight="1">
      <c r="A56" s="52">
        <f t="shared" si="8"/>
        <v>24</v>
      </c>
      <c r="B56" s="69" t="s">
        <v>144</v>
      </c>
      <c r="C56" s="69" t="s">
        <v>145</v>
      </c>
      <c r="D56" s="4">
        <v>10</v>
      </c>
      <c r="E56" s="12">
        <f t="shared" si="5"/>
        <v>10</v>
      </c>
      <c r="F56" s="7"/>
      <c r="G56" s="14" t="str">
        <f t="shared" si="7"/>
        <v/>
      </c>
      <c r="H56" s="5">
        <f t="shared" si="6"/>
        <v>10</v>
      </c>
    </row>
    <row r="57" spans="1:8" ht="21.95" customHeight="1">
      <c r="A57" s="52">
        <f t="shared" si="8"/>
        <v>25</v>
      </c>
      <c r="B57" s="71" t="s">
        <v>146</v>
      </c>
      <c r="C57" s="71" t="s">
        <v>147</v>
      </c>
      <c r="D57" s="4">
        <v>5</v>
      </c>
      <c r="E57" s="12">
        <f t="shared" si="5"/>
        <v>5</v>
      </c>
      <c r="F57" s="7"/>
      <c r="G57" s="14" t="str">
        <f t="shared" si="7"/>
        <v/>
      </c>
      <c r="H57" s="5">
        <f t="shared" si="6"/>
        <v>5</v>
      </c>
    </row>
    <row r="58" spans="1:8" s="2" customFormat="1" ht="21.95" customHeight="1">
      <c r="A58" s="52" t="s">
        <v>0</v>
      </c>
      <c r="B58" s="3" t="s">
        <v>1</v>
      </c>
      <c r="C58" s="3" t="s">
        <v>2</v>
      </c>
      <c r="D58" s="4" t="s">
        <v>4</v>
      </c>
      <c r="E58" s="5" t="s">
        <v>5</v>
      </c>
      <c r="F58" s="57" t="s">
        <v>6</v>
      </c>
      <c r="G58" s="56" t="s">
        <v>7</v>
      </c>
      <c r="H58" s="5" t="s">
        <v>8</v>
      </c>
    </row>
    <row r="59" spans="1:8" ht="21.95" customHeight="1">
      <c r="A59" s="52">
        <v>1</v>
      </c>
      <c r="B59" s="68" t="s">
        <v>148</v>
      </c>
      <c r="C59" s="68" t="s">
        <v>149</v>
      </c>
      <c r="D59" s="4">
        <v>18</v>
      </c>
      <c r="E59" s="12">
        <f t="shared" ref="E59:E89" si="9">1*D59</f>
        <v>18</v>
      </c>
      <c r="F59" s="7"/>
      <c r="G59" s="14" t="str">
        <f>IF(F59="","",1*F59)</f>
        <v/>
      </c>
      <c r="H59" s="5">
        <f t="shared" ref="H59:H89" si="10">IF(G59="",E59,IF(G59&gt;E59,G59,E59))</f>
        <v>18</v>
      </c>
    </row>
    <row r="60" spans="1:8" ht="21.95" customHeight="1">
      <c r="A60" s="52">
        <f>A59+1</f>
        <v>2</v>
      </c>
      <c r="B60" s="68" t="s">
        <v>150</v>
      </c>
      <c r="C60" s="68" t="s">
        <v>151</v>
      </c>
      <c r="D60" s="4">
        <v>18.5</v>
      </c>
      <c r="E60" s="12">
        <f t="shared" si="9"/>
        <v>18.5</v>
      </c>
      <c r="F60" s="6"/>
      <c r="G60" s="14" t="str">
        <f t="shared" ref="G60:G89" si="11">IF(F60="","",1*F60)</f>
        <v/>
      </c>
      <c r="H60" s="5">
        <f t="shared" si="10"/>
        <v>18.5</v>
      </c>
    </row>
    <row r="61" spans="1:8" ht="21.95" customHeight="1">
      <c r="A61" s="52">
        <f>A60+1</f>
        <v>3</v>
      </c>
      <c r="B61" s="68" t="s">
        <v>152</v>
      </c>
      <c r="C61" s="68" t="s">
        <v>153</v>
      </c>
      <c r="D61" s="4">
        <v>12</v>
      </c>
      <c r="E61" s="12">
        <f t="shared" si="9"/>
        <v>12</v>
      </c>
      <c r="F61" s="6"/>
      <c r="G61" s="14" t="str">
        <f t="shared" si="11"/>
        <v/>
      </c>
      <c r="H61" s="5">
        <f t="shared" si="10"/>
        <v>12</v>
      </c>
    </row>
    <row r="62" spans="1:8" ht="21.95" customHeight="1">
      <c r="A62" s="52">
        <f>A61+1</f>
        <v>4</v>
      </c>
      <c r="B62" s="68" t="s">
        <v>154</v>
      </c>
      <c r="C62" s="68" t="s">
        <v>155</v>
      </c>
      <c r="D62" s="4">
        <v>15.5</v>
      </c>
      <c r="E62" s="12">
        <f t="shared" si="9"/>
        <v>15.5</v>
      </c>
      <c r="F62" s="6"/>
      <c r="G62" s="14" t="str">
        <f t="shared" si="11"/>
        <v/>
      </c>
      <c r="H62" s="5">
        <f t="shared" si="10"/>
        <v>15.5</v>
      </c>
    </row>
    <row r="63" spans="1:8" ht="21.95" customHeight="1">
      <c r="A63" s="52">
        <f>A62+1</f>
        <v>5</v>
      </c>
      <c r="B63" s="68" t="s">
        <v>156</v>
      </c>
      <c r="C63" s="68" t="s">
        <v>89</v>
      </c>
      <c r="D63" s="4">
        <v>19</v>
      </c>
      <c r="E63" s="12">
        <f t="shared" si="9"/>
        <v>19</v>
      </c>
      <c r="F63" s="6"/>
      <c r="G63" s="14" t="str">
        <f t="shared" si="11"/>
        <v/>
      </c>
      <c r="H63" s="5">
        <f t="shared" si="10"/>
        <v>19</v>
      </c>
    </row>
    <row r="64" spans="1:8" ht="21.95" customHeight="1">
      <c r="A64" s="52">
        <f>A63+1</f>
        <v>6</v>
      </c>
      <c r="B64" s="68" t="s">
        <v>157</v>
      </c>
      <c r="C64" s="68" t="s">
        <v>158</v>
      </c>
      <c r="D64" s="4">
        <v>16</v>
      </c>
      <c r="E64" s="12">
        <f t="shared" si="9"/>
        <v>16</v>
      </c>
      <c r="F64" s="6"/>
      <c r="G64" s="14" t="str">
        <f t="shared" si="11"/>
        <v/>
      </c>
      <c r="H64" s="5">
        <f t="shared" si="10"/>
        <v>16</v>
      </c>
    </row>
    <row r="65" spans="1:8" ht="21.95" customHeight="1">
      <c r="A65" s="52">
        <f t="shared" ref="A65:A89" si="12">A64+1</f>
        <v>7</v>
      </c>
      <c r="B65" s="68" t="s">
        <v>159</v>
      </c>
      <c r="C65" s="68" t="s">
        <v>160</v>
      </c>
      <c r="D65" s="4">
        <v>15</v>
      </c>
      <c r="E65" s="12">
        <f t="shared" si="9"/>
        <v>15</v>
      </c>
      <c r="F65" s="6"/>
      <c r="G65" s="14" t="str">
        <f t="shared" si="11"/>
        <v/>
      </c>
      <c r="H65" s="5">
        <f t="shared" si="10"/>
        <v>15</v>
      </c>
    </row>
    <row r="66" spans="1:8" ht="21.95" customHeight="1">
      <c r="A66" s="52">
        <f t="shared" si="12"/>
        <v>8</v>
      </c>
      <c r="B66" s="68" t="s">
        <v>161</v>
      </c>
      <c r="C66" s="68" t="s">
        <v>162</v>
      </c>
      <c r="D66" s="4">
        <v>13.5</v>
      </c>
      <c r="E66" s="12">
        <f t="shared" si="9"/>
        <v>13.5</v>
      </c>
      <c r="F66" s="6"/>
      <c r="G66" s="14" t="str">
        <f t="shared" si="11"/>
        <v/>
      </c>
      <c r="H66" s="5">
        <f t="shared" si="10"/>
        <v>13.5</v>
      </c>
    </row>
    <row r="67" spans="1:8" ht="21.95" customHeight="1">
      <c r="A67" s="52">
        <f t="shared" si="12"/>
        <v>9</v>
      </c>
      <c r="B67" s="68" t="s">
        <v>163</v>
      </c>
      <c r="C67" s="68" t="s">
        <v>164</v>
      </c>
      <c r="D67" s="4">
        <v>10</v>
      </c>
      <c r="E67" s="12">
        <f t="shared" si="9"/>
        <v>10</v>
      </c>
      <c r="F67" s="6"/>
      <c r="G67" s="14" t="str">
        <f t="shared" si="11"/>
        <v/>
      </c>
      <c r="H67" s="5">
        <f t="shared" si="10"/>
        <v>10</v>
      </c>
    </row>
    <row r="68" spans="1:8" ht="21.95" customHeight="1">
      <c r="A68" s="52">
        <f t="shared" si="12"/>
        <v>10</v>
      </c>
      <c r="B68" s="68" t="s">
        <v>165</v>
      </c>
      <c r="C68" s="68" t="s">
        <v>166</v>
      </c>
      <c r="D68" s="4">
        <v>10</v>
      </c>
      <c r="E68" s="12">
        <f t="shared" si="9"/>
        <v>10</v>
      </c>
      <c r="F68" s="7"/>
      <c r="G68" s="14" t="str">
        <f t="shared" si="11"/>
        <v/>
      </c>
      <c r="H68" s="5">
        <f t="shared" si="10"/>
        <v>10</v>
      </c>
    </row>
    <row r="69" spans="1:8" ht="21.95" customHeight="1">
      <c r="A69" s="52">
        <f t="shared" si="12"/>
        <v>11</v>
      </c>
      <c r="B69" s="68" t="s">
        <v>167</v>
      </c>
      <c r="C69" s="68" t="s">
        <v>168</v>
      </c>
      <c r="D69" s="4">
        <v>13.5</v>
      </c>
      <c r="E69" s="12">
        <f t="shared" si="9"/>
        <v>13.5</v>
      </c>
      <c r="F69" s="7"/>
      <c r="G69" s="14" t="str">
        <f t="shared" si="11"/>
        <v/>
      </c>
      <c r="H69" s="5">
        <f t="shared" si="10"/>
        <v>13.5</v>
      </c>
    </row>
    <row r="70" spans="1:8" ht="21.95" customHeight="1">
      <c r="A70" s="52">
        <f t="shared" si="12"/>
        <v>12</v>
      </c>
      <c r="B70" s="68" t="s">
        <v>169</v>
      </c>
      <c r="C70" s="68" t="s">
        <v>170</v>
      </c>
      <c r="D70" s="4">
        <v>14</v>
      </c>
      <c r="E70" s="12">
        <f t="shared" si="9"/>
        <v>14</v>
      </c>
      <c r="F70" s="7"/>
      <c r="G70" s="14" t="str">
        <f t="shared" si="11"/>
        <v/>
      </c>
      <c r="H70" s="5">
        <f t="shared" si="10"/>
        <v>14</v>
      </c>
    </row>
    <row r="71" spans="1:8" ht="21.95" customHeight="1">
      <c r="A71" s="52">
        <f t="shared" si="12"/>
        <v>13</v>
      </c>
      <c r="B71" s="68" t="s">
        <v>171</v>
      </c>
      <c r="C71" s="68" t="s">
        <v>149</v>
      </c>
      <c r="D71" s="4">
        <v>15.5</v>
      </c>
      <c r="E71" s="12">
        <f t="shared" si="9"/>
        <v>15.5</v>
      </c>
      <c r="F71" s="7"/>
      <c r="G71" s="14" t="str">
        <f t="shared" si="11"/>
        <v/>
      </c>
      <c r="H71" s="5">
        <f t="shared" si="10"/>
        <v>15.5</v>
      </c>
    </row>
    <row r="72" spans="1:8" ht="21.95" customHeight="1">
      <c r="A72" s="52">
        <f t="shared" si="12"/>
        <v>14</v>
      </c>
      <c r="B72" s="68" t="s">
        <v>172</v>
      </c>
      <c r="C72" s="68" t="s">
        <v>173</v>
      </c>
      <c r="D72" s="4">
        <v>3</v>
      </c>
      <c r="E72" s="12">
        <f t="shared" si="9"/>
        <v>3</v>
      </c>
      <c r="F72" s="7"/>
      <c r="G72" s="14" t="str">
        <f t="shared" si="11"/>
        <v/>
      </c>
      <c r="H72" s="5">
        <f t="shared" si="10"/>
        <v>3</v>
      </c>
    </row>
    <row r="73" spans="1:8" ht="21.95" customHeight="1">
      <c r="A73" s="52">
        <f t="shared" si="12"/>
        <v>15</v>
      </c>
      <c r="B73" s="68" t="s">
        <v>174</v>
      </c>
      <c r="C73" s="68" t="s">
        <v>175</v>
      </c>
      <c r="D73" s="4">
        <v>7</v>
      </c>
      <c r="E73" s="12">
        <f t="shared" si="9"/>
        <v>7</v>
      </c>
      <c r="F73" s="7"/>
      <c r="G73" s="14" t="str">
        <f t="shared" si="11"/>
        <v/>
      </c>
      <c r="H73" s="5">
        <f t="shared" si="10"/>
        <v>7</v>
      </c>
    </row>
    <row r="74" spans="1:8" ht="21.95" customHeight="1">
      <c r="A74" s="52">
        <f t="shared" si="12"/>
        <v>16</v>
      </c>
      <c r="B74" s="68" t="s">
        <v>176</v>
      </c>
      <c r="C74" s="68" t="s">
        <v>177</v>
      </c>
      <c r="D74" s="4">
        <v>15</v>
      </c>
      <c r="E74" s="12">
        <f t="shared" si="9"/>
        <v>15</v>
      </c>
      <c r="F74" s="7"/>
      <c r="G74" s="14" t="str">
        <f t="shared" si="11"/>
        <v/>
      </c>
      <c r="H74" s="5">
        <f t="shared" si="10"/>
        <v>15</v>
      </c>
    </row>
    <row r="75" spans="1:8" ht="21.95" customHeight="1">
      <c r="A75" s="52">
        <f t="shared" si="12"/>
        <v>17</v>
      </c>
      <c r="B75" s="68" t="s">
        <v>178</v>
      </c>
      <c r="C75" s="68" t="s">
        <v>17</v>
      </c>
      <c r="D75" s="4">
        <v>13.5</v>
      </c>
      <c r="E75" s="12">
        <f t="shared" si="9"/>
        <v>13.5</v>
      </c>
      <c r="F75" s="7"/>
      <c r="G75" s="14" t="str">
        <f t="shared" si="11"/>
        <v/>
      </c>
      <c r="H75" s="5">
        <f t="shared" si="10"/>
        <v>13.5</v>
      </c>
    </row>
    <row r="76" spans="1:8" ht="21.95" customHeight="1">
      <c r="A76" s="52">
        <f t="shared" si="12"/>
        <v>18</v>
      </c>
      <c r="B76" s="68" t="s">
        <v>179</v>
      </c>
      <c r="C76" s="68" t="s">
        <v>180</v>
      </c>
      <c r="D76" s="4">
        <v>12.5</v>
      </c>
      <c r="E76" s="12">
        <f t="shared" si="9"/>
        <v>12.5</v>
      </c>
      <c r="F76" s="7"/>
      <c r="G76" s="14" t="str">
        <f t="shared" si="11"/>
        <v/>
      </c>
      <c r="H76" s="5">
        <f t="shared" si="10"/>
        <v>12.5</v>
      </c>
    </row>
    <row r="77" spans="1:8" ht="21.95" customHeight="1">
      <c r="A77" s="52">
        <f t="shared" si="12"/>
        <v>19</v>
      </c>
      <c r="B77" s="68" t="s">
        <v>181</v>
      </c>
      <c r="C77" s="68" t="s">
        <v>182</v>
      </c>
      <c r="D77" s="4">
        <v>7</v>
      </c>
      <c r="E77" s="12">
        <f t="shared" si="9"/>
        <v>7</v>
      </c>
      <c r="F77" s="7"/>
      <c r="G77" s="14" t="str">
        <f t="shared" si="11"/>
        <v/>
      </c>
      <c r="H77" s="5">
        <f t="shared" si="10"/>
        <v>7</v>
      </c>
    </row>
    <row r="78" spans="1:8" ht="21.95" customHeight="1">
      <c r="A78" s="52">
        <f t="shared" si="12"/>
        <v>20</v>
      </c>
      <c r="B78" s="68" t="s">
        <v>183</v>
      </c>
      <c r="C78" s="68" t="s">
        <v>184</v>
      </c>
      <c r="D78" s="4">
        <v>13</v>
      </c>
      <c r="E78" s="12">
        <f t="shared" si="9"/>
        <v>13</v>
      </c>
      <c r="F78" s="7"/>
      <c r="G78" s="14" t="str">
        <f t="shared" si="11"/>
        <v/>
      </c>
      <c r="H78" s="5">
        <f t="shared" si="10"/>
        <v>13</v>
      </c>
    </row>
    <row r="79" spans="1:8" ht="21.95" customHeight="1">
      <c r="A79" s="52">
        <f t="shared" si="12"/>
        <v>21</v>
      </c>
      <c r="B79" s="68" t="s">
        <v>12</v>
      </c>
      <c r="C79" s="68" t="s">
        <v>185</v>
      </c>
      <c r="D79" s="4">
        <v>13</v>
      </c>
      <c r="E79" s="12">
        <f t="shared" si="9"/>
        <v>13</v>
      </c>
      <c r="F79" s="7"/>
      <c r="G79" s="14" t="str">
        <f t="shared" si="11"/>
        <v/>
      </c>
      <c r="H79" s="5">
        <f t="shared" si="10"/>
        <v>13</v>
      </c>
    </row>
    <row r="80" spans="1:8" ht="21.95" customHeight="1">
      <c r="A80" s="52">
        <f t="shared" si="12"/>
        <v>22</v>
      </c>
      <c r="B80" s="68" t="s">
        <v>186</v>
      </c>
      <c r="C80" s="68" t="s">
        <v>187</v>
      </c>
      <c r="D80" s="4">
        <v>18.5</v>
      </c>
      <c r="E80" s="12">
        <f t="shared" si="9"/>
        <v>18.5</v>
      </c>
      <c r="F80" s="7"/>
      <c r="G80" s="14" t="str">
        <f t="shared" si="11"/>
        <v/>
      </c>
      <c r="H80" s="5">
        <f t="shared" si="10"/>
        <v>18.5</v>
      </c>
    </row>
    <row r="81" spans="1:8" ht="21.95" customHeight="1">
      <c r="A81" s="52">
        <f t="shared" si="12"/>
        <v>23</v>
      </c>
      <c r="B81" s="68" t="s">
        <v>188</v>
      </c>
      <c r="C81" s="68" t="s">
        <v>189</v>
      </c>
      <c r="D81" s="4">
        <v>17.5</v>
      </c>
      <c r="E81" s="12">
        <f t="shared" si="9"/>
        <v>17.5</v>
      </c>
      <c r="F81" s="7"/>
      <c r="G81" s="14" t="str">
        <f t="shared" si="11"/>
        <v/>
      </c>
      <c r="H81" s="5">
        <f t="shared" si="10"/>
        <v>17.5</v>
      </c>
    </row>
    <row r="82" spans="1:8" ht="21.95" customHeight="1">
      <c r="A82" s="52">
        <f t="shared" si="12"/>
        <v>24</v>
      </c>
      <c r="B82" s="68" t="s">
        <v>190</v>
      </c>
      <c r="C82" s="68" t="s">
        <v>191</v>
      </c>
      <c r="D82" s="4">
        <v>13.5</v>
      </c>
      <c r="E82" s="12">
        <f t="shared" si="9"/>
        <v>13.5</v>
      </c>
      <c r="F82" s="7"/>
      <c r="G82" s="14" t="str">
        <f t="shared" si="11"/>
        <v/>
      </c>
      <c r="H82" s="5">
        <f t="shared" si="10"/>
        <v>13.5</v>
      </c>
    </row>
    <row r="83" spans="1:8" ht="21.95" customHeight="1">
      <c r="A83" s="52">
        <f t="shared" si="12"/>
        <v>25</v>
      </c>
      <c r="B83" s="68" t="s">
        <v>192</v>
      </c>
      <c r="C83" s="68" t="s">
        <v>116</v>
      </c>
      <c r="D83" s="4">
        <v>16</v>
      </c>
      <c r="E83" s="12">
        <f t="shared" si="9"/>
        <v>16</v>
      </c>
      <c r="F83" s="7"/>
      <c r="G83" s="14" t="str">
        <f t="shared" si="11"/>
        <v/>
      </c>
      <c r="H83" s="5">
        <f t="shared" si="10"/>
        <v>16</v>
      </c>
    </row>
    <row r="84" spans="1:8" ht="21.95" customHeight="1">
      <c r="A84" s="52">
        <f t="shared" si="12"/>
        <v>26</v>
      </c>
      <c r="B84" s="68" t="s">
        <v>193</v>
      </c>
      <c r="C84" s="68" t="s">
        <v>194</v>
      </c>
      <c r="D84" s="4">
        <v>11.5</v>
      </c>
      <c r="E84" s="12">
        <f t="shared" si="9"/>
        <v>11.5</v>
      </c>
      <c r="F84" s="9"/>
      <c r="G84" s="14" t="str">
        <f t="shared" si="11"/>
        <v/>
      </c>
      <c r="H84" s="5">
        <f t="shared" si="10"/>
        <v>11.5</v>
      </c>
    </row>
    <row r="85" spans="1:8" ht="21.95" customHeight="1">
      <c r="A85" s="52">
        <f t="shared" si="12"/>
        <v>27</v>
      </c>
      <c r="B85" s="68" t="s">
        <v>195</v>
      </c>
      <c r="C85" s="68" t="s">
        <v>196</v>
      </c>
      <c r="D85" s="4">
        <v>11.5</v>
      </c>
      <c r="E85" s="12">
        <f t="shared" si="9"/>
        <v>11.5</v>
      </c>
      <c r="F85" s="9"/>
      <c r="G85" s="14" t="str">
        <f t="shared" si="11"/>
        <v/>
      </c>
      <c r="H85" s="5">
        <f t="shared" si="10"/>
        <v>11.5</v>
      </c>
    </row>
    <row r="86" spans="1:8" ht="21.95" customHeight="1">
      <c r="A86" s="52">
        <f t="shared" si="12"/>
        <v>28</v>
      </c>
      <c r="B86" s="72" t="s">
        <v>15</v>
      </c>
      <c r="C86" s="72" t="s">
        <v>197</v>
      </c>
      <c r="D86" s="4" t="s">
        <v>204</v>
      </c>
      <c r="E86" s="12" t="e">
        <f t="shared" si="9"/>
        <v>#VALUE!</v>
      </c>
      <c r="F86" s="9"/>
      <c r="G86" s="14" t="str">
        <f t="shared" si="11"/>
        <v/>
      </c>
      <c r="H86" s="5" t="e">
        <f t="shared" si="10"/>
        <v>#VALUE!</v>
      </c>
    </row>
    <row r="87" spans="1:8" ht="21.95" customHeight="1">
      <c r="A87" s="52">
        <f t="shared" si="12"/>
        <v>29</v>
      </c>
      <c r="B87" s="68" t="s">
        <v>198</v>
      </c>
      <c r="C87" s="68" t="s">
        <v>199</v>
      </c>
      <c r="D87" s="4">
        <v>15.5</v>
      </c>
      <c r="E87" s="12">
        <f t="shared" si="9"/>
        <v>15.5</v>
      </c>
      <c r="F87" s="9"/>
      <c r="G87" s="14" t="str">
        <f t="shared" si="11"/>
        <v/>
      </c>
      <c r="H87" s="5">
        <f t="shared" si="10"/>
        <v>15.5</v>
      </c>
    </row>
    <row r="88" spans="1:8" ht="21.95" customHeight="1">
      <c r="A88" s="52">
        <f t="shared" si="12"/>
        <v>30</v>
      </c>
      <c r="B88" s="71" t="s">
        <v>200</v>
      </c>
      <c r="C88" s="71" t="s">
        <v>201</v>
      </c>
      <c r="D88" s="4">
        <v>13</v>
      </c>
      <c r="E88" s="12">
        <f t="shared" si="9"/>
        <v>13</v>
      </c>
      <c r="F88" s="9"/>
      <c r="G88" s="14" t="str">
        <f t="shared" si="11"/>
        <v/>
      </c>
      <c r="H88" s="5">
        <f t="shared" si="10"/>
        <v>13</v>
      </c>
    </row>
    <row r="89" spans="1:8" ht="21.95" customHeight="1">
      <c r="A89" s="52">
        <f t="shared" si="12"/>
        <v>31</v>
      </c>
      <c r="B89" s="71" t="s">
        <v>202</v>
      </c>
      <c r="C89" s="71" t="s">
        <v>203</v>
      </c>
      <c r="D89" s="4">
        <v>17</v>
      </c>
      <c r="E89" s="12">
        <f t="shared" si="9"/>
        <v>17</v>
      </c>
      <c r="F89" s="9"/>
      <c r="G89" s="14" t="str">
        <f t="shared" si="11"/>
        <v/>
      </c>
      <c r="H89" s="5">
        <f t="shared" si="10"/>
        <v>17</v>
      </c>
    </row>
  </sheetData>
  <sortState ref="B79:C114">
    <sortCondition ref="B79"/>
  </sortState>
  <printOptions horizontalCentered="1" verticalCentered="1"/>
  <pageMargins left="0.19685039370078741" right="0.19685039370078741" top="0.70866141732283472" bottom="0.62992125984251968" header="0.19685039370078741" footer="0.62992125984251968"/>
  <pageSetup paperSize="9" scale="85" orientation="portrait" r:id="rId1"/>
  <headerFooter alignWithMargins="0">
    <oddHeader>&amp;L&amp;"Comic Sans MS,Gras"&amp;12السنة الثالثة مالية المؤسسة
2019/2018&amp;C&amp;"Comic Sans MS,Gras"&amp;12
محضر العلامات:
 الأدوات الإحصائية لتحليل البيانات
الفوج&amp;P  &amp;R&amp;"Comic Sans MS,Gras"&amp;12  كلية العلوم الاقتصادية و علوم التسيير
 قسم العلوم المالية 
-نظام LMD-</oddHeader>
    <oddFooter>&amp;C&amp;"Comic Sans MS,Gras"&amp;12   الامضاء:&amp;R&amp;"Mudir MT,Gras"&amp;12  ا&amp;"Comic Sans MS,Gras"لأستاذ(ة):</oddFooter>
  </headerFooter>
  <rowBreaks count="2" manualBreakCount="2">
    <brk id="31" max="7" man="1"/>
    <brk id="57" max="7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H88"/>
  <sheetViews>
    <sheetView rightToLeft="1" view="pageBreakPreview" topLeftCell="A19" zoomScaleSheetLayoutView="100" workbookViewId="0">
      <selection activeCell="D47" sqref="D47"/>
    </sheetView>
  </sheetViews>
  <sheetFormatPr baseColWidth="10" defaultRowHeight="21.95" customHeight="1"/>
  <cols>
    <col min="1" max="1" width="5.7109375" style="16" customWidth="1"/>
    <col min="2" max="2" width="14.7109375" style="8" customWidth="1"/>
    <col min="3" max="3" width="20.7109375" style="15" customWidth="1"/>
    <col min="4" max="5" width="10.7109375" style="16" customWidth="1"/>
    <col min="6" max="7" width="10.7109375" style="8" customWidth="1"/>
    <col min="8" max="8" width="12.85546875" style="16" customWidth="1"/>
    <col min="9" max="256" width="11.5703125" style="8"/>
    <col min="257" max="257" width="3.85546875" style="8" bestFit="1" customWidth="1"/>
    <col min="258" max="258" width="12.85546875" style="8" customWidth="1"/>
    <col min="259" max="259" width="16.5703125" style="8" customWidth="1"/>
    <col min="260" max="261" width="8.28515625" style="8" customWidth="1"/>
    <col min="262" max="262" width="7.5703125" style="8" customWidth="1"/>
    <col min="263" max="263" width="8.5703125" style="8" customWidth="1"/>
    <col min="264" max="264" width="10" style="8" customWidth="1"/>
    <col min="265" max="512" width="11.5703125" style="8"/>
    <col min="513" max="513" width="3.85546875" style="8" bestFit="1" customWidth="1"/>
    <col min="514" max="514" width="12.85546875" style="8" customWidth="1"/>
    <col min="515" max="515" width="16.5703125" style="8" customWidth="1"/>
    <col min="516" max="517" width="8.28515625" style="8" customWidth="1"/>
    <col min="518" max="518" width="7.5703125" style="8" customWidth="1"/>
    <col min="519" max="519" width="8.5703125" style="8" customWidth="1"/>
    <col min="520" max="520" width="10" style="8" customWidth="1"/>
    <col min="521" max="768" width="11.5703125" style="8"/>
    <col min="769" max="769" width="3.85546875" style="8" bestFit="1" customWidth="1"/>
    <col min="770" max="770" width="12.85546875" style="8" customWidth="1"/>
    <col min="771" max="771" width="16.5703125" style="8" customWidth="1"/>
    <col min="772" max="773" width="8.28515625" style="8" customWidth="1"/>
    <col min="774" max="774" width="7.5703125" style="8" customWidth="1"/>
    <col min="775" max="775" width="8.5703125" style="8" customWidth="1"/>
    <col min="776" max="776" width="10" style="8" customWidth="1"/>
    <col min="777" max="1024" width="11.5703125" style="8"/>
    <col min="1025" max="1025" width="3.85546875" style="8" bestFit="1" customWidth="1"/>
    <col min="1026" max="1026" width="12.85546875" style="8" customWidth="1"/>
    <col min="1027" max="1027" width="16.5703125" style="8" customWidth="1"/>
    <col min="1028" max="1029" width="8.28515625" style="8" customWidth="1"/>
    <col min="1030" max="1030" width="7.5703125" style="8" customWidth="1"/>
    <col min="1031" max="1031" width="8.5703125" style="8" customWidth="1"/>
    <col min="1032" max="1032" width="10" style="8" customWidth="1"/>
    <col min="1033" max="1280" width="11.5703125" style="8"/>
    <col min="1281" max="1281" width="3.85546875" style="8" bestFit="1" customWidth="1"/>
    <col min="1282" max="1282" width="12.85546875" style="8" customWidth="1"/>
    <col min="1283" max="1283" width="16.5703125" style="8" customWidth="1"/>
    <col min="1284" max="1285" width="8.28515625" style="8" customWidth="1"/>
    <col min="1286" max="1286" width="7.5703125" style="8" customWidth="1"/>
    <col min="1287" max="1287" width="8.5703125" style="8" customWidth="1"/>
    <col min="1288" max="1288" width="10" style="8" customWidth="1"/>
    <col min="1289" max="1536" width="11.5703125" style="8"/>
    <col min="1537" max="1537" width="3.85546875" style="8" bestFit="1" customWidth="1"/>
    <col min="1538" max="1538" width="12.85546875" style="8" customWidth="1"/>
    <col min="1539" max="1539" width="16.5703125" style="8" customWidth="1"/>
    <col min="1540" max="1541" width="8.28515625" style="8" customWidth="1"/>
    <col min="1542" max="1542" width="7.5703125" style="8" customWidth="1"/>
    <col min="1543" max="1543" width="8.5703125" style="8" customWidth="1"/>
    <col min="1544" max="1544" width="10" style="8" customWidth="1"/>
    <col min="1545" max="1792" width="11.5703125" style="8"/>
    <col min="1793" max="1793" width="3.85546875" style="8" bestFit="1" customWidth="1"/>
    <col min="1794" max="1794" width="12.85546875" style="8" customWidth="1"/>
    <col min="1795" max="1795" width="16.5703125" style="8" customWidth="1"/>
    <col min="1796" max="1797" width="8.28515625" style="8" customWidth="1"/>
    <col min="1798" max="1798" width="7.5703125" style="8" customWidth="1"/>
    <col min="1799" max="1799" width="8.5703125" style="8" customWidth="1"/>
    <col min="1800" max="1800" width="10" style="8" customWidth="1"/>
    <col min="1801" max="2048" width="11.5703125" style="8"/>
    <col min="2049" max="2049" width="3.85546875" style="8" bestFit="1" customWidth="1"/>
    <col min="2050" max="2050" width="12.85546875" style="8" customWidth="1"/>
    <col min="2051" max="2051" width="16.5703125" style="8" customWidth="1"/>
    <col min="2052" max="2053" width="8.28515625" style="8" customWidth="1"/>
    <col min="2054" max="2054" width="7.5703125" style="8" customWidth="1"/>
    <col min="2055" max="2055" width="8.5703125" style="8" customWidth="1"/>
    <col min="2056" max="2056" width="10" style="8" customWidth="1"/>
    <col min="2057" max="2304" width="11.5703125" style="8"/>
    <col min="2305" max="2305" width="3.85546875" style="8" bestFit="1" customWidth="1"/>
    <col min="2306" max="2306" width="12.85546875" style="8" customWidth="1"/>
    <col min="2307" max="2307" width="16.5703125" style="8" customWidth="1"/>
    <col min="2308" max="2309" width="8.28515625" style="8" customWidth="1"/>
    <col min="2310" max="2310" width="7.5703125" style="8" customWidth="1"/>
    <col min="2311" max="2311" width="8.5703125" style="8" customWidth="1"/>
    <col min="2312" max="2312" width="10" style="8" customWidth="1"/>
    <col min="2313" max="2560" width="11.5703125" style="8"/>
    <col min="2561" max="2561" width="3.85546875" style="8" bestFit="1" customWidth="1"/>
    <col min="2562" max="2562" width="12.85546875" style="8" customWidth="1"/>
    <col min="2563" max="2563" width="16.5703125" style="8" customWidth="1"/>
    <col min="2564" max="2565" width="8.28515625" style="8" customWidth="1"/>
    <col min="2566" max="2566" width="7.5703125" style="8" customWidth="1"/>
    <col min="2567" max="2567" width="8.5703125" style="8" customWidth="1"/>
    <col min="2568" max="2568" width="10" style="8" customWidth="1"/>
    <col min="2569" max="2816" width="11.5703125" style="8"/>
    <col min="2817" max="2817" width="3.85546875" style="8" bestFit="1" customWidth="1"/>
    <col min="2818" max="2818" width="12.85546875" style="8" customWidth="1"/>
    <col min="2819" max="2819" width="16.5703125" style="8" customWidth="1"/>
    <col min="2820" max="2821" width="8.28515625" style="8" customWidth="1"/>
    <col min="2822" max="2822" width="7.5703125" style="8" customWidth="1"/>
    <col min="2823" max="2823" width="8.5703125" style="8" customWidth="1"/>
    <col min="2824" max="2824" width="10" style="8" customWidth="1"/>
    <col min="2825" max="3072" width="11.5703125" style="8"/>
    <col min="3073" max="3073" width="3.85546875" style="8" bestFit="1" customWidth="1"/>
    <col min="3074" max="3074" width="12.85546875" style="8" customWidth="1"/>
    <col min="3075" max="3075" width="16.5703125" style="8" customWidth="1"/>
    <col min="3076" max="3077" width="8.28515625" style="8" customWidth="1"/>
    <col min="3078" max="3078" width="7.5703125" style="8" customWidth="1"/>
    <col min="3079" max="3079" width="8.5703125" style="8" customWidth="1"/>
    <col min="3080" max="3080" width="10" style="8" customWidth="1"/>
    <col min="3081" max="3328" width="11.5703125" style="8"/>
    <col min="3329" max="3329" width="3.85546875" style="8" bestFit="1" customWidth="1"/>
    <col min="3330" max="3330" width="12.85546875" style="8" customWidth="1"/>
    <col min="3331" max="3331" width="16.5703125" style="8" customWidth="1"/>
    <col min="3332" max="3333" width="8.28515625" style="8" customWidth="1"/>
    <col min="3334" max="3334" width="7.5703125" style="8" customWidth="1"/>
    <col min="3335" max="3335" width="8.5703125" style="8" customWidth="1"/>
    <col min="3336" max="3336" width="10" style="8" customWidth="1"/>
    <col min="3337" max="3584" width="11.5703125" style="8"/>
    <col min="3585" max="3585" width="3.85546875" style="8" bestFit="1" customWidth="1"/>
    <col min="3586" max="3586" width="12.85546875" style="8" customWidth="1"/>
    <col min="3587" max="3587" width="16.5703125" style="8" customWidth="1"/>
    <col min="3588" max="3589" width="8.28515625" style="8" customWidth="1"/>
    <col min="3590" max="3590" width="7.5703125" style="8" customWidth="1"/>
    <col min="3591" max="3591" width="8.5703125" style="8" customWidth="1"/>
    <col min="3592" max="3592" width="10" style="8" customWidth="1"/>
    <col min="3593" max="3840" width="11.5703125" style="8"/>
    <col min="3841" max="3841" width="3.85546875" style="8" bestFit="1" customWidth="1"/>
    <col min="3842" max="3842" width="12.85546875" style="8" customWidth="1"/>
    <col min="3843" max="3843" width="16.5703125" style="8" customWidth="1"/>
    <col min="3844" max="3845" width="8.28515625" style="8" customWidth="1"/>
    <col min="3846" max="3846" width="7.5703125" style="8" customWidth="1"/>
    <col min="3847" max="3847" width="8.5703125" style="8" customWidth="1"/>
    <col min="3848" max="3848" width="10" style="8" customWidth="1"/>
    <col min="3849" max="4096" width="11.5703125" style="8"/>
    <col min="4097" max="4097" width="3.85546875" style="8" bestFit="1" customWidth="1"/>
    <col min="4098" max="4098" width="12.85546875" style="8" customWidth="1"/>
    <col min="4099" max="4099" width="16.5703125" style="8" customWidth="1"/>
    <col min="4100" max="4101" width="8.28515625" style="8" customWidth="1"/>
    <col min="4102" max="4102" width="7.5703125" style="8" customWidth="1"/>
    <col min="4103" max="4103" width="8.5703125" style="8" customWidth="1"/>
    <col min="4104" max="4104" width="10" style="8" customWidth="1"/>
    <col min="4105" max="4352" width="11.5703125" style="8"/>
    <col min="4353" max="4353" width="3.85546875" style="8" bestFit="1" customWidth="1"/>
    <col min="4354" max="4354" width="12.85546875" style="8" customWidth="1"/>
    <col min="4355" max="4355" width="16.5703125" style="8" customWidth="1"/>
    <col min="4356" max="4357" width="8.28515625" style="8" customWidth="1"/>
    <col min="4358" max="4358" width="7.5703125" style="8" customWidth="1"/>
    <col min="4359" max="4359" width="8.5703125" style="8" customWidth="1"/>
    <col min="4360" max="4360" width="10" style="8" customWidth="1"/>
    <col min="4361" max="4608" width="11.5703125" style="8"/>
    <col min="4609" max="4609" width="3.85546875" style="8" bestFit="1" customWidth="1"/>
    <col min="4610" max="4610" width="12.85546875" style="8" customWidth="1"/>
    <col min="4611" max="4611" width="16.5703125" style="8" customWidth="1"/>
    <col min="4612" max="4613" width="8.28515625" style="8" customWidth="1"/>
    <col min="4614" max="4614" width="7.5703125" style="8" customWidth="1"/>
    <col min="4615" max="4615" width="8.5703125" style="8" customWidth="1"/>
    <col min="4616" max="4616" width="10" style="8" customWidth="1"/>
    <col min="4617" max="4864" width="11.5703125" style="8"/>
    <col min="4865" max="4865" width="3.85546875" style="8" bestFit="1" customWidth="1"/>
    <col min="4866" max="4866" width="12.85546875" style="8" customWidth="1"/>
    <col min="4867" max="4867" width="16.5703125" style="8" customWidth="1"/>
    <col min="4868" max="4869" width="8.28515625" style="8" customWidth="1"/>
    <col min="4870" max="4870" width="7.5703125" style="8" customWidth="1"/>
    <col min="4871" max="4871" width="8.5703125" style="8" customWidth="1"/>
    <col min="4872" max="4872" width="10" style="8" customWidth="1"/>
    <col min="4873" max="5120" width="11.5703125" style="8"/>
    <col min="5121" max="5121" width="3.85546875" style="8" bestFit="1" customWidth="1"/>
    <col min="5122" max="5122" width="12.85546875" style="8" customWidth="1"/>
    <col min="5123" max="5123" width="16.5703125" style="8" customWidth="1"/>
    <col min="5124" max="5125" width="8.28515625" style="8" customWidth="1"/>
    <col min="5126" max="5126" width="7.5703125" style="8" customWidth="1"/>
    <col min="5127" max="5127" width="8.5703125" style="8" customWidth="1"/>
    <col min="5128" max="5128" width="10" style="8" customWidth="1"/>
    <col min="5129" max="5376" width="11.5703125" style="8"/>
    <col min="5377" max="5377" width="3.85546875" style="8" bestFit="1" customWidth="1"/>
    <col min="5378" max="5378" width="12.85546875" style="8" customWidth="1"/>
    <col min="5379" max="5379" width="16.5703125" style="8" customWidth="1"/>
    <col min="5380" max="5381" width="8.28515625" style="8" customWidth="1"/>
    <col min="5382" max="5382" width="7.5703125" style="8" customWidth="1"/>
    <col min="5383" max="5383" width="8.5703125" style="8" customWidth="1"/>
    <col min="5384" max="5384" width="10" style="8" customWidth="1"/>
    <col min="5385" max="5632" width="11.5703125" style="8"/>
    <col min="5633" max="5633" width="3.85546875" style="8" bestFit="1" customWidth="1"/>
    <col min="5634" max="5634" width="12.85546875" style="8" customWidth="1"/>
    <col min="5635" max="5635" width="16.5703125" style="8" customWidth="1"/>
    <col min="5636" max="5637" width="8.28515625" style="8" customWidth="1"/>
    <col min="5638" max="5638" width="7.5703125" style="8" customWidth="1"/>
    <col min="5639" max="5639" width="8.5703125" style="8" customWidth="1"/>
    <col min="5640" max="5640" width="10" style="8" customWidth="1"/>
    <col min="5641" max="5888" width="11.5703125" style="8"/>
    <col min="5889" max="5889" width="3.85546875" style="8" bestFit="1" customWidth="1"/>
    <col min="5890" max="5890" width="12.85546875" style="8" customWidth="1"/>
    <col min="5891" max="5891" width="16.5703125" style="8" customWidth="1"/>
    <col min="5892" max="5893" width="8.28515625" style="8" customWidth="1"/>
    <col min="5894" max="5894" width="7.5703125" style="8" customWidth="1"/>
    <col min="5895" max="5895" width="8.5703125" style="8" customWidth="1"/>
    <col min="5896" max="5896" width="10" style="8" customWidth="1"/>
    <col min="5897" max="6144" width="11.5703125" style="8"/>
    <col min="6145" max="6145" width="3.85546875" style="8" bestFit="1" customWidth="1"/>
    <col min="6146" max="6146" width="12.85546875" style="8" customWidth="1"/>
    <col min="6147" max="6147" width="16.5703125" style="8" customWidth="1"/>
    <col min="6148" max="6149" width="8.28515625" style="8" customWidth="1"/>
    <col min="6150" max="6150" width="7.5703125" style="8" customWidth="1"/>
    <col min="6151" max="6151" width="8.5703125" style="8" customWidth="1"/>
    <col min="6152" max="6152" width="10" style="8" customWidth="1"/>
    <col min="6153" max="6400" width="11.5703125" style="8"/>
    <col min="6401" max="6401" width="3.85546875" style="8" bestFit="1" customWidth="1"/>
    <col min="6402" max="6402" width="12.85546875" style="8" customWidth="1"/>
    <col min="6403" max="6403" width="16.5703125" style="8" customWidth="1"/>
    <col min="6404" max="6405" width="8.28515625" style="8" customWidth="1"/>
    <col min="6406" max="6406" width="7.5703125" style="8" customWidth="1"/>
    <col min="6407" max="6407" width="8.5703125" style="8" customWidth="1"/>
    <col min="6408" max="6408" width="10" style="8" customWidth="1"/>
    <col min="6409" max="6656" width="11.5703125" style="8"/>
    <col min="6657" max="6657" width="3.85546875" style="8" bestFit="1" customWidth="1"/>
    <col min="6658" max="6658" width="12.85546875" style="8" customWidth="1"/>
    <col min="6659" max="6659" width="16.5703125" style="8" customWidth="1"/>
    <col min="6660" max="6661" width="8.28515625" style="8" customWidth="1"/>
    <col min="6662" max="6662" width="7.5703125" style="8" customWidth="1"/>
    <col min="6663" max="6663" width="8.5703125" style="8" customWidth="1"/>
    <col min="6664" max="6664" width="10" style="8" customWidth="1"/>
    <col min="6665" max="6912" width="11.5703125" style="8"/>
    <col min="6913" max="6913" width="3.85546875" style="8" bestFit="1" customWidth="1"/>
    <col min="6914" max="6914" width="12.85546875" style="8" customWidth="1"/>
    <col min="6915" max="6915" width="16.5703125" style="8" customWidth="1"/>
    <col min="6916" max="6917" width="8.28515625" style="8" customWidth="1"/>
    <col min="6918" max="6918" width="7.5703125" style="8" customWidth="1"/>
    <col min="6919" max="6919" width="8.5703125" style="8" customWidth="1"/>
    <col min="6920" max="6920" width="10" style="8" customWidth="1"/>
    <col min="6921" max="7168" width="11.5703125" style="8"/>
    <col min="7169" max="7169" width="3.85546875" style="8" bestFit="1" customWidth="1"/>
    <col min="7170" max="7170" width="12.85546875" style="8" customWidth="1"/>
    <col min="7171" max="7171" width="16.5703125" style="8" customWidth="1"/>
    <col min="7172" max="7173" width="8.28515625" style="8" customWidth="1"/>
    <col min="7174" max="7174" width="7.5703125" style="8" customWidth="1"/>
    <col min="7175" max="7175" width="8.5703125" style="8" customWidth="1"/>
    <col min="7176" max="7176" width="10" style="8" customWidth="1"/>
    <col min="7177" max="7424" width="11.5703125" style="8"/>
    <col min="7425" max="7425" width="3.85546875" style="8" bestFit="1" customWidth="1"/>
    <col min="7426" max="7426" width="12.85546875" style="8" customWidth="1"/>
    <col min="7427" max="7427" width="16.5703125" style="8" customWidth="1"/>
    <col min="7428" max="7429" width="8.28515625" style="8" customWidth="1"/>
    <col min="7430" max="7430" width="7.5703125" style="8" customWidth="1"/>
    <col min="7431" max="7431" width="8.5703125" style="8" customWidth="1"/>
    <col min="7432" max="7432" width="10" style="8" customWidth="1"/>
    <col min="7433" max="7680" width="11.5703125" style="8"/>
    <col min="7681" max="7681" width="3.85546875" style="8" bestFit="1" customWidth="1"/>
    <col min="7682" max="7682" width="12.85546875" style="8" customWidth="1"/>
    <col min="7683" max="7683" width="16.5703125" style="8" customWidth="1"/>
    <col min="7684" max="7685" width="8.28515625" style="8" customWidth="1"/>
    <col min="7686" max="7686" width="7.5703125" style="8" customWidth="1"/>
    <col min="7687" max="7687" width="8.5703125" style="8" customWidth="1"/>
    <col min="7688" max="7688" width="10" style="8" customWidth="1"/>
    <col min="7689" max="7936" width="11.5703125" style="8"/>
    <col min="7937" max="7937" width="3.85546875" style="8" bestFit="1" customWidth="1"/>
    <col min="7938" max="7938" width="12.85546875" style="8" customWidth="1"/>
    <col min="7939" max="7939" width="16.5703125" style="8" customWidth="1"/>
    <col min="7940" max="7941" width="8.28515625" style="8" customWidth="1"/>
    <col min="7942" max="7942" width="7.5703125" style="8" customWidth="1"/>
    <col min="7943" max="7943" width="8.5703125" style="8" customWidth="1"/>
    <col min="7944" max="7944" width="10" style="8" customWidth="1"/>
    <col min="7945" max="8192" width="11.5703125" style="8"/>
    <col min="8193" max="8193" width="3.85546875" style="8" bestFit="1" customWidth="1"/>
    <col min="8194" max="8194" width="12.85546875" style="8" customWidth="1"/>
    <col min="8195" max="8195" width="16.5703125" style="8" customWidth="1"/>
    <col min="8196" max="8197" width="8.28515625" style="8" customWidth="1"/>
    <col min="8198" max="8198" width="7.5703125" style="8" customWidth="1"/>
    <col min="8199" max="8199" width="8.5703125" style="8" customWidth="1"/>
    <col min="8200" max="8200" width="10" style="8" customWidth="1"/>
    <col min="8201" max="8448" width="11.5703125" style="8"/>
    <col min="8449" max="8449" width="3.85546875" style="8" bestFit="1" customWidth="1"/>
    <col min="8450" max="8450" width="12.85546875" style="8" customWidth="1"/>
    <col min="8451" max="8451" width="16.5703125" style="8" customWidth="1"/>
    <col min="8452" max="8453" width="8.28515625" style="8" customWidth="1"/>
    <col min="8454" max="8454" width="7.5703125" style="8" customWidth="1"/>
    <col min="8455" max="8455" width="8.5703125" style="8" customWidth="1"/>
    <col min="8456" max="8456" width="10" style="8" customWidth="1"/>
    <col min="8457" max="8704" width="11.5703125" style="8"/>
    <col min="8705" max="8705" width="3.85546875" style="8" bestFit="1" customWidth="1"/>
    <col min="8706" max="8706" width="12.85546875" style="8" customWidth="1"/>
    <col min="8707" max="8707" width="16.5703125" style="8" customWidth="1"/>
    <col min="8708" max="8709" width="8.28515625" style="8" customWidth="1"/>
    <col min="8710" max="8710" width="7.5703125" style="8" customWidth="1"/>
    <col min="8711" max="8711" width="8.5703125" style="8" customWidth="1"/>
    <col min="8712" max="8712" width="10" style="8" customWidth="1"/>
    <col min="8713" max="8960" width="11.5703125" style="8"/>
    <col min="8961" max="8961" width="3.85546875" style="8" bestFit="1" customWidth="1"/>
    <col min="8962" max="8962" width="12.85546875" style="8" customWidth="1"/>
    <col min="8963" max="8963" width="16.5703125" style="8" customWidth="1"/>
    <col min="8964" max="8965" width="8.28515625" style="8" customWidth="1"/>
    <col min="8966" max="8966" width="7.5703125" style="8" customWidth="1"/>
    <col min="8967" max="8967" width="8.5703125" style="8" customWidth="1"/>
    <col min="8968" max="8968" width="10" style="8" customWidth="1"/>
    <col min="8969" max="9216" width="11.5703125" style="8"/>
    <col min="9217" max="9217" width="3.85546875" style="8" bestFit="1" customWidth="1"/>
    <col min="9218" max="9218" width="12.85546875" style="8" customWidth="1"/>
    <col min="9219" max="9219" width="16.5703125" style="8" customWidth="1"/>
    <col min="9220" max="9221" width="8.28515625" style="8" customWidth="1"/>
    <col min="9222" max="9222" width="7.5703125" style="8" customWidth="1"/>
    <col min="9223" max="9223" width="8.5703125" style="8" customWidth="1"/>
    <col min="9224" max="9224" width="10" style="8" customWidth="1"/>
    <col min="9225" max="9472" width="11.5703125" style="8"/>
    <col min="9473" max="9473" width="3.85546875" style="8" bestFit="1" customWidth="1"/>
    <col min="9474" max="9474" width="12.85546875" style="8" customWidth="1"/>
    <col min="9475" max="9475" width="16.5703125" style="8" customWidth="1"/>
    <col min="9476" max="9477" width="8.28515625" style="8" customWidth="1"/>
    <col min="9478" max="9478" width="7.5703125" style="8" customWidth="1"/>
    <col min="9479" max="9479" width="8.5703125" style="8" customWidth="1"/>
    <col min="9480" max="9480" width="10" style="8" customWidth="1"/>
    <col min="9481" max="9728" width="11.5703125" style="8"/>
    <col min="9729" max="9729" width="3.85546875" style="8" bestFit="1" customWidth="1"/>
    <col min="9730" max="9730" width="12.85546875" style="8" customWidth="1"/>
    <col min="9731" max="9731" width="16.5703125" style="8" customWidth="1"/>
    <col min="9732" max="9733" width="8.28515625" style="8" customWidth="1"/>
    <col min="9734" max="9734" width="7.5703125" style="8" customWidth="1"/>
    <col min="9735" max="9735" width="8.5703125" style="8" customWidth="1"/>
    <col min="9736" max="9736" width="10" style="8" customWidth="1"/>
    <col min="9737" max="9984" width="11.5703125" style="8"/>
    <col min="9985" max="9985" width="3.85546875" style="8" bestFit="1" customWidth="1"/>
    <col min="9986" max="9986" width="12.85546875" style="8" customWidth="1"/>
    <col min="9987" max="9987" width="16.5703125" style="8" customWidth="1"/>
    <col min="9988" max="9989" width="8.28515625" style="8" customWidth="1"/>
    <col min="9990" max="9990" width="7.5703125" style="8" customWidth="1"/>
    <col min="9991" max="9991" width="8.5703125" style="8" customWidth="1"/>
    <col min="9992" max="9992" width="10" style="8" customWidth="1"/>
    <col min="9993" max="10240" width="11.5703125" style="8"/>
    <col min="10241" max="10241" width="3.85546875" style="8" bestFit="1" customWidth="1"/>
    <col min="10242" max="10242" width="12.85546875" style="8" customWidth="1"/>
    <col min="10243" max="10243" width="16.5703125" style="8" customWidth="1"/>
    <col min="10244" max="10245" width="8.28515625" style="8" customWidth="1"/>
    <col min="10246" max="10246" width="7.5703125" style="8" customWidth="1"/>
    <col min="10247" max="10247" width="8.5703125" style="8" customWidth="1"/>
    <col min="10248" max="10248" width="10" style="8" customWidth="1"/>
    <col min="10249" max="10496" width="11.5703125" style="8"/>
    <col min="10497" max="10497" width="3.85546875" style="8" bestFit="1" customWidth="1"/>
    <col min="10498" max="10498" width="12.85546875" style="8" customWidth="1"/>
    <col min="10499" max="10499" width="16.5703125" style="8" customWidth="1"/>
    <col min="10500" max="10501" width="8.28515625" style="8" customWidth="1"/>
    <col min="10502" max="10502" width="7.5703125" style="8" customWidth="1"/>
    <col min="10503" max="10503" width="8.5703125" style="8" customWidth="1"/>
    <col min="10504" max="10504" width="10" style="8" customWidth="1"/>
    <col min="10505" max="10752" width="11.5703125" style="8"/>
    <col min="10753" max="10753" width="3.85546875" style="8" bestFit="1" customWidth="1"/>
    <col min="10754" max="10754" width="12.85546875" style="8" customWidth="1"/>
    <col min="10755" max="10755" width="16.5703125" style="8" customWidth="1"/>
    <col min="10756" max="10757" width="8.28515625" style="8" customWidth="1"/>
    <col min="10758" max="10758" width="7.5703125" style="8" customWidth="1"/>
    <col min="10759" max="10759" width="8.5703125" style="8" customWidth="1"/>
    <col min="10760" max="10760" width="10" style="8" customWidth="1"/>
    <col min="10761" max="11008" width="11.5703125" style="8"/>
    <col min="11009" max="11009" width="3.85546875" style="8" bestFit="1" customWidth="1"/>
    <col min="11010" max="11010" width="12.85546875" style="8" customWidth="1"/>
    <col min="11011" max="11011" width="16.5703125" style="8" customWidth="1"/>
    <col min="11012" max="11013" width="8.28515625" style="8" customWidth="1"/>
    <col min="11014" max="11014" width="7.5703125" style="8" customWidth="1"/>
    <col min="11015" max="11015" width="8.5703125" style="8" customWidth="1"/>
    <col min="11016" max="11016" width="10" style="8" customWidth="1"/>
    <col min="11017" max="11264" width="11.5703125" style="8"/>
    <col min="11265" max="11265" width="3.85546875" style="8" bestFit="1" customWidth="1"/>
    <col min="11266" max="11266" width="12.85546875" style="8" customWidth="1"/>
    <col min="11267" max="11267" width="16.5703125" style="8" customWidth="1"/>
    <col min="11268" max="11269" width="8.28515625" style="8" customWidth="1"/>
    <col min="11270" max="11270" width="7.5703125" style="8" customWidth="1"/>
    <col min="11271" max="11271" width="8.5703125" style="8" customWidth="1"/>
    <col min="11272" max="11272" width="10" style="8" customWidth="1"/>
    <col min="11273" max="11520" width="11.5703125" style="8"/>
    <col min="11521" max="11521" width="3.85546875" style="8" bestFit="1" customWidth="1"/>
    <col min="11522" max="11522" width="12.85546875" style="8" customWidth="1"/>
    <col min="11523" max="11523" width="16.5703125" style="8" customWidth="1"/>
    <col min="11524" max="11525" width="8.28515625" style="8" customWidth="1"/>
    <col min="11526" max="11526" width="7.5703125" style="8" customWidth="1"/>
    <col min="11527" max="11527" width="8.5703125" style="8" customWidth="1"/>
    <col min="11528" max="11528" width="10" style="8" customWidth="1"/>
    <col min="11529" max="11776" width="11.5703125" style="8"/>
    <col min="11777" max="11777" width="3.85546875" style="8" bestFit="1" customWidth="1"/>
    <col min="11778" max="11778" width="12.85546875" style="8" customWidth="1"/>
    <col min="11779" max="11779" width="16.5703125" style="8" customWidth="1"/>
    <col min="11780" max="11781" width="8.28515625" style="8" customWidth="1"/>
    <col min="11782" max="11782" width="7.5703125" style="8" customWidth="1"/>
    <col min="11783" max="11783" width="8.5703125" style="8" customWidth="1"/>
    <col min="11784" max="11784" width="10" style="8" customWidth="1"/>
    <col min="11785" max="12032" width="11.5703125" style="8"/>
    <col min="12033" max="12033" width="3.85546875" style="8" bestFit="1" customWidth="1"/>
    <col min="12034" max="12034" width="12.85546875" style="8" customWidth="1"/>
    <col min="12035" max="12035" width="16.5703125" style="8" customWidth="1"/>
    <col min="12036" max="12037" width="8.28515625" style="8" customWidth="1"/>
    <col min="12038" max="12038" width="7.5703125" style="8" customWidth="1"/>
    <col min="12039" max="12039" width="8.5703125" style="8" customWidth="1"/>
    <col min="12040" max="12040" width="10" style="8" customWidth="1"/>
    <col min="12041" max="12288" width="11.5703125" style="8"/>
    <col min="12289" max="12289" width="3.85546875" style="8" bestFit="1" customWidth="1"/>
    <col min="12290" max="12290" width="12.85546875" style="8" customWidth="1"/>
    <col min="12291" max="12291" width="16.5703125" style="8" customWidth="1"/>
    <col min="12292" max="12293" width="8.28515625" style="8" customWidth="1"/>
    <col min="12294" max="12294" width="7.5703125" style="8" customWidth="1"/>
    <col min="12295" max="12295" width="8.5703125" style="8" customWidth="1"/>
    <col min="12296" max="12296" width="10" style="8" customWidth="1"/>
    <col min="12297" max="12544" width="11.5703125" style="8"/>
    <col min="12545" max="12545" width="3.85546875" style="8" bestFit="1" customWidth="1"/>
    <col min="12546" max="12546" width="12.85546875" style="8" customWidth="1"/>
    <col min="12547" max="12547" width="16.5703125" style="8" customWidth="1"/>
    <col min="12548" max="12549" width="8.28515625" style="8" customWidth="1"/>
    <col min="12550" max="12550" width="7.5703125" style="8" customWidth="1"/>
    <col min="12551" max="12551" width="8.5703125" style="8" customWidth="1"/>
    <col min="12552" max="12552" width="10" style="8" customWidth="1"/>
    <col min="12553" max="12800" width="11.5703125" style="8"/>
    <col min="12801" max="12801" width="3.85546875" style="8" bestFit="1" customWidth="1"/>
    <col min="12802" max="12802" width="12.85546875" style="8" customWidth="1"/>
    <col min="12803" max="12803" width="16.5703125" style="8" customWidth="1"/>
    <col min="12804" max="12805" width="8.28515625" style="8" customWidth="1"/>
    <col min="12806" max="12806" width="7.5703125" style="8" customWidth="1"/>
    <col min="12807" max="12807" width="8.5703125" style="8" customWidth="1"/>
    <col min="12808" max="12808" width="10" style="8" customWidth="1"/>
    <col min="12809" max="13056" width="11.5703125" style="8"/>
    <col min="13057" max="13057" width="3.85546875" style="8" bestFit="1" customWidth="1"/>
    <col min="13058" max="13058" width="12.85546875" style="8" customWidth="1"/>
    <col min="13059" max="13059" width="16.5703125" style="8" customWidth="1"/>
    <col min="13060" max="13061" width="8.28515625" style="8" customWidth="1"/>
    <col min="13062" max="13062" width="7.5703125" style="8" customWidth="1"/>
    <col min="13063" max="13063" width="8.5703125" style="8" customWidth="1"/>
    <col min="13064" max="13064" width="10" style="8" customWidth="1"/>
    <col min="13065" max="13312" width="11.5703125" style="8"/>
    <col min="13313" max="13313" width="3.85546875" style="8" bestFit="1" customWidth="1"/>
    <col min="13314" max="13314" width="12.85546875" style="8" customWidth="1"/>
    <col min="13315" max="13315" width="16.5703125" style="8" customWidth="1"/>
    <col min="13316" max="13317" width="8.28515625" style="8" customWidth="1"/>
    <col min="13318" max="13318" width="7.5703125" style="8" customWidth="1"/>
    <col min="13319" max="13319" width="8.5703125" style="8" customWidth="1"/>
    <col min="13320" max="13320" width="10" style="8" customWidth="1"/>
    <col min="13321" max="13568" width="11.5703125" style="8"/>
    <col min="13569" max="13569" width="3.85546875" style="8" bestFit="1" customWidth="1"/>
    <col min="13570" max="13570" width="12.85546875" style="8" customWidth="1"/>
    <col min="13571" max="13571" width="16.5703125" style="8" customWidth="1"/>
    <col min="13572" max="13573" width="8.28515625" style="8" customWidth="1"/>
    <col min="13574" max="13574" width="7.5703125" style="8" customWidth="1"/>
    <col min="13575" max="13575" width="8.5703125" style="8" customWidth="1"/>
    <col min="13576" max="13576" width="10" style="8" customWidth="1"/>
    <col min="13577" max="13824" width="11.5703125" style="8"/>
    <col min="13825" max="13825" width="3.85546875" style="8" bestFit="1" customWidth="1"/>
    <col min="13826" max="13826" width="12.85546875" style="8" customWidth="1"/>
    <col min="13827" max="13827" width="16.5703125" style="8" customWidth="1"/>
    <col min="13828" max="13829" width="8.28515625" style="8" customWidth="1"/>
    <col min="13830" max="13830" width="7.5703125" style="8" customWidth="1"/>
    <col min="13831" max="13831" width="8.5703125" style="8" customWidth="1"/>
    <col min="13832" max="13832" width="10" style="8" customWidth="1"/>
    <col min="13833" max="14080" width="11.5703125" style="8"/>
    <col min="14081" max="14081" width="3.85546875" style="8" bestFit="1" customWidth="1"/>
    <col min="14082" max="14082" width="12.85546875" style="8" customWidth="1"/>
    <col min="14083" max="14083" width="16.5703125" style="8" customWidth="1"/>
    <col min="14084" max="14085" width="8.28515625" style="8" customWidth="1"/>
    <col min="14086" max="14086" width="7.5703125" style="8" customWidth="1"/>
    <col min="14087" max="14087" width="8.5703125" style="8" customWidth="1"/>
    <col min="14088" max="14088" width="10" style="8" customWidth="1"/>
    <col min="14089" max="14336" width="11.5703125" style="8"/>
    <col min="14337" max="14337" width="3.85546875" style="8" bestFit="1" customWidth="1"/>
    <col min="14338" max="14338" width="12.85546875" style="8" customWidth="1"/>
    <col min="14339" max="14339" width="16.5703125" style="8" customWidth="1"/>
    <col min="14340" max="14341" width="8.28515625" style="8" customWidth="1"/>
    <col min="14342" max="14342" width="7.5703125" style="8" customWidth="1"/>
    <col min="14343" max="14343" width="8.5703125" style="8" customWidth="1"/>
    <col min="14344" max="14344" width="10" style="8" customWidth="1"/>
    <col min="14345" max="14592" width="11.5703125" style="8"/>
    <col min="14593" max="14593" width="3.85546875" style="8" bestFit="1" customWidth="1"/>
    <col min="14594" max="14594" width="12.85546875" style="8" customWidth="1"/>
    <col min="14595" max="14595" width="16.5703125" style="8" customWidth="1"/>
    <col min="14596" max="14597" width="8.28515625" style="8" customWidth="1"/>
    <col min="14598" max="14598" width="7.5703125" style="8" customWidth="1"/>
    <col min="14599" max="14599" width="8.5703125" style="8" customWidth="1"/>
    <col min="14600" max="14600" width="10" style="8" customWidth="1"/>
    <col min="14601" max="14848" width="11.5703125" style="8"/>
    <col min="14849" max="14849" width="3.85546875" style="8" bestFit="1" customWidth="1"/>
    <col min="14850" max="14850" width="12.85546875" style="8" customWidth="1"/>
    <col min="14851" max="14851" width="16.5703125" style="8" customWidth="1"/>
    <col min="14852" max="14853" width="8.28515625" style="8" customWidth="1"/>
    <col min="14854" max="14854" width="7.5703125" style="8" customWidth="1"/>
    <col min="14855" max="14855" width="8.5703125" style="8" customWidth="1"/>
    <col min="14856" max="14856" width="10" style="8" customWidth="1"/>
    <col min="14857" max="15104" width="11.5703125" style="8"/>
    <col min="15105" max="15105" width="3.85546875" style="8" bestFit="1" customWidth="1"/>
    <col min="15106" max="15106" width="12.85546875" style="8" customWidth="1"/>
    <col min="15107" max="15107" width="16.5703125" style="8" customWidth="1"/>
    <col min="15108" max="15109" width="8.28515625" style="8" customWidth="1"/>
    <col min="15110" max="15110" width="7.5703125" style="8" customWidth="1"/>
    <col min="15111" max="15111" width="8.5703125" style="8" customWidth="1"/>
    <col min="15112" max="15112" width="10" style="8" customWidth="1"/>
    <col min="15113" max="15360" width="11.5703125" style="8"/>
    <col min="15361" max="15361" width="3.85546875" style="8" bestFit="1" customWidth="1"/>
    <col min="15362" max="15362" width="12.85546875" style="8" customWidth="1"/>
    <col min="15363" max="15363" width="16.5703125" style="8" customWidth="1"/>
    <col min="15364" max="15365" width="8.28515625" style="8" customWidth="1"/>
    <col min="15366" max="15366" width="7.5703125" style="8" customWidth="1"/>
    <col min="15367" max="15367" width="8.5703125" style="8" customWidth="1"/>
    <col min="15368" max="15368" width="10" style="8" customWidth="1"/>
    <col min="15369" max="15616" width="11.5703125" style="8"/>
    <col min="15617" max="15617" width="3.85546875" style="8" bestFit="1" customWidth="1"/>
    <col min="15618" max="15618" width="12.85546875" style="8" customWidth="1"/>
    <col min="15619" max="15619" width="16.5703125" style="8" customWidth="1"/>
    <col min="15620" max="15621" width="8.28515625" style="8" customWidth="1"/>
    <col min="15622" max="15622" width="7.5703125" style="8" customWidth="1"/>
    <col min="15623" max="15623" width="8.5703125" style="8" customWidth="1"/>
    <col min="15624" max="15624" width="10" style="8" customWidth="1"/>
    <col min="15625" max="15872" width="11.5703125" style="8"/>
    <col min="15873" max="15873" width="3.85546875" style="8" bestFit="1" customWidth="1"/>
    <col min="15874" max="15874" width="12.85546875" style="8" customWidth="1"/>
    <col min="15875" max="15875" width="16.5703125" style="8" customWidth="1"/>
    <col min="15876" max="15877" width="8.28515625" style="8" customWidth="1"/>
    <col min="15878" max="15878" width="7.5703125" style="8" customWidth="1"/>
    <col min="15879" max="15879" width="8.5703125" style="8" customWidth="1"/>
    <col min="15880" max="15880" width="10" style="8" customWidth="1"/>
    <col min="15881" max="16128" width="11.5703125" style="8"/>
    <col min="16129" max="16129" width="3.85546875" style="8" bestFit="1" customWidth="1"/>
    <col min="16130" max="16130" width="12.85546875" style="8" customWidth="1"/>
    <col min="16131" max="16131" width="16.5703125" style="8" customWidth="1"/>
    <col min="16132" max="16133" width="8.28515625" style="8" customWidth="1"/>
    <col min="16134" max="16134" width="7.5703125" style="8" customWidth="1"/>
    <col min="16135" max="16135" width="8.5703125" style="8" customWidth="1"/>
    <col min="16136" max="16136" width="10" style="8" customWidth="1"/>
    <col min="16137" max="16384" width="11.5703125" style="8"/>
  </cols>
  <sheetData>
    <row r="1" spans="1:8" s="58" customFormat="1" ht="21.95" customHeight="1">
      <c r="A1" s="54" t="s">
        <v>0</v>
      </c>
      <c r="B1" s="3" t="s">
        <v>1</v>
      </c>
      <c r="C1" s="3" t="s">
        <v>2</v>
      </c>
      <c r="D1" s="55" t="s">
        <v>4</v>
      </c>
      <c r="E1" s="56" t="s">
        <v>5</v>
      </c>
      <c r="F1" s="57" t="s">
        <v>6</v>
      </c>
      <c r="G1" s="56" t="s">
        <v>7</v>
      </c>
      <c r="H1" s="56" t="s">
        <v>8</v>
      </c>
    </row>
    <row r="2" spans="1:8" s="61" customFormat="1" ht="21.95" customHeight="1">
      <c r="A2" s="63">
        <v>1</v>
      </c>
      <c r="B2" s="68" t="s">
        <v>55</v>
      </c>
      <c r="C2" s="68" t="s">
        <v>9</v>
      </c>
      <c r="D2" s="4">
        <v>12</v>
      </c>
      <c r="E2" s="4">
        <f t="shared" ref="E2:E30" si="0">1*D2</f>
        <v>12</v>
      </c>
      <c r="F2" s="65"/>
      <c r="G2" s="9" t="str">
        <f t="shared" ref="G2:G9" si="1">IF(F2="","",1*F2)</f>
        <v/>
      </c>
      <c r="H2" s="4">
        <f>IF(G2="",E2,IF(G2&gt;E2,G2,E2))</f>
        <v>12</v>
      </c>
    </row>
    <row r="3" spans="1:8" ht="21.95" customHeight="1">
      <c r="A3" s="52">
        <f>A2+1</f>
        <v>2</v>
      </c>
      <c r="B3" s="68" t="s">
        <v>56</v>
      </c>
      <c r="C3" s="68" t="s">
        <v>57</v>
      </c>
      <c r="D3" s="4">
        <v>11.5</v>
      </c>
      <c r="E3" s="5">
        <f t="shared" si="0"/>
        <v>11.5</v>
      </c>
      <c r="F3" s="7"/>
      <c r="G3" s="7" t="str">
        <f t="shared" si="1"/>
        <v/>
      </c>
      <c r="H3" s="5">
        <f>IF(G3="",E3,IF(G3&gt;E3,G3,E3))</f>
        <v>11.5</v>
      </c>
    </row>
    <row r="4" spans="1:8" ht="21.95" customHeight="1">
      <c r="A4" s="52">
        <f t="shared" ref="A4:A30" si="2">A3+1</f>
        <v>3</v>
      </c>
      <c r="B4" s="68" t="s">
        <v>58</v>
      </c>
      <c r="C4" s="68" t="s">
        <v>59</v>
      </c>
      <c r="D4" s="4">
        <v>13</v>
      </c>
      <c r="E4" s="5">
        <f t="shared" si="0"/>
        <v>13</v>
      </c>
      <c r="F4" s="7"/>
      <c r="G4" s="7" t="str">
        <f t="shared" si="1"/>
        <v/>
      </c>
      <c r="H4" s="5">
        <f t="shared" ref="H4:H30" si="3">IF(G4="",E4,IF(G4&gt;E4,G4,E4))</f>
        <v>13</v>
      </c>
    </row>
    <row r="5" spans="1:8" ht="21.95" customHeight="1">
      <c r="A5" s="52">
        <f t="shared" si="2"/>
        <v>4</v>
      </c>
      <c r="B5" s="68" t="s">
        <v>60</v>
      </c>
      <c r="C5" s="68" t="s">
        <v>61</v>
      </c>
      <c r="D5" s="4">
        <v>11</v>
      </c>
      <c r="E5" s="5">
        <f t="shared" si="0"/>
        <v>11</v>
      </c>
      <c r="F5" s="7"/>
      <c r="G5" s="7" t="str">
        <f t="shared" si="1"/>
        <v/>
      </c>
      <c r="H5" s="5">
        <f t="shared" si="3"/>
        <v>11</v>
      </c>
    </row>
    <row r="6" spans="1:8" ht="21.95" customHeight="1">
      <c r="A6" s="52">
        <f t="shared" si="2"/>
        <v>5</v>
      </c>
      <c r="B6" s="68" t="s">
        <v>62</v>
      </c>
      <c r="C6" s="68" t="s">
        <v>63</v>
      </c>
      <c r="D6" s="4">
        <v>12</v>
      </c>
      <c r="E6" s="5">
        <f t="shared" si="0"/>
        <v>12</v>
      </c>
      <c r="F6" s="7"/>
      <c r="G6" s="7" t="str">
        <f t="shared" si="1"/>
        <v/>
      </c>
      <c r="H6" s="5">
        <f t="shared" si="3"/>
        <v>12</v>
      </c>
    </row>
    <row r="7" spans="1:8" ht="21.95" customHeight="1">
      <c r="A7" s="52">
        <f t="shared" si="2"/>
        <v>6</v>
      </c>
      <c r="B7" s="68" t="s">
        <v>64</v>
      </c>
      <c r="C7" s="68" t="s">
        <v>65</v>
      </c>
      <c r="D7" s="4">
        <v>11.5</v>
      </c>
      <c r="E7" s="5">
        <f t="shared" si="0"/>
        <v>11.5</v>
      </c>
      <c r="F7" s="7"/>
      <c r="G7" s="7" t="str">
        <f t="shared" si="1"/>
        <v/>
      </c>
      <c r="H7" s="5">
        <f t="shared" si="3"/>
        <v>11.5</v>
      </c>
    </row>
    <row r="8" spans="1:8" ht="21.95" customHeight="1">
      <c r="A8" s="52">
        <f t="shared" si="2"/>
        <v>7</v>
      </c>
      <c r="B8" s="68" t="s">
        <v>66</v>
      </c>
      <c r="C8" s="68" t="s">
        <v>67</v>
      </c>
      <c r="D8" s="4">
        <v>13.5</v>
      </c>
      <c r="E8" s="5">
        <f t="shared" si="0"/>
        <v>13.5</v>
      </c>
      <c r="F8" s="7"/>
      <c r="G8" s="7" t="str">
        <f t="shared" si="1"/>
        <v/>
      </c>
      <c r="H8" s="5">
        <f t="shared" si="3"/>
        <v>13.5</v>
      </c>
    </row>
    <row r="9" spans="1:8" ht="21.95" customHeight="1">
      <c r="A9" s="52">
        <f t="shared" si="2"/>
        <v>8</v>
      </c>
      <c r="B9" s="68" t="s">
        <v>68</v>
      </c>
      <c r="C9" s="68" t="s">
        <v>20</v>
      </c>
      <c r="D9" s="4">
        <v>14</v>
      </c>
      <c r="E9" s="5">
        <f t="shared" si="0"/>
        <v>14</v>
      </c>
      <c r="F9" s="7"/>
      <c r="G9" s="7" t="str">
        <f t="shared" si="1"/>
        <v/>
      </c>
      <c r="H9" s="5">
        <f t="shared" si="3"/>
        <v>14</v>
      </c>
    </row>
    <row r="10" spans="1:8" ht="21.95" customHeight="1">
      <c r="A10" s="52">
        <f t="shared" si="2"/>
        <v>9</v>
      </c>
      <c r="B10" s="68" t="s">
        <v>69</v>
      </c>
      <c r="C10" s="68" t="s">
        <v>70</v>
      </c>
      <c r="D10" s="4">
        <v>12.5</v>
      </c>
      <c r="E10" s="5">
        <f t="shared" si="0"/>
        <v>12.5</v>
      </c>
      <c r="F10" s="7"/>
      <c r="G10" s="7"/>
      <c r="H10" s="5">
        <f t="shared" si="3"/>
        <v>12.5</v>
      </c>
    </row>
    <row r="11" spans="1:8" ht="21.95" customHeight="1">
      <c r="A11" s="52">
        <f t="shared" si="2"/>
        <v>10</v>
      </c>
      <c r="B11" s="68" t="s">
        <v>71</v>
      </c>
      <c r="C11" s="68" t="s">
        <v>72</v>
      </c>
      <c r="D11" s="4">
        <v>11</v>
      </c>
      <c r="E11" s="5">
        <f t="shared" si="0"/>
        <v>11</v>
      </c>
      <c r="F11" s="7"/>
      <c r="G11" s="7" t="str">
        <f t="shared" ref="G11:G16" si="4">IF(F11="","",1*F11)</f>
        <v/>
      </c>
      <c r="H11" s="5">
        <f t="shared" si="3"/>
        <v>11</v>
      </c>
    </row>
    <row r="12" spans="1:8" ht="21.95" customHeight="1">
      <c r="A12" s="52">
        <f t="shared" si="2"/>
        <v>11</v>
      </c>
      <c r="B12" s="68" t="s">
        <v>73</v>
      </c>
      <c r="C12" s="68" t="s">
        <v>10</v>
      </c>
      <c r="D12" s="4">
        <v>12</v>
      </c>
      <c r="E12" s="5">
        <f t="shared" si="0"/>
        <v>12</v>
      </c>
      <c r="F12" s="7"/>
      <c r="G12" s="7" t="str">
        <f t="shared" si="4"/>
        <v/>
      </c>
      <c r="H12" s="5">
        <f t="shared" si="3"/>
        <v>12</v>
      </c>
    </row>
    <row r="13" spans="1:8" ht="21.95" customHeight="1">
      <c r="A13" s="52">
        <f t="shared" si="2"/>
        <v>12</v>
      </c>
      <c r="B13" s="68" t="s">
        <v>74</v>
      </c>
      <c r="C13" s="68" t="s">
        <v>75</v>
      </c>
      <c r="D13" s="4">
        <v>12.5</v>
      </c>
      <c r="E13" s="5">
        <f t="shared" si="0"/>
        <v>12.5</v>
      </c>
      <c r="F13" s="7"/>
      <c r="G13" s="7" t="str">
        <f t="shared" si="4"/>
        <v/>
      </c>
      <c r="H13" s="5">
        <f t="shared" si="3"/>
        <v>12.5</v>
      </c>
    </row>
    <row r="14" spans="1:8" ht="21.95" customHeight="1">
      <c r="A14" s="52">
        <f t="shared" si="2"/>
        <v>13</v>
      </c>
      <c r="B14" s="68" t="s">
        <v>76</v>
      </c>
      <c r="C14" s="68" t="s">
        <v>77</v>
      </c>
      <c r="D14" s="4">
        <v>13</v>
      </c>
      <c r="E14" s="5">
        <f t="shared" si="0"/>
        <v>13</v>
      </c>
      <c r="F14" s="7"/>
      <c r="G14" s="7" t="str">
        <f t="shared" si="4"/>
        <v/>
      </c>
      <c r="H14" s="5">
        <f t="shared" si="3"/>
        <v>13</v>
      </c>
    </row>
    <row r="15" spans="1:8" ht="21.95" customHeight="1">
      <c r="A15" s="52">
        <f t="shared" si="2"/>
        <v>14</v>
      </c>
      <c r="B15" s="68" t="s">
        <v>78</v>
      </c>
      <c r="C15" s="68" t="s">
        <v>79</v>
      </c>
      <c r="D15" s="4">
        <v>11.5</v>
      </c>
      <c r="E15" s="5">
        <f t="shared" si="0"/>
        <v>11.5</v>
      </c>
      <c r="F15" s="7"/>
      <c r="G15" s="7" t="str">
        <f t="shared" si="4"/>
        <v/>
      </c>
      <c r="H15" s="5">
        <f t="shared" si="3"/>
        <v>11.5</v>
      </c>
    </row>
    <row r="16" spans="1:8" ht="21.95" customHeight="1">
      <c r="A16" s="52">
        <f t="shared" si="2"/>
        <v>15</v>
      </c>
      <c r="B16" s="68" t="s">
        <v>80</v>
      </c>
      <c r="C16" s="68" t="s">
        <v>81</v>
      </c>
      <c r="D16" s="4">
        <v>12</v>
      </c>
      <c r="E16" s="5">
        <f t="shared" si="0"/>
        <v>12</v>
      </c>
      <c r="F16" s="7"/>
      <c r="G16" s="7" t="str">
        <f t="shared" si="4"/>
        <v/>
      </c>
      <c r="H16" s="5">
        <f t="shared" si="3"/>
        <v>12</v>
      </c>
    </row>
    <row r="17" spans="1:8" ht="21.95" customHeight="1">
      <c r="A17" s="52">
        <f t="shared" si="2"/>
        <v>16</v>
      </c>
      <c r="B17" s="68" t="s">
        <v>82</v>
      </c>
      <c r="C17" s="68" t="s">
        <v>83</v>
      </c>
      <c r="D17" s="4">
        <v>13</v>
      </c>
      <c r="E17" s="5">
        <f t="shared" si="0"/>
        <v>13</v>
      </c>
      <c r="F17" s="7"/>
      <c r="G17" s="7"/>
      <c r="H17" s="5">
        <f t="shared" si="3"/>
        <v>13</v>
      </c>
    </row>
    <row r="18" spans="1:8" ht="21.95" customHeight="1">
      <c r="A18" s="52">
        <f t="shared" si="2"/>
        <v>17</v>
      </c>
      <c r="B18" s="68" t="s">
        <v>84</v>
      </c>
      <c r="C18" s="68" t="s">
        <v>11</v>
      </c>
      <c r="D18" s="4">
        <v>12</v>
      </c>
      <c r="E18" s="5">
        <f t="shared" si="0"/>
        <v>12</v>
      </c>
      <c r="F18" s="7"/>
      <c r="G18" s="7"/>
      <c r="H18" s="5">
        <f t="shared" si="3"/>
        <v>12</v>
      </c>
    </row>
    <row r="19" spans="1:8" ht="21.95" customHeight="1">
      <c r="A19" s="52">
        <f t="shared" si="2"/>
        <v>18</v>
      </c>
      <c r="B19" s="68" t="s">
        <v>85</v>
      </c>
      <c r="C19" s="68" t="s">
        <v>86</v>
      </c>
      <c r="D19" s="4">
        <v>11.5</v>
      </c>
      <c r="E19" s="5">
        <f t="shared" si="0"/>
        <v>11.5</v>
      </c>
      <c r="F19" s="9"/>
      <c r="G19" s="7"/>
      <c r="H19" s="5">
        <f t="shared" si="3"/>
        <v>11.5</v>
      </c>
    </row>
    <row r="20" spans="1:8" ht="21.95" customHeight="1">
      <c r="A20" s="52">
        <f t="shared" si="2"/>
        <v>19</v>
      </c>
      <c r="B20" s="68" t="s">
        <v>87</v>
      </c>
      <c r="C20" s="68" t="s">
        <v>9</v>
      </c>
      <c r="D20" s="4">
        <v>14</v>
      </c>
      <c r="E20" s="5">
        <f t="shared" si="0"/>
        <v>14</v>
      </c>
      <c r="F20" s="7"/>
      <c r="G20" s="7"/>
      <c r="H20" s="5">
        <f t="shared" si="3"/>
        <v>14</v>
      </c>
    </row>
    <row r="21" spans="1:8" ht="21.95" customHeight="1">
      <c r="A21" s="52">
        <f t="shared" si="2"/>
        <v>20</v>
      </c>
      <c r="B21" s="68" t="s">
        <v>88</v>
      </c>
      <c r="C21" s="68" t="s">
        <v>89</v>
      </c>
      <c r="D21" s="4">
        <v>12.5</v>
      </c>
      <c r="E21" s="5">
        <f t="shared" si="0"/>
        <v>12.5</v>
      </c>
      <c r="F21" s="7"/>
      <c r="G21" s="7"/>
      <c r="H21" s="5">
        <f t="shared" si="3"/>
        <v>12.5</v>
      </c>
    </row>
    <row r="22" spans="1:8" ht="21.95" customHeight="1">
      <c r="A22" s="52">
        <f t="shared" si="2"/>
        <v>21</v>
      </c>
      <c r="B22" s="68" t="s">
        <v>90</v>
      </c>
      <c r="C22" s="68" t="s">
        <v>91</v>
      </c>
      <c r="D22" s="4">
        <v>11</v>
      </c>
      <c r="E22" s="5">
        <f t="shared" si="0"/>
        <v>11</v>
      </c>
      <c r="F22" s="7"/>
      <c r="G22" s="7"/>
      <c r="H22" s="5">
        <f t="shared" si="3"/>
        <v>11</v>
      </c>
    </row>
    <row r="23" spans="1:8" ht="21.95" customHeight="1">
      <c r="A23" s="52">
        <f t="shared" si="2"/>
        <v>22</v>
      </c>
      <c r="B23" s="68" t="s">
        <v>92</v>
      </c>
      <c r="C23" s="68" t="s">
        <v>93</v>
      </c>
      <c r="D23" s="4">
        <v>12</v>
      </c>
      <c r="E23" s="5">
        <f t="shared" si="0"/>
        <v>12</v>
      </c>
      <c r="F23" s="7"/>
      <c r="G23" s="7" t="str">
        <f>IF(F23="","",1*F23)</f>
        <v/>
      </c>
      <c r="H23" s="5">
        <f t="shared" si="3"/>
        <v>12</v>
      </c>
    </row>
    <row r="24" spans="1:8" ht="21.95" customHeight="1">
      <c r="A24" s="52">
        <f t="shared" si="2"/>
        <v>23</v>
      </c>
      <c r="B24" s="68" t="s">
        <v>94</v>
      </c>
      <c r="C24" s="68" t="s">
        <v>81</v>
      </c>
      <c r="D24" s="4">
        <v>11.5</v>
      </c>
      <c r="E24" s="5">
        <f t="shared" si="0"/>
        <v>11.5</v>
      </c>
      <c r="F24" s="7"/>
      <c r="G24" s="7" t="str">
        <f>IF(F24="","",1*F24)</f>
        <v/>
      </c>
      <c r="H24" s="5">
        <f t="shared" si="3"/>
        <v>11.5</v>
      </c>
    </row>
    <row r="25" spans="1:8" ht="21.95" customHeight="1">
      <c r="A25" s="52">
        <f t="shared" si="2"/>
        <v>24</v>
      </c>
      <c r="B25" s="69" t="s">
        <v>95</v>
      </c>
      <c r="C25" s="69" t="s">
        <v>96</v>
      </c>
      <c r="D25" s="4">
        <v>12</v>
      </c>
      <c r="E25" s="5">
        <f t="shared" si="0"/>
        <v>12</v>
      </c>
      <c r="F25" s="7"/>
      <c r="G25" s="7"/>
      <c r="H25" s="5">
        <f t="shared" si="3"/>
        <v>12</v>
      </c>
    </row>
    <row r="26" spans="1:8" ht="21.95" customHeight="1">
      <c r="A26" s="52">
        <f t="shared" si="2"/>
        <v>25</v>
      </c>
      <c r="B26" s="69" t="s">
        <v>97</v>
      </c>
      <c r="C26" s="69" t="s">
        <v>13</v>
      </c>
      <c r="D26" s="4">
        <v>12.5</v>
      </c>
      <c r="E26" s="5">
        <f t="shared" si="0"/>
        <v>12.5</v>
      </c>
      <c r="F26" s="7"/>
      <c r="G26" s="7"/>
      <c r="H26" s="5">
        <f t="shared" si="3"/>
        <v>12.5</v>
      </c>
    </row>
    <row r="27" spans="1:8" ht="21.95" customHeight="1">
      <c r="A27" s="52">
        <f t="shared" si="2"/>
        <v>26</v>
      </c>
      <c r="B27" s="68" t="s">
        <v>98</v>
      </c>
      <c r="C27" s="68" t="s">
        <v>18</v>
      </c>
      <c r="D27" s="4">
        <v>13</v>
      </c>
      <c r="E27" s="5">
        <f t="shared" si="0"/>
        <v>13</v>
      </c>
      <c r="F27" s="7"/>
      <c r="G27" s="7"/>
      <c r="H27" s="5">
        <f t="shared" si="3"/>
        <v>13</v>
      </c>
    </row>
    <row r="28" spans="1:8" ht="21.95" customHeight="1">
      <c r="A28" s="52">
        <f t="shared" si="2"/>
        <v>27</v>
      </c>
      <c r="B28" s="69" t="s">
        <v>99</v>
      </c>
      <c r="C28" s="69" t="s">
        <v>100</v>
      </c>
      <c r="D28" s="4">
        <v>12</v>
      </c>
      <c r="E28" s="5">
        <f t="shared" si="0"/>
        <v>12</v>
      </c>
      <c r="F28" s="7"/>
      <c r="G28" s="7"/>
      <c r="H28" s="5">
        <f t="shared" si="3"/>
        <v>12</v>
      </c>
    </row>
    <row r="29" spans="1:8" ht="21.95" customHeight="1">
      <c r="A29" s="52">
        <f t="shared" si="2"/>
        <v>28</v>
      </c>
      <c r="B29" s="70" t="s">
        <v>19</v>
      </c>
      <c r="C29" s="70" t="s">
        <v>101</v>
      </c>
      <c r="D29" s="4">
        <v>13</v>
      </c>
      <c r="E29" s="5">
        <f t="shared" si="0"/>
        <v>13</v>
      </c>
      <c r="F29" s="7"/>
      <c r="G29" s="7"/>
      <c r="H29" s="5">
        <f t="shared" si="3"/>
        <v>13</v>
      </c>
    </row>
    <row r="30" spans="1:8" ht="21.95" customHeight="1">
      <c r="A30" s="52">
        <f t="shared" si="2"/>
        <v>29</v>
      </c>
      <c r="B30" s="71" t="s">
        <v>102</v>
      </c>
      <c r="C30" s="71" t="s">
        <v>103</v>
      </c>
      <c r="D30" s="4">
        <v>11</v>
      </c>
      <c r="E30" s="5">
        <f t="shared" si="0"/>
        <v>11</v>
      </c>
      <c r="F30" s="7"/>
      <c r="G30" s="7"/>
      <c r="H30" s="5">
        <f t="shared" si="3"/>
        <v>11</v>
      </c>
    </row>
    <row r="31" spans="1:8" s="10" customFormat="1" ht="21.95" customHeight="1">
      <c r="A31" s="54" t="s">
        <v>0</v>
      </c>
      <c r="B31" s="3" t="s">
        <v>1</v>
      </c>
      <c r="C31" s="3" t="s">
        <v>2</v>
      </c>
      <c r="D31" s="55" t="s">
        <v>4</v>
      </c>
      <c r="E31" s="56" t="s">
        <v>5</v>
      </c>
      <c r="F31" s="57" t="s">
        <v>6</v>
      </c>
      <c r="G31" s="56" t="s">
        <v>7</v>
      </c>
      <c r="H31" s="56" t="s">
        <v>8</v>
      </c>
    </row>
    <row r="32" spans="1:8" ht="21.95" customHeight="1">
      <c r="A32" s="52">
        <v>1</v>
      </c>
      <c r="B32" s="68" t="s">
        <v>104</v>
      </c>
      <c r="C32" s="68" t="s">
        <v>105</v>
      </c>
      <c r="D32" s="4">
        <v>14</v>
      </c>
      <c r="E32" s="12">
        <f t="shared" ref="E32:E56" si="5">1*D32</f>
        <v>14</v>
      </c>
      <c r="F32" s="7"/>
      <c r="G32" s="14" t="str">
        <f>IF(F32="","",1*F32)</f>
        <v/>
      </c>
      <c r="H32" s="5">
        <f t="shared" ref="H32:H56" si="6">IF(G32="",E32,IF(G32&gt;E32,G32,E32))</f>
        <v>14</v>
      </c>
    </row>
    <row r="33" spans="1:8" ht="21.95" customHeight="1">
      <c r="A33" s="52">
        <f>A32+1</f>
        <v>2</v>
      </c>
      <c r="B33" s="68" t="s">
        <v>106</v>
      </c>
      <c r="C33" s="68" t="s">
        <v>107</v>
      </c>
      <c r="D33" s="4">
        <v>11.5</v>
      </c>
      <c r="E33" s="12">
        <f t="shared" si="5"/>
        <v>11.5</v>
      </c>
      <c r="F33" s="6"/>
      <c r="G33" s="14" t="str">
        <f t="shared" ref="G33:G56" si="7">IF(F33="","",1*F33)</f>
        <v/>
      </c>
      <c r="H33" s="5">
        <f t="shared" si="6"/>
        <v>11.5</v>
      </c>
    </row>
    <row r="34" spans="1:8" ht="21.95" customHeight="1">
      <c r="A34" s="52">
        <f>A33+1</f>
        <v>3</v>
      </c>
      <c r="B34" s="68" t="s">
        <v>108</v>
      </c>
      <c r="C34" s="68" t="s">
        <v>109</v>
      </c>
      <c r="D34" s="4">
        <v>12.5</v>
      </c>
      <c r="E34" s="12">
        <f t="shared" si="5"/>
        <v>12.5</v>
      </c>
      <c r="F34" s="6"/>
      <c r="G34" s="14" t="str">
        <f t="shared" si="7"/>
        <v/>
      </c>
      <c r="H34" s="5">
        <f t="shared" si="6"/>
        <v>12.5</v>
      </c>
    </row>
    <row r="35" spans="1:8" ht="21.95" customHeight="1">
      <c r="A35" s="52">
        <f>A34+1</f>
        <v>4</v>
      </c>
      <c r="B35" s="68" t="s">
        <v>110</v>
      </c>
      <c r="C35" s="68" t="s">
        <v>79</v>
      </c>
      <c r="D35" s="4">
        <v>11</v>
      </c>
      <c r="E35" s="12">
        <f t="shared" si="5"/>
        <v>11</v>
      </c>
      <c r="F35" s="6"/>
      <c r="G35" s="14" t="str">
        <f t="shared" si="7"/>
        <v/>
      </c>
      <c r="H35" s="5">
        <f t="shared" si="6"/>
        <v>11</v>
      </c>
    </row>
    <row r="36" spans="1:8" ht="21.95" customHeight="1">
      <c r="A36" s="52">
        <f>A35+1</f>
        <v>5</v>
      </c>
      <c r="B36" s="68" t="s">
        <v>111</v>
      </c>
      <c r="C36" s="68" t="s">
        <v>89</v>
      </c>
      <c r="D36" s="4">
        <v>14</v>
      </c>
      <c r="E36" s="12">
        <f t="shared" si="5"/>
        <v>14</v>
      </c>
      <c r="F36" s="6"/>
      <c r="G36" s="14" t="str">
        <f t="shared" si="7"/>
        <v/>
      </c>
      <c r="H36" s="5">
        <f t="shared" si="6"/>
        <v>14</v>
      </c>
    </row>
    <row r="37" spans="1:8" ht="21.95" customHeight="1">
      <c r="A37" s="52">
        <f>A36+1</f>
        <v>6</v>
      </c>
      <c r="B37" s="68" t="s">
        <v>112</v>
      </c>
      <c r="C37" s="68" t="s">
        <v>113</v>
      </c>
      <c r="D37" s="4">
        <v>11.5</v>
      </c>
      <c r="E37" s="12">
        <f t="shared" si="5"/>
        <v>11.5</v>
      </c>
      <c r="F37" s="6"/>
      <c r="G37" s="14" t="str">
        <f t="shared" si="7"/>
        <v/>
      </c>
      <c r="H37" s="5">
        <f t="shared" si="6"/>
        <v>11.5</v>
      </c>
    </row>
    <row r="38" spans="1:8" ht="21.95" customHeight="1">
      <c r="A38" s="52">
        <f t="shared" ref="A38:A56" si="8">A37+1</f>
        <v>7</v>
      </c>
      <c r="B38" s="68" t="s">
        <v>114</v>
      </c>
      <c r="C38" s="68" t="s">
        <v>115</v>
      </c>
      <c r="D38" s="4">
        <v>12</v>
      </c>
      <c r="E38" s="12">
        <f t="shared" si="5"/>
        <v>12</v>
      </c>
      <c r="F38" s="6"/>
      <c r="G38" s="14" t="str">
        <f t="shared" si="7"/>
        <v/>
      </c>
      <c r="H38" s="5">
        <f t="shared" si="6"/>
        <v>12</v>
      </c>
    </row>
    <row r="39" spans="1:8" ht="21.95" customHeight="1">
      <c r="A39" s="52">
        <f t="shared" si="8"/>
        <v>8</v>
      </c>
      <c r="B39" s="68" t="s">
        <v>14</v>
      </c>
      <c r="C39" s="68" t="s">
        <v>116</v>
      </c>
      <c r="D39" s="4">
        <v>13</v>
      </c>
      <c r="E39" s="12">
        <f t="shared" si="5"/>
        <v>13</v>
      </c>
      <c r="F39" s="6"/>
      <c r="G39" s="14" t="str">
        <f t="shared" si="7"/>
        <v/>
      </c>
      <c r="H39" s="5">
        <f t="shared" si="6"/>
        <v>13</v>
      </c>
    </row>
    <row r="40" spans="1:8" ht="21.95" customHeight="1">
      <c r="A40" s="52">
        <f t="shared" si="8"/>
        <v>9</v>
      </c>
      <c r="B40" s="68" t="s">
        <v>117</v>
      </c>
      <c r="C40" s="68" t="s">
        <v>89</v>
      </c>
      <c r="D40" s="4">
        <v>12.5</v>
      </c>
      <c r="E40" s="12">
        <f t="shared" si="5"/>
        <v>12.5</v>
      </c>
      <c r="F40" s="6"/>
      <c r="G40" s="14" t="str">
        <f t="shared" si="7"/>
        <v/>
      </c>
      <c r="H40" s="5">
        <f t="shared" si="6"/>
        <v>12.5</v>
      </c>
    </row>
    <row r="41" spans="1:8" ht="21.95" customHeight="1">
      <c r="A41" s="52">
        <f t="shared" si="8"/>
        <v>10</v>
      </c>
      <c r="B41" s="68" t="s">
        <v>118</v>
      </c>
      <c r="C41" s="68" t="s">
        <v>119</v>
      </c>
      <c r="D41" s="4">
        <v>13</v>
      </c>
      <c r="E41" s="12">
        <f t="shared" si="5"/>
        <v>13</v>
      </c>
      <c r="F41" s="7"/>
      <c r="G41" s="14" t="str">
        <f t="shared" si="7"/>
        <v/>
      </c>
      <c r="H41" s="5">
        <f t="shared" si="6"/>
        <v>13</v>
      </c>
    </row>
    <row r="42" spans="1:8" ht="21.95" customHeight="1">
      <c r="A42" s="52">
        <f t="shared" si="8"/>
        <v>11</v>
      </c>
      <c r="B42" s="68" t="s">
        <v>120</v>
      </c>
      <c r="C42" s="68" t="s">
        <v>121</v>
      </c>
      <c r="D42" s="4">
        <v>12.5</v>
      </c>
      <c r="E42" s="12">
        <f t="shared" si="5"/>
        <v>12.5</v>
      </c>
      <c r="F42" s="7"/>
      <c r="G42" s="14" t="str">
        <f t="shared" si="7"/>
        <v/>
      </c>
      <c r="H42" s="5">
        <f t="shared" si="6"/>
        <v>12.5</v>
      </c>
    </row>
    <row r="43" spans="1:8" ht="21.95" customHeight="1">
      <c r="A43" s="52">
        <f t="shared" si="8"/>
        <v>12</v>
      </c>
      <c r="B43" s="68" t="s">
        <v>122</v>
      </c>
      <c r="C43" s="68" t="s">
        <v>123</v>
      </c>
      <c r="D43" s="4">
        <v>13</v>
      </c>
      <c r="E43" s="12">
        <f t="shared" si="5"/>
        <v>13</v>
      </c>
      <c r="F43" s="7"/>
      <c r="G43" s="14" t="str">
        <f t="shared" si="7"/>
        <v/>
      </c>
      <c r="H43" s="5">
        <f t="shared" si="6"/>
        <v>13</v>
      </c>
    </row>
    <row r="44" spans="1:8" ht="21.95" customHeight="1">
      <c r="A44" s="52">
        <f t="shared" si="8"/>
        <v>13</v>
      </c>
      <c r="B44" s="68" t="s">
        <v>124</v>
      </c>
      <c r="C44" s="68" t="s">
        <v>125</v>
      </c>
      <c r="D44" s="4">
        <v>14</v>
      </c>
      <c r="E44" s="12">
        <f t="shared" si="5"/>
        <v>14</v>
      </c>
      <c r="F44" s="7"/>
      <c r="G44" s="14" t="str">
        <f t="shared" si="7"/>
        <v/>
      </c>
      <c r="H44" s="5">
        <f t="shared" si="6"/>
        <v>14</v>
      </c>
    </row>
    <row r="45" spans="1:8" ht="21.95" customHeight="1">
      <c r="A45" s="52">
        <f t="shared" si="8"/>
        <v>14</v>
      </c>
      <c r="B45" s="68" t="s">
        <v>126</v>
      </c>
      <c r="C45" s="68" t="s">
        <v>127</v>
      </c>
      <c r="D45" s="4">
        <v>13</v>
      </c>
      <c r="E45" s="12">
        <f t="shared" si="5"/>
        <v>13</v>
      </c>
      <c r="F45" s="7"/>
      <c r="G45" s="14" t="str">
        <f t="shared" si="7"/>
        <v/>
      </c>
      <c r="H45" s="5">
        <f t="shared" si="6"/>
        <v>13</v>
      </c>
    </row>
    <row r="46" spans="1:8" ht="21.95" customHeight="1">
      <c r="A46" s="52">
        <f t="shared" si="8"/>
        <v>15</v>
      </c>
      <c r="B46" s="68" t="s">
        <v>128</v>
      </c>
      <c r="C46" s="68" t="s">
        <v>21</v>
      </c>
      <c r="D46" s="4">
        <v>15</v>
      </c>
      <c r="E46" s="12">
        <f t="shared" si="5"/>
        <v>15</v>
      </c>
      <c r="F46" s="7"/>
      <c r="G46" s="14" t="str">
        <f t="shared" si="7"/>
        <v/>
      </c>
      <c r="H46" s="5">
        <f t="shared" si="6"/>
        <v>15</v>
      </c>
    </row>
    <row r="47" spans="1:8" ht="21.95" customHeight="1">
      <c r="A47" s="52">
        <f t="shared" si="8"/>
        <v>16</v>
      </c>
      <c r="B47" s="68" t="s">
        <v>129</v>
      </c>
      <c r="C47" s="68" t="s">
        <v>130</v>
      </c>
      <c r="D47" s="4" t="s">
        <v>204</v>
      </c>
      <c r="E47" s="12" t="e">
        <f t="shared" si="5"/>
        <v>#VALUE!</v>
      </c>
      <c r="F47" s="7"/>
      <c r="G47" s="14" t="str">
        <f t="shared" si="7"/>
        <v/>
      </c>
      <c r="H47" s="5" t="e">
        <f t="shared" si="6"/>
        <v>#VALUE!</v>
      </c>
    </row>
    <row r="48" spans="1:8" ht="21.95" customHeight="1">
      <c r="A48" s="52">
        <f t="shared" si="8"/>
        <v>17</v>
      </c>
      <c r="B48" s="68" t="s">
        <v>131</v>
      </c>
      <c r="C48" s="68" t="s">
        <v>132</v>
      </c>
      <c r="D48" s="4">
        <v>12.5</v>
      </c>
      <c r="E48" s="12">
        <f t="shared" si="5"/>
        <v>12.5</v>
      </c>
      <c r="F48" s="7"/>
      <c r="G48" s="14" t="str">
        <f t="shared" si="7"/>
        <v/>
      </c>
      <c r="H48" s="5">
        <f t="shared" si="6"/>
        <v>12.5</v>
      </c>
    </row>
    <row r="49" spans="1:8" ht="21.95" customHeight="1">
      <c r="A49" s="52">
        <f t="shared" si="8"/>
        <v>18</v>
      </c>
      <c r="B49" s="68" t="s">
        <v>133</v>
      </c>
      <c r="C49" s="68" t="s">
        <v>134</v>
      </c>
      <c r="D49" s="4">
        <v>13</v>
      </c>
      <c r="E49" s="12">
        <f t="shared" si="5"/>
        <v>13</v>
      </c>
      <c r="F49" s="7"/>
      <c r="G49" s="14" t="str">
        <f t="shared" si="7"/>
        <v/>
      </c>
      <c r="H49" s="5">
        <f t="shared" si="6"/>
        <v>13</v>
      </c>
    </row>
    <row r="50" spans="1:8" ht="21.95" customHeight="1">
      <c r="A50" s="52">
        <f t="shared" si="8"/>
        <v>19</v>
      </c>
      <c r="B50" s="68" t="s">
        <v>135</v>
      </c>
      <c r="C50" s="68" t="s">
        <v>136</v>
      </c>
      <c r="D50" s="4">
        <v>13.5</v>
      </c>
      <c r="E50" s="12">
        <f t="shared" si="5"/>
        <v>13.5</v>
      </c>
      <c r="F50" s="7"/>
      <c r="G50" s="14" t="str">
        <f t="shared" si="7"/>
        <v/>
      </c>
      <c r="H50" s="5">
        <f t="shared" si="6"/>
        <v>13.5</v>
      </c>
    </row>
    <row r="51" spans="1:8" ht="21.95" customHeight="1">
      <c r="A51" s="52">
        <f t="shared" si="8"/>
        <v>20</v>
      </c>
      <c r="B51" s="68" t="s">
        <v>137</v>
      </c>
      <c r="C51" s="68" t="s">
        <v>138</v>
      </c>
      <c r="D51" s="4">
        <v>12</v>
      </c>
      <c r="E51" s="12">
        <f t="shared" si="5"/>
        <v>12</v>
      </c>
      <c r="F51" s="7"/>
      <c r="G51" s="14" t="str">
        <f t="shared" si="7"/>
        <v/>
      </c>
      <c r="H51" s="5">
        <f t="shared" si="6"/>
        <v>12</v>
      </c>
    </row>
    <row r="52" spans="1:8" ht="21.95" customHeight="1">
      <c r="A52" s="52">
        <f t="shared" si="8"/>
        <v>21</v>
      </c>
      <c r="B52" s="68" t="s">
        <v>139</v>
      </c>
      <c r="C52" s="68" t="s">
        <v>140</v>
      </c>
      <c r="D52" s="4">
        <v>13.5</v>
      </c>
      <c r="E52" s="12">
        <f t="shared" si="5"/>
        <v>13.5</v>
      </c>
      <c r="F52" s="7"/>
      <c r="G52" s="14" t="str">
        <f t="shared" si="7"/>
        <v/>
      </c>
      <c r="H52" s="5">
        <f t="shared" si="6"/>
        <v>13.5</v>
      </c>
    </row>
    <row r="53" spans="1:8" ht="21.95" customHeight="1">
      <c r="A53" s="52">
        <f t="shared" si="8"/>
        <v>22</v>
      </c>
      <c r="B53" s="68" t="s">
        <v>141</v>
      </c>
      <c r="C53" s="68" t="s">
        <v>16</v>
      </c>
      <c r="D53" s="4">
        <v>11.5</v>
      </c>
      <c r="E53" s="12">
        <f t="shared" si="5"/>
        <v>11.5</v>
      </c>
      <c r="F53" s="7"/>
      <c r="G53" s="14" t="str">
        <f t="shared" si="7"/>
        <v/>
      </c>
      <c r="H53" s="5">
        <f t="shared" si="6"/>
        <v>11.5</v>
      </c>
    </row>
    <row r="54" spans="1:8" ht="21.95" customHeight="1">
      <c r="A54" s="52">
        <f t="shared" si="8"/>
        <v>23</v>
      </c>
      <c r="B54" s="68" t="s">
        <v>142</v>
      </c>
      <c r="C54" s="68" t="s">
        <v>143</v>
      </c>
      <c r="D54" s="4">
        <v>13</v>
      </c>
      <c r="E54" s="12">
        <f t="shared" si="5"/>
        <v>13</v>
      </c>
      <c r="F54" s="7"/>
      <c r="G54" s="14" t="str">
        <f t="shared" si="7"/>
        <v/>
      </c>
      <c r="H54" s="5">
        <f t="shared" si="6"/>
        <v>13</v>
      </c>
    </row>
    <row r="55" spans="1:8" ht="21.95" customHeight="1">
      <c r="A55" s="52">
        <f t="shared" si="8"/>
        <v>24</v>
      </c>
      <c r="B55" s="69" t="s">
        <v>144</v>
      </c>
      <c r="C55" s="69" t="s">
        <v>145</v>
      </c>
      <c r="D55" s="4">
        <v>14</v>
      </c>
      <c r="E55" s="12">
        <f t="shared" si="5"/>
        <v>14</v>
      </c>
      <c r="F55" s="7"/>
      <c r="G55" s="14" t="str">
        <f t="shared" si="7"/>
        <v/>
      </c>
      <c r="H55" s="5">
        <f t="shared" si="6"/>
        <v>14</v>
      </c>
    </row>
    <row r="56" spans="1:8" ht="21.95" customHeight="1">
      <c r="A56" s="52">
        <f t="shared" si="8"/>
        <v>25</v>
      </c>
      <c r="B56" s="71" t="s">
        <v>146</v>
      </c>
      <c r="C56" s="71" t="s">
        <v>147</v>
      </c>
      <c r="D56" s="4">
        <v>13.5</v>
      </c>
      <c r="E56" s="12">
        <f t="shared" si="5"/>
        <v>13.5</v>
      </c>
      <c r="F56" s="7"/>
      <c r="G56" s="14" t="str">
        <f t="shared" si="7"/>
        <v/>
      </c>
      <c r="H56" s="5">
        <f t="shared" si="6"/>
        <v>13.5</v>
      </c>
    </row>
    <row r="57" spans="1:8" s="2" customFormat="1" ht="21.95" customHeight="1">
      <c r="A57" s="54" t="s">
        <v>0</v>
      </c>
      <c r="B57" s="3" t="s">
        <v>1</v>
      </c>
      <c r="C57" s="3" t="s">
        <v>2</v>
      </c>
      <c r="D57" s="55" t="s">
        <v>4</v>
      </c>
      <c r="E57" s="56" t="s">
        <v>5</v>
      </c>
      <c r="F57" s="57" t="s">
        <v>6</v>
      </c>
      <c r="G57" s="56" t="s">
        <v>7</v>
      </c>
      <c r="H57" s="56" t="s">
        <v>8</v>
      </c>
    </row>
    <row r="58" spans="1:8" ht="21.95" customHeight="1">
      <c r="A58" s="52">
        <v>1</v>
      </c>
      <c r="B58" s="68" t="s">
        <v>148</v>
      </c>
      <c r="C58" s="68" t="s">
        <v>149</v>
      </c>
      <c r="D58" s="4">
        <v>12.5</v>
      </c>
      <c r="E58" s="12">
        <f t="shared" ref="E58:E88" si="9">1*D58</f>
        <v>12.5</v>
      </c>
      <c r="F58" s="7"/>
      <c r="G58" s="14" t="str">
        <f>IF(F58="","",1*F58)</f>
        <v/>
      </c>
      <c r="H58" s="5">
        <f t="shared" ref="H58:H88" si="10">IF(G58="",E58,IF(G58&gt;E58,G58,E58))</f>
        <v>12.5</v>
      </c>
    </row>
    <row r="59" spans="1:8" ht="21.95" customHeight="1">
      <c r="A59" s="52">
        <f>A58+1</f>
        <v>2</v>
      </c>
      <c r="B59" s="68" t="s">
        <v>150</v>
      </c>
      <c r="C59" s="68" t="s">
        <v>151</v>
      </c>
      <c r="D59" s="4">
        <v>13.5</v>
      </c>
      <c r="E59" s="12">
        <f t="shared" si="9"/>
        <v>13.5</v>
      </c>
      <c r="F59" s="6"/>
      <c r="G59" s="14" t="str">
        <f t="shared" ref="G59:G88" si="11">IF(F59="","",1*F59)</f>
        <v/>
      </c>
      <c r="H59" s="5">
        <f t="shared" si="10"/>
        <v>13.5</v>
      </c>
    </row>
    <row r="60" spans="1:8" ht="21.95" customHeight="1">
      <c r="A60" s="52">
        <f>A59+1</f>
        <v>3</v>
      </c>
      <c r="B60" s="68" t="s">
        <v>152</v>
      </c>
      <c r="C60" s="68" t="s">
        <v>153</v>
      </c>
      <c r="D60" s="4">
        <v>13</v>
      </c>
      <c r="E60" s="12">
        <f t="shared" si="9"/>
        <v>13</v>
      </c>
      <c r="F60" s="6"/>
      <c r="G60" s="14" t="str">
        <f t="shared" si="11"/>
        <v/>
      </c>
      <c r="H60" s="5">
        <f t="shared" si="10"/>
        <v>13</v>
      </c>
    </row>
    <row r="61" spans="1:8" ht="21.95" customHeight="1">
      <c r="A61" s="52">
        <f>A60+1</f>
        <v>4</v>
      </c>
      <c r="B61" s="68" t="s">
        <v>154</v>
      </c>
      <c r="C61" s="68" t="s">
        <v>155</v>
      </c>
      <c r="D61" s="4">
        <v>14</v>
      </c>
      <c r="E61" s="12">
        <f t="shared" si="9"/>
        <v>14</v>
      </c>
      <c r="F61" s="6"/>
      <c r="G61" s="14" t="str">
        <f t="shared" si="11"/>
        <v/>
      </c>
      <c r="H61" s="5">
        <f t="shared" si="10"/>
        <v>14</v>
      </c>
    </row>
    <row r="62" spans="1:8" ht="21.95" customHeight="1">
      <c r="A62" s="52">
        <f>A61+1</f>
        <v>5</v>
      </c>
      <c r="B62" s="68" t="s">
        <v>156</v>
      </c>
      <c r="C62" s="68" t="s">
        <v>89</v>
      </c>
      <c r="D62" s="4">
        <v>14</v>
      </c>
      <c r="E62" s="12">
        <f t="shared" si="9"/>
        <v>14</v>
      </c>
      <c r="F62" s="6"/>
      <c r="G62" s="14" t="str">
        <f t="shared" si="11"/>
        <v/>
      </c>
      <c r="H62" s="5">
        <f t="shared" si="10"/>
        <v>14</v>
      </c>
    </row>
    <row r="63" spans="1:8" ht="21.95" customHeight="1">
      <c r="A63" s="52">
        <f>A62+1</f>
        <v>6</v>
      </c>
      <c r="B63" s="68" t="s">
        <v>157</v>
      </c>
      <c r="C63" s="68" t="s">
        <v>158</v>
      </c>
      <c r="D63" s="4">
        <v>12</v>
      </c>
      <c r="E63" s="12">
        <f t="shared" si="9"/>
        <v>12</v>
      </c>
      <c r="F63" s="6"/>
      <c r="G63" s="14" t="str">
        <f t="shared" si="11"/>
        <v/>
      </c>
      <c r="H63" s="5">
        <f t="shared" si="10"/>
        <v>12</v>
      </c>
    </row>
    <row r="64" spans="1:8" ht="21.95" customHeight="1">
      <c r="A64" s="52">
        <f t="shared" ref="A64:A88" si="12">A63+1</f>
        <v>7</v>
      </c>
      <c r="B64" s="68" t="s">
        <v>159</v>
      </c>
      <c r="C64" s="68" t="s">
        <v>160</v>
      </c>
      <c r="D64" s="4">
        <v>13</v>
      </c>
      <c r="E64" s="12">
        <f t="shared" si="9"/>
        <v>13</v>
      </c>
      <c r="F64" s="6"/>
      <c r="G64" s="14" t="str">
        <f t="shared" si="11"/>
        <v/>
      </c>
      <c r="H64" s="5">
        <f t="shared" si="10"/>
        <v>13</v>
      </c>
    </row>
    <row r="65" spans="1:8" ht="21.95" customHeight="1">
      <c r="A65" s="52">
        <f t="shared" si="12"/>
        <v>8</v>
      </c>
      <c r="B65" s="68" t="s">
        <v>161</v>
      </c>
      <c r="C65" s="68" t="s">
        <v>162</v>
      </c>
      <c r="D65" s="4">
        <v>11.5</v>
      </c>
      <c r="E65" s="12">
        <f t="shared" si="9"/>
        <v>11.5</v>
      </c>
      <c r="F65" s="6"/>
      <c r="G65" s="14" t="str">
        <f t="shared" si="11"/>
        <v/>
      </c>
      <c r="H65" s="5">
        <f t="shared" si="10"/>
        <v>11.5</v>
      </c>
    </row>
    <row r="66" spans="1:8" ht="21.95" customHeight="1">
      <c r="A66" s="52">
        <f t="shared" si="12"/>
        <v>9</v>
      </c>
      <c r="B66" s="68" t="s">
        <v>163</v>
      </c>
      <c r="C66" s="68" t="s">
        <v>164</v>
      </c>
      <c r="D66" s="4">
        <v>12</v>
      </c>
      <c r="E66" s="12">
        <f t="shared" si="9"/>
        <v>12</v>
      </c>
      <c r="F66" s="6"/>
      <c r="G66" s="14" t="str">
        <f t="shared" si="11"/>
        <v/>
      </c>
      <c r="H66" s="5">
        <f t="shared" si="10"/>
        <v>12</v>
      </c>
    </row>
    <row r="67" spans="1:8" ht="21.95" customHeight="1">
      <c r="A67" s="52">
        <f t="shared" si="12"/>
        <v>10</v>
      </c>
      <c r="B67" s="68" t="s">
        <v>165</v>
      </c>
      <c r="C67" s="68" t="s">
        <v>166</v>
      </c>
      <c r="D67" s="4">
        <v>11</v>
      </c>
      <c r="E67" s="12">
        <f t="shared" si="9"/>
        <v>11</v>
      </c>
      <c r="F67" s="7"/>
      <c r="G67" s="14" t="str">
        <f t="shared" si="11"/>
        <v/>
      </c>
      <c r="H67" s="5">
        <f t="shared" si="10"/>
        <v>11</v>
      </c>
    </row>
    <row r="68" spans="1:8" ht="21.95" customHeight="1">
      <c r="A68" s="52">
        <f t="shared" si="12"/>
        <v>11</v>
      </c>
      <c r="B68" s="68" t="s">
        <v>167</v>
      </c>
      <c r="C68" s="68" t="s">
        <v>168</v>
      </c>
      <c r="D68" s="4">
        <v>12.5</v>
      </c>
      <c r="E68" s="12">
        <f t="shared" si="9"/>
        <v>12.5</v>
      </c>
      <c r="F68" s="7"/>
      <c r="G68" s="14" t="str">
        <f t="shared" si="11"/>
        <v/>
      </c>
      <c r="H68" s="5">
        <f t="shared" si="10"/>
        <v>12.5</v>
      </c>
    </row>
    <row r="69" spans="1:8" ht="21.95" customHeight="1">
      <c r="A69" s="52">
        <f t="shared" si="12"/>
        <v>12</v>
      </c>
      <c r="B69" s="68" t="s">
        <v>169</v>
      </c>
      <c r="C69" s="68" t="s">
        <v>170</v>
      </c>
      <c r="D69" s="4">
        <v>13</v>
      </c>
      <c r="E69" s="12">
        <f t="shared" si="9"/>
        <v>13</v>
      </c>
      <c r="F69" s="7"/>
      <c r="G69" s="14" t="str">
        <f t="shared" si="11"/>
        <v/>
      </c>
      <c r="H69" s="5">
        <f t="shared" si="10"/>
        <v>13</v>
      </c>
    </row>
    <row r="70" spans="1:8" ht="21.95" customHeight="1">
      <c r="A70" s="52">
        <f t="shared" si="12"/>
        <v>13</v>
      </c>
      <c r="B70" s="68" t="s">
        <v>171</v>
      </c>
      <c r="C70" s="68" t="s">
        <v>149</v>
      </c>
      <c r="D70" s="4">
        <v>12.5</v>
      </c>
      <c r="E70" s="12">
        <f t="shared" si="9"/>
        <v>12.5</v>
      </c>
      <c r="F70" s="7"/>
      <c r="G70" s="14" t="str">
        <f t="shared" si="11"/>
        <v/>
      </c>
      <c r="H70" s="5">
        <f t="shared" si="10"/>
        <v>12.5</v>
      </c>
    </row>
    <row r="71" spans="1:8" ht="21.95" customHeight="1">
      <c r="A71" s="52">
        <f t="shared" si="12"/>
        <v>14</v>
      </c>
      <c r="B71" s="68" t="s">
        <v>172</v>
      </c>
      <c r="C71" s="68" t="s">
        <v>173</v>
      </c>
      <c r="D71" s="4">
        <v>17</v>
      </c>
      <c r="E71" s="12">
        <f t="shared" si="9"/>
        <v>17</v>
      </c>
      <c r="F71" s="7"/>
      <c r="G71" s="14" t="str">
        <f t="shared" si="11"/>
        <v/>
      </c>
      <c r="H71" s="5">
        <f t="shared" si="10"/>
        <v>17</v>
      </c>
    </row>
    <row r="72" spans="1:8" ht="21.95" customHeight="1">
      <c r="A72" s="52">
        <f t="shared" si="12"/>
        <v>15</v>
      </c>
      <c r="B72" s="68" t="s">
        <v>174</v>
      </c>
      <c r="C72" s="68" t="s">
        <v>175</v>
      </c>
      <c r="D72" s="4">
        <v>13.5</v>
      </c>
      <c r="E72" s="12">
        <f t="shared" si="9"/>
        <v>13.5</v>
      </c>
      <c r="F72" s="7"/>
      <c r="G72" s="14" t="str">
        <f t="shared" si="11"/>
        <v/>
      </c>
      <c r="H72" s="5">
        <f t="shared" si="10"/>
        <v>13.5</v>
      </c>
    </row>
    <row r="73" spans="1:8" ht="21.95" customHeight="1">
      <c r="A73" s="52">
        <f t="shared" si="12"/>
        <v>16</v>
      </c>
      <c r="B73" s="68" t="s">
        <v>176</v>
      </c>
      <c r="C73" s="68" t="s">
        <v>177</v>
      </c>
      <c r="D73" s="4">
        <v>12.5</v>
      </c>
      <c r="E73" s="12">
        <f t="shared" si="9"/>
        <v>12.5</v>
      </c>
      <c r="F73" s="7"/>
      <c r="G73" s="14" t="str">
        <f t="shared" si="11"/>
        <v/>
      </c>
      <c r="H73" s="5">
        <f t="shared" si="10"/>
        <v>12.5</v>
      </c>
    </row>
    <row r="74" spans="1:8" ht="21.95" customHeight="1">
      <c r="A74" s="52">
        <f t="shared" si="12"/>
        <v>17</v>
      </c>
      <c r="B74" s="68" t="s">
        <v>178</v>
      </c>
      <c r="C74" s="68" t="s">
        <v>17</v>
      </c>
      <c r="D74" s="4">
        <v>13.5</v>
      </c>
      <c r="E74" s="12">
        <f t="shared" si="9"/>
        <v>13.5</v>
      </c>
      <c r="F74" s="7"/>
      <c r="G74" s="14" t="str">
        <f t="shared" si="11"/>
        <v/>
      </c>
      <c r="H74" s="5">
        <f t="shared" si="10"/>
        <v>13.5</v>
      </c>
    </row>
    <row r="75" spans="1:8" ht="21.95" customHeight="1">
      <c r="A75" s="52">
        <f t="shared" si="12"/>
        <v>18</v>
      </c>
      <c r="B75" s="68" t="s">
        <v>179</v>
      </c>
      <c r="C75" s="68" t="s">
        <v>180</v>
      </c>
      <c r="D75" s="4">
        <v>14</v>
      </c>
      <c r="E75" s="12">
        <f t="shared" si="9"/>
        <v>14</v>
      </c>
      <c r="F75" s="7"/>
      <c r="G75" s="14" t="str">
        <f t="shared" si="11"/>
        <v/>
      </c>
      <c r="H75" s="5">
        <f t="shared" si="10"/>
        <v>14</v>
      </c>
    </row>
    <row r="76" spans="1:8" ht="21.95" customHeight="1">
      <c r="A76" s="52">
        <f t="shared" si="12"/>
        <v>19</v>
      </c>
      <c r="B76" s="68" t="s">
        <v>181</v>
      </c>
      <c r="C76" s="68" t="s">
        <v>182</v>
      </c>
      <c r="D76" s="4">
        <v>10.5</v>
      </c>
      <c r="E76" s="12">
        <f t="shared" si="9"/>
        <v>10.5</v>
      </c>
      <c r="F76" s="7"/>
      <c r="G76" s="14" t="str">
        <f t="shared" si="11"/>
        <v/>
      </c>
      <c r="H76" s="5">
        <f t="shared" si="10"/>
        <v>10.5</v>
      </c>
    </row>
    <row r="77" spans="1:8" ht="21.95" customHeight="1">
      <c r="A77" s="52">
        <f t="shared" si="12"/>
        <v>20</v>
      </c>
      <c r="B77" s="68" t="s">
        <v>183</v>
      </c>
      <c r="C77" s="68" t="s">
        <v>184</v>
      </c>
      <c r="D77" s="4">
        <v>13.5</v>
      </c>
      <c r="E77" s="12">
        <f t="shared" si="9"/>
        <v>13.5</v>
      </c>
      <c r="F77" s="7"/>
      <c r="G77" s="14" t="str">
        <f t="shared" si="11"/>
        <v/>
      </c>
      <c r="H77" s="5">
        <f t="shared" si="10"/>
        <v>13.5</v>
      </c>
    </row>
    <row r="78" spans="1:8" ht="21.95" customHeight="1">
      <c r="A78" s="52">
        <f t="shared" si="12"/>
        <v>21</v>
      </c>
      <c r="B78" s="68" t="s">
        <v>12</v>
      </c>
      <c r="C78" s="68" t="s">
        <v>185</v>
      </c>
      <c r="D78" s="4">
        <v>13</v>
      </c>
      <c r="E78" s="12">
        <f t="shared" si="9"/>
        <v>13</v>
      </c>
      <c r="F78" s="7"/>
      <c r="G78" s="14" t="str">
        <f t="shared" si="11"/>
        <v/>
      </c>
      <c r="H78" s="5">
        <f t="shared" si="10"/>
        <v>13</v>
      </c>
    </row>
    <row r="79" spans="1:8" ht="21.95" customHeight="1">
      <c r="A79" s="52">
        <f t="shared" si="12"/>
        <v>22</v>
      </c>
      <c r="B79" s="68" t="s">
        <v>186</v>
      </c>
      <c r="C79" s="68" t="s">
        <v>187</v>
      </c>
      <c r="D79" s="4">
        <v>11</v>
      </c>
      <c r="E79" s="12">
        <f t="shared" si="9"/>
        <v>11</v>
      </c>
      <c r="F79" s="7"/>
      <c r="G79" s="14" t="str">
        <f t="shared" si="11"/>
        <v/>
      </c>
      <c r="H79" s="5">
        <f t="shared" si="10"/>
        <v>11</v>
      </c>
    </row>
    <row r="80" spans="1:8" ht="21.95" customHeight="1">
      <c r="A80" s="52">
        <f t="shared" si="12"/>
        <v>23</v>
      </c>
      <c r="B80" s="68" t="s">
        <v>188</v>
      </c>
      <c r="C80" s="68" t="s">
        <v>189</v>
      </c>
      <c r="D80" s="4">
        <v>14</v>
      </c>
      <c r="E80" s="12">
        <f t="shared" si="9"/>
        <v>14</v>
      </c>
      <c r="F80" s="7"/>
      <c r="G80" s="14" t="str">
        <f t="shared" si="11"/>
        <v/>
      </c>
      <c r="H80" s="5">
        <f t="shared" si="10"/>
        <v>14</v>
      </c>
    </row>
    <row r="81" spans="1:8" ht="21.95" customHeight="1">
      <c r="A81" s="52">
        <f t="shared" si="12"/>
        <v>24</v>
      </c>
      <c r="B81" s="68" t="s">
        <v>190</v>
      </c>
      <c r="C81" s="68" t="s">
        <v>191</v>
      </c>
      <c r="D81" s="4">
        <v>11</v>
      </c>
      <c r="E81" s="12">
        <f t="shared" si="9"/>
        <v>11</v>
      </c>
      <c r="F81" s="7"/>
      <c r="G81" s="14" t="str">
        <f t="shared" si="11"/>
        <v/>
      </c>
      <c r="H81" s="5">
        <f t="shared" si="10"/>
        <v>11</v>
      </c>
    </row>
    <row r="82" spans="1:8" ht="21.95" customHeight="1">
      <c r="A82" s="52">
        <f t="shared" si="12"/>
        <v>25</v>
      </c>
      <c r="B82" s="68" t="s">
        <v>192</v>
      </c>
      <c r="C82" s="68" t="s">
        <v>116</v>
      </c>
      <c r="D82" s="4">
        <v>12</v>
      </c>
      <c r="E82" s="12">
        <f t="shared" si="9"/>
        <v>12</v>
      </c>
      <c r="F82" s="7"/>
      <c r="G82" s="14" t="str">
        <f t="shared" si="11"/>
        <v/>
      </c>
      <c r="H82" s="5">
        <f t="shared" si="10"/>
        <v>12</v>
      </c>
    </row>
    <row r="83" spans="1:8" ht="21.95" customHeight="1">
      <c r="A83" s="52">
        <f t="shared" si="12"/>
        <v>26</v>
      </c>
      <c r="B83" s="68" t="s">
        <v>193</v>
      </c>
      <c r="C83" s="68" t="s">
        <v>194</v>
      </c>
      <c r="D83" s="4">
        <v>11.5</v>
      </c>
      <c r="E83" s="12">
        <f t="shared" si="9"/>
        <v>11.5</v>
      </c>
      <c r="F83" s="9"/>
      <c r="G83" s="14" t="str">
        <f t="shared" si="11"/>
        <v/>
      </c>
      <c r="H83" s="5">
        <f t="shared" si="10"/>
        <v>11.5</v>
      </c>
    </row>
    <row r="84" spans="1:8" ht="21.95" customHeight="1">
      <c r="A84" s="52">
        <f t="shared" si="12"/>
        <v>27</v>
      </c>
      <c r="B84" s="68" t="s">
        <v>195</v>
      </c>
      <c r="C84" s="68" t="s">
        <v>196</v>
      </c>
      <c r="D84" s="4">
        <v>11</v>
      </c>
      <c r="E84" s="12">
        <f t="shared" si="9"/>
        <v>11</v>
      </c>
      <c r="F84" s="9"/>
      <c r="G84" s="14" t="str">
        <f t="shared" si="11"/>
        <v/>
      </c>
      <c r="H84" s="5">
        <f t="shared" si="10"/>
        <v>11</v>
      </c>
    </row>
    <row r="85" spans="1:8" ht="21.95" customHeight="1">
      <c r="A85" s="52">
        <f t="shared" si="12"/>
        <v>28</v>
      </c>
      <c r="B85" s="72" t="s">
        <v>15</v>
      </c>
      <c r="C85" s="72" t="s">
        <v>197</v>
      </c>
      <c r="D85" s="4" t="s">
        <v>204</v>
      </c>
      <c r="E85" s="12" t="e">
        <f t="shared" si="9"/>
        <v>#VALUE!</v>
      </c>
      <c r="F85" s="9"/>
      <c r="G85" s="14" t="str">
        <f t="shared" si="11"/>
        <v/>
      </c>
      <c r="H85" s="5" t="e">
        <f t="shared" si="10"/>
        <v>#VALUE!</v>
      </c>
    </row>
    <row r="86" spans="1:8" ht="21.95" customHeight="1">
      <c r="A86" s="52">
        <f t="shared" si="12"/>
        <v>29</v>
      </c>
      <c r="B86" s="68" t="s">
        <v>198</v>
      </c>
      <c r="C86" s="68" t="s">
        <v>199</v>
      </c>
      <c r="D86" s="4">
        <v>12.5</v>
      </c>
      <c r="E86" s="12">
        <f t="shared" si="9"/>
        <v>12.5</v>
      </c>
      <c r="F86" s="9"/>
      <c r="G86" s="14" t="str">
        <f t="shared" si="11"/>
        <v/>
      </c>
      <c r="H86" s="5">
        <f t="shared" si="10"/>
        <v>12.5</v>
      </c>
    </row>
    <row r="87" spans="1:8" ht="21.95" customHeight="1">
      <c r="A87" s="52">
        <f t="shared" si="12"/>
        <v>30</v>
      </c>
      <c r="B87" s="71" t="s">
        <v>200</v>
      </c>
      <c r="C87" s="71" t="s">
        <v>201</v>
      </c>
      <c r="D87" s="4">
        <v>13.5</v>
      </c>
      <c r="E87" s="12">
        <f t="shared" si="9"/>
        <v>13.5</v>
      </c>
      <c r="F87" s="9"/>
      <c r="G87" s="14" t="str">
        <f t="shared" si="11"/>
        <v/>
      </c>
      <c r="H87" s="5">
        <f t="shared" si="10"/>
        <v>13.5</v>
      </c>
    </row>
    <row r="88" spans="1:8" ht="21.95" customHeight="1">
      <c r="A88" s="52">
        <f t="shared" si="12"/>
        <v>31</v>
      </c>
      <c r="B88" s="71" t="s">
        <v>202</v>
      </c>
      <c r="C88" s="71" t="s">
        <v>203</v>
      </c>
      <c r="D88" s="4">
        <v>12</v>
      </c>
      <c r="E88" s="12">
        <f t="shared" si="9"/>
        <v>12</v>
      </c>
      <c r="F88" s="9"/>
      <c r="G88" s="14" t="str">
        <f t="shared" si="11"/>
        <v/>
      </c>
      <c r="H88" s="5">
        <f t="shared" si="10"/>
        <v>12</v>
      </c>
    </row>
  </sheetData>
  <sortState ref="B78:C113">
    <sortCondition ref="B78"/>
  </sortState>
  <printOptions horizontalCentered="1" verticalCentered="1"/>
  <pageMargins left="0.19685039370078741" right="0.19685039370078741" top="0.70866141732283472" bottom="0.62992125984251968" header="0.19685039370078741" footer="0.62992125984251968"/>
  <pageSetup paperSize="9" scale="85" orientation="portrait" r:id="rId1"/>
  <headerFooter alignWithMargins="0">
    <oddHeader xml:space="preserve">&amp;L&amp;"Comic Sans MS,Gras"&amp;12السنة الثالثة مالية المؤسسة
2019/2018&amp;C
&amp;"Comic Sans MS,Gras"&amp;12محضر العلامات لمقياس:
 انجليزية
  الفوج&amp;P  &amp;R&amp;"Comic Sans MS,Gras"&amp;12  كلية العلوم الاقتصادية و علوم التسيير
 قسم العلوم المالية 
-نظام LMD-
</oddHeader>
    <oddFooter>&amp;C&amp;"Comic Sans MS,Gras"&amp;12   الامضاء:&amp;R&amp;"Mudir MT,Gras"&amp;12  ا&amp;"Comic Sans MS,Gras"لأستاذ(ة):</oddFooter>
  </headerFooter>
  <rowBreaks count="2" manualBreakCount="2">
    <brk id="30" max="7" man="1"/>
    <brk id="56" max="7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AK104"/>
  <sheetViews>
    <sheetView rightToLeft="1" view="pageBreakPreview" topLeftCell="B82" zoomScale="80" zoomScaleSheetLayoutView="80" workbookViewId="0">
      <selection activeCell="Z99" sqref="Z99"/>
    </sheetView>
  </sheetViews>
  <sheetFormatPr baseColWidth="10" defaultRowHeight="16.5"/>
  <cols>
    <col min="1" max="1" width="1.7109375" style="45" hidden="1" customWidth="1"/>
    <col min="2" max="2" width="4" style="44" customWidth="1"/>
    <col min="3" max="3" width="13.7109375" style="44" customWidth="1"/>
    <col min="4" max="4" width="19.7109375" style="44" customWidth="1"/>
    <col min="5" max="5" width="8.5703125" style="44" customWidth="1"/>
    <col min="6" max="6" width="5.140625" style="44" customWidth="1"/>
    <col min="7" max="7" width="9" style="44" customWidth="1"/>
    <col min="8" max="8" width="5.140625" style="44" customWidth="1"/>
    <col min="9" max="9" width="8.42578125" style="44" customWidth="1"/>
    <col min="10" max="10" width="6.42578125" style="44" customWidth="1"/>
    <col min="11" max="11" width="10.140625" style="44" customWidth="1"/>
    <col min="12" max="12" width="8.7109375" style="44" customWidth="1"/>
    <col min="13" max="13" width="5.140625" style="44" customWidth="1"/>
    <col min="14" max="14" width="9" style="44" customWidth="1"/>
    <col min="15" max="15" width="5.5703125" style="44" customWidth="1"/>
    <col min="16" max="16" width="9" style="44" customWidth="1"/>
    <col min="17" max="17" width="6.28515625" style="44" customWidth="1"/>
    <col min="18" max="18" width="9" style="44" customWidth="1"/>
    <col min="19" max="19" width="6.28515625" style="44" customWidth="1"/>
    <col min="20" max="20" width="7.7109375" style="44" customWidth="1"/>
    <col min="21" max="21" width="8.28515625" style="44" customWidth="1"/>
    <col min="22" max="22" width="5.28515625" style="44" customWidth="1"/>
    <col min="23" max="23" width="7.28515625" style="44" customWidth="1"/>
    <col min="24" max="24" width="4.5703125" style="44" customWidth="1"/>
    <col min="25" max="25" width="6.42578125" style="44" customWidth="1"/>
    <col min="26" max="26" width="7.28515625" style="44" customWidth="1"/>
    <col min="27" max="27" width="5.28515625" style="44" customWidth="1"/>
    <col min="28" max="28" width="9" style="44" customWidth="1"/>
    <col min="29" max="29" width="5.28515625" style="44" customWidth="1"/>
    <col min="30" max="30" width="7.7109375" style="44" customWidth="1"/>
    <col min="31" max="31" width="7.85546875" style="44" customWidth="1"/>
    <col min="32" max="32" width="5.85546875" style="44" customWidth="1"/>
    <col min="33" max="33" width="8.7109375" style="44" bestFit="1" customWidth="1"/>
    <col min="34" max="34" width="7" style="44" customWidth="1"/>
    <col min="35" max="35" width="8.42578125" style="44" hidden="1" customWidth="1"/>
    <col min="36" max="36" width="9" style="33" customWidth="1"/>
    <col min="37" max="16384" width="11.42578125" style="44"/>
  </cols>
  <sheetData>
    <row r="1" spans="2:36" s="17" customFormat="1" ht="28.5" customHeight="1">
      <c r="B1" s="125" t="s">
        <v>0</v>
      </c>
      <c r="C1" s="128" t="s">
        <v>1</v>
      </c>
      <c r="D1" s="125" t="s">
        <v>22</v>
      </c>
      <c r="E1" s="86" t="s">
        <v>39</v>
      </c>
      <c r="F1" s="132"/>
      <c r="G1" s="132"/>
      <c r="H1" s="132"/>
      <c r="I1" s="132"/>
      <c r="J1" s="132"/>
      <c r="K1" s="132"/>
      <c r="L1" s="132"/>
      <c r="M1" s="90"/>
      <c r="N1" s="86" t="s">
        <v>40</v>
      </c>
      <c r="O1" s="132"/>
      <c r="P1" s="132"/>
      <c r="Q1" s="132"/>
      <c r="R1" s="132"/>
      <c r="S1" s="132"/>
      <c r="T1" s="90"/>
      <c r="U1" s="86"/>
      <c r="V1" s="87"/>
      <c r="W1" s="86" t="s">
        <v>41</v>
      </c>
      <c r="X1" s="97"/>
      <c r="Y1" s="97"/>
      <c r="Z1" s="97"/>
      <c r="AA1" s="87"/>
      <c r="AB1" s="109" t="s">
        <v>42</v>
      </c>
      <c r="AC1" s="109"/>
      <c r="AD1" s="109"/>
      <c r="AE1" s="109"/>
      <c r="AF1" s="109"/>
      <c r="AG1" s="88" t="s">
        <v>33</v>
      </c>
      <c r="AH1" s="88" t="s">
        <v>34</v>
      </c>
      <c r="AJ1" s="103" t="s">
        <v>43</v>
      </c>
    </row>
    <row r="2" spans="2:36" s="20" customFormat="1" ht="26.25" customHeight="1">
      <c r="B2" s="126"/>
      <c r="C2" s="129"/>
      <c r="D2" s="126"/>
      <c r="E2" s="86" t="s">
        <v>44</v>
      </c>
      <c r="F2" s="131"/>
      <c r="G2" s="86" t="s">
        <v>45</v>
      </c>
      <c r="H2" s="131"/>
      <c r="I2" s="91" t="s">
        <v>50</v>
      </c>
      <c r="J2" s="92"/>
      <c r="K2" s="18" t="s">
        <v>27</v>
      </c>
      <c r="L2" s="88" t="s">
        <v>28</v>
      </c>
      <c r="M2" s="88" t="s">
        <v>29</v>
      </c>
      <c r="N2" s="86" t="s">
        <v>46</v>
      </c>
      <c r="O2" s="90"/>
      <c r="P2" s="91" t="s">
        <v>47</v>
      </c>
      <c r="Q2" s="92"/>
      <c r="R2" s="91" t="s">
        <v>48</v>
      </c>
      <c r="S2" s="92"/>
      <c r="T2" s="18" t="s">
        <v>27</v>
      </c>
      <c r="U2" s="88" t="s">
        <v>28</v>
      </c>
      <c r="V2" s="88" t="s">
        <v>29</v>
      </c>
      <c r="W2" s="86" t="s">
        <v>49</v>
      </c>
      <c r="X2" s="90"/>
      <c r="Y2" s="19" t="s">
        <v>30</v>
      </c>
      <c r="Z2" s="88" t="s">
        <v>28</v>
      </c>
      <c r="AA2" s="88" t="s">
        <v>29</v>
      </c>
      <c r="AB2" s="86" t="s">
        <v>35</v>
      </c>
      <c r="AC2" s="90"/>
      <c r="AD2" s="18" t="s">
        <v>27</v>
      </c>
      <c r="AE2" s="88" t="s">
        <v>28</v>
      </c>
      <c r="AF2" s="88" t="s">
        <v>29</v>
      </c>
      <c r="AG2" s="110"/>
      <c r="AH2" s="110"/>
      <c r="AJ2" s="104"/>
    </row>
    <row r="3" spans="2:36" s="20" customFormat="1" ht="20.100000000000001" customHeight="1" thickBot="1">
      <c r="B3" s="127"/>
      <c r="C3" s="130"/>
      <c r="D3" s="127"/>
      <c r="E3" s="18">
        <v>6</v>
      </c>
      <c r="F3" s="18" t="s">
        <v>31</v>
      </c>
      <c r="G3" s="18">
        <v>6</v>
      </c>
      <c r="H3" s="18" t="s">
        <v>31</v>
      </c>
      <c r="I3" s="18">
        <v>6</v>
      </c>
      <c r="J3" s="18" t="s">
        <v>31</v>
      </c>
      <c r="K3" s="18">
        <v>18</v>
      </c>
      <c r="L3" s="89"/>
      <c r="M3" s="89"/>
      <c r="N3" s="18">
        <v>3</v>
      </c>
      <c r="O3" s="18" t="s">
        <v>31</v>
      </c>
      <c r="P3" s="18">
        <v>2</v>
      </c>
      <c r="Q3" s="18" t="s">
        <v>31</v>
      </c>
      <c r="R3" s="18">
        <v>4</v>
      </c>
      <c r="S3" s="18" t="s">
        <v>31</v>
      </c>
      <c r="T3" s="18">
        <v>9</v>
      </c>
      <c r="U3" s="89"/>
      <c r="V3" s="89"/>
      <c r="W3" s="18">
        <v>2</v>
      </c>
      <c r="X3" s="18" t="s">
        <v>31</v>
      </c>
      <c r="Y3" s="18">
        <v>2</v>
      </c>
      <c r="Z3" s="89"/>
      <c r="AA3" s="89"/>
      <c r="AB3" s="18">
        <v>1</v>
      </c>
      <c r="AC3" s="18" t="s">
        <v>31</v>
      </c>
      <c r="AD3" s="18">
        <v>1</v>
      </c>
      <c r="AE3" s="89"/>
      <c r="AF3" s="89"/>
      <c r="AG3" s="89"/>
      <c r="AH3" s="89"/>
      <c r="AJ3" s="105"/>
    </row>
    <row r="4" spans="2:36" s="62" customFormat="1" ht="24.95" customHeight="1" thickBot="1">
      <c r="B4" s="64">
        <v>1</v>
      </c>
      <c r="C4" s="68" t="s">
        <v>55</v>
      </c>
      <c r="D4" s="68" t="s">
        <v>9</v>
      </c>
      <c r="E4" s="26">
        <f>'محاسبة مالية معمقة 2'!I2</f>
        <v>31</v>
      </c>
      <c r="F4" s="49">
        <f>IF(E4&gt;=20,6,0)</f>
        <v>6</v>
      </c>
      <c r="G4" s="26">
        <f>'تسيير مالي 2'!I2</f>
        <v>29</v>
      </c>
      <c r="H4" s="49">
        <f>IF(G4&gt;=20,6,0)</f>
        <v>6</v>
      </c>
      <c r="I4" s="26">
        <f>'دراسة حالات مالية'!I2</f>
        <v>32.5</v>
      </c>
      <c r="J4" s="49">
        <f>IF(I4&gt;=20,6,0)</f>
        <v>6</v>
      </c>
      <c r="K4" s="46">
        <f>E4+G4+I4</f>
        <v>92.5</v>
      </c>
      <c r="L4" s="26">
        <f>K4/6</f>
        <v>15.416666666666666</v>
      </c>
      <c r="M4" s="47">
        <f>IF(L4&gt;=10,18,F4+H4+J4)</f>
        <v>18</v>
      </c>
      <c r="N4" s="26">
        <f>'الموازنة التقديرية'!I2</f>
        <v>28.5</v>
      </c>
      <c r="O4" s="49">
        <f>IF(N4&gt;=20,3,0)</f>
        <v>3</v>
      </c>
      <c r="P4" s="26">
        <f>'التقييم المالي للمؤسسات'!I2</f>
        <v>33.25</v>
      </c>
      <c r="Q4" s="49">
        <f>IF(P4&gt;=20,2,0)</f>
        <v>2</v>
      </c>
      <c r="R4" s="26">
        <f>'تقرير التربص'!H2</f>
        <v>15</v>
      </c>
      <c r="S4" s="49">
        <f>IF(R4&gt;=10,4,0)</f>
        <v>4</v>
      </c>
      <c r="T4" s="46">
        <f>N4+P4+R4</f>
        <v>76.75</v>
      </c>
      <c r="U4" s="26">
        <f>T4/5</f>
        <v>15.35</v>
      </c>
      <c r="V4" s="47">
        <f>IF(U4&gt;=10,9,O4+Q4+S4)</f>
        <v>9</v>
      </c>
      <c r="W4" s="26">
        <f>'الأدوات الاحصائية لتحليل بيانات'!H3</f>
        <v>18</v>
      </c>
      <c r="X4" s="49">
        <f>IF(W4&gt;=10,2,0)</f>
        <v>2</v>
      </c>
      <c r="Y4" s="26">
        <f>W4</f>
        <v>18</v>
      </c>
      <c r="Z4" s="26">
        <f>Y4/1</f>
        <v>18</v>
      </c>
      <c r="AA4" s="49">
        <f>IF(Z4&gt;=10,2,X4)</f>
        <v>2</v>
      </c>
      <c r="AB4" s="26">
        <f>إنجليزية!H2</f>
        <v>12</v>
      </c>
      <c r="AC4" s="49">
        <f>IF(AB4&gt;=10,1,0)</f>
        <v>1</v>
      </c>
      <c r="AD4" s="46">
        <f>AB4</f>
        <v>12</v>
      </c>
      <c r="AE4" s="26">
        <f>AD4/1</f>
        <v>12</v>
      </c>
      <c r="AF4" s="47">
        <f>IF(AE4&gt;=10,1,AC4)</f>
        <v>1</v>
      </c>
      <c r="AG4" s="48">
        <f>(AD4+Y4+T4+K4)/13</f>
        <v>15.326923076923077</v>
      </c>
      <c r="AH4" s="66">
        <f>IF(AG4&gt;=10,30,M4+V4+AA4+AF4)</f>
        <v>30</v>
      </c>
      <c r="AI4" s="67" t="str">
        <f t="shared" ref="AI4:AI32" si="0">IF(AH4=30,"ناجح","مؤجل")</f>
        <v>ناجح</v>
      </c>
      <c r="AJ4" s="30" t="str">
        <f>IF(AND(AH4&gt;=30),"ناجح","مؤجل")</f>
        <v>ناجح</v>
      </c>
    </row>
    <row r="5" spans="2:36" s="20" customFormat="1" ht="24.95" customHeight="1" thickBot="1">
      <c r="B5" s="21">
        <v>2</v>
      </c>
      <c r="C5" s="68" t="s">
        <v>56</v>
      </c>
      <c r="D5" s="68" t="s">
        <v>57</v>
      </c>
      <c r="E5" s="22">
        <f>'محاسبة مالية معمقة 2'!I3</f>
        <v>27</v>
      </c>
      <c r="F5" s="23">
        <f t="shared" ref="F5:F32" si="1">IF(E5&gt;=20,6,0)</f>
        <v>6</v>
      </c>
      <c r="G5" s="22">
        <f>'تسيير مالي 2'!I3</f>
        <v>31</v>
      </c>
      <c r="H5" s="23">
        <f t="shared" ref="H5:H32" si="2">IF(G5&gt;=20,6,0)</f>
        <v>6</v>
      </c>
      <c r="I5" s="22">
        <f>'دراسة حالات مالية'!I3</f>
        <v>26</v>
      </c>
      <c r="J5" s="23">
        <f t="shared" ref="J5:J32" si="3">IF(I5&gt;=20,6,0)</f>
        <v>6</v>
      </c>
      <c r="K5" s="24">
        <f t="shared" ref="K5:K32" si="4">E5+G5+I5</f>
        <v>84</v>
      </c>
      <c r="L5" s="22">
        <f t="shared" ref="L5:L32" si="5">K5/6</f>
        <v>14</v>
      </c>
      <c r="M5" s="25">
        <f t="shared" ref="M5:M32" si="6">IF(L5&gt;=10,18,F5+H5+J5)</f>
        <v>18</v>
      </c>
      <c r="N5" s="22">
        <f>'الموازنة التقديرية'!I3</f>
        <v>26.5</v>
      </c>
      <c r="O5" s="23">
        <f t="shared" ref="O5:O32" si="7">IF(N5&gt;=20,3,0)</f>
        <v>3</v>
      </c>
      <c r="P5" s="22">
        <f>'التقييم المالي للمؤسسات'!I3</f>
        <v>25.75</v>
      </c>
      <c r="Q5" s="23">
        <f t="shared" ref="Q5:Q32" si="8">IF(P5&gt;=20,2,0)</f>
        <v>2</v>
      </c>
      <c r="R5" s="22">
        <f>'تقرير التربص'!H3</f>
        <v>15</v>
      </c>
      <c r="S5" s="23">
        <f t="shared" ref="S5:S32" si="9">IF(R5&gt;=10,4,0)</f>
        <v>4</v>
      </c>
      <c r="T5" s="24">
        <f t="shared" ref="T5:T32" si="10">N5+P5+R5</f>
        <v>67.25</v>
      </c>
      <c r="U5" s="22">
        <f t="shared" ref="U5:U32" si="11">T5/5</f>
        <v>13.45</v>
      </c>
      <c r="V5" s="25">
        <f t="shared" ref="V5:V32" si="12">IF(U5&gt;=10,9,O5+Q5+S5)</f>
        <v>9</v>
      </c>
      <c r="W5" s="22">
        <f>'الأدوات الاحصائية لتحليل بيانات'!H4</f>
        <v>17.5</v>
      </c>
      <c r="X5" s="23">
        <f t="shared" ref="X5:X32" si="13">IF(W5&gt;=10,2,0)</f>
        <v>2</v>
      </c>
      <c r="Y5" s="22">
        <f t="shared" ref="Y5:Y32" si="14">W5</f>
        <v>17.5</v>
      </c>
      <c r="Z5" s="22">
        <f t="shared" ref="Z5:Z32" si="15">Y5/1</f>
        <v>17.5</v>
      </c>
      <c r="AA5" s="23">
        <f t="shared" ref="AA5:AA32" si="16">IF(Z5&gt;=10,2,X5)</f>
        <v>2</v>
      </c>
      <c r="AB5" s="26">
        <f>إنجليزية!H3</f>
        <v>11.5</v>
      </c>
      <c r="AC5" s="23">
        <f t="shared" ref="AC5:AC32" si="17">IF(AB5&gt;=10,1,0)</f>
        <v>1</v>
      </c>
      <c r="AD5" s="24">
        <f t="shared" ref="AD5:AD32" si="18">AB5</f>
        <v>11.5</v>
      </c>
      <c r="AE5" s="22">
        <f t="shared" ref="AE5:AE32" si="19">AD5/1</f>
        <v>11.5</v>
      </c>
      <c r="AF5" s="25">
        <f t="shared" ref="AF5:AF32" si="20">IF(AE5&gt;=10,1,AC5)</f>
        <v>1</v>
      </c>
      <c r="AG5" s="27">
        <f t="shared" ref="AG5:AG32" si="21">(AD5+Y5+T5+K5)/13</f>
        <v>13.865384615384615</v>
      </c>
      <c r="AH5" s="28">
        <f t="shared" ref="AH5:AH32" si="22">IF(AG5&gt;=10,30,M5+V5+AA5+AF5)</f>
        <v>30</v>
      </c>
      <c r="AI5" s="29" t="str">
        <f t="shared" si="0"/>
        <v>ناجح</v>
      </c>
      <c r="AJ5" s="30" t="str">
        <f t="shared" ref="AJ5:AJ31" si="23">IF(AND(AH5&gt;=30),"ناجح","مؤجل")</f>
        <v>ناجح</v>
      </c>
    </row>
    <row r="6" spans="2:36" s="20" customFormat="1" ht="24.95" customHeight="1" thickBot="1">
      <c r="B6" s="21">
        <v>3</v>
      </c>
      <c r="C6" s="68" t="s">
        <v>58</v>
      </c>
      <c r="D6" s="68" t="s">
        <v>59</v>
      </c>
      <c r="E6" s="22">
        <f>'محاسبة مالية معمقة 2'!I4</f>
        <v>28</v>
      </c>
      <c r="F6" s="23">
        <f t="shared" si="1"/>
        <v>6</v>
      </c>
      <c r="G6" s="22">
        <f>'تسيير مالي 2'!I4</f>
        <v>28</v>
      </c>
      <c r="H6" s="23">
        <f t="shared" si="2"/>
        <v>6</v>
      </c>
      <c r="I6" s="22">
        <f>'دراسة حالات مالية'!I4</f>
        <v>30.5</v>
      </c>
      <c r="J6" s="23">
        <f t="shared" si="3"/>
        <v>6</v>
      </c>
      <c r="K6" s="24">
        <f t="shared" si="4"/>
        <v>86.5</v>
      </c>
      <c r="L6" s="22">
        <f t="shared" si="5"/>
        <v>14.416666666666666</v>
      </c>
      <c r="M6" s="25">
        <f t="shared" si="6"/>
        <v>18</v>
      </c>
      <c r="N6" s="22">
        <f>'الموازنة التقديرية'!I4</f>
        <v>29.5</v>
      </c>
      <c r="O6" s="23">
        <f t="shared" si="7"/>
        <v>3</v>
      </c>
      <c r="P6" s="22">
        <f>'التقييم المالي للمؤسسات'!I4</f>
        <v>34</v>
      </c>
      <c r="Q6" s="23">
        <f t="shared" si="8"/>
        <v>2</v>
      </c>
      <c r="R6" s="22">
        <f>'تقرير التربص'!H4</f>
        <v>14</v>
      </c>
      <c r="S6" s="23">
        <f t="shared" si="9"/>
        <v>4</v>
      </c>
      <c r="T6" s="24">
        <f t="shared" si="10"/>
        <v>77.5</v>
      </c>
      <c r="U6" s="22">
        <f t="shared" si="11"/>
        <v>15.5</v>
      </c>
      <c r="V6" s="25">
        <f t="shared" si="12"/>
        <v>9</v>
      </c>
      <c r="W6" s="22">
        <f>'الأدوات الاحصائية لتحليل بيانات'!H5</f>
        <v>18</v>
      </c>
      <c r="X6" s="23">
        <f t="shared" si="13"/>
        <v>2</v>
      </c>
      <c r="Y6" s="22">
        <f t="shared" si="14"/>
        <v>18</v>
      </c>
      <c r="Z6" s="22">
        <f t="shared" si="15"/>
        <v>18</v>
      </c>
      <c r="AA6" s="23">
        <f t="shared" si="16"/>
        <v>2</v>
      </c>
      <c r="AB6" s="26">
        <f>إنجليزية!H4</f>
        <v>13</v>
      </c>
      <c r="AC6" s="23">
        <f t="shared" si="17"/>
        <v>1</v>
      </c>
      <c r="AD6" s="46">
        <f t="shared" si="18"/>
        <v>13</v>
      </c>
      <c r="AE6" s="26">
        <f t="shared" si="19"/>
        <v>13</v>
      </c>
      <c r="AF6" s="47">
        <f t="shared" si="20"/>
        <v>1</v>
      </c>
      <c r="AG6" s="27">
        <f t="shared" si="21"/>
        <v>15</v>
      </c>
      <c r="AH6" s="28">
        <f t="shared" si="22"/>
        <v>30</v>
      </c>
      <c r="AI6" s="31" t="str">
        <f t="shared" si="0"/>
        <v>ناجح</v>
      </c>
      <c r="AJ6" s="30" t="str">
        <f t="shared" si="23"/>
        <v>ناجح</v>
      </c>
    </row>
    <row r="7" spans="2:36" s="20" customFormat="1" ht="24.95" customHeight="1" thickBot="1">
      <c r="B7" s="21">
        <v>4</v>
      </c>
      <c r="C7" s="68" t="s">
        <v>60</v>
      </c>
      <c r="D7" s="68" t="s">
        <v>61</v>
      </c>
      <c r="E7" s="22">
        <f>'محاسبة مالية معمقة 2'!I5</f>
        <v>23.5</v>
      </c>
      <c r="F7" s="23">
        <f t="shared" si="1"/>
        <v>6</v>
      </c>
      <c r="G7" s="22">
        <f>'تسيير مالي 2'!I5</f>
        <v>23</v>
      </c>
      <c r="H7" s="23">
        <f t="shared" si="2"/>
        <v>6</v>
      </c>
      <c r="I7" s="22">
        <f>'دراسة حالات مالية'!I5</f>
        <v>30.5</v>
      </c>
      <c r="J7" s="23">
        <f t="shared" si="3"/>
        <v>6</v>
      </c>
      <c r="K7" s="24">
        <f t="shared" si="4"/>
        <v>77</v>
      </c>
      <c r="L7" s="22">
        <f t="shared" si="5"/>
        <v>12.833333333333334</v>
      </c>
      <c r="M7" s="25">
        <f t="shared" si="6"/>
        <v>18</v>
      </c>
      <c r="N7" s="22">
        <f>'الموازنة التقديرية'!I5</f>
        <v>30</v>
      </c>
      <c r="O7" s="23">
        <f t="shared" si="7"/>
        <v>3</v>
      </c>
      <c r="P7" s="22">
        <f>'التقييم المالي للمؤسسات'!I5</f>
        <v>30.5</v>
      </c>
      <c r="Q7" s="23">
        <f t="shared" si="8"/>
        <v>2</v>
      </c>
      <c r="R7" s="22">
        <f>'تقرير التربص'!H5</f>
        <v>14</v>
      </c>
      <c r="S7" s="23">
        <f t="shared" si="9"/>
        <v>4</v>
      </c>
      <c r="T7" s="24">
        <f t="shared" si="10"/>
        <v>74.5</v>
      </c>
      <c r="U7" s="22">
        <f t="shared" si="11"/>
        <v>14.9</v>
      </c>
      <c r="V7" s="25">
        <f t="shared" si="12"/>
        <v>9</v>
      </c>
      <c r="W7" s="22">
        <f>'الأدوات الاحصائية لتحليل بيانات'!H6</f>
        <v>14</v>
      </c>
      <c r="X7" s="23">
        <f t="shared" si="13"/>
        <v>2</v>
      </c>
      <c r="Y7" s="22">
        <f t="shared" si="14"/>
        <v>14</v>
      </c>
      <c r="Z7" s="22">
        <f t="shared" si="15"/>
        <v>14</v>
      </c>
      <c r="AA7" s="23">
        <f t="shared" si="16"/>
        <v>2</v>
      </c>
      <c r="AB7" s="26">
        <f>إنجليزية!H5</f>
        <v>11</v>
      </c>
      <c r="AC7" s="23">
        <f t="shared" si="17"/>
        <v>1</v>
      </c>
      <c r="AD7" s="46">
        <f t="shared" si="18"/>
        <v>11</v>
      </c>
      <c r="AE7" s="26">
        <f t="shared" si="19"/>
        <v>11</v>
      </c>
      <c r="AF7" s="47">
        <f t="shared" si="20"/>
        <v>1</v>
      </c>
      <c r="AG7" s="27">
        <f t="shared" si="21"/>
        <v>13.576923076923077</v>
      </c>
      <c r="AH7" s="28">
        <f t="shared" si="22"/>
        <v>30</v>
      </c>
      <c r="AI7" s="29" t="str">
        <f t="shared" si="0"/>
        <v>ناجح</v>
      </c>
      <c r="AJ7" s="30" t="str">
        <f t="shared" si="23"/>
        <v>ناجح</v>
      </c>
    </row>
    <row r="8" spans="2:36" s="20" customFormat="1" ht="24.95" customHeight="1" thickBot="1">
      <c r="B8" s="21">
        <v>5</v>
      </c>
      <c r="C8" s="68" t="s">
        <v>62</v>
      </c>
      <c r="D8" s="68" t="s">
        <v>63</v>
      </c>
      <c r="E8" s="22">
        <f>'محاسبة مالية معمقة 2'!I6</f>
        <v>20</v>
      </c>
      <c r="F8" s="23">
        <f t="shared" si="1"/>
        <v>6</v>
      </c>
      <c r="G8" s="22">
        <f>'تسيير مالي 2'!I6</f>
        <v>19.5</v>
      </c>
      <c r="H8" s="23">
        <f t="shared" si="2"/>
        <v>0</v>
      </c>
      <c r="I8" s="22">
        <f>'دراسة حالات مالية'!I6</f>
        <v>30</v>
      </c>
      <c r="J8" s="23">
        <f t="shared" si="3"/>
        <v>6</v>
      </c>
      <c r="K8" s="24">
        <f t="shared" si="4"/>
        <v>69.5</v>
      </c>
      <c r="L8" s="22">
        <f t="shared" si="5"/>
        <v>11.583333333333334</v>
      </c>
      <c r="M8" s="25">
        <f t="shared" si="6"/>
        <v>18</v>
      </c>
      <c r="N8" s="22">
        <f>'الموازنة التقديرية'!I6</f>
        <v>23.75</v>
      </c>
      <c r="O8" s="23">
        <f t="shared" si="7"/>
        <v>3</v>
      </c>
      <c r="P8" s="22">
        <f>'التقييم المالي للمؤسسات'!I6</f>
        <v>29.75</v>
      </c>
      <c r="Q8" s="23">
        <f t="shared" si="8"/>
        <v>2</v>
      </c>
      <c r="R8" s="22">
        <f>'تقرير التربص'!H6</f>
        <v>14</v>
      </c>
      <c r="S8" s="23">
        <f t="shared" si="9"/>
        <v>4</v>
      </c>
      <c r="T8" s="24">
        <f t="shared" si="10"/>
        <v>67.5</v>
      </c>
      <c r="U8" s="22">
        <f t="shared" si="11"/>
        <v>13.5</v>
      </c>
      <c r="V8" s="25">
        <f t="shared" si="12"/>
        <v>9</v>
      </c>
      <c r="W8" s="22">
        <f>'الأدوات الاحصائية لتحليل بيانات'!H7</f>
        <v>15.5</v>
      </c>
      <c r="X8" s="23">
        <f t="shared" si="13"/>
        <v>2</v>
      </c>
      <c r="Y8" s="22">
        <f t="shared" si="14"/>
        <v>15.5</v>
      </c>
      <c r="Z8" s="22">
        <f t="shared" si="15"/>
        <v>15.5</v>
      </c>
      <c r="AA8" s="23">
        <f t="shared" si="16"/>
        <v>2</v>
      </c>
      <c r="AB8" s="26">
        <f>إنجليزية!H6</f>
        <v>12</v>
      </c>
      <c r="AC8" s="23">
        <f t="shared" si="17"/>
        <v>1</v>
      </c>
      <c r="AD8" s="46">
        <f t="shared" si="18"/>
        <v>12</v>
      </c>
      <c r="AE8" s="26">
        <f t="shared" si="19"/>
        <v>12</v>
      </c>
      <c r="AF8" s="47">
        <f t="shared" si="20"/>
        <v>1</v>
      </c>
      <c r="AG8" s="27">
        <f t="shared" si="21"/>
        <v>12.653846153846153</v>
      </c>
      <c r="AH8" s="28">
        <f t="shared" si="22"/>
        <v>30</v>
      </c>
      <c r="AI8" s="29" t="str">
        <f t="shared" si="0"/>
        <v>ناجح</v>
      </c>
      <c r="AJ8" s="30" t="str">
        <f t="shared" si="23"/>
        <v>ناجح</v>
      </c>
    </row>
    <row r="9" spans="2:36" s="20" customFormat="1" ht="24.95" customHeight="1" thickBot="1">
      <c r="B9" s="21">
        <v>6</v>
      </c>
      <c r="C9" s="68" t="s">
        <v>64</v>
      </c>
      <c r="D9" s="68" t="s">
        <v>65</v>
      </c>
      <c r="E9" s="22">
        <f>'محاسبة مالية معمقة 2'!I7</f>
        <v>30</v>
      </c>
      <c r="F9" s="23">
        <f t="shared" si="1"/>
        <v>6</v>
      </c>
      <c r="G9" s="22">
        <f>'تسيير مالي 2'!I7</f>
        <v>30</v>
      </c>
      <c r="H9" s="23">
        <f t="shared" si="2"/>
        <v>6</v>
      </c>
      <c r="I9" s="22">
        <f>'دراسة حالات مالية'!I7</f>
        <v>29.5</v>
      </c>
      <c r="J9" s="23">
        <f t="shared" si="3"/>
        <v>6</v>
      </c>
      <c r="K9" s="24">
        <f t="shared" si="4"/>
        <v>89.5</v>
      </c>
      <c r="L9" s="22">
        <f t="shared" si="5"/>
        <v>14.916666666666666</v>
      </c>
      <c r="M9" s="25">
        <f t="shared" si="6"/>
        <v>18</v>
      </c>
      <c r="N9" s="22">
        <f>'الموازنة التقديرية'!I7</f>
        <v>26.5</v>
      </c>
      <c r="O9" s="23">
        <f t="shared" si="7"/>
        <v>3</v>
      </c>
      <c r="P9" s="22">
        <f>'التقييم المالي للمؤسسات'!I7</f>
        <v>26.25</v>
      </c>
      <c r="Q9" s="23">
        <f t="shared" si="8"/>
        <v>2</v>
      </c>
      <c r="R9" s="22">
        <f>'تقرير التربص'!H7</f>
        <v>15</v>
      </c>
      <c r="S9" s="23">
        <f t="shared" si="9"/>
        <v>4</v>
      </c>
      <c r="T9" s="24">
        <f t="shared" si="10"/>
        <v>67.75</v>
      </c>
      <c r="U9" s="22">
        <f t="shared" si="11"/>
        <v>13.55</v>
      </c>
      <c r="V9" s="25">
        <f t="shared" si="12"/>
        <v>9</v>
      </c>
      <c r="W9" s="22">
        <f>'الأدوات الاحصائية لتحليل بيانات'!H8</f>
        <v>19</v>
      </c>
      <c r="X9" s="23">
        <f t="shared" si="13"/>
        <v>2</v>
      </c>
      <c r="Y9" s="22">
        <f t="shared" si="14"/>
        <v>19</v>
      </c>
      <c r="Z9" s="22">
        <f t="shared" si="15"/>
        <v>19</v>
      </c>
      <c r="AA9" s="23">
        <f t="shared" si="16"/>
        <v>2</v>
      </c>
      <c r="AB9" s="26">
        <f>إنجليزية!H7</f>
        <v>11.5</v>
      </c>
      <c r="AC9" s="23">
        <f t="shared" si="17"/>
        <v>1</v>
      </c>
      <c r="AD9" s="46">
        <f t="shared" si="18"/>
        <v>11.5</v>
      </c>
      <c r="AE9" s="26">
        <f t="shared" si="19"/>
        <v>11.5</v>
      </c>
      <c r="AF9" s="47">
        <f t="shared" si="20"/>
        <v>1</v>
      </c>
      <c r="AG9" s="27">
        <f t="shared" si="21"/>
        <v>14.442307692307692</v>
      </c>
      <c r="AH9" s="28">
        <f t="shared" si="22"/>
        <v>30</v>
      </c>
      <c r="AI9" s="29" t="str">
        <f t="shared" si="0"/>
        <v>ناجح</v>
      </c>
      <c r="AJ9" s="30" t="str">
        <f t="shared" si="23"/>
        <v>ناجح</v>
      </c>
    </row>
    <row r="10" spans="2:36" s="20" customFormat="1" ht="24.95" customHeight="1" thickBot="1">
      <c r="B10" s="21">
        <v>7</v>
      </c>
      <c r="C10" s="68" t="s">
        <v>66</v>
      </c>
      <c r="D10" s="68" t="s">
        <v>67</v>
      </c>
      <c r="E10" s="22">
        <f>'محاسبة مالية معمقة 2'!I8</f>
        <v>20</v>
      </c>
      <c r="F10" s="23">
        <f t="shared" si="1"/>
        <v>6</v>
      </c>
      <c r="G10" s="22">
        <f>'تسيير مالي 2'!I8</f>
        <v>21</v>
      </c>
      <c r="H10" s="23">
        <f t="shared" si="2"/>
        <v>6</v>
      </c>
      <c r="I10" s="22">
        <f>'دراسة حالات مالية'!I8</f>
        <v>27.5</v>
      </c>
      <c r="J10" s="23">
        <f t="shared" si="3"/>
        <v>6</v>
      </c>
      <c r="K10" s="24">
        <f t="shared" si="4"/>
        <v>68.5</v>
      </c>
      <c r="L10" s="22">
        <f t="shared" si="5"/>
        <v>11.416666666666666</v>
      </c>
      <c r="M10" s="25">
        <f t="shared" si="6"/>
        <v>18</v>
      </c>
      <c r="N10" s="22">
        <f>'الموازنة التقديرية'!I8</f>
        <v>22</v>
      </c>
      <c r="O10" s="23">
        <f t="shared" si="7"/>
        <v>3</v>
      </c>
      <c r="P10" s="22">
        <f>'التقييم المالي للمؤسسات'!I8</f>
        <v>21.75</v>
      </c>
      <c r="Q10" s="23">
        <f t="shared" si="8"/>
        <v>2</v>
      </c>
      <c r="R10" s="22">
        <f>'تقرير التربص'!H8</f>
        <v>14</v>
      </c>
      <c r="S10" s="23">
        <f t="shared" si="9"/>
        <v>4</v>
      </c>
      <c r="T10" s="24">
        <f t="shared" si="10"/>
        <v>57.75</v>
      </c>
      <c r="U10" s="22">
        <f t="shared" si="11"/>
        <v>11.55</v>
      </c>
      <c r="V10" s="25">
        <f t="shared" si="12"/>
        <v>9</v>
      </c>
      <c r="W10" s="22">
        <f>'الأدوات الاحصائية لتحليل بيانات'!H9</f>
        <v>14.5</v>
      </c>
      <c r="X10" s="23">
        <f t="shared" si="13"/>
        <v>2</v>
      </c>
      <c r="Y10" s="22">
        <f t="shared" si="14"/>
        <v>14.5</v>
      </c>
      <c r="Z10" s="22">
        <f t="shared" si="15"/>
        <v>14.5</v>
      </c>
      <c r="AA10" s="23">
        <f t="shared" si="16"/>
        <v>2</v>
      </c>
      <c r="AB10" s="26">
        <f>إنجليزية!H8</f>
        <v>13.5</v>
      </c>
      <c r="AC10" s="23">
        <f t="shared" si="17"/>
        <v>1</v>
      </c>
      <c r="AD10" s="46">
        <f t="shared" si="18"/>
        <v>13.5</v>
      </c>
      <c r="AE10" s="26">
        <f t="shared" si="19"/>
        <v>13.5</v>
      </c>
      <c r="AF10" s="47">
        <f t="shared" si="20"/>
        <v>1</v>
      </c>
      <c r="AG10" s="27">
        <f t="shared" si="21"/>
        <v>11.865384615384615</v>
      </c>
      <c r="AH10" s="28">
        <f t="shared" si="22"/>
        <v>30</v>
      </c>
      <c r="AI10" s="29" t="str">
        <f t="shared" si="0"/>
        <v>ناجح</v>
      </c>
      <c r="AJ10" s="30" t="str">
        <f t="shared" si="23"/>
        <v>ناجح</v>
      </c>
    </row>
    <row r="11" spans="2:36" s="20" customFormat="1" ht="24.95" customHeight="1" thickBot="1">
      <c r="B11" s="21">
        <v>8</v>
      </c>
      <c r="C11" s="68" t="s">
        <v>68</v>
      </c>
      <c r="D11" s="68" t="s">
        <v>20</v>
      </c>
      <c r="E11" s="22">
        <f>'محاسبة مالية معمقة 2'!I9</f>
        <v>20</v>
      </c>
      <c r="F11" s="23">
        <f t="shared" si="1"/>
        <v>6</v>
      </c>
      <c r="G11" s="22">
        <f>'تسيير مالي 2'!I9</f>
        <v>26</v>
      </c>
      <c r="H11" s="23">
        <f t="shared" si="2"/>
        <v>6</v>
      </c>
      <c r="I11" s="22">
        <f>'دراسة حالات مالية'!I9</f>
        <v>17</v>
      </c>
      <c r="J11" s="23">
        <f t="shared" si="3"/>
        <v>0</v>
      </c>
      <c r="K11" s="24">
        <f t="shared" si="4"/>
        <v>63</v>
      </c>
      <c r="L11" s="22">
        <f t="shared" si="5"/>
        <v>10.5</v>
      </c>
      <c r="M11" s="25">
        <f t="shared" si="6"/>
        <v>18</v>
      </c>
      <c r="N11" s="22">
        <f>'الموازنة التقديرية'!I9</f>
        <v>20.5</v>
      </c>
      <c r="O11" s="23">
        <f t="shared" si="7"/>
        <v>3</v>
      </c>
      <c r="P11" s="22">
        <f>'التقييم المالي للمؤسسات'!I9</f>
        <v>27.5</v>
      </c>
      <c r="Q11" s="23">
        <f t="shared" si="8"/>
        <v>2</v>
      </c>
      <c r="R11" s="22">
        <f>'تقرير التربص'!H9</f>
        <v>14</v>
      </c>
      <c r="S11" s="23">
        <f t="shared" si="9"/>
        <v>4</v>
      </c>
      <c r="T11" s="24">
        <f t="shared" si="10"/>
        <v>62</v>
      </c>
      <c r="U11" s="22">
        <f t="shared" si="11"/>
        <v>12.4</v>
      </c>
      <c r="V11" s="25">
        <f t="shared" si="12"/>
        <v>9</v>
      </c>
      <c r="W11" s="22">
        <f>'الأدوات الاحصائية لتحليل بيانات'!H10</f>
        <v>12</v>
      </c>
      <c r="X11" s="23">
        <f t="shared" si="13"/>
        <v>2</v>
      </c>
      <c r="Y11" s="22">
        <f t="shared" si="14"/>
        <v>12</v>
      </c>
      <c r="Z11" s="22">
        <f t="shared" si="15"/>
        <v>12</v>
      </c>
      <c r="AA11" s="23">
        <f t="shared" si="16"/>
        <v>2</v>
      </c>
      <c r="AB11" s="26">
        <f>إنجليزية!H9</f>
        <v>14</v>
      </c>
      <c r="AC11" s="23">
        <f t="shared" si="17"/>
        <v>1</v>
      </c>
      <c r="AD11" s="46">
        <f t="shared" si="18"/>
        <v>14</v>
      </c>
      <c r="AE11" s="26">
        <f t="shared" si="19"/>
        <v>14</v>
      </c>
      <c r="AF11" s="47">
        <f t="shared" si="20"/>
        <v>1</v>
      </c>
      <c r="AG11" s="27">
        <f t="shared" si="21"/>
        <v>11.615384615384615</v>
      </c>
      <c r="AH11" s="28">
        <f t="shared" si="22"/>
        <v>30</v>
      </c>
      <c r="AI11" s="29" t="str">
        <f t="shared" si="0"/>
        <v>ناجح</v>
      </c>
      <c r="AJ11" s="30" t="str">
        <f t="shared" si="23"/>
        <v>ناجح</v>
      </c>
    </row>
    <row r="12" spans="2:36" s="20" customFormat="1" ht="24.95" customHeight="1" thickBot="1">
      <c r="B12" s="21">
        <v>9</v>
      </c>
      <c r="C12" s="68" t="s">
        <v>69</v>
      </c>
      <c r="D12" s="68" t="s">
        <v>70</v>
      </c>
      <c r="E12" s="22">
        <f>'محاسبة مالية معمقة 2'!I10</f>
        <v>10</v>
      </c>
      <c r="F12" s="23">
        <f t="shared" si="1"/>
        <v>0</v>
      </c>
      <c r="G12" s="22">
        <f>'تسيير مالي 2'!I10</f>
        <v>27</v>
      </c>
      <c r="H12" s="23">
        <f t="shared" si="2"/>
        <v>6</v>
      </c>
      <c r="I12" s="22">
        <f>'دراسة حالات مالية'!I10</f>
        <v>20.5</v>
      </c>
      <c r="J12" s="23">
        <f t="shared" si="3"/>
        <v>6</v>
      </c>
      <c r="K12" s="24">
        <f t="shared" si="4"/>
        <v>57.5</v>
      </c>
      <c r="L12" s="22">
        <f t="shared" si="5"/>
        <v>9.5833333333333339</v>
      </c>
      <c r="M12" s="25">
        <f t="shared" si="6"/>
        <v>12</v>
      </c>
      <c r="N12" s="22">
        <f>'الموازنة التقديرية'!I10</f>
        <v>24.75</v>
      </c>
      <c r="O12" s="23">
        <f t="shared" si="7"/>
        <v>3</v>
      </c>
      <c r="P12" s="22">
        <f>'التقييم المالي للمؤسسات'!I10</f>
        <v>22</v>
      </c>
      <c r="Q12" s="23">
        <f t="shared" si="8"/>
        <v>2</v>
      </c>
      <c r="R12" s="22">
        <f>'تقرير التربص'!H10</f>
        <v>15</v>
      </c>
      <c r="S12" s="23">
        <f t="shared" si="9"/>
        <v>4</v>
      </c>
      <c r="T12" s="24">
        <f t="shared" si="10"/>
        <v>61.75</v>
      </c>
      <c r="U12" s="22">
        <f t="shared" si="11"/>
        <v>12.35</v>
      </c>
      <c r="V12" s="25">
        <f t="shared" si="12"/>
        <v>9</v>
      </c>
      <c r="W12" s="22">
        <f>'الأدوات الاحصائية لتحليل بيانات'!H11</f>
        <v>8</v>
      </c>
      <c r="X12" s="23">
        <f t="shared" si="13"/>
        <v>0</v>
      </c>
      <c r="Y12" s="22">
        <f t="shared" si="14"/>
        <v>8</v>
      </c>
      <c r="Z12" s="22">
        <f t="shared" si="15"/>
        <v>8</v>
      </c>
      <c r="AA12" s="23">
        <f t="shared" si="16"/>
        <v>0</v>
      </c>
      <c r="AB12" s="26">
        <f>إنجليزية!H10</f>
        <v>12.5</v>
      </c>
      <c r="AC12" s="23">
        <f t="shared" si="17"/>
        <v>1</v>
      </c>
      <c r="AD12" s="46">
        <f t="shared" si="18"/>
        <v>12.5</v>
      </c>
      <c r="AE12" s="26">
        <f t="shared" si="19"/>
        <v>12.5</v>
      </c>
      <c r="AF12" s="47">
        <f t="shared" si="20"/>
        <v>1</v>
      </c>
      <c r="AG12" s="27">
        <f t="shared" si="21"/>
        <v>10.75</v>
      </c>
      <c r="AH12" s="28">
        <f t="shared" si="22"/>
        <v>30</v>
      </c>
      <c r="AI12" s="29" t="str">
        <f t="shared" si="0"/>
        <v>ناجح</v>
      </c>
      <c r="AJ12" s="30" t="str">
        <f t="shared" si="23"/>
        <v>ناجح</v>
      </c>
    </row>
    <row r="13" spans="2:36" s="20" customFormat="1" ht="24.95" customHeight="1" thickBot="1">
      <c r="B13" s="21">
        <v>10</v>
      </c>
      <c r="C13" s="68" t="s">
        <v>71</v>
      </c>
      <c r="D13" s="68" t="s">
        <v>72</v>
      </c>
      <c r="E13" s="22">
        <f>'محاسبة مالية معمقة 2'!I11</f>
        <v>15</v>
      </c>
      <c r="F13" s="23">
        <f t="shared" si="1"/>
        <v>0</v>
      </c>
      <c r="G13" s="22">
        <f>'تسيير مالي 2'!I11</f>
        <v>22</v>
      </c>
      <c r="H13" s="23">
        <f t="shared" si="2"/>
        <v>6</v>
      </c>
      <c r="I13" s="22">
        <f>'دراسة حالات مالية'!I11</f>
        <v>19</v>
      </c>
      <c r="J13" s="23">
        <f t="shared" si="3"/>
        <v>0</v>
      </c>
      <c r="K13" s="24">
        <f t="shared" si="4"/>
        <v>56</v>
      </c>
      <c r="L13" s="22">
        <f t="shared" si="5"/>
        <v>9.3333333333333339</v>
      </c>
      <c r="M13" s="25">
        <f t="shared" si="6"/>
        <v>6</v>
      </c>
      <c r="N13" s="22">
        <f>'الموازنة التقديرية'!I11</f>
        <v>24.5</v>
      </c>
      <c r="O13" s="23">
        <f t="shared" si="7"/>
        <v>3</v>
      </c>
      <c r="P13" s="22">
        <f>'التقييم المالي للمؤسسات'!I11</f>
        <v>19.75</v>
      </c>
      <c r="Q13" s="23">
        <f t="shared" si="8"/>
        <v>0</v>
      </c>
      <c r="R13" s="22">
        <f>'تقرير التربص'!H11</f>
        <v>15</v>
      </c>
      <c r="S13" s="23">
        <f t="shared" si="9"/>
        <v>4</v>
      </c>
      <c r="T13" s="24">
        <f t="shared" si="10"/>
        <v>59.25</v>
      </c>
      <c r="U13" s="22">
        <f t="shared" si="11"/>
        <v>11.85</v>
      </c>
      <c r="V13" s="25">
        <f t="shared" si="12"/>
        <v>9</v>
      </c>
      <c r="W13" s="22">
        <f>'الأدوات الاحصائية لتحليل بيانات'!H12</f>
        <v>14.5</v>
      </c>
      <c r="X13" s="23">
        <f t="shared" si="13"/>
        <v>2</v>
      </c>
      <c r="Y13" s="22">
        <f t="shared" si="14"/>
        <v>14.5</v>
      </c>
      <c r="Z13" s="22">
        <f t="shared" si="15"/>
        <v>14.5</v>
      </c>
      <c r="AA13" s="23">
        <f t="shared" si="16"/>
        <v>2</v>
      </c>
      <c r="AB13" s="26">
        <f>إنجليزية!H11</f>
        <v>11</v>
      </c>
      <c r="AC13" s="23">
        <f t="shared" si="17"/>
        <v>1</v>
      </c>
      <c r="AD13" s="46">
        <f t="shared" si="18"/>
        <v>11</v>
      </c>
      <c r="AE13" s="26">
        <f t="shared" si="19"/>
        <v>11</v>
      </c>
      <c r="AF13" s="47">
        <f t="shared" si="20"/>
        <v>1</v>
      </c>
      <c r="AG13" s="27">
        <f t="shared" si="21"/>
        <v>10.826923076923077</v>
      </c>
      <c r="AH13" s="28">
        <f t="shared" si="22"/>
        <v>30</v>
      </c>
      <c r="AI13" s="29" t="str">
        <f t="shared" si="0"/>
        <v>ناجح</v>
      </c>
      <c r="AJ13" s="30" t="str">
        <f t="shared" si="23"/>
        <v>ناجح</v>
      </c>
    </row>
    <row r="14" spans="2:36" s="20" customFormat="1" ht="24.95" customHeight="1" thickBot="1">
      <c r="B14" s="21">
        <v>11</v>
      </c>
      <c r="C14" s="68" t="s">
        <v>73</v>
      </c>
      <c r="D14" s="68" t="s">
        <v>10</v>
      </c>
      <c r="E14" s="22">
        <f>'محاسبة مالية معمقة 2'!I12</f>
        <v>26</v>
      </c>
      <c r="F14" s="23">
        <f t="shared" si="1"/>
        <v>6</v>
      </c>
      <c r="G14" s="22">
        <f>'تسيير مالي 2'!I12</f>
        <v>20</v>
      </c>
      <c r="H14" s="23">
        <f t="shared" si="2"/>
        <v>6</v>
      </c>
      <c r="I14" s="22">
        <f>'دراسة حالات مالية'!I12</f>
        <v>17</v>
      </c>
      <c r="J14" s="23">
        <f t="shared" si="3"/>
        <v>0</v>
      </c>
      <c r="K14" s="24">
        <f t="shared" si="4"/>
        <v>63</v>
      </c>
      <c r="L14" s="22">
        <f t="shared" si="5"/>
        <v>10.5</v>
      </c>
      <c r="M14" s="25">
        <f t="shared" si="6"/>
        <v>18</v>
      </c>
      <c r="N14" s="22">
        <f>'الموازنة التقديرية'!I12</f>
        <v>22</v>
      </c>
      <c r="O14" s="23">
        <f t="shared" si="7"/>
        <v>3</v>
      </c>
      <c r="P14" s="22">
        <f>'التقييم المالي للمؤسسات'!I12</f>
        <v>27</v>
      </c>
      <c r="Q14" s="23">
        <f t="shared" si="8"/>
        <v>2</v>
      </c>
      <c r="R14" s="22">
        <f>'تقرير التربص'!H12</f>
        <v>16</v>
      </c>
      <c r="S14" s="23">
        <f t="shared" si="9"/>
        <v>4</v>
      </c>
      <c r="T14" s="24">
        <f t="shared" si="10"/>
        <v>65</v>
      </c>
      <c r="U14" s="22">
        <f t="shared" si="11"/>
        <v>13</v>
      </c>
      <c r="V14" s="25">
        <f t="shared" si="12"/>
        <v>9</v>
      </c>
      <c r="W14" s="22">
        <f>'الأدوات الاحصائية لتحليل بيانات'!H13</f>
        <v>18</v>
      </c>
      <c r="X14" s="23">
        <f t="shared" si="13"/>
        <v>2</v>
      </c>
      <c r="Y14" s="22">
        <f t="shared" si="14"/>
        <v>18</v>
      </c>
      <c r="Z14" s="22">
        <f t="shared" si="15"/>
        <v>18</v>
      </c>
      <c r="AA14" s="23">
        <f t="shared" si="16"/>
        <v>2</v>
      </c>
      <c r="AB14" s="26">
        <f>إنجليزية!H12</f>
        <v>12</v>
      </c>
      <c r="AC14" s="23">
        <f t="shared" si="17"/>
        <v>1</v>
      </c>
      <c r="AD14" s="46">
        <f t="shared" si="18"/>
        <v>12</v>
      </c>
      <c r="AE14" s="26">
        <f t="shared" si="19"/>
        <v>12</v>
      </c>
      <c r="AF14" s="47">
        <f t="shared" si="20"/>
        <v>1</v>
      </c>
      <c r="AG14" s="27">
        <f t="shared" si="21"/>
        <v>12.153846153846153</v>
      </c>
      <c r="AH14" s="28">
        <f t="shared" si="22"/>
        <v>30</v>
      </c>
      <c r="AI14" s="29" t="str">
        <f t="shared" si="0"/>
        <v>ناجح</v>
      </c>
      <c r="AJ14" s="30" t="str">
        <f t="shared" si="23"/>
        <v>ناجح</v>
      </c>
    </row>
    <row r="15" spans="2:36" s="20" customFormat="1" ht="24.95" customHeight="1" thickBot="1">
      <c r="B15" s="64">
        <v>12</v>
      </c>
      <c r="C15" s="68" t="s">
        <v>74</v>
      </c>
      <c r="D15" s="68" t="s">
        <v>75</v>
      </c>
      <c r="E15" s="26">
        <f>'محاسبة مالية معمقة 2'!I13</f>
        <v>12</v>
      </c>
      <c r="F15" s="49">
        <f t="shared" si="1"/>
        <v>0</v>
      </c>
      <c r="G15" s="26">
        <f>'تسيير مالي 2'!I13</f>
        <v>29</v>
      </c>
      <c r="H15" s="49">
        <f t="shared" si="2"/>
        <v>6</v>
      </c>
      <c r="I15" s="26">
        <f>'دراسة حالات مالية'!I13</f>
        <v>18</v>
      </c>
      <c r="J15" s="49">
        <f t="shared" si="3"/>
        <v>0</v>
      </c>
      <c r="K15" s="46">
        <f t="shared" si="4"/>
        <v>59</v>
      </c>
      <c r="L15" s="26">
        <f t="shared" si="5"/>
        <v>9.8333333333333339</v>
      </c>
      <c r="M15" s="47">
        <f t="shared" si="6"/>
        <v>6</v>
      </c>
      <c r="N15" s="26">
        <f>'الموازنة التقديرية'!I13</f>
        <v>22</v>
      </c>
      <c r="O15" s="49">
        <f t="shared" si="7"/>
        <v>3</v>
      </c>
      <c r="P15" s="26">
        <f>'التقييم المالي للمؤسسات'!I13</f>
        <v>17.75</v>
      </c>
      <c r="Q15" s="49">
        <f t="shared" si="8"/>
        <v>0</v>
      </c>
      <c r="R15" s="26">
        <f>'تقرير التربص'!H13</f>
        <v>15</v>
      </c>
      <c r="S15" s="49">
        <f t="shared" si="9"/>
        <v>4</v>
      </c>
      <c r="T15" s="46">
        <f t="shared" si="10"/>
        <v>54.75</v>
      </c>
      <c r="U15" s="26">
        <f t="shared" si="11"/>
        <v>10.95</v>
      </c>
      <c r="V15" s="47">
        <f t="shared" si="12"/>
        <v>9</v>
      </c>
      <c r="W15" s="26">
        <f>'الأدوات الاحصائية لتحليل بيانات'!H14</f>
        <v>8</v>
      </c>
      <c r="X15" s="49">
        <f t="shared" si="13"/>
        <v>0</v>
      </c>
      <c r="Y15" s="26">
        <f t="shared" si="14"/>
        <v>8</v>
      </c>
      <c r="Z15" s="26">
        <f t="shared" si="15"/>
        <v>8</v>
      </c>
      <c r="AA15" s="49">
        <f t="shared" si="16"/>
        <v>0</v>
      </c>
      <c r="AB15" s="26">
        <f>إنجليزية!H13</f>
        <v>12.5</v>
      </c>
      <c r="AC15" s="49">
        <f t="shared" si="17"/>
        <v>1</v>
      </c>
      <c r="AD15" s="46">
        <f t="shared" si="18"/>
        <v>12.5</v>
      </c>
      <c r="AE15" s="26">
        <f t="shared" si="19"/>
        <v>12.5</v>
      </c>
      <c r="AF15" s="47">
        <f t="shared" si="20"/>
        <v>1</v>
      </c>
      <c r="AG15" s="48">
        <f t="shared" si="21"/>
        <v>10.326923076923077</v>
      </c>
      <c r="AH15" s="66">
        <f t="shared" si="22"/>
        <v>30</v>
      </c>
      <c r="AI15" s="67" t="str">
        <f t="shared" si="0"/>
        <v>ناجح</v>
      </c>
      <c r="AJ15" s="30" t="str">
        <f t="shared" si="23"/>
        <v>ناجح</v>
      </c>
    </row>
    <row r="16" spans="2:36" s="20" customFormat="1" ht="24.95" customHeight="1" thickBot="1">
      <c r="B16" s="21">
        <v>13</v>
      </c>
      <c r="C16" s="68" t="s">
        <v>76</v>
      </c>
      <c r="D16" s="68" t="s">
        <v>77</v>
      </c>
      <c r="E16" s="22">
        <f>'محاسبة مالية معمقة 2'!I14</f>
        <v>27.5</v>
      </c>
      <c r="F16" s="23">
        <f t="shared" si="1"/>
        <v>6</v>
      </c>
      <c r="G16" s="22">
        <f>'تسيير مالي 2'!I14</f>
        <v>29</v>
      </c>
      <c r="H16" s="23">
        <f t="shared" si="2"/>
        <v>6</v>
      </c>
      <c r="I16" s="22">
        <f>'دراسة حالات مالية'!I14</f>
        <v>29.5</v>
      </c>
      <c r="J16" s="23">
        <f t="shared" si="3"/>
        <v>6</v>
      </c>
      <c r="K16" s="24">
        <f t="shared" si="4"/>
        <v>86</v>
      </c>
      <c r="L16" s="22">
        <f t="shared" si="5"/>
        <v>14.333333333333334</v>
      </c>
      <c r="M16" s="25">
        <f t="shared" si="6"/>
        <v>18</v>
      </c>
      <c r="N16" s="22">
        <f>'الموازنة التقديرية'!I14</f>
        <v>21.5</v>
      </c>
      <c r="O16" s="23">
        <f t="shared" si="7"/>
        <v>3</v>
      </c>
      <c r="P16" s="22">
        <f>'التقييم المالي للمؤسسات'!I14</f>
        <v>24</v>
      </c>
      <c r="Q16" s="23">
        <f t="shared" si="8"/>
        <v>2</v>
      </c>
      <c r="R16" s="22">
        <f>'تقرير التربص'!H14</f>
        <v>15</v>
      </c>
      <c r="S16" s="23">
        <f t="shared" si="9"/>
        <v>4</v>
      </c>
      <c r="T16" s="24">
        <f t="shared" si="10"/>
        <v>60.5</v>
      </c>
      <c r="U16" s="22">
        <f t="shared" si="11"/>
        <v>12.1</v>
      </c>
      <c r="V16" s="25">
        <f t="shared" si="12"/>
        <v>9</v>
      </c>
      <c r="W16" s="22">
        <f>'الأدوات الاحصائية لتحليل بيانات'!H15</f>
        <v>10</v>
      </c>
      <c r="X16" s="23">
        <f t="shared" si="13"/>
        <v>2</v>
      </c>
      <c r="Y16" s="22">
        <f t="shared" si="14"/>
        <v>10</v>
      </c>
      <c r="Z16" s="22">
        <f t="shared" si="15"/>
        <v>10</v>
      </c>
      <c r="AA16" s="23">
        <f t="shared" si="16"/>
        <v>2</v>
      </c>
      <c r="AB16" s="26">
        <f>إنجليزية!H14</f>
        <v>13</v>
      </c>
      <c r="AC16" s="23">
        <f t="shared" si="17"/>
        <v>1</v>
      </c>
      <c r="AD16" s="46">
        <f t="shared" si="18"/>
        <v>13</v>
      </c>
      <c r="AE16" s="26">
        <f t="shared" si="19"/>
        <v>13</v>
      </c>
      <c r="AF16" s="47">
        <f t="shared" si="20"/>
        <v>1</v>
      </c>
      <c r="AG16" s="27">
        <f t="shared" si="21"/>
        <v>13.038461538461538</v>
      </c>
      <c r="AH16" s="28">
        <f t="shared" si="22"/>
        <v>30</v>
      </c>
      <c r="AI16" s="29" t="str">
        <f t="shared" si="0"/>
        <v>ناجح</v>
      </c>
      <c r="AJ16" s="30" t="str">
        <f t="shared" si="23"/>
        <v>ناجح</v>
      </c>
    </row>
    <row r="17" spans="2:36" s="20" customFormat="1" ht="24.95" customHeight="1" thickBot="1">
      <c r="B17" s="21">
        <v>14</v>
      </c>
      <c r="C17" s="68" t="s">
        <v>78</v>
      </c>
      <c r="D17" s="68" t="s">
        <v>79</v>
      </c>
      <c r="E17" s="22">
        <f>'محاسبة مالية معمقة 2'!I15</f>
        <v>20</v>
      </c>
      <c r="F17" s="23">
        <f t="shared" si="1"/>
        <v>6</v>
      </c>
      <c r="G17" s="22">
        <f>'تسيير مالي 2'!I15</f>
        <v>14</v>
      </c>
      <c r="H17" s="23">
        <f t="shared" si="2"/>
        <v>0</v>
      </c>
      <c r="I17" s="22">
        <f>'دراسة حالات مالية'!I15</f>
        <v>24</v>
      </c>
      <c r="J17" s="23">
        <f t="shared" si="3"/>
        <v>6</v>
      </c>
      <c r="K17" s="24">
        <f t="shared" si="4"/>
        <v>58</v>
      </c>
      <c r="L17" s="22">
        <f t="shared" si="5"/>
        <v>9.6666666666666661</v>
      </c>
      <c r="M17" s="25">
        <f t="shared" si="6"/>
        <v>12</v>
      </c>
      <c r="N17" s="22">
        <f>'الموازنة التقديرية'!I15</f>
        <v>23.5</v>
      </c>
      <c r="O17" s="23">
        <f t="shared" si="7"/>
        <v>3</v>
      </c>
      <c r="P17" s="22">
        <f>'التقييم المالي للمؤسسات'!I15</f>
        <v>25.25</v>
      </c>
      <c r="Q17" s="23">
        <f t="shared" si="8"/>
        <v>2</v>
      </c>
      <c r="R17" s="22">
        <f>'تقرير التربص'!H15</f>
        <v>14</v>
      </c>
      <c r="S17" s="23">
        <f t="shared" si="9"/>
        <v>4</v>
      </c>
      <c r="T17" s="24">
        <f t="shared" si="10"/>
        <v>62.75</v>
      </c>
      <c r="U17" s="22">
        <f t="shared" si="11"/>
        <v>12.55</v>
      </c>
      <c r="V17" s="25">
        <f t="shared" si="12"/>
        <v>9</v>
      </c>
      <c r="W17" s="22">
        <f>'الأدوات الاحصائية لتحليل بيانات'!H16</f>
        <v>12.5</v>
      </c>
      <c r="X17" s="23">
        <f t="shared" si="13"/>
        <v>2</v>
      </c>
      <c r="Y17" s="22">
        <f t="shared" si="14"/>
        <v>12.5</v>
      </c>
      <c r="Z17" s="22">
        <f t="shared" si="15"/>
        <v>12.5</v>
      </c>
      <c r="AA17" s="23">
        <f t="shared" si="16"/>
        <v>2</v>
      </c>
      <c r="AB17" s="26">
        <f>إنجليزية!H15</f>
        <v>11.5</v>
      </c>
      <c r="AC17" s="23">
        <f t="shared" si="17"/>
        <v>1</v>
      </c>
      <c r="AD17" s="46">
        <f t="shared" si="18"/>
        <v>11.5</v>
      </c>
      <c r="AE17" s="26">
        <f t="shared" si="19"/>
        <v>11.5</v>
      </c>
      <c r="AF17" s="47">
        <f t="shared" si="20"/>
        <v>1</v>
      </c>
      <c r="AG17" s="27">
        <f t="shared" si="21"/>
        <v>11.134615384615385</v>
      </c>
      <c r="AH17" s="28">
        <f t="shared" si="22"/>
        <v>30</v>
      </c>
      <c r="AI17" s="29" t="str">
        <f t="shared" si="0"/>
        <v>ناجح</v>
      </c>
      <c r="AJ17" s="30" t="str">
        <f t="shared" si="23"/>
        <v>ناجح</v>
      </c>
    </row>
    <row r="18" spans="2:36" s="20" customFormat="1" ht="24.95" customHeight="1" thickBot="1">
      <c r="B18" s="21">
        <v>15</v>
      </c>
      <c r="C18" s="68" t="s">
        <v>80</v>
      </c>
      <c r="D18" s="68" t="s">
        <v>81</v>
      </c>
      <c r="E18" s="79">
        <v>18.68</v>
      </c>
      <c r="F18" s="80">
        <f t="shared" si="1"/>
        <v>0</v>
      </c>
      <c r="G18" s="22">
        <f>'تسيير مالي 2'!I16</f>
        <v>19</v>
      </c>
      <c r="H18" s="23">
        <f t="shared" si="2"/>
        <v>0</v>
      </c>
      <c r="I18" s="22">
        <f>'دراسة حالات مالية'!I16</f>
        <v>15.5</v>
      </c>
      <c r="J18" s="23">
        <f t="shared" si="3"/>
        <v>0</v>
      </c>
      <c r="K18" s="24">
        <f t="shared" si="4"/>
        <v>53.18</v>
      </c>
      <c r="L18" s="22">
        <f t="shared" si="5"/>
        <v>8.8633333333333333</v>
      </c>
      <c r="M18" s="25">
        <f t="shared" si="6"/>
        <v>0</v>
      </c>
      <c r="N18" s="22">
        <f>'الموازنة التقديرية'!I16</f>
        <v>23.25</v>
      </c>
      <c r="O18" s="23">
        <f t="shared" si="7"/>
        <v>3</v>
      </c>
      <c r="P18" s="22">
        <f>'التقييم المالي للمؤسسات'!I16</f>
        <v>21.75</v>
      </c>
      <c r="Q18" s="23">
        <f t="shared" si="8"/>
        <v>2</v>
      </c>
      <c r="R18" s="22">
        <f>'تقرير التربص'!H16</f>
        <v>16</v>
      </c>
      <c r="S18" s="23">
        <f t="shared" si="9"/>
        <v>4</v>
      </c>
      <c r="T18" s="24">
        <f t="shared" si="10"/>
        <v>61</v>
      </c>
      <c r="U18" s="22">
        <f t="shared" si="11"/>
        <v>12.2</v>
      </c>
      <c r="V18" s="25">
        <f t="shared" si="12"/>
        <v>9</v>
      </c>
      <c r="W18" s="22">
        <f>'الأدوات الاحصائية لتحليل بيانات'!H17</f>
        <v>11.5</v>
      </c>
      <c r="X18" s="23">
        <f t="shared" si="13"/>
        <v>2</v>
      </c>
      <c r="Y18" s="22">
        <f t="shared" si="14"/>
        <v>11.5</v>
      </c>
      <c r="Z18" s="22">
        <f t="shared" si="15"/>
        <v>11.5</v>
      </c>
      <c r="AA18" s="23">
        <f t="shared" si="16"/>
        <v>2</v>
      </c>
      <c r="AB18" s="26">
        <f>إنجليزية!H16</f>
        <v>12</v>
      </c>
      <c r="AC18" s="23">
        <f t="shared" si="17"/>
        <v>1</v>
      </c>
      <c r="AD18" s="46">
        <f t="shared" si="18"/>
        <v>12</v>
      </c>
      <c r="AE18" s="26">
        <f t="shared" si="19"/>
        <v>12</v>
      </c>
      <c r="AF18" s="47">
        <f t="shared" si="20"/>
        <v>1</v>
      </c>
      <c r="AG18" s="81">
        <f t="shared" si="21"/>
        <v>10.590769230769231</v>
      </c>
      <c r="AH18" s="82">
        <f t="shared" si="22"/>
        <v>30</v>
      </c>
      <c r="AI18" s="83" t="str">
        <f t="shared" si="0"/>
        <v>ناجح</v>
      </c>
      <c r="AJ18" s="84" t="s">
        <v>207</v>
      </c>
    </row>
    <row r="19" spans="2:36" s="20" customFormat="1" ht="24.95" customHeight="1" thickBot="1">
      <c r="B19" s="21">
        <v>16</v>
      </c>
      <c r="C19" s="68" t="s">
        <v>82</v>
      </c>
      <c r="D19" s="68" t="s">
        <v>83</v>
      </c>
      <c r="E19" s="22">
        <f>'محاسبة مالية معمقة 2'!I17</f>
        <v>20</v>
      </c>
      <c r="F19" s="23">
        <f t="shared" si="1"/>
        <v>6</v>
      </c>
      <c r="G19" s="22">
        <f>'تسيير مالي 2'!I17</f>
        <v>23</v>
      </c>
      <c r="H19" s="23">
        <f t="shared" si="2"/>
        <v>6</v>
      </c>
      <c r="I19" s="22">
        <f>'دراسة حالات مالية'!I17</f>
        <v>28</v>
      </c>
      <c r="J19" s="23">
        <f t="shared" si="3"/>
        <v>6</v>
      </c>
      <c r="K19" s="24">
        <f t="shared" si="4"/>
        <v>71</v>
      </c>
      <c r="L19" s="22">
        <f t="shared" si="5"/>
        <v>11.833333333333334</v>
      </c>
      <c r="M19" s="25">
        <f t="shared" si="6"/>
        <v>18</v>
      </c>
      <c r="N19" s="22">
        <f>'الموازنة التقديرية'!I17</f>
        <v>24.75</v>
      </c>
      <c r="O19" s="23">
        <f t="shared" si="7"/>
        <v>3</v>
      </c>
      <c r="P19" s="22">
        <f>'التقييم المالي للمؤسسات'!I17</f>
        <v>18.75</v>
      </c>
      <c r="Q19" s="23">
        <f t="shared" si="8"/>
        <v>0</v>
      </c>
      <c r="R19" s="22">
        <f>'تقرير التربص'!H17</f>
        <v>16</v>
      </c>
      <c r="S19" s="23">
        <f t="shared" si="9"/>
        <v>4</v>
      </c>
      <c r="T19" s="24">
        <f t="shared" si="10"/>
        <v>59.5</v>
      </c>
      <c r="U19" s="22">
        <f t="shared" si="11"/>
        <v>11.9</v>
      </c>
      <c r="V19" s="25">
        <f t="shared" si="12"/>
        <v>9</v>
      </c>
      <c r="W19" s="22">
        <f>'الأدوات الاحصائية لتحليل بيانات'!H18</f>
        <v>14.5</v>
      </c>
      <c r="X19" s="23">
        <f t="shared" si="13"/>
        <v>2</v>
      </c>
      <c r="Y19" s="22">
        <f t="shared" si="14"/>
        <v>14.5</v>
      </c>
      <c r="Z19" s="22">
        <f t="shared" si="15"/>
        <v>14.5</v>
      </c>
      <c r="AA19" s="23">
        <f t="shared" si="16"/>
        <v>2</v>
      </c>
      <c r="AB19" s="26">
        <f>إنجليزية!H17</f>
        <v>13</v>
      </c>
      <c r="AC19" s="23">
        <f t="shared" si="17"/>
        <v>1</v>
      </c>
      <c r="AD19" s="46">
        <f t="shared" si="18"/>
        <v>13</v>
      </c>
      <c r="AE19" s="26">
        <f t="shared" si="19"/>
        <v>13</v>
      </c>
      <c r="AF19" s="47">
        <f t="shared" si="20"/>
        <v>1</v>
      </c>
      <c r="AG19" s="27">
        <f t="shared" si="21"/>
        <v>12.153846153846153</v>
      </c>
      <c r="AH19" s="28">
        <f t="shared" si="22"/>
        <v>30</v>
      </c>
      <c r="AI19" s="29" t="str">
        <f t="shared" si="0"/>
        <v>ناجح</v>
      </c>
      <c r="AJ19" s="30" t="str">
        <f t="shared" si="23"/>
        <v>ناجح</v>
      </c>
    </row>
    <row r="20" spans="2:36" s="20" customFormat="1" ht="24.95" customHeight="1" thickBot="1">
      <c r="B20" s="21">
        <v>17</v>
      </c>
      <c r="C20" s="68" t="s">
        <v>84</v>
      </c>
      <c r="D20" s="68" t="s">
        <v>11</v>
      </c>
      <c r="E20" s="22">
        <f>'محاسبة مالية معمقة 2'!I18</f>
        <v>21</v>
      </c>
      <c r="F20" s="23">
        <f t="shared" si="1"/>
        <v>6</v>
      </c>
      <c r="G20" s="22">
        <f>'تسيير مالي 2'!I18</f>
        <v>25</v>
      </c>
      <c r="H20" s="23">
        <f t="shared" si="2"/>
        <v>6</v>
      </c>
      <c r="I20" s="22">
        <f>'دراسة حالات مالية'!I18</f>
        <v>28</v>
      </c>
      <c r="J20" s="23">
        <f t="shared" si="3"/>
        <v>6</v>
      </c>
      <c r="K20" s="24">
        <f t="shared" si="4"/>
        <v>74</v>
      </c>
      <c r="L20" s="22">
        <f t="shared" si="5"/>
        <v>12.333333333333334</v>
      </c>
      <c r="M20" s="25">
        <f t="shared" si="6"/>
        <v>18</v>
      </c>
      <c r="N20" s="22">
        <f>'الموازنة التقديرية'!I18</f>
        <v>29</v>
      </c>
      <c r="O20" s="23">
        <f t="shared" si="7"/>
        <v>3</v>
      </c>
      <c r="P20" s="22">
        <f>'التقييم المالي للمؤسسات'!I18</f>
        <v>23</v>
      </c>
      <c r="Q20" s="23">
        <f t="shared" si="8"/>
        <v>2</v>
      </c>
      <c r="R20" s="22">
        <f>'تقرير التربص'!H18</f>
        <v>15</v>
      </c>
      <c r="S20" s="23">
        <f t="shared" si="9"/>
        <v>4</v>
      </c>
      <c r="T20" s="24">
        <f t="shared" si="10"/>
        <v>67</v>
      </c>
      <c r="U20" s="22">
        <f t="shared" si="11"/>
        <v>13.4</v>
      </c>
      <c r="V20" s="25">
        <f t="shared" si="12"/>
        <v>9</v>
      </c>
      <c r="W20" s="22">
        <f>'الأدوات الاحصائية لتحليل بيانات'!H19</f>
        <v>15.5</v>
      </c>
      <c r="X20" s="23">
        <f t="shared" si="13"/>
        <v>2</v>
      </c>
      <c r="Y20" s="22">
        <f t="shared" si="14"/>
        <v>15.5</v>
      </c>
      <c r="Z20" s="22">
        <f t="shared" si="15"/>
        <v>15.5</v>
      </c>
      <c r="AA20" s="23">
        <f t="shared" si="16"/>
        <v>2</v>
      </c>
      <c r="AB20" s="26">
        <f>إنجليزية!H18</f>
        <v>12</v>
      </c>
      <c r="AC20" s="23">
        <f t="shared" si="17"/>
        <v>1</v>
      </c>
      <c r="AD20" s="46">
        <f t="shared" si="18"/>
        <v>12</v>
      </c>
      <c r="AE20" s="26">
        <f t="shared" si="19"/>
        <v>12</v>
      </c>
      <c r="AF20" s="47">
        <f t="shared" si="20"/>
        <v>1</v>
      </c>
      <c r="AG20" s="27">
        <f t="shared" si="21"/>
        <v>12.961538461538462</v>
      </c>
      <c r="AH20" s="28">
        <f t="shared" si="22"/>
        <v>30</v>
      </c>
      <c r="AI20" s="29" t="str">
        <f t="shared" si="0"/>
        <v>ناجح</v>
      </c>
      <c r="AJ20" s="30" t="str">
        <f t="shared" si="23"/>
        <v>ناجح</v>
      </c>
    </row>
    <row r="21" spans="2:36" s="20" customFormat="1" ht="24.95" customHeight="1" thickBot="1">
      <c r="B21" s="21">
        <v>18</v>
      </c>
      <c r="C21" s="68" t="s">
        <v>85</v>
      </c>
      <c r="D21" s="68" t="s">
        <v>86</v>
      </c>
      <c r="E21" s="22">
        <f>'محاسبة مالية معمقة 2'!I19</f>
        <v>15.5</v>
      </c>
      <c r="F21" s="49">
        <f t="shared" si="1"/>
        <v>0</v>
      </c>
      <c r="G21" s="22">
        <f>'تسيير مالي 2'!I19</f>
        <v>21</v>
      </c>
      <c r="H21" s="49">
        <f t="shared" si="2"/>
        <v>6</v>
      </c>
      <c r="I21" s="22">
        <f>'دراسة حالات مالية'!I19</f>
        <v>27.5</v>
      </c>
      <c r="J21" s="49">
        <f t="shared" si="3"/>
        <v>6</v>
      </c>
      <c r="K21" s="46">
        <f t="shared" si="4"/>
        <v>64</v>
      </c>
      <c r="L21" s="26">
        <f t="shared" si="5"/>
        <v>10.666666666666666</v>
      </c>
      <c r="M21" s="47">
        <f t="shared" si="6"/>
        <v>18</v>
      </c>
      <c r="N21" s="22">
        <f>'الموازنة التقديرية'!I19</f>
        <v>22.25</v>
      </c>
      <c r="O21" s="23">
        <f t="shared" si="7"/>
        <v>3</v>
      </c>
      <c r="P21" s="22">
        <f>'التقييم المالي للمؤسسات'!I19</f>
        <v>20.5</v>
      </c>
      <c r="Q21" s="23">
        <f t="shared" si="8"/>
        <v>2</v>
      </c>
      <c r="R21" s="22">
        <f>'تقرير التربص'!H19</f>
        <v>15</v>
      </c>
      <c r="S21" s="23">
        <f t="shared" si="9"/>
        <v>4</v>
      </c>
      <c r="T21" s="24">
        <f t="shared" si="10"/>
        <v>57.75</v>
      </c>
      <c r="U21" s="22">
        <f t="shared" si="11"/>
        <v>11.55</v>
      </c>
      <c r="V21" s="25">
        <f t="shared" si="12"/>
        <v>9</v>
      </c>
      <c r="W21" s="22">
        <f>'الأدوات الاحصائية لتحليل بيانات'!H20</f>
        <v>5.5</v>
      </c>
      <c r="X21" s="23">
        <f t="shared" si="13"/>
        <v>0</v>
      </c>
      <c r="Y21" s="26">
        <f t="shared" si="14"/>
        <v>5.5</v>
      </c>
      <c r="Z21" s="26">
        <f t="shared" si="15"/>
        <v>5.5</v>
      </c>
      <c r="AA21" s="23">
        <f t="shared" si="16"/>
        <v>0</v>
      </c>
      <c r="AB21" s="26">
        <f>إنجليزية!H19</f>
        <v>11.5</v>
      </c>
      <c r="AC21" s="49">
        <f t="shared" si="17"/>
        <v>1</v>
      </c>
      <c r="AD21" s="46">
        <f t="shared" si="18"/>
        <v>11.5</v>
      </c>
      <c r="AE21" s="26">
        <f t="shared" si="19"/>
        <v>11.5</v>
      </c>
      <c r="AF21" s="47">
        <f t="shared" si="20"/>
        <v>1</v>
      </c>
      <c r="AG21" s="27">
        <f t="shared" si="21"/>
        <v>10.673076923076923</v>
      </c>
      <c r="AH21" s="28">
        <f t="shared" si="22"/>
        <v>30</v>
      </c>
      <c r="AI21" s="29" t="str">
        <f t="shared" si="0"/>
        <v>ناجح</v>
      </c>
      <c r="AJ21" s="30" t="str">
        <f t="shared" si="23"/>
        <v>ناجح</v>
      </c>
    </row>
    <row r="22" spans="2:36" s="20" customFormat="1" ht="24.95" customHeight="1" thickBot="1">
      <c r="B22" s="21">
        <v>19</v>
      </c>
      <c r="C22" s="68" t="s">
        <v>87</v>
      </c>
      <c r="D22" s="68" t="s">
        <v>9</v>
      </c>
      <c r="E22" s="22">
        <f>'محاسبة مالية معمقة 2'!I20</f>
        <v>13</v>
      </c>
      <c r="F22" s="23">
        <f t="shared" si="1"/>
        <v>0</v>
      </c>
      <c r="G22" s="22">
        <f>'تسيير مالي 2'!I20</f>
        <v>12.5</v>
      </c>
      <c r="H22" s="23">
        <f t="shared" si="2"/>
        <v>0</v>
      </c>
      <c r="I22" s="22">
        <f>'دراسة حالات مالية'!I20</f>
        <v>22</v>
      </c>
      <c r="J22" s="23">
        <f t="shared" si="3"/>
        <v>6</v>
      </c>
      <c r="K22" s="24">
        <f t="shared" si="4"/>
        <v>47.5</v>
      </c>
      <c r="L22" s="22">
        <f t="shared" si="5"/>
        <v>7.916666666666667</v>
      </c>
      <c r="M22" s="25">
        <f t="shared" si="6"/>
        <v>6</v>
      </c>
      <c r="N22" s="22">
        <f>'الموازنة التقديرية'!I20</f>
        <v>21</v>
      </c>
      <c r="O22" s="23">
        <f t="shared" si="7"/>
        <v>3</v>
      </c>
      <c r="P22" s="22">
        <f>'التقييم المالي للمؤسسات'!I20</f>
        <v>20.5</v>
      </c>
      <c r="Q22" s="23">
        <f t="shared" si="8"/>
        <v>2</v>
      </c>
      <c r="R22" s="22">
        <f>'تقرير التربص'!H20</f>
        <v>13</v>
      </c>
      <c r="S22" s="23">
        <f t="shared" si="9"/>
        <v>4</v>
      </c>
      <c r="T22" s="24">
        <f t="shared" si="10"/>
        <v>54.5</v>
      </c>
      <c r="U22" s="22">
        <f t="shared" si="11"/>
        <v>10.9</v>
      </c>
      <c r="V22" s="25">
        <f t="shared" si="12"/>
        <v>9</v>
      </c>
      <c r="W22" s="22">
        <f>'الأدوات الاحصائية لتحليل بيانات'!H21</f>
        <v>10</v>
      </c>
      <c r="X22" s="23">
        <f t="shared" si="13"/>
        <v>2</v>
      </c>
      <c r="Y22" s="22">
        <f t="shared" si="14"/>
        <v>10</v>
      </c>
      <c r="Z22" s="22">
        <f t="shared" si="15"/>
        <v>10</v>
      </c>
      <c r="AA22" s="23">
        <f t="shared" si="16"/>
        <v>2</v>
      </c>
      <c r="AB22" s="26">
        <f>إنجليزية!H20</f>
        <v>14</v>
      </c>
      <c r="AC22" s="23">
        <f t="shared" si="17"/>
        <v>1</v>
      </c>
      <c r="AD22" s="46">
        <f t="shared" si="18"/>
        <v>14</v>
      </c>
      <c r="AE22" s="26">
        <f t="shared" si="19"/>
        <v>14</v>
      </c>
      <c r="AF22" s="47">
        <f t="shared" si="20"/>
        <v>1</v>
      </c>
      <c r="AG22" s="27">
        <f t="shared" si="21"/>
        <v>9.6923076923076916</v>
      </c>
      <c r="AH22" s="28">
        <f t="shared" si="22"/>
        <v>18</v>
      </c>
      <c r="AI22" s="29" t="str">
        <f t="shared" si="0"/>
        <v>مؤجل</v>
      </c>
      <c r="AJ22" s="30" t="str">
        <f t="shared" si="23"/>
        <v>مؤجل</v>
      </c>
    </row>
    <row r="23" spans="2:36" s="20" customFormat="1" ht="24.95" customHeight="1" thickBot="1">
      <c r="B23" s="21">
        <v>20</v>
      </c>
      <c r="C23" s="68" t="s">
        <v>88</v>
      </c>
      <c r="D23" s="68" t="s">
        <v>89</v>
      </c>
      <c r="E23" s="22">
        <f>'محاسبة مالية معمقة 2'!I21</f>
        <v>14.5</v>
      </c>
      <c r="F23" s="23">
        <f t="shared" si="1"/>
        <v>0</v>
      </c>
      <c r="G23" s="22">
        <f>'تسيير مالي 2'!I21</f>
        <v>13</v>
      </c>
      <c r="H23" s="23">
        <f t="shared" si="2"/>
        <v>0</v>
      </c>
      <c r="I23" s="22">
        <f>'دراسة حالات مالية'!I21</f>
        <v>17</v>
      </c>
      <c r="J23" s="23">
        <f t="shared" si="3"/>
        <v>0</v>
      </c>
      <c r="K23" s="24">
        <f t="shared" si="4"/>
        <v>44.5</v>
      </c>
      <c r="L23" s="22">
        <f t="shared" si="5"/>
        <v>7.416666666666667</v>
      </c>
      <c r="M23" s="25">
        <f t="shared" si="6"/>
        <v>0</v>
      </c>
      <c r="N23" s="22">
        <f>'الموازنة التقديرية'!I21</f>
        <v>26.25</v>
      </c>
      <c r="O23" s="23">
        <f t="shared" si="7"/>
        <v>3</v>
      </c>
      <c r="P23" s="22">
        <f>'التقييم المالي للمؤسسات'!I21</f>
        <v>20</v>
      </c>
      <c r="Q23" s="23">
        <f t="shared" si="8"/>
        <v>2</v>
      </c>
      <c r="R23" s="22">
        <f>'تقرير التربص'!H21</f>
        <v>15</v>
      </c>
      <c r="S23" s="23">
        <f t="shared" si="9"/>
        <v>4</v>
      </c>
      <c r="T23" s="24">
        <f t="shared" si="10"/>
        <v>61.25</v>
      </c>
      <c r="U23" s="22">
        <f t="shared" si="11"/>
        <v>12.25</v>
      </c>
      <c r="V23" s="25">
        <f t="shared" si="12"/>
        <v>9</v>
      </c>
      <c r="W23" s="22">
        <f>'الأدوات الاحصائية لتحليل بيانات'!H22</f>
        <v>2.5</v>
      </c>
      <c r="X23" s="23">
        <f t="shared" si="13"/>
        <v>0</v>
      </c>
      <c r="Y23" s="22">
        <f t="shared" si="14"/>
        <v>2.5</v>
      </c>
      <c r="Z23" s="22">
        <f t="shared" si="15"/>
        <v>2.5</v>
      </c>
      <c r="AA23" s="23">
        <f t="shared" si="16"/>
        <v>0</v>
      </c>
      <c r="AB23" s="26">
        <f>إنجليزية!H21</f>
        <v>12.5</v>
      </c>
      <c r="AC23" s="23">
        <f t="shared" si="17"/>
        <v>1</v>
      </c>
      <c r="AD23" s="46">
        <f t="shared" si="18"/>
        <v>12.5</v>
      </c>
      <c r="AE23" s="26">
        <f t="shared" si="19"/>
        <v>12.5</v>
      </c>
      <c r="AF23" s="47">
        <f t="shared" si="20"/>
        <v>1</v>
      </c>
      <c r="AG23" s="27">
        <f t="shared" si="21"/>
        <v>9.2884615384615383</v>
      </c>
      <c r="AH23" s="28">
        <f t="shared" si="22"/>
        <v>10</v>
      </c>
      <c r="AI23" s="29" t="str">
        <f t="shared" si="0"/>
        <v>مؤجل</v>
      </c>
      <c r="AJ23" s="30" t="str">
        <f t="shared" si="23"/>
        <v>مؤجل</v>
      </c>
    </row>
    <row r="24" spans="2:36" s="20" customFormat="1" ht="24.95" customHeight="1" thickBot="1">
      <c r="B24" s="21">
        <v>21</v>
      </c>
      <c r="C24" s="68" t="s">
        <v>90</v>
      </c>
      <c r="D24" s="68" t="s">
        <v>91</v>
      </c>
      <c r="E24" s="22">
        <f>'محاسبة مالية معمقة 2'!I22</f>
        <v>22.5</v>
      </c>
      <c r="F24" s="23">
        <f t="shared" si="1"/>
        <v>6</v>
      </c>
      <c r="G24" s="22">
        <f>'تسيير مالي 2'!I22</f>
        <v>24</v>
      </c>
      <c r="H24" s="23">
        <f t="shared" si="2"/>
        <v>6</v>
      </c>
      <c r="I24" s="22">
        <f>'دراسة حالات مالية'!I22</f>
        <v>30</v>
      </c>
      <c r="J24" s="23">
        <f t="shared" si="3"/>
        <v>6</v>
      </c>
      <c r="K24" s="24">
        <f t="shared" si="4"/>
        <v>76.5</v>
      </c>
      <c r="L24" s="22">
        <f t="shared" si="5"/>
        <v>12.75</v>
      </c>
      <c r="M24" s="25">
        <f t="shared" si="6"/>
        <v>18</v>
      </c>
      <c r="N24" s="22">
        <f>'الموازنة التقديرية'!I22</f>
        <v>22.75</v>
      </c>
      <c r="O24" s="23">
        <f t="shared" si="7"/>
        <v>3</v>
      </c>
      <c r="P24" s="22">
        <f>'التقييم المالي للمؤسسات'!I22</f>
        <v>16.25</v>
      </c>
      <c r="Q24" s="23">
        <f t="shared" si="8"/>
        <v>0</v>
      </c>
      <c r="R24" s="22">
        <f>'تقرير التربص'!H22</f>
        <v>15</v>
      </c>
      <c r="S24" s="23">
        <f t="shared" si="9"/>
        <v>4</v>
      </c>
      <c r="T24" s="24">
        <f t="shared" si="10"/>
        <v>54</v>
      </c>
      <c r="U24" s="22">
        <f t="shared" si="11"/>
        <v>10.8</v>
      </c>
      <c r="V24" s="25">
        <f t="shared" si="12"/>
        <v>9</v>
      </c>
      <c r="W24" s="22">
        <f>'الأدوات الاحصائية لتحليل بيانات'!H23</f>
        <v>9</v>
      </c>
      <c r="X24" s="23">
        <f t="shared" si="13"/>
        <v>0</v>
      </c>
      <c r="Y24" s="22">
        <f t="shared" si="14"/>
        <v>9</v>
      </c>
      <c r="Z24" s="22">
        <f t="shared" si="15"/>
        <v>9</v>
      </c>
      <c r="AA24" s="23">
        <f t="shared" si="16"/>
        <v>0</v>
      </c>
      <c r="AB24" s="26">
        <f>إنجليزية!H22</f>
        <v>11</v>
      </c>
      <c r="AC24" s="23">
        <f t="shared" si="17"/>
        <v>1</v>
      </c>
      <c r="AD24" s="46">
        <f t="shared" si="18"/>
        <v>11</v>
      </c>
      <c r="AE24" s="26">
        <f t="shared" si="19"/>
        <v>11</v>
      </c>
      <c r="AF24" s="47">
        <f t="shared" si="20"/>
        <v>1</v>
      </c>
      <c r="AG24" s="27">
        <f t="shared" si="21"/>
        <v>11.576923076923077</v>
      </c>
      <c r="AH24" s="28">
        <f t="shared" si="22"/>
        <v>30</v>
      </c>
      <c r="AI24" s="29" t="str">
        <f t="shared" si="0"/>
        <v>ناجح</v>
      </c>
      <c r="AJ24" s="30" t="str">
        <f t="shared" si="23"/>
        <v>ناجح</v>
      </c>
    </row>
    <row r="25" spans="2:36" s="20" customFormat="1" ht="24.95" customHeight="1" thickBot="1">
      <c r="B25" s="21">
        <v>22</v>
      </c>
      <c r="C25" s="68" t="s">
        <v>92</v>
      </c>
      <c r="D25" s="68" t="s">
        <v>93</v>
      </c>
      <c r="E25" s="22">
        <f>'محاسبة مالية معمقة 2'!I23</f>
        <v>26</v>
      </c>
      <c r="F25" s="23">
        <f t="shared" ref="F25:F26" si="24">IF(E25&gt;=20,6,0)</f>
        <v>6</v>
      </c>
      <c r="G25" s="22">
        <f>'تسيير مالي 2'!I23</f>
        <v>22.5</v>
      </c>
      <c r="H25" s="23">
        <f t="shared" ref="H25:H26" si="25">IF(G25&gt;=20,6,0)</f>
        <v>6</v>
      </c>
      <c r="I25" s="22">
        <f>'دراسة حالات مالية'!I23</f>
        <v>29.5</v>
      </c>
      <c r="J25" s="23">
        <f t="shared" ref="J25:J26" si="26">IF(I25&gt;=20,6,0)</f>
        <v>6</v>
      </c>
      <c r="K25" s="24">
        <f t="shared" ref="K25:K26" si="27">E25+G25+I25</f>
        <v>78</v>
      </c>
      <c r="L25" s="22">
        <f t="shared" ref="L25:L26" si="28">K25/6</f>
        <v>13</v>
      </c>
      <c r="M25" s="25">
        <f t="shared" ref="M25:M26" si="29">IF(L25&gt;=10,18,F25+H25+J25)</f>
        <v>18</v>
      </c>
      <c r="N25" s="22">
        <f>'الموازنة التقديرية'!I23</f>
        <v>25.25</v>
      </c>
      <c r="O25" s="23">
        <f t="shared" ref="O25:O26" si="30">IF(N25&gt;=20,3,0)</f>
        <v>3</v>
      </c>
      <c r="P25" s="22">
        <f>'التقييم المالي للمؤسسات'!I23</f>
        <v>22.5</v>
      </c>
      <c r="Q25" s="23">
        <f t="shared" ref="Q25:Q26" si="31">IF(P25&gt;=20,2,0)</f>
        <v>2</v>
      </c>
      <c r="R25" s="22">
        <f>'تقرير التربص'!H23</f>
        <v>14</v>
      </c>
      <c r="S25" s="23">
        <f t="shared" ref="S25:S26" si="32">IF(R25&gt;=10,4,0)</f>
        <v>4</v>
      </c>
      <c r="T25" s="24">
        <f t="shared" ref="T25:T26" si="33">N25+P25+R25</f>
        <v>61.75</v>
      </c>
      <c r="U25" s="22">
        <f t="shared" ref="U25:U26" si="34">T25/5</f>
        <v>12.35</v>
      </c>
      <c r="V25" s="25">
        <f t="shared" ref="V25:V26" si="35">IF(U25&gt;=10,9,O25+Q25+S25)</f>
        <v>9</v>
      </c>
      <c r="W25" s="22">
        <f>'الأدوات الاحصائية لتحليل بيانات'!H24</f>
        <v>7</v>
      </c>
      <c r="X25" s="23">
        <f t="shared" ref="X25:X26" si="36">IF(W25&gt;=10,2,0)</f>
        <v>0</v>
      </c>
      <c r="Y25" s="22">
        <f t="shared" ref="Y25:Y26" si="37">W25</f>
        <v>7</v>
      </c>
      <c r="Z25" s="22">
        <f t="shared" ref="Z25:Z26" si="38">Y25/1</f>
        <v>7</v>
      </c>
      <c r="AA25" s="23">
        <f t="shared" ref="AA25:AA26" si="39">IF(Z25&gt;=10,2,X25)</f>
        <v>0</v>
      </c>
      <c r="AB25" s="26">
        <f>إنجليزية!H23</f>
        <v>12</v>
      </c>
      <c r="AC25" s="23">
        <f t="shared" ref="AC25:AC26" si="40">IF(AB25&gt;=10,1,0)</f>
        <v>1</v>
      </c>
      <c r="AD25" s="46">
        <f t="shared" ref="AD25:AD26" si="41">AB25</f>
        <v>12</v>
      </c>
      <c r="AE25" s="26">
        <f t="shared" ref="AE25:AE26" si="42">AD25/1</f>
        <v>12</v>
      </c>
      <c r="AF25" s="47">
        <f t="shared" ref="AF25:AF26" si="43">IF(AE25&gt;=10,1,AC25)</f>
        <v>1</v>
      </c>
      <c r="AG25" s="27">
        <f t="shared" ref="AG25:AG26" si="44">(AD25+Y25+T25+K25)/13</f>
        <v>12.211538461538462</v>
      </c>
      <c r="AH25" s="28">
        <f t="shared" ref="AH25:AH26" si="45">IF(AG25&gt;=10,30,M25+V25+AA25+AF25)</f>
        <v>30</v>
      </c>
      <c r="AI25" s="29" t="str">
        <f t="shared" ref="AI25:AI26" si="46">IF(AH25=30,"ناجح","مؤجل")</f>
        <v>ناجح</v>
      </c>
      <c r="AJ25" s="30" t="str">
        <f t="shared" ref="AJ25:AJ26" si="47">IF(AND(AH25&gt;=30),"ناجح","مؤجل")</f>
        <v>ناجح</v>
      </c>
    </row>
    <row r="26" spans="2:36" s="20" customFormat="1" ht="24.95" customHeight="1" thickBot="1">
      <c r="B26" s="21">
        <v>23</v>
      </c>
      <c r="C26" s="68" t="s">
        <v>94</v>
      </c>
      <c r="D26" s="68" t="s">
        <v>81</v>
      </c>
      <c r="E26" s="22">
        <f>'محاسبة مالية معمقة 2'!I24</f>
        <v>15</v>
      </c>
      <c r="F26" s="23">
        <f t="shared" si="24"/>
        <v>0</v>
      </c>
      <c r="G26" s="22">
        <f>'تسيير مالي 2'!I24</f>
        <v>22</v>
      </c>
      <c r="H26" s="23">
        <f t="shared" si="25"/>
        <v>6</v>
      </c>
      <c r="I26" s="22">
        <f>'دراسة حالات مالية'!I24</f>
        <v>15.5</v>
      </c>
      <c r="J26" s="23">
        <f t="shared" si="26"/>
        <v>0</v>
      </c>
      <c r="K26" s="24">
        <f t="shared" si="27"/>
        <v>52.5</v>
      </c>
      <c r="L26" s="22">
        <f t="shared" si="28"/>
        <v>8.75</v>
      </c>
      <c r="M26" s="25">
        <f t="shared" si="29"/>
        <v>6</v>
      </c>
      <c r="N26" s="22">
        <f>'الموازنة التقديرية'!I24</f>
        <v>21</v>
      </c>
      <c r="O26" s="23">
        <f t="shared" si="30"/>
        <v>3</v>
      </c>
      <c r="P26" s="22">
        <f>'التقييم المالي للمؤسسات'!I24</f>
        <v>25.25</v>
      </c>
      <c r="Q26" s="23">
        <f t="shared" si="31"/>
        <v>2</v>
      </c>
      <c r="R26" s="22">
        <f>'تقرير التربص'!H24</f>
        <v>16</v>
      </c>
      <c r="S26" s="23">
        <f t="shared" si="32"/>
        <v>4</v>
      </c>
      <c r="T26" s="24">
        <f t="shared" si="33"/>
        <v>62.25</v>
      </c>
      <c r="U26" s="22">
        <f t="shared" si="34"/>
        <v>12.45</v>
      </c>
      <c r="V26" s="25">
        <f t="shared" si="35"/>
        <v>9</v>
      </c>
      <c r="W26" s="22">
        <f>'الأدوات الاحصائية لتحليل بيانات'!H25</f>
        <v>4</v>
      </c>
      <c r="X26" s="23">
        <f t="shared" si="36"/>
        <v>0</v>
      </c>
      <c r="Y26" s="22">
        <f t="shared" si="37"/>
        <v>4</v>
      </c>
      <c r="Z26" s="22">
        <f t="shared" si="38"/>
        <v>4</v>
      </c>
      <c r="AA26" s="23">
        <f t="shared" si="39"/>
        <v>0</v>
      </c>
      <c r="AB26" s="26">
        <f>إنجليزية!H24</f>
        <v>11.5</v>
      </c>
      <c r="AC26" s="23">
        <f t="shared" si="40"/>
        <v>1</v>
      </c>
      <c r="AD26" s="46">
        <f t="shared" si="41"/>
        <v>11.5</v>
      </c>
      <c r="AE26" s="26">
        <f t="shared" si="42"/>
        <v>11.5</v>
      </c>
      <c r="AF26" s="47">
        <f t="shared" si="43"/>
        <v>1</v>
      </c>
      <c r="AG26" s="27">
        <f t="shared" si="44"/>
        <v>10.01923076923077</v>
      </c>
      <c r="AH26" s="28">
        <f t="shared" si="45"/>
        <v>30</v>
      </c>
      <c r="AI26" s="29" t="str">
        <f t="shared" si="46"/>
        <v>ناجح</v>
      </c>
      <c r="AJ26" s="30" t="str">
        <f t="shared" si="47"/>
        <v>ناجح</v>
      </c>
    </row>
    <row r="27" spans="2:36" s="20" customFormat="1" ht="24.95" customHeight="1" thickBot="1">
      <c r="B27" s="21">
        <v>24</v>
      </c>
      <c r="C27" s="69" t="s">
        <v>95</v>
      </c>
      <c r="D27" s="69" t="s">
        <v>96</v>
      </c>
      <c r="E27" s="79">
        <v>25.08</v>
      </c>
      <c r="F27" s="80">
        <f t="shared" si="1"/>
        <v>6</v>
      </c>
      <c r="G27" s="79">
        <v>19.75</v>
      </c>
      <c r="H27" s="80">
        <f t="shared" si="2"/>
        <v>0</v>
      </c>
      <c r="I27" s="22">
        <f>'دراسة حالات مالية'!I25</f>
        <v>17.5</v>
      </c>
      <c r="J27" s="23">
        <f t="shared" si="3"/>
        <v>0</v>
      </c>
      <c r="K27" s="24">
        <f t="shared" si="4"/>
        <v>62.33</v>
      </c>
      <c r="L27" s="22">
        <f t="shared" si="5"/>
        <v>10.388333333333334</v>
      </c>
      <c r="M27" s="25">
        <f t="shared" si="6"/>
        <v>18</v>
      </c>
      <c r="N27" s="22">
        <f>'الموازنة التقديرية'!I25</f>
        <v>24</v>
      </c>
      <c r="O27" s="23">
        <f t="shared" si="7"/>
        <v>3</v>
      </c>
      <c r="P27" s="22">
        <f>'التقييم المالي للمؤسسات'!I25</f>
        <v>18.5</v>
      </c>
      <c r="Q27" s="23">
        <f t="shared" si="8"/>
        <v>0</v>
      </c>
      <c r="R27" s="22">
        <f>'تقرير التربص'!H25</f>
        <v>14</v>
      </c>
      <c r="S27" s="23">
        <f t="shared" si="9"/>
        <v>4</v>
      </c>
      <c r="T27" s="24">
        <f t="shared" si="10"/>
        <v>56.5</v>
      </c>
      <c r="U27" s="22">
        <f t="shared" si="11"/>
        <v>11.3</v>
      </c>
      <c r="V27" s="25">
        <f t="shared" si="12"/>
        <v>9</v>
      </c>
      <c r="W27" s="22">
        <f>'الأدوات الاحصائية لتحليل بيانات'!H26</f>
        <v>11</v>
      </c>
      <c r="X27" s="23">
        <f t="shared" si="13"/>
        <v>2</v>
      </c>
      <c r="Y27" s="22">
        <f t="shared" si="14"/>
        <v>11</v>
      </c>
      <c r="Z27" s="22">
        <f t="shared" si="15"/>
        <v>11</v>
      </c>
      <c r="AA27" s="23">
        <f t="shared" si="16"/>
        <v>2</v>
      </c>
      <c r="AB27" s="26">
        <f>إنجليزية!H25</f>
        <v>12</v>
      </c>
      <c r="AC27" s="23">
        <f t="shared" si="17"/>
        <v>1</v>
      </c>
      <c r="AD27" s="24">
        <f t="shared" si="18"/>
        <v>12</v>
      </c>
      <c r="AE27" s="22">
        <f t="shared" si="19"/>
        <v>12</v>
      </c>
      <c r="AF27" s="25">
        <f t="shared" si="20"/>
        <v>1</v>
      </c>
      <c r="AG27" s="81">
        <f t="shared" si="21"/>
        <v>10.909999999999998</v>
      </c>
      <c r="AH27" s="82">
        <f t="shared" si="22"/>
        <v>30</v>
      </c>
      <c r="AI27" s="83" t="str">
        <f t="shared" si="0"/>
        <v>ناجح</v>
      </c>
      <c r="AJ27" s="84" t="s">
        <v>207</v>
      </c>
    </row>
    <row r="28" spans="2:36" s="20" customFormat="1" ht="24.95" customHeight="1" thickBot="1">
      <c r="B28" s="21">
        <v>25</v>
      </c>
      <c r="C28" s="69" t="s">
        <v>97</v>
      </c>
      <c r="D28" s="69" t="s">
        <v>13</v>
      </c>
      <c r="E28" s="22">
        <f>'محاسبة مالية معمقة 2'!I26</f>
        <v>14.5</v>
      </c>
      <c r="F28" s="23">
        <f t="shared" si="1"/>
        <v>0</v>
      </c>
      <c r="G28" s="22">
        <f>'تسيير مالي 2'!I26</f>
        <v>20.5</v>
      </c>
      <c r="H28" s="23">
        <f t="shared" si="2"/>
        <v>6</v>
      </c>
      <c r="I28" s="22">
        <f>'دراسة حالات مالية'!I26</f>
        <v>28.5</v>
      </c>
      <c r="J28" s="23">
        <f t="shared" si="3"/>
        <v>6</v>
      </c>
      <c r="K28" s="24">
        <f t="shared" si="4"/>
        <v>63.5</v>
      </c>
      <c r="L28" s="22">
        <f t="shared" si="5"/>
        <v>10.583333333333334</v>
      </c>
      <c r="M28" s="25">
        <f t="shared" si="6"/>
        <v>18</v>
      </c>
      <c r="N28" s="22">
        <f>'الموازنة التقديرية'!I26</f>
        <v>17.5</v>
      </c>
      <c r="O28" s="23">
        <f t="shared" si="7"/>
        <v>0</v>
      </c>
      <c r="P28" s="22">
        <f>'التقييم المالي للمؤسسات'!I26</f>
        <v>18.5</v>
      </c>
      <c r="Q28" s="23">
        <f t="shared" si="8"/>
        <v>0</v>
      </c>
      <c r="R28" s="22">
        <f>'تقرير التربص'!H26</f>
        <v>14</v>
      </c>
      <c r="S28" s="23">
        <f t="shared" si="9"/>
        <v>4</v>
      </c>
      <c r="T28" s="24">
        <f t="shared" si="10"/>
        <v>50</v>
      </c>
      <c r="U28" s="22">
        <f t="shared" si="11"/>
        <v>10</v>
      </c>
      <c r="V28" s="25">
        <f t="shared" si="12"/>
        <v>9</v>
      </c>
      <c r="W28" s="22">
        <f>'الأدوات الاحصائية لتحليل بيانات'!H27</f>
        <v>13.5</v>
      </c>
      <c r="X28" s="23">
        <f t="shared" si="13"/>
        <v>2</v>
      </c>
      <c r="Y28" s="22">
        <f t="shared" si="14"/>
        <v>13.5</v>
      </c>
      <c r="Z28" s="22">
        <f t="shared" si="15"/>
        <v>13.5</v>
      </c>
      <c r="AA28" s="23">
        <f t="shared" si="16"/>
        <v>2</v>
      </c>
      <c r="AB28" s="26">
        <f>إنجليزية!H26</f>
        <v>12.5</v>
      </c>
      <c r="AC28" s="23">
        <f t="shared" si="17"/>
        <v>1</v>
      </c>
      <c r="AD28" s="24">
        <f t="shared" si="18"/>
        <v>12.5</v>
      </c>
      <c r="AE28" s="22">
        <f t="shared" si="19"/>
        <v>12.5</v>
      </c>
      <c r="AF28" s="25">
        <f t="shared" si="20"/>
        <v>1</v>
      </c>
      <c r="AG28" s="27">
        <f t="shared" si="21"/>
        <v>10.73076923076923</v>
      </c>
      <c r="AH28" s="28">
        <f t="shared" si="22"/>
        <v>30</v>
      </c>
      <c r="AI28" s="29" t="str">
        <f t="shared" si="0"/>
        <v>ناجح</v>
      </c>
      <c r="AJ28" s="30" t="str">
        <f t="shared" si="23"/>
        <v>ناجح</v>
      </c>
    </row>
    <row r="29" spans="2:36" s="20" customFormat="1" ht="24.95" customHeight="1" thickBot="1">
      <c r="B29" s="21">
        <v>26</v>
      </c>
      <c r="C29" s="68" t="s">
        <v>98</v>
      </c>
      <c r="D29" s="68" t="s">
        <v>18</v>
      </c>
      <c r="E29" s="22">
        <f>'محاسبة مالية معمقة 2'!I27</f>
        <v>29</v>
      </c>
      <c r="F29" s="23">
        <f t="shared" si="1"/>
        <v>6</v>
      </c>
      <c r="G29" s="22">
        <f>'تسيير مالي 2'!I27</f>
        <v>18</v>
      </c>
      <c r="H29" s="23">
        <f t="shared" si="2"/>
        <v>0</v>
      </c>
      <c r="I29" s="22">
        <f>'دراسة حالات مالية'!I27</f>
        <v>22</v>
      </c>
      <c r="J29" s="23">
        <f t="shared" si="3"/>
        <v>6</v>
      </c>
      <c r="K29" s="24">
        <f t="shared" si="4"/>
        <v>69</v>
      </c>
      <c r="L29" s="22">
        <f t="shared" si="5"/>
        <v>11.5</v>
      </c>
      <c r="M29" s="25">
        <f t="shared" si="6"/>
        <v>18</v>
      </c>
      <c r="N29" s="22">
        <f>'الموازنة التقديرية'!I27</f>
        <v>21.75</v>
      </c>
      <c r="O29" s="23">
        <f t="shared" si="7"/>
        <v>3</v>
      </c>
      <c r="P29" s="22">
        <f>'التقييم المالي للمؤسسات'!I27</f>
        <v>16.75</v>
      </c>
      <c r="Q29" s="23">
        <f t="shared" si="8"/>
        <v>0</v>
      </c>
      <c r="R29" s="22">
        <f>'تقرير التربص'!H27</f>
        <v>12</v>
      </c>
      <c r="S29" s="23">
        <f t="shared" si="9"/>
        <v>4</v>
      </c>
      <c r="T29" s="24">
        <f t="shared" si="10"/>
        <v>50.5</v>
      </c>
      <c r="U29" s="22">
        <f t="shared" si="11"/>
        <v>10.1</v>
      </c>
      <c r="V29" s="25">
        <f t="shared" si="12"/>
        <v>9</v>
      </c>
      <c r="W29" s="22">
        <f>'الأدوات الاحصائية لتحليل بيانات'!H28</f>
        <v>15</v>
      </c>
      <c r="X29" s="23">
        <f t="shared" si="13"/>
        <v>2</v>
      </c>
      <c r="Y29" s="22">
        <f t="shared" si="14"/>
        <v>15</v>
      </c>
      <c r="Z29" s="22">
        <f t="shared" si="15"/>
        <v>15</v>
      </c>
      <c r="AA29" s="23">
        <f t="shared" si="16"/>
        <v>2</v>
      </c>
      <c r="AB29" s="26">
        <f>إنجليزية!H27</f>
        <v>13</v>
      </c>
      <c r="AC29" s="23">
        <f t="shared" si="17"/>
        <v>1</v>
      </c>
      <c r="AD29" s="24">
        <f t="shared" si="18"/>
        <v>13</v>
      </c>
      <c r="AE29" s="22">
        <f t="shared" si="19"/>
        <v>13</v>
      </c>
      <c r="AF29" s="25">
        <f t="shared" si="20"/>
        <v>1</v>
      </c>
      <c r="AG29" s="27">
        <f t="shared" si="21"/>
        <v>11.346153846153847</v>
      </c>
      <c r="AH29" s="28">
        <f t="shared" si="22"/>
        <v>30</v>
      </c>
      <c r="AI29" s="29" t="str">
        <f t="shared" si="0"/>
        <v>ناجح</v>
      </c>
      <c r="AJ29" s="30" t="str">
        <f t="shared" si="23"/>
        <v>ناجح</v>
      </c>
    </row>
    <row r="30" spans="2:36" s="20" customFormat="1" ht="24.95" customHeight="1" thickBot="1">
      <c r="B30" s="21">
        <v>27</v>
      </c>
      <c r="C30" s="69" t="s">
        <v>99</v>
      </c>
      <c r="D30" s="69" t="s">
        <v>100</v>
      </c>
      <c r="E30" s="22">
        <f>'محاسبة مالية معمقة 2'!I28</f>
        <v>17</v>
      </c>
      <c r="F30" s="23">
        <f t="shared" si="1"/>
        <v>0</v>
      </c>
      <c r="G30" s="22">
        <f>'تسيير مالي 2'!I28</f>
        <v>21</v>
      </c>
      <c r="H30" s="23">
        <f t="shared" si="2"/>
        <v>6</v>
      </c>
      <c r="I30" s="22">
        <f>'دراسة حالات مالية'!I28</f>
        <v>25.5</v>
      </c>
      <c r="J30" s="23">
        <f t="shared" si="3"/>
        <v>6</v>
      </c>
      <c r="K30" s="24">
        <f t="shared" si="4"/>
        <v>63.5</v>
      </c>
      <c r="L30" s="22">
        <f t="shared" si="5"/>
        <v>10.583333333333334</v>
      </c>
      <c r="M30" s="25">
        <f t="shared" si="6"/>
        <v>18</v>
      </c>
      <c r="N30" s="22">
        <f>'الموازنة التقديرية'!I28</f>
        <v>22.5</v>
      </c>
      <c r="O30" s="23">
        <f t="shared" si="7"/>
        <v>3</v>
      </c>
      <c r="P30" s="22">
        <f>'التقييم المالي للمؤسسات'!I28</f>
        <v>22.25</v>
      </c>
      <c r="Q30" s="23">
        <f t="shared" si="8"/>
        <v>2</v>
      </c>
      <c r="R30" s="22">
        <f>'تقرير التربص'!H28</f>
        <v>15</v>
      </c>
      <c r="S30" s="23">
        <f t="shared" si="9"/>
        <v>4</v>
      </c>
      <c r="T30" s="24">
        <f t="shared" si="10"/>
        <v>59.75</v>
      </c>
      <c r="U30" s="22">
        <f t="shared" si="11"/>
        <v>11.95</v>
      </c>
      <c r="V30" s="25">
        <f t="shared" si="12"/>
        <v>9</v>
      </c>
      <c r="W30" s="22">
        <f>'الأدوات الاحصائية لتحليل بيانات'!H29</f>
        <v>15.5</v>
      </c>
      <c r="X30" s="23">
        <f t="shared" si="13"/>
        <v>2</v>
      </c>
      <c r="Y30" s="22">
        <f t="shared" si="14"/>
        <v>15.5</v>
      </c>
      <c r="Z30" s="22">
        <f t="shared" si="15"/>
        <v>15.5</v>
      </c>
      <c r="AA30" s="23">
        <f t="shared" si="16"/>
        <v>2</v>
      </c>
      <c r="AB30" s="26">
        <f>إنجليزية!H28</f>
        <v>12</v>
      </c>
      <c r="AC30" s="23">
        <f t="shared" si="17"/>
        <v>1</v>
      </c>
      <c r="AD30" s="24">
        <f t="shared" si="18"/>
        <v>12</v>
      </c>
      <c r="AE30" s="22">
        <f t="shared" si="19"/>
        <v>12</v>
      </c>
      <c r="AF30" s="25">
        <f t="shared" si="20"/>
        <v>1</v>
      </c>
      <c r="AG30" s="27">
        <f t="shared" si="21"/>
        <v>11.596153846153847</v>
      </c>
      <c r="AH30" s="28">
        <f t="shared" si="22"/>
        <v>30</v>
      </c>
      <c r="AI30" s="29" t="str">
        <f t="shared" si="0"/>
        <v>ناجح</v>
      </c>
      <c r="AJ30" s="30" t="str">
        <f t="shared" si="23"/>
        <v>ناجح</v>
      </c>
    </row>
    <row r="31" spans="2:36" s="20" customFormat="1" ht="24.95" customHeight="1" thickBot="1">
      <c r="B31" s="21">
        <v>28</v>
      </c>
      <c r="C31" s="70" t="s">
        <v>19</v>
      </c>
      <c r="D31" s="70" t="s">
        <v>101</v>
      </c>
      <c r="E31" s="22">
        <f>'محاسبة مالية معمقة 2'!I29</f>
        <v>21.5</v>
      </c>
      <c r="F31" s="23">
        <f t="shared" si="1"/>
        <v>6</v>
      </c>
      <c r="G31" s="22">
        <f>'تسيير مالي 2'!I29</f>
        <v>26</v>
      </c>
      <c r="H31" s="23">
        <f t="shared" si="2"/>
        <v>6</v>
      </c>
      <c r="I31" s="22">
        <f>'دراسة حالات مالية'!I29</f>
        <v>26</v>
      </c>
      <c r="J31" s="23">
        <f t="shared" si="3"/>
        <v>6</v>
      </c>
      <c r="K31" s="24">
        <f t="shared" si="4"/>
        <v>73.5</v>
      </c>
      <c r="L31" s="22">
        <f t="shared" si="5"/>
        <v>12.25</v>
      </c>
      <c r="M31" s="25">
        <f t="shared" si="6"/>
        <v>18</v>
      </c>
      <c r="N31" s="22">
        <f>'الموازنة التقديرية'!I29</f>
        <v>20.5</v>
      </c>
      <c r="O31" s="23">
        <f t="shared" si="7"/>
        <v>3</v>
      </c>
      <c r="P31" s="22">
        <f>'التقييم المالي للمؤسسات'!I29</f>
        <v>27.5</v>
      </c>
      <c r="Q31" s="23">
        <f t="shared" si="8"/>
        <v>2</v>
      </c>
      <c r="R31" s="22">
        <f>'تقرير التربص'!H29</f>
        <v>12</v>
      </c>
      <c r="S31" s="23">
        <f t="shared" si="9"/>
        <v>4</v>
      </c>
      <c r="T31" s="24">
        <f t="shared" si="10"/>
        <v>60</v>
      </c>
      <c r="U31" s="22">
        <f t="shared" si="11"/>
        <v>12</v>
      </c>
      <c r="V31" s="25">
        <f t="shared" si="12"/>
        <v>9</v>
      </c>
      <c r="W31" s="22">
        <f>'الأدوات الاحصائية لتحليل بيانات'!H30</f>
        <v>12.5</v>
      </c>
      <c r="X31" s="23">
        <f t="shared" si="13"/>
        <v>2</v>
      </c>
      <c r="Y31" s="22">
        <f t="shared" si="14"/>
        <v>12.5</v>
      </c>
      <c r="Z31" s="22">
        <f t="shared" si="15"/>
        <v>12.5</v>
      </c>
      <c r="AA31" s="23">
        <f t="shared" si="16"/>
        <v>2</v>
      </c>
      <c r="AB31" s="26">
        <f>إنجليزية!H29</f>
        <v>13</v>
      </c>
      <c r="AC31" s="23">
        <f t="shared" si="17"/>
        <v>1</v>
      </c>
      <c r="AD31" s="24">
        <f t="shared" si="18"/>
        <v>13</v>
      </c>
      <c r="AE31" s="22">
        <f t="shared" si="19"/>
        <v>13</v>
      </c>
      <c r="AF31" s="25">
        <f t="shared" si="20"/>
        <v>1</v>
      </c>
      <c r="AG31" s="27">
        <f t="shared" si="21"/>
        <v>12.23076923076923</v>
      </c>
      <c r="AH31" s="28">
        <f t="shared" si="22"/>
        <v>30</v>
      </c>
      <c r="AI31" s="29" t="str">
        <f t="shared" si="0"/>
        <v>ناجح</v>
      </c>
      <c r="AJ31" s="30" t="str">
        <f t="shared" si="23"/>
        <v>ناجح</v>
      </c>
    </row>
    <row r="32" spans="2:36" s="20" customFormat="1" ht="24.95" customHeight="1">
      <c r="B32" s="21">
        <v>29</v>
      </c>
      <c r="C32" s="71" t="s">
        <v>102</v>
      </c>
      <c r="D32" s="71" t="s">
        <v>103</v>
      </c>
      <c r="E32" s="74">
        <f>'محاسبة مالية معمقة 2'!I30</f>
        <v>1</v>
      </c>
      <c r="F32" s="75">
        <f t="shared" si="1"/>
        <v>0</v>
      </c>
      <c r="G32" s="74">
        <f>'تسيير مالي 2'!I30</f>
        <v>11</v>
      </c>
      <c r="H32" s="75">
        <f t="shared" si="2"/>
        <v>0</v>
      </c>
      <c r="I32" s="74" t="e">
        <f>'دراسة حالات مالية'!I30</f>
        <v>#VALUE!</v>
      </c>
      <c r="J32" s="75" t="e">
        <f t="shared" si="3"/>
        <v>#VALUE!</v>
      </c>
      <c r="K32" s="74" t="e">
        <f t="shared" si="4"/>
        <v>#VALUE!</v>
      </c>
      <c r="L32" s="74" t="e">
        <f t="shared" si="5"/>
        <v>#VALUE!</v>
      </c>
      <c r="M32" s="76" t="e">
        <f t="shared" si="6"/>
        <v>#VALUE!</v>
      </c>
      <c r="N32" s="74">
        <f>'الموازنة التقديرية'!I30</f>
        <v>13.5</v>
      </c>
      <c r="O32" s="75">
        <f t="shared" si="7"/>
        <v>0</v>
      </c>
      <c r="P32" s="74" t="e">
        <f>'التقييم المالي للمؤسسات'!I30</f>
        <v>#VALUE!</v>
      </c>
      <c r="Q32" s="75" t="e">
        <f t="shared" si="8"/>
        <v>#VALUE!</v>
      </c>
      <c r="R32" s="74" t="e">
        <f>'تقرير التربص'!H30</f>
        <v>#VALUE!</v>
      </c>
      <c r="S32" s="75" t="e">
        <f t="shared" si="9"/>
        <v>#VALUE!</v>
      </c>
      <c r="T32" s="74" t="e">
        <f t="shared" si="10"/>
        <v>#VALUE!</v>
      </c>
      <c r="U32" s="74" t="e">
        <f t="shared" si="11"/>
        <v>#VALUE!</v>
      </c>
      <c r="V32" s="76" t="e">
        <f t="shared" si="12"/>
        <v>#VALUE!</v>
      </c>
      <c r="W32" s="74">
        <f>'الأدوات الاحصائية لتحليل بيانات'!H31</f>
        <v>0</v>
      </c>
      <c r="X32" s="75">
        <f t="shared" si="13"/>
        <v>0</v>
      </c>
      <c r="Y32" s="74">
        <f t="shared" si="14"/>
        <v>0</v>
      </c>
      <c r="Z32" s="74">
        <f t="shared" si="15"/>
        <v>0</v>
      </c>
      <c r="AA32" s="75">
        <f t="shared" si="16"/>
        <v>0</v>
      </c>
      <c r="AB32" s="74">
        <f>إنجليزية!H30</f>
        <v>11</v>
      </c>
      <c r="AC32" s="75">
        <f t="shared" si="17"/>
        <v>1</v>
      </c>
      <c r="AD32" s="74">
        <f t="shared" si="18"/>
        <v>11</v>
      </c>
      <c r="AE32" s="74">
        <f t="shared" si="19"/>
        <v>11</v>
      </c>
      <c r="AF32" s="76">
        <f t="shared" si="20"/>
        <v>1</v>
      </c>
      <c r="AG32" s="77" t="e">
        <f t="shared" si="21"/>
        <v>#VALUE!</v>
      </c>
      <c r="AH32" s="78" t="e">
        <f t="shared" si="22"/>
        <v>#VALUE!</v>
      </c>
      <c r="AI32" s="73" t="e">
        <f t="shared" si="0"/>
        <v>#VALUE!</v>
      </c>
      <c r="AJ32" s="30" t="s">
        <v>204</v>
      </c>
    </row>
    <row r="33" spans="2:37" s="20" customFormat="1" ht="26.1" customHeight="1">
      <c r="B33" s="111" t="s">
        <v>32</v>
      </c>
      <c r="C33" s="133"/>
      <c r="D33" s="134"/>
      <c r="E33" s="101" t="s">
        <v>36</v>
      </c>
      <c r="F33" s="94"/>
      <c r="G33" s="101" t="s">
        <v>37</v>
      </c>
      <c r="H33" s="94"/>
      <c r="I33" s="101" t="s">
        <v>51</v>
      </c>
      <c r="J33" s="94"/>
      <c r="K33" s="119"/>
      <c r="L33" s="120"/>
      <c r="M33" s="121"/>
      <c r="N33" s="101" t="s">
        <v>52</v>
      </c>
      <c r="O33" s="106"/>
      <c r="P33" s="101" t="s">
        <v>53</v>
      </c>
      <c r="Q33" s="106"/>
      <c r="R33" s="101" t="s">
        <v>206</v>
      </c>
      <c r="S33" s="106"/>
      <c r="T33" s="119"/>
      <c r="U33" s="93"/>
      <c r="V33" s="94"/>
      <c r="W33" s="101" t="s">
        <v>54</v>
      </c>
      <c r="X33" s="106"/>
      <c r="Y33" s="101"/>
      <c r="Z33" s="93"/>
      <c r="AA33" s="94"/>
      <c r="AB33" s="101" t="s">
        <v>38</v>
      </c>
      <c r="AC33" s="106"/>
      <c r="AD33" s="101"/>
      <c r="AE33" s="93"/>
      <c r="AF33" s="93"/>
      <c r="AG33" s="93"/>
      <c r="AH33" s="93"/>
      <c r="AI33" s="29"/>
      <c r="AJ33" s="50"/>
    </row>
    <row r="34" spans="2:37" s="20" customFormat="1" ht="26.1" customHeight="1">
      <c r="B34" s="114"/>
      <c r="C34" s="115"/>
      <c r="D34" s="116"/>
      <c r="E34" s="117"/>
      <c r="F34" s="118"/>
      <c r="G34" s="117"/>
      <c r="H34" s="118"/>
      <c r="I34" s="117"/>
      <c r="J34" s="118"/>
      <c r="K34" s="122"/>
      <c r="L34" s="123"/>
      <c r="M34" s="124"/>
      <c r="N34" s="107"/>
      <c r="O34" s="108"/>
      <c r="P34" s="107"/>
      <c r="Q34" s="108"/>
      <c r="R34" s="107"/>
      <c r="S34" s="108"/>
      <c r="T34" s="122"/>
      <c r="U34" s="95"/>
      <c r="V34" s="96"/>
      <c r="W34" s="107"/>
      <c r="X34" s="108"/>
      <c r="Y34" s="102"/>
      <c r="Z34" s="95"/>
      <c r="AA34" s="96"/>
      <c r="AB34" s="107"/>
      <c r="AC34" s="108"/>
      <c r="AD34" s="102"/>
      <c r="AE34" s="95"/>
      <c r="AF34" s="95"/>
      <c r="AG34" s="95"/>
      <c r="AH34" s="95"/>
      <c r="AI34" s="29"/>
      <c r="AJ34" s="33"/>
      <c r="AK34" s="34"/>
    </row>
    <row r="35" spans="2:37" s="17" customFormat="1" ht="20.100000000000001" customHeight="1">
      <c r="B35" s="34"/>
      <c r="C35" s="34"/>
      <c r="D35" s="35"/>
      <c r="E35" s="36"/>
      <c r="F35" s="37"/>
      <c r="G35" s="36"/>
      <c r="H35" s="37"/>
      <c r="I35" s="36"/>
      <c r="J35" s="37"/>
      <c r="K35" s="38"/>
      <c r="L35" s="36"/>
      <c r="M35" s="39"/>
      <c r="N35" s="40"/>
      <c r="O35" s="40"/>
      <c r="P35" s="40"/>
      <c r="Q35" s="40"/>
      <c r="R35" s="40"/>
      <c r="S35" s="40"/>
      <c r="T35" s="38"/>
      <c r="U35" s="36"/>
      <c r="V35" s="39"/>
      <c r="W35" s="36"/>
      <c r="X35" s="37"/>
      <c r="Y35" s="36"/>
      <c r="Z35" s="36"/>
      <c r="AA35" s="37"/>
      <c r="AB35" s="41"/>
      <c r="AC35" s="37"/>
      <c r="AD35" s="38"/>
      <c r="AE35" s="36"/>
      <c r="AF35" s="39"/>
      <c r="AG35" s="42"/>
      <c r="AH35" s="43"/>
      <c r="AI35" s="32"/>
      <c r="AJ35" s="33"/>
    </row>
    <row r="36" spans="2:37" s="17" customFormat="1" ht="28.5" customHeight="1">
      <c r="B36" s="125" t="s">
        <v>0</v>
      </c>
      <c r="C36" s="128" t="s">
        <v>1</v>
      </c>
      <c r="D36" s="125" t="s">
        <v>22</v>
      </c>
      <c r="E36" s="86" t="s">
        <v>39</v>
      </c>
      <c r="F36" s="132"/>
      <c r="G36" s="132"/>
      <c r="H36" s="132"/>
      <c r="I36" s="132"/>
      <c r="J36" s="132"/>
      <c r="K36" s="132"/>
      <c r="L36" s="132"/>
      <c r="M36" s="90"/>
      <c r="N36" s="86" t="s">
        <v>40</v>
      </c>
      <c r="O36" s="132"/>
      <c r="P36" s="132"/>
      <c r="Q36" s="132"/>
      <c r="R36" s="132"/>
      <c r="S36" s="132"/>
      <c r="T36" s="90"/>
      <c r="U36" s="86"/>
      <c r="V36" s="87"/>
      <c r="W36" s="86" t="s">
        <v>41</v>
      </c>
      <c r="X36" s="97"/>
      <c r="Y36" s="97"/>
      <c r="Z36" s="97"/>
      <c r="AA36" s="87"/>
      <c r="AB36" s="109" t="s">
        <v>42</v>
      </c>
      <c r="AC36" s="109"/>
      <c r="AD36" s="109"/>
      <c r="AE36" s="109"/>
      <c r="AF36" s="109"/>
      <c r="AG36" s="88" t="s">
        <v>33</v>
      </c>
      <c r="AH36" s="88" t="s">
        <v>34</v>
      </c>
      <c r="AJ36" s="103" t="s">
        <v>43</v>
      </c>
    </row>
    <row r="37" spans="2:37" s="20" customFormat="1" ht="26.25" customHeight="1">
      <c r="B37" s="126"/>
      <c r="C37" s="129"/>
      <c r="D37" s="126"/>
      <c r="E37" s="86" t="s">
        <v>44</v>
      </c>
      <c r="F37" s="131"/>
      <c r="G37" s="86" t="s">
        <v>45</v>
      </c>
      <c r="H37" s="131"/>
      <c r="I37" s="91" t="s">
        <v>50</v>
      </c>
      <c r="J37" s="92"/>
      <c r="K37" s="18" t="s">
        <v>27</v>
      </c>
      <c r="L37" s="88" t="s">
        <v>28</v>
      </c>
      <c r="M37" s="88" t="s">
        <v>29</v>
      </c>
      <c r="N37" s="86" t="s">
        <v>46</v>
      </c>
      <c r="O37" s="90"/>
      <c r="P37" s="91" t="s">
        <v>47</v>
      </c>
      <c r="Q37" s="92"/>
      <c r="R37" s="91" t="s">
        <v>48</v>
      </c>
      <c r="S37" s="92"/>
      <c r="T37" s="18" t="s">
        <v>27</v>
      </c>
      <c r="U37" s="88" t="s">
        <v>28</v>
      </c>
      <c r="V37" s="88" t="s">
        <v>29</v>
      </c>
      <c r="W37" s="86" t="s">
        <v>49</v>
      </c>
      <c r="X37" s="90"/>
      <c r="Y37" s="60" t="s">
        <v>30</v>
      </c>
      <c r="Z37" s="88" t="s">
        <v>28</v>
      </c>
      <c r="AA37" s="88" t="s">
        <v>29</v>
      </c>
      <c r="AB37" s="86" t="s">
        <v>35</v>
      </c>
      <c r="AC37" s="90"/>
      <c r="AD37" s="18" t="s">
        <v>27</v>
      </c>
      <c r="AE37" s="88" t="s">
        <v>28</v>
      </c>
      <c r="AF37" s="88" t="s">
        <v>29</v>
      </c>
      <c r="AG37" s="110"/>
      <c r="AH37" s="110"/>
      <c r="AJ37" s="104"/>
    </row>
    <row r="38" spans="2:37" s="20" customFormat="1" ht="20.100000000000001" customHeight="1" thickBot="1">
      <c r="B38" s="127"/>
      <c r="C38" s="130"/>
      <c r="D38" s="127"/>
      <c r="E38" s="18">
        <v>6</v>
      </c>
      <c r="F38" s="18" t="s">
        <v>31</v>
      </c>
      <c r="G38" s="18">
        <v>6</v>
      </c>
      <c r="H38" s="18" t="s">
        <v>31</v>
      </c>
      <c r="I38" s="18">
        <v>6</v>
      </c>
      <c r="J38" s="18" t="s">
        <v>31</v>
      </c>
      <c r="K38" s="18">
        <v>18</v>
      </c>
      <c r="L38" s="89"/>
      <c r="M38" s="89"/>
      <c r="N38" s="18">
        <v>3</v>
      </c>
      <c r="O38" s="18" t="s">
        <v>31</v>
      </c>
      <c r="P38" s="18">
        <v>2</v>
      </c>
      <c r="Q38" s="18" t="s">
        <v>31</v>
      </c>
      <c r="R38" s="18">
        <v>4</v>
      </c>
      <c r="S38" s="18" t="s">
        <v>31</v>
      </c>
      <c r="T38" s="18">
        <v>9</v>
      </c>
      <c r="U38" s="89"/>
      <c r="V38" s="89"/>
      <c r="W38" s="18">
        <v>2</v>
      </c>
      <c r="X38" s="18" t="s">
        <v>31</v>
      </c>
      <c r="Y38" s="18">
        <v>2</v>
      </c>
      <c r="Z38" s="89"/>
      <c r="AA38" s="89"/>
      <c r="AB38" s="18">
        <v>1</v>
      </c>
      <c r="AC38" s="18" t="s">
        <v>31</v>
      </c>
      <c r="AD38" s="18">
        <v>1</v>
      </c>
      <c r="AE38" s="89"/>
      <c r="AF38" s="89"/>
      <c r="AG38" s="89"/>
      <c r="AH38" s="89"/>
      <c r="AJ38" s="105"/>
    </row>
    <row r="39" spans="2:37" s="20" customFormat="1" ht="24.95" customHeight="1" thickBot="1">
      <c r="B39" s="21">
        <v>1</v>
      </c>
      <c r="C39" s="68" t="s">
        <v>104</v>
      </c>
      <c r="D39" s="68" t="s">
        <v>105</v>
      </c>
      <c r="E39" s="22">
        <f>'محاسبة مالية معمقة 2'!I32</f>
        <v>17</v>
      </c>
      <c r="F39" s="23">
        <f>IF(E39&gt;=20,6,0)</f>
        <v>0</v>
      </c>
      <c r="G39" s="22">
        <f>'تسيير مالي 2'!I32</f>
        <v>21</v>
      </c>
      <c r="H39" s="23">
        <f>IF(G39&gt;=20,6,0)</f>
        <v>6</v>
      </c>
      <c r="I39" s="22">
        <f>'دراسة حالات مالية'!I32</f>
        <v>28.5</v>
      </c>
      <c r="J39" s="23">
        <f>IF(I39&gt;=20,6,0)</f>
        <v>6</v>
      </c>
      <c r="K39" s="24">
        <f>E39+G39+I39</f>
        <v>66.5</v>
      </c>
      <c r="L39" s="22">
        <f>K39/6</f>
        <v>11.083333333333334</v>
      </c>
      <c r="M39" s="25">
        <f>IF(L39&gt;=10,18,F39+H39+J39)</f>
        <v>18</v>
      </c>
      <c r="N39" s="22">
        <f>'الموازنة التقديرية'!I32</f>
        <v>33</v>
      </c>
      <c r="O39" s="23">
        <f t="shared" ref="O39:O63" si="48">IF(N39&gt;=20,3,0)</f>
        <v>3</v>
      </c>
      <c r="P39" s="22">
        <f>'التقييم المالي للمؤسسات'!I32</f>
        <v>26</v>
      </c>
      <c r="Q39" s="23">
        <f t="shared" ref="Q39:Q63" si="49">IF(P39&gt;=20,2,0)</f>
        <v>2</v>
      </c>
      <c r="R39" s="22">
        <f>'تقرير التربص'!H32</f>
        <v>16</v>
      </c>
      <c r="S39" s="23">
        <f t="shared" ref="S39:S63" si="50">IF(R39&gt;=10,4,0)</f>
        <v>4</v>
      </c>
      <c r="T39" s="24">
        <f t="shared" ref="T39" si="51">N39+P39+R39</f>
        <v>75</v>
      </c>
      <c r="U39" s="22">
        <f t="shared" ref="U39:U63" si="52">T39/5</f>
        <v>15</v>
      </c>
      <c r="V39" s="25">
        <f t="shared" ref="V39" si="53">IF(U39&gt;=10,9,O39+Q39+S39)</f>
        <v>9</v>
      </c>
      <c r="W39" s="22">
        <f>'الأدوات الاحصائية لتحليل بيانات'!H33</f>
        <v>15.5</v>
      </c>
      <c r="X39" s="23">
        <f>IF(W39&gt;=10,2,0)</f>
        <v>2</v>
      </c>
      <c r="Y39" s="22">
        <f>W39</f>
        <v>15.5</v>
      </c>
      <c r="Z39" s="22">
        <f>Y39/1</f>
        <v>15.5</v>
      </c>
      <c r="AA39" s="23">
        <f>IF(Z39&gt;=10,2,X39)</f>
        <v>2</v>
      </c>
      <c r="AB39" s="26">
        <f>إنجليزية!H32</f>
        <v>14</v>
      </c>
      <c r="AC39" s="23">
        <f>IF(AB39&gt;=10,1,0)</f>
        <v>1</v>
      </c>
      <c r="AD39" s="24">
        <f>AB39</f>
        <v>14</v>
      </c>
      <c r="AE39" s="22">
        <f>AD39/1</f>
        <v>14</v>
      </c>
      <c r="AF39" s="25">
        <f>IF(AE39&gt;=10,1,AC39)</f>
        <v>1</v>
      </c>
      <c r="AG39" s="27">
        <f t="shared" ref="AG39:AG63" si="54">(AD39+Y39+T39+K39)/13</f>
        <v>13.153846153846153</v>
      </c>
      <c r="AH39" s="28">
        <f t="shared" ref="AH39:AH45" si="55">IF(AG39&gt;=10,30,M39+V39+AA39+AF39)</f>
        <v>30</v>
      </c>
      <c r="AI39" s="29" t="str">
        <f t="shared" ref="AI39:AI63" si="56">IF(AH39=30,"ناجح","مؤجل")</f>
        <v>ناجح</v>
      </c>
      <c r="AJ39" s="30" t="str">
        <f>IF(AND(AH39&gt;=30),"ناجح","مؤجل")</f>
        <v>ناجح</v>
      </c>
    </row>
    <row r="40" spans="2:37" s="20" customFormat="1" ht="24.95" customHeight="1" thickBot="1">
      <c r="B40" s="21">
        <v>2</v>
      </c>
      <c r="C40" s="68" t="s">
        <v>106</v>
      </c>
      <c r="D40" s="68" t="s">
        <v>107</v>
      </c>
      <c r="E40" s="22">
        <f>'محاسبة مالية معمقة 2'!I33</f>
        <v>24</v>
      </c>
      <c r="F40" s="23">
        <f t="shared" ref="F40:F63" si="57">IF(E40&gt;=20,6,0)</f>
        <v>6</v>
      </c>
      <c r="G40" s="22">
        <f>'تسيير مالي 2'!I33</f>
        <v>28.5</v>
      </c>
      <c r="H40" s="23">
        <f t="shared" ref="H40:H63" si="58">IF(G40&gt;=20,6,0)</f>
        <v>6</v>
      </c>
      <c r="I40" s="22">
        <f>'دراسة حالات مالية'!I33</f>
        <v>30.5</v>
      </c>
      <c r="J40" s="23">
        <f t="shared" ref="J40:J63" si="59">IF(I40&gt;=20,6,0)</f>
        <v>6</v>
      </c>
      <c r="K40" s="24">
        <f t="shared" ref="K40:K63" si="60">E40+G40+I40</f>
        <v>83</v>
      </c>
      <c r="L40" s="22">
        <f t="shared" ref="L40:L63" si="61">K40/6</f>
        <v>13.833333333333334</v>
      </c>
      <c r="M40" s="25">
        <f t="shared" ref="M40:M63" si="62">IF(L40&gt;=10,18,F40+H40+J40)</f>
        <v>18</v>
      </c>
      <c r="N40" s="22">
        <f>'الموازنة التقديرية'!I33</f>
        <v>25.25</v>
      </c>
      <c r="O40" s="23">
        <f t="shared" si="48"/>
        <v>3</v>
      </c>
      <c r="P40" s="22">
        <f>'التقييم المالي للمؤسسات'!I33</f>
        <v>23.5</v>
      </c>
      <c r="Q40" s="23">
        <f t="shared" si="49"/>
        <v>2</v>
      </c>
      <c r="R40" s="22">
        <f>'تقرير التربص'!H33</f>
        <v>16</v>
      </c>
      <c r="S40" s="23">
        <f t="shared" si="50"/>
        <v>4</v>
      </c>
      <c r="T40" s="24">
        <f t="shared" ref="T40" si="63">N40+P40+R40</f>
        <v>64.75</v>
      </c>
      <c r="U40" s="22">
        <f t="shared" si="52"/>
        <v>12.95</v>
      </c>
      <c r="V40" s="25">
        <f t="shared" ref="V40" si="64">IF(U40&gt;=10,9,O40+Q40+S40)</f>
        <v>9</v>
      </c>
      <c r="W40" s="22">
        <f>'الأدوات الاحصائية لتحليل بيانات'!H34</f>
        <v>14.5</v>
      </c>
      <c r="X40" s="23">
        <f t="shared" ref="X40:X63" si="65">IF(W40&gt;=10,2,0)</f>
        <v>2</v>
      </c>
      <c r="Y40" s="22">
        <f t="shared" ref="Y40:Y63" si="66">W40</f>
        <v>14.5</v>
      </c>
      <c r="Z40" s="22">
        <f t="shared" ref="Z40:Z63" si="67">Y40/1</f>
        <v>14.5</v>
      </c>
      <c r="AA40" s="23">
        <f t="shared" ref="AA40:AA63" si="68">IF(Z40&gt;=10,2,X40)</f>
        <v>2</v>
      </c>
      <c r="AB40" s="26">
        <f>إنجليزية!H33</f>
        <v>11.5</v>
      </c>
      <c r="AC40" s="23">
        <f t="shared" ref="AC40:AC63" si="69">IF(AB40&gt;=10,1,0)</f>
        <v>1</v>
      </c>
      <c r="AD40" s="24">
        <f t="shared" ref="AD40:AD63" si="70">AB40</f>
        <v>11.5</v>
      </c>
      <c r="AE40" s="22">
        <f t="shared" ref="AE40:AE63" si="71">AD40/1</f>
        <v>11.5</v>
      </c>
      <c r="AF40" s="25">
        <f t="shared" ref="AF40:AF63" si="72">IF(AE40&gt;=10,1,AC40)</f>
        <v>1</v>
      </c>
      <c r="AG40" s="27">
        <f t="shared" si="54"/>
        <v>13.365384615384615</v>
      </c>
      <c r="AH40" s="28">
        <f t="shared" si="55"/>
        <v>30</v>
      </c>
      <c r="AI40" s="29" t="str">
        <f t="shared" si="56"/>
        <v>ناجح</v>
      </c>
      <c r="AJ40" s="30" t="str">
        <f t="shared" ref="AJ40:AJ63" si="73">IF(AND(AH40&gt;=30),"ناجح","مؤجل")</f>
        <v>ناجح</v>
      </c>
    </row>
    <row r="41" spans="2:37" s="20" customFormat="1" ht="24.95" customHeight="1" thickBot="1">
      <c r="B41" s="21">
        <v>3</v>
      </c>
      <c r="C41" s="68" t="s">
        <v>108</v>
      </c>
      <c r="D41" s="68" t="s">
        <v>109</v>
      </c>
      <c r="E41" s="22">
        <f>'محاسبة مالية معمقة 2'!I34</f>
        <v>25.5</v>
      </c>
      <c r="F41" s="23">
        <f t="shared" si="57"/>
        <v>6</v>
      </c>
      <c r="G41" s="22">
        <f>'تسيير مالي 2'!I34</f>
        <v>27.5</v>
      </c>
      <c r="H41" s="23">
        <f t="shared" si="58"/>
        <v>6</v>
      </c>
      <c r="I41" s="22">
        <f>'دراسة حالات مالية'!I34</f>
        <v>30</v>
      </c>
      <c r="J41" s="23">
        <f t="shared" si="59"/>
        <v>6</v>
      </c>
      <c r="K41" s="24">
        <f t="shared" si="60"/>
        <v>83</v>
      </c>
      <c r="L41" s="22">
        <f t="shared" si="61"/>
        <v>13.833333333333334</v>
      </c>
      <c r="M41" s="25">
        <f t="shared" si="62"/>
        <v>18</v>
      </c>
      <c r="N41" s="22">
        <f>'الموازنة التقديرية'!I34</f>
        <v>28</v>
      </c>
      <c r="O41" s="23">
        <f t="shared" si="48"/>
        <v>3</v>
      </c>
      <c r="P41" s="22">
        <f>'التقييم المالي للمؤسسات'!I34</f>
        <v>31</v>
      </c>
      <c r="Q41" s="23">
        <f t="shared" si="49"/>
        <v>2</v>
      </c>
      <c r="R41" s="22">
        <f>'تقرير التربص'!H34</f>
        <v>15</v>
      </c>
      <c r="S41" s="23">
        <f t="shared" si="50"/>
        <v>4</v>
      </c>
      <c r="T41" s="24">
        <f t="shared" ref="T41:T45" si="74">N41+P41+R41</f>
        <v>74</v>
      </c>
      <c r="U41" s="22">
        <f t="shared" si="52"/>
        <v>14.8</v>
      </c>
      <c r="V41" s="25">
        <f t="shared" ref="V41:V45" si="75">IF(U41&gt;=10,9,O41+Q41+S41)</f>
        <v>9</v>
      </c>
      <c r="W41" s="22">
        <f>'الأدوات الاحصائية لتحليل بيانات'!H35</f>
        <v>15</v>
      </c>
      <c r="X41" s="23">
        <f t="shared" si="65"/>
        <v>2</v>
      </c>
      <c r="Y41" s="22">
        <f t="shared" si="66"/>
        <v>15</v>
      </c>
      <c r="Z41" s="22">
        <f t="shared" si="67"/>
        <v>15</v>
      </c>
      <c r="AA41" s="23">
        <f t="shared" si="68"/>
        <v>2</v>
      </c>
      <c r="AB41" s="26">
        <f>إنجليزية!H34</f>
        <v>12.5</v>
      </c>
      <c r="AC41" s="23">
        <f t="shared" si="69"/>
        <v>1</v>
      </c>
      <c r="AD41" s="46">
        <f t="shared" si="70"/>
        <v>12.5</v>
      </c>
      <c r="AE41" s="26">
        <f t="shared" si="71"/>
        <v>12.5</v>
      </c>
      <c r="AF41" s="47">
        <f t="shared" si="72"/>
        <v>1</v>
      </c>
      <c r="AG41" s="27">
        <f t="shared" si="54"/>
        <v>14.192307692307692</v>
      </c>
      <c r="AH41" s="28">
        <f t="shared" si="55"/>
        <v>30</v>
      </c>
      <c r="AI41" s="31" t="str">
        <f t="shared" si="56"/>
        <v>ناجح</v>
      </c>
      <c r="AJ41" s="30" t="str">
        <f t="shared" si="73"/>
        <v>ناجح</v>
      </c>
    </row>
    <row r="42" spans="2:37" s="20" customFormat="1" ht="24.95" customHeight="1" thickBot="1">
      <c r="B42" s="21">
        <v>4</v>
      </c>
      <c r="C42" s="68" t="s">
        <v>110</v>
      </c>
      <c r="D42" s="68" t="s">
        <v>79</v>
      </c>
      <c r="E42" s="22">
        <f>'محاسبة مالية معمقة 2'!I35</f>
        <v>24.5</v>
      </c>
      <c r="F42" s="23">
        <f t="shared" si="57"/>
        <v>6</v>
      </c>
      <c r="G42" s="22">
        <f>'تسيير مالي 2'!I35</f>
        <v>28.5</v>
      </c>
      <c r="H42" s="23">
        <f t="shared" si="58"/>
        <v>6</v>
      </c>
      <c r="I42" s="22">
        <f>'دراسة حالات مالية'!I35</f>
        <v>32.5</v>
      </c>
      <c r="J42" s="23">
        <f t="shared" si="59"/>
        <v>6</v>
      </c>
      <c r="K42" s="24">
        <f t="shared" si="60"/>
        <v>85.5</v>
      </c>
      <c r="L42" s="22">
        <f t="shared" si="61"/>
        <v>14.25</v>
      </c>
      <c r="M42" s="25">
        <f t="shared" si="62"/>
        <v>18</v>
      </c>
      <c r="N42" s="22">
        <f>'الموازنة التقديرية'!I35</f>
        <v>27.75</v>
      </c>
      <c r="O42" s="23">
        <f t="shared" si="48"/>
        <v>3</v>
      </c>
      <c r="P42" s="22">
        <f>'التقييم المالي للمؤسسات'!I35</f>
        <v>35.75</v>
      </c>
      <c r="Q42" s="23">
        <f t="shared" si="49"/>
        <v>2</v>
      </c>
      <c r="R42" s="22">
        <f>'تقرير التربص'!H35</f>
        <v>16</v>
      </c>
      <c r="S42" s="23">
        <f t="shared" si="50"/>
        <v>4</v>
      </c>
      <c r="T42" s="24">
        <f t="shared" si="74"/>
        <v>79.5</v>
      </c>
      <c r="U42" s="22">
        <f t="shared" si="52"/>
        <v>15.9</v>
      </c>
      <c r="V42" s="25">
        <f t="shared" si="75"/>
        <v>9</v>
      </c>
      <c r="W42" s="22">
        <f>'الأدوات الاحصائية لتحليل بيانات'!H36</f>
        <v>18.5</v>
      </c>
      <c r="X42" s="23">
        <f t="shared" si="65"/>
        <v>2</v>
      </c>
      <c r="Y42" s="22">
        <f t="shared" si="66"/>
        <v>18.5</v>
      </c>
      <c r="Z42" s="22">
        <f t="shared" si="67"/>
        <v>18.5</v>
      </c>
      <c r="AA42" s="23">
        <f t="shared" si="68"/>
        <v>2</v>
      </c>
      <c r="AB42" s="26">
        <f>إنجليزية!H35</f>
        <v>11</v>
      </c>
      <c r="AC42" s="23">
        <f t="shared" si="69"/>
        <v>1</v>
      </c>
      <c r="AD42" s="46">
        <f t="shared" si="70"/>
        <v>11</v>
      </c>
      <c r="AE42" s="26">
        <f t="shared" si="71"/>
        <v>11</v>
      </c>
      <c r="AF42" s="47">
        <f t="shared" si="72"/>
        <v>1</v>
      </c>
      <c r="AG42" s="27">
        <f t="shared" si="54"/>
        <v>14.961538461538462</v>
      </c>
      <c r="AH42" s="28">
        <f t="shared" si="55"/>
        <v>30</v>
      </c>
      <c r="AI42" s="29" t="str">
        <f t="shared" si="56"/>
        <v>ناجح</v>
      </c>
      <c r="AJ42" s="30" t="str">
        <f t="shared" si="73"/>
        <v>ناجح</v>
      </c>
    </row>
    <row r="43" spans="2:37" s="20" customFormat="1" ht="24.95" customHeight="1" thickBot="1">
      <c r="B43" s="21">
        <v>5</v>
      </c>
      <c r="C43" s="68" t="s">
        <v>111</v>
      </c>
      <c r="D43" s="68" t="s">
        <v>89</v>
      </c>
      <c r="E43" s="22">
        <f>'محاسبة مالية معمقة 2'!I36</f>
        <v>25</v>
      </c>
      <c r="F43" s="23">
        <f t="shared" si="57"/>
        <v>6</v>
      </c>
      <c r="G43" s="22">
        <f>'تسيير مالي 2'!I36</f>
        <v>21</v>
      </c>
      <c r="H43" s="23">
        <f t="shared" si="58"/>
        <v>6</v>
      </c>
      <c r="I43" s="22">
        <f>'دراسة حالات مالية'!I36</f>
        <v>18.5</v>
      </c>
      <c r="J43" s="23">
        <f t="shared" si="59"/>
        <v>0</v>
      </c>
      <c r="K43" s="24">
        <f t="shared" si="60"/>
        <v>64.5</v>
      </c>
      <c r="L43" s="22">
        <f t="shared" si="61"/>
        <v>10.75</v>
      </c>
      <c r="M43" s="25">
        <f t="shared" si="62"/>
        <v>18</v>
      </c>
      <c r="N43" s="22">
        <f>'الموازنة التقديرية'!I36</f>
        <v>28.5</v>
      </c>
      <c r="O43" s="23">
        <f t="shared" si="48"/>
        <v>3</v>
      </c>
      <c r="P43" s="22">
        <f>'التقييم المالي للمؤسسات'!I36</f>
        <v>29</v>
      </c>
      <c r="Q43" s="23">
        <f t="shared" si="49"/>
        <v>2</v>
      </c>
      <c r="R43" s="22">
        <f>'تقرير التربص'!H36</f>
        <v>15</v>
      </c>
      <c r="S43" s="23">
        <f t="shared" si="50"/>
        <v>4</v>
      </c>
      <c r="T43" s="24">
        <f t="shared" si="74"/>
        <v>72.5</v>
      </c>
      <c r="U43" s="22">
        <f t="shared" si="52"/>
        <v>14.5</v>
      </c>
      <c r="V43" s="25">
        <f t="shared" si="75"/>
        <v>9</v>
      </c>
      <c r="W43" s="22">
        <f>'الأدوات الاحصائية لتحليل بيانات'!H37</f>
        <v>18</v>
      </c>
      <c r="X43" s="23">
        <f t="shared" si="65"/>
        <v>2</v>
      </c>
      <c r="Y43" s="22">
        <f t="shared" si="66"/>
        <v>18</v>
      </c>
      <c r="Z43" s="22">
        <f t="shared" si="67"/>
        <v>18</v>
      </c>
      <c r="AA43" s="23">
        <f t="shared" si="68"/>
        <v>2</v>
      </c>
      <c r="AB43" s="26">
        <f>إنجليزية!H36</f>
        <v>14</v>
      </c>
      <c r="AC43" s="23">
        <f t="shared" si="69"/>
        <v>1</v>
      </c>
      <c r="AD43" s="46">
        <f t="shared" si="70"/>
        <v>14</v>
      </c>
      <c r="AE43" s="26">
        <f t="shared" si="71"/>
        <v>14</v>
      </c>
      <c r="AF43" s="47">
        <f t="shared" si="72"/>
        <v>1</v>
      </c>
      <c r="AG43" s="27">
        <f t="shared" si="54"/>
        <v>13</v>
      </c>
      <c r="AH43" s="28">
        <f t="shared" si="55"/>
        <v>30</v>
      </c>
      <c r="AI43" s="29" t="str">
        <f t="shared" si="56"/>
        <v>ناجح</v>
      </c>
      <c r="AJ43" s="30" t="str">
        <f t="shared" si="73"/>
        <v>ناجح</v>
      </c>
    </row>
    <row r="44" spans="2:37" s="20" customFormat="1" ht="24.95" customHeight="1" thickBot="1">
      <c r="B44" s="21">
        <v>6</v>
      </c>
      <c r="C44" s="68" t="s">
        <v>112</v>
      </c>
      <c r="D44" s="68" t="s">
        <v>113</v>
      </c>
      <c r="E44" s="22">
        <f>'محاسبة مالية معمقة 2'!I37</f>
        <v>16.5</v>
      </c>
      <c r="F44" s="23">
        <f t="shared" si="57"/>
        <v>0</v>
      </c>
      <c r="G44" s="22">
        <f>'تسيير مالي 2'!I37</f>
        <v>19</v>
      </c>
      <c r="H44" s="23">
        <f t="shared" si="58"/>
        <v>0</v>
      </c>
      <c r="I44" s="22">
        <f>'دراسة حالات مالية'!I37</f>
        <v>19</v>
      </c>
      <c r="J44" s="23">
        <f t="shared" si="59"/>
        <v>0</v>
      </c>
      <c r="K44" s="24">
        <f t="shared" si="60"/>
        <v>54.5</v>
      </c>
      <c r="L44" s="22">
        <f t="shared" si="61"/>
        <v>9.0833333333333339</v>
      </c>
      <c r="M44" s="25">
        <f t="shared" si="62"/>
        <v>0</v>
      </c>
      <c r="N44" s="22">
        <f>'الموازنة التقديرية'!I37</f>
        <v>24</v>
      </c>
      <c r="O44" s="23">
        <f t="shared" si="48"/>
        <v>3</v>
      </c>
      <c r="P44" s="22">
        <f>'التقييم المالي للمؤسسات'!I37</f>
        <v>26.75</v>
      </c>
      <c r="Q44" s="23">
        <f t="shared" si="49"/>
        <v>2</v>
      </c>
      <c r="R44" s="22">
        <f>'تقرير التربص'!H37</f>
        <v>15</v>
      </c>
      <c r="S44" s="23">
        <f t="shared" si="50"/>
        <v>4</v>
      </c>
      <c r="T44" s="24">
        <f t="shared" si="74"/>
        <v>65.75</v>
      </c>
      <c r="U44" s="22">
        <f t="shared" si="52"/>
        <v>13.15</v>
      </c>
      <c r="V44" s="25">
        <f t="shared" si="75"/>
        <v>9</v>
      </c>
      <c r="W44" s="22">
        <f>'الأدوات الاحصائية لتحليل بيانات'!H38</f>
        <v>18</v>
      </c>
      <c r="X44" s="23">
        <f t="shared" si="65"/>
        <v>2</v>
      </c>
      <c r="Y44" s="22">
        <f t="shared" si="66"/>
        <v>18</v>
      </c>
      <c r="Z44" s="22">
        <f t="shared" si="67"/>
        <v>18</v>
      </c>
      <c r="AA44" s="23">
        <f t="shared" si="68"/>
        <v>2</v>
      </c>
      <c r="AB44" s="26">
        <f>إنجليزية!H37</f>
        <v>11.5</v>
      </c>
      <c r="AC44" s="23">
        <f t="shared" si="69"/>
        <v>1</v>
      </c>
      <c r="AD44" s="46">
        <f t="shared" si="70"/>
        <v>11.5</v>
      </c>
      <c r="AE44" s="26">
        <f t="shared" si="71"/>
        <v>11.5</v>
      </c>
      <c r="AF44" s="47">
        <f t="shared" si="72"/>
        <v>1</v>
      </c>
      <c r="AG44" s="27">
        <f t="shared" si="54"/>
        <v>11.51923076923077</v>
      </c>
      <c r="AH44" s="28">
        <f t="shared" si="55"/>
        <v>30</v>
      </c>
      <c r="AI44" s="29" t="str">
        <f t="shared" si="56"/>
        <v>ناجح</v>
      </c>
      <c r="AJ44" s="30" t="str">
        <f t="shared" si="73"/>
        <v>ناجح</v>
      </c>
    </row>
    <row r="45" spans="2:37" s="20" customFormat="1" ht="24.95" customHeight="1" thickBot="1">
      <c r="B45" s="21">
        <v>7</v>
      </c>
      <c r="C45" s="68" t="s">
        <v>114</v>
      </c>
      <c r="D45" s="68" t="s">
        <v>115</v>
      </c>
      <c r="E45" s="22">
        <f>'محاسبة مالية معمقة 2'!I38</f>
        <v>14.5</v>
      </c>
      <c r="F45" s="23">
        <f t="shared" si="57"/>
        <v>0</v>
      </c>
      <c r="G45" s="22">
        <f>'تسيير مالي 2'!I38</f>
        <v>25</v>
      </c>
      <c r="H45" s="23">
        <f t="shared" si="58"/>
        <v>6</v>
      </c>
      <c r="I45" s="22">
        <f>'دراسة حالات مالية'!I38</f>
        <v>30</v>
      </c>
      <c r="J45" s="23">
        <f t="shared" si="59"/>
        <v>6</v>
      </c>
      <c r="K45" s="24">
        <f t="shared" si="60"/>
        <v>69.5</v>
      </c>
      <c r="L45" s="22">
        <f t="shared" si="61"/>
        <v>11.583333333333334</v>
      </c>
      <c r="M45" s="25">
        <f t="shared" si="62"/>
        <v>18</v>
      </c>
      <c r="N45" s="22">
        <f>'الموازنة التقديرية'!I38</f>
        <v>27.75</v>
      </c>
      <c r="O45" s="23">
        <f t="shared" si="48"/>
        <v>3</v>
      </c>
      <c r="P45" s="22">
        <f>'التقييم المالي للمؤسسات'!I38</f>
        <v>28</v>
      </c>
      <c r="Q45" s="23">
        <f t="shared" si="49"/>
        <v>2</v>
      </c>
      <c r="R45" s="22">
        <f>'تقرير التربص'!H38</f>
        <v>14</v>
      </c>
      <c r="S45" s="23">
        <f t="shared" si="50"/>
        <v>4</v>
      </c>
      <c r="T45" s="24">
        <f t="shared" si="74"/>
        <v>69.75</v>
      </c>
      <c r="U45" s="22">
        <f t="shared" si="52"/>
        <v>13.95</v>
      </c>
      <c r="V45" s="25">
        <f t="shared" si="75"/>
        <v>9</v>
      </c>
      <c r="W45" s="22">
        <f>'الأدوات الاحصائية لتحليل بيانات'!H39</f>
        <v>15</v>
      </c>
      <c r="X45" s="23">
        <f t="shared" si="65"/>
        <v>2</v>
      </c>
      <c r="Y45" s="22">
        <f t="shared" si="66"/>
        <v>15</v>
      </c>
      <c r="Z45" s="22">
        <f t="shared" si="67"/>
        <v>15</v>
      </c>
      <c r="AA45" s="23">
        <f t="shared" si="68"/>
        <v>2</v>
      </c>
      <c r="AB45" s="26">
        <f>إنجليزية!H38</f>
        <v>12</v>
      </c>
      <c r="AC45" s="23">
        <f t="shared" si="69"/>
        <v>1</v>
      </c>
      <c r="AD45" s="46">
        <f t="shared" si="70"/>
        <v>12</v>
      </c>
      <c r="AE45" s="26">
        <f t="shared" si="71"/>
        <v>12</v>
      </c>
      <c r="AF45" s="47">
        <f t="shared" si="72"/>
        <v>1</v>
      </c>
      <c r="AG45" s="27">
        <f t="shared" si="54"/>
        <v>12.788461538461538</v>
      </c>
      <c r="AH45" s="28">
        <f t="shared" si="55"/>
        <v>30</v>
      </c>
      <c r="AI45" s="29" t="str">
        <f t="shared" si="56"/>
        <v>ناجح</v>
      </c>
      <c r="AJ45" s="30" t="str">
        <f t="shared" si="73"/>
        <v>ناجح</v>
      </c>
    </row>
    <row r="46" spans="2:37" s="20" customFormat="1" ht="24.95" customHeight="1" thickBot="1">
      <c r="B46" s="21">
        <v>8</v>
      </c>
      <c r="C46" s="68" t="s">
        <v>14</v>
      </c>
      <c r="D46" s="68" t="s">
        <v>116</v>
      </c>
      <c r="E46" s="22">
        <f>'محاسبة مالية معمقة 2'!I39</f>
        <v>30.5</v>
      </c>
      <c r="F46" s="23">
        <f t="shared" ref="F46:F47" si="76">IF(E46&gt;=20,6,0)</f>
        <v>6</v>
      </c>
      <c r="G46" s="22">
        <f>'تسيير مالي 2'!I39</f>
        <v>25</v>
      </c>
      <c r="H46" s="23">
        <f t="shared" ref="H46:H47" si="77">IF(G46&gt;=20,6,0)</f>
        <v>6</v>
      </c>
      <c r="I46" s="22">
        <f>'دراسة حالات مالية'!I39</f>
        <v>30</v>
      </c>
      <c r="J46" s="23">
        <f t="shared" ref="J46:J47" si="78">IF(I46&gt;=20,6,0)</f>
        <v>6</v>
      </c>
      <c r="K46" s="24">
        <f t="shared" ref="K46:K47" si="79">E46+G46+I46</f>
        <v>85.5</v>
      </c>
      <c r="L46" s="22">
        <f t="shared" ref="L46:L47" si="80">K46/6</f>
        <v>14.25</v>
      </c>
      <c r="M46" s="25">
        <f t="shared" ref="M46:M47" si="81">IF(L46&gt;=10,18,F46+H46+J46)</f>
        <v>18</v>
      </c>
      <c r="N46" s="22">
        <f>'الموازنة التقديرية'!I39</f>
        <v>26.5</v>
      </c>
      <c r="O46" s="23">
        <f t="shared" ref="O46:O47" si="82">IF(N46&gt;=20,3,0)</f>
        <v>3</v>
      </c>
      <c r="P46" s="22">
        <f>'التقييم المالي للمؤسسات'!I39</f>
        <v>31</v>
      </c>
      <c r="Q46" s="23">
        <f t="shared" ref="Q46:Q47" si="83">IF(P46&gt;=20,2,0)</f>
        <v>2</v>
      </c>
      <c r="R46" s="22">
        <f>'تقرير التربص'!H39</f>
        <v>15</v>
      </c>
      <c r="S46" s="23">
        <f t="shared" ref="S46:S47" si="84">IF(R46&gt;=10,4,0)</f>
        <v>4</v>
      </c>
      <c r="T46" s="24">
        <f t="shared" ref="T46:T47" si="85">N46+P46+R46</f>
        <v>72.5</v>
      </c>
      <c r="U46" s="22">
        <f t="shared" ref="U46:U47" si="86">T46/5</f>
        <v>14.5</v>
      </c>
      <c r="V46" s="25">
        <f t="shared" ref="V46:V47" si="87">IF(U46&gt;=10,9,O46+Q46+S46)</f>
        <v>9</v>
      </c>
      <c r="W46" s="22">
        <f>'الأدوات الاحصائية لتحليل بيانات'!H40</f>
        <v>17.5</v>
      </c>
      <c r="X46" s="23">
        <f t="shared" ref="X46:X47" si="88">IF(W46&gt;=10,2,0)</f>
        <v>2</v>
      </c>
      <c r="Y46" s="22">
        <f t="shared" ref="Y46:Y47" si="89">W46</f>
        <v>17.5</v>
      </c>
      <c r="Z46" s="22">
        <f t="shared" ref="Z46:Z47" si="90">Y46/1</f>
        <v>17.5</v>
      </c>
      <c r="AA46" s="23">
        <f t="shared" ref="AA46:AA47" si="91">IF(Z46&gt;=10,2,X46)</f>
        <v>2</v>
      </c>
      <c r="AB46" s="26">
        <f>إنجليزية!H39</f>
        <v>13</v>
      </c>
      <c r="AC46" s="23">
        <f t="shared" ref="AC46:AC47" si="92">IF(AB46&gt;=10,1,0)</f>
        <v>1</v>
      </c>
      <c r="AD46" s="46">
        <f t="shared" ref="AD46:AD47" si="93">AB46</f>
        <v>13</v>
      </c>
      <c r="AE46" s="26">
        <f t="shared" ref="AE46:AE47" si="94">AD46/1</f>
        <v>13</v>
      </c>
      <c r="AF46" s="47">
        <f t="shared" ref="AF46:AF47" si="95">IF(AE46&gt;=10,1,AC46)</f>
        <v>1</v>
      </c>
      <c r="AG46" s="27">
        <f t="shared" ref="AG46:AG47" si="96">(AD46+Y46+T46+K46)/13</f>
        <v>14.5</v>
      </c>
      <c r="AH46" s="28">
        <f t="shared" ref="AH46:AH47" si="97">IF(AG46&gt;=10,30,M46+V46+AA46+AF46)</f>
        <v>30</v>
      </c>
      <c r="AI46" s="29" t="str">
        <f t="shared" ref="AI46:AI47" si="98">IF(AH46=30,"ناجح","مؤجل")</f>
        <v>ناجح</v>
      </c>
      <c r="AJ46" s="30" t="str">
        <f t="shared" ref="AJ46:AJ47" si="99">IF(AND(AH46&gt;=30),"ناجح","مؤجل")</f>
        <v>ناجح</v>
      </c>
    </row>
    <row r="47" spans="2:37" s="20" customFormat="1" ht="24.95" customHeight="1" thickBot="1">
      <c r="B47" s="21">
        <v>9</v>
      </c>
      <c r="C47" s="68" t="s">
        <v>117</v>
      </c>
      <c r="D47" s="68" t="s">
        <v>89</v>
      </c>
      <c r="E47" s="22">
        <f>'محاسبة مالية معمقة 2'!I40</f>
        <v>25.5</v>
      </c>
      <c r="F47" s="23">
        <f t="shared" si="76"/>
        <v>6</v>
      </c>
      <c r="G47" s="22">
        <f>'تسيير مالي 2'!I40</f>
        <v>15</v>
      </c>
      <c r="H47" s="23">
        <f t="shared" si="77"/>
        <v>0</v>
      </c>
      <c r="I47" s="22">
        <f>'دراسة حالات مالية'!I40</f>
        <v>29.5</v>
      </c>
      <c r="J47" s="23">
        <f t="shared" si="78"/>
        <v>6</v>
      </c>
      <c r="K47" s="24">
        <f t="shared" si="79"/>
        <v>70</v>
      </c>
      <c r="L47" s="22">
        <f t="shared" si="80"/>
        <v>11.666666666666666</v>
      </c>
      <c r="M47" s="25">
        <f t="shared" si="81"/>
        <v>18</v>
      </c>
      <c r="N47" s="22">
        <f>'الموازنة التقديرية'!I40</f>
        <v>22</v>
      </c>
      <c r="O47" s="23">
        <f t="shared" si="82"/>
        <v>3</v>
      </c>
      <c r="P47" s="22">
        <f>'التقييم المالي للمؤسسات'!I40</f>
        <v>28.5</v>
      </c>
      <c r="Q47" s="23">
        <f t="shared" si="83"/>
        <v>2</v>
      </c>
      <c r="R47" s="22">
        <f>'تقرير التربص'!H40</f>
        <v>16</v>
      </c>
      <c r="S47" s="23">
        <f t="shared" si="84"/>
        <v>4</v>
      </c>
      <c r="T47" s="24">
        <f t="shared" si="85"/>
        <v>66.5</v>
      </c>
      <c r="U47" s="22">
        <f t="shared" si="86"/>
        <v>13.3</v>
      </c>
      <c r="V47" s="25">
        <f t="shared" si="87"/>
        <v>9</v>
      </c>
      <c r="W47" s="22">
        <f>'الأدوات الاحصائية لتحليل بيانات'!H41</f>
        <v>14</v>
      </c>
      <c r="X47" s="23">
        <f t="shared" si="88"/>
        <v>2</v>
      </c>
      <c r="Y47" s="22">
        <f t="shared" si="89"/>
        <v>14</v>
      </c>
      <c r="Z47" s="22">
        <f t="shared" si="90"/>
        <v>14</v>
      </c>
      <c r="AA47" s="23">
        <f t="shared" si="91"/>
        <v>2</v>
      </c>
      <c r="AB47" s="26">
        <f>إنجليزية!H40</f>
        <v>12.5</v>
      </c>
      <c r="AC47" s="23">
        <f t="shared" si="92"/>
        <v>1</v>
      </c>
      <c r="AD47" s="46">
        <f t="shared" si="93"/>
        <v>12.5</v>
      </c>
      <c r="AE47" s="26">
        <f t="shared" si="94"/>
        <v>12.5</v>
      </c>
      <c r="AF47" s="47">
        <f t="shared" si="95"/>
        <v>1</v>
      </c>
      <c r="AG47" s="27">
        <f t="shared" si="96"/>
        <v>12.538461538461538</v>
      </c>
      <c r="AH47" s="28">
        <f t="shared" si="97"/>
        <v>30</v>
      </c>
      <c r="AI47" s="29" t="str">
        <f t="shared" si="98"/>
        <v>ناجح</v>
      </c>
      <c r="AJ47" s="30" t="str">
        <f t="shared" si="99"/>
        <v>ناجح</v>
      </c>
    </row>
    <row r="48" spans="2:37" s="20" customFormat="1" ht="24.95" customHeight="1" thickBot="1">
      <c r="B48" s="21">
        <v>10</v>
      </c>
      <c r="C48" s="68" t="s">
        <v>118</v>
      </c>
      <c r="D48" s="68" t="s">
        <v>119</v>
      </c>
      <c r="E48" s="22">
        <f>'محاسبة مالية معمقة 2'!I41</f>
        <v>22</v>
      </c>
      <c r="F48" s="23">
        <f t="shared" si="57"/>
        <v>6</v>
      </c>
      <c r="G48" s="22">
        <f>'تسيير مالي 2'!I41</f>
        <v>23.5</v>
      </c>
      <c r="H48" s="23">
        <f t="shared" si="58"/>
        <v>6</v>
      </c>
      <c r="I48" s="22">
        <f>'دراسة حالات مالية'!I41</f>
        <v>31</v>
      </c>
      <c r="J48" s="23">
        <f t="shared" si="59"/>
        <v>6</v>
      </c>
      <c r="K48" s="24">
        <f t="shared" si="60"/>
        <v>76.5</v>
      </c>
      <c r="L48" s="22">
        <f t="shared" si="61"/>
        <v>12.75</v>
      </c>
      <c r="M48" s="25">
        <f t="shared" si="62"/>
        <v>18</v>
      </c>
      <c r="N48" s="22">
        <f>'الموازنة التقديرية'!I41</f>
        <v>23.5</v>
      </c>
      <c r="O48" s="23">
        <f t="shared" si="48"/>
        <v>3</v>
      </c>
      <c r="P48" s="22">
        <f>'التقييم المالي للمؤسسات'!I41</f>
        <v>25.5</v>
      </c>
      <c r="Q48" s="23">
        <f t="shared" si="49"/>
        <v>2</v>
      </c>
      <c r="R48" s="22">
        <f>'تقرير التربص'!H41</f>
        <v>16</v>
      </c>
      <c r="S48" s="23">
        <f t="shared" si="50"/>
        <v>4</v>
      </c>
      <c r="T48" s="24">
        <f t="shared" ref="T48:T63" si="100">N48+P48+R48</f>
        <v>65</v>
      </c>
      <c r="U48" s="22">
        <f t="shared" si="52"/>
        <v>13</v>
      </c>
      <c r="V48" s="25">
        <f t="shared" ref="V48:V63" si="101">IF(U48&gt;=10,9,O48+Q48+S48)</f>
        <v>9</v>
      </c>
      <c r="W48" s="22">
        <f>'الأدوات الاحصائية لتحليل بيانات'!H42</f>
        <v>11</v>
      </c>
      <c r="X48" s="23">
        <f t="shared" si="65"/>
        <v>2</v>
      </c>
      <c r="Y48" s="22">
        <f t="shared" si="66"/>
        <v>11</v>
      </c>
      <c r="Z48" s="22">
        <f t="shared" si="67"/>
        <v>11</v>
      </c>
      <c r="AA48" s="23">
        <f t="shared" si="68"/>
        <v>2</v>
      </c>
      <c r="AB48" s="26">
        <f>إنجليزية!H41</f>
        <v>13</v>
      </c>
      <c r="AC48" s="23">
        <f t="shared" si="69"/>
        <v>1</v>
      </c>
      <c r="AD48" s="46">
        <f t="shared" si="70"/>
        <v>13</v>
      </c>
      <c r="AE48" s="26">
        <f t="shared" si="71"/>
        <v>13</v>
      </c>
      <c r="AF48" s="47">
        <f t="shared" si="72"/>
        <v>1</v>
      </c>
      <c r="AG48" s="48">
        <f t="shared" si="54"/>
        <v>12.73076923076923</v>
      </c>
      <c r="AH48" s="28">
        <f t="shared" ref="AH48:AH63" si="102">IF(AG48&gt;=10,30,M48+V48+AA48+AF48)</f>
        <v>30</v>
      </c>
      <c r="AI48" s="29" t="str">
        <f t="shared" si="56"/>
        <v>ناجح</v>
      </c>
      <c r="AJ48" s="30" t="str">
        <f t="shared" si="73"/>
        <v>ناجح</v>
      </c>
    </row>
    <row r="49" spans="2:37" s="20" customFormat="1" ht="24.95" customHeight="1" thickBot="1">
      <c r="B49" s="21">
        <v>11</v>
      </c>
      <c r="C49" s="68" t="s">
        <v>120</v>
      </c>
      <c r="D49" s="68" t="s">
        <v>121</v>
      </c>
      <c r="E49" s="22">
        <f>'محاسبة مالية معمقة 2'!I42</f>
        <v>29.5</v>
      </c>
      <c r="F49" s="23">
        <f t="shared" si="57"/>
        <v>6</v>
      </c>
      <c r="G49" s="79">
        <v>29.3</v>
      </c>
      <c r="H49" s="80">
        <f t="shared" si="58"/>
        <v>6</v>
      </c>
      <c r="I49" s="22">
        <f>'دراسة حالات مالية'!I42</f>
        <v>16</v>
      </c>
      <c r="J49" s="23">
        <f t="shared" si="59"/>
        <v>0</v>
      </c>
      <c r="K49" s="24">
        <f t="shared" si="60"/>
        <v>74.8</v>
      </c>
      <c r="L49" s="22">
        <f t="shared" si="61"/>
        <v>12.466666666666667</v>
      </c>
      <c r="M49" s="25">
        <f t="shared" si="62"/>
        <v>18</v>
      </c>
      <c r="N49" s="22">
        <f>'الموازنة التقديرية'!I42</f>
        <v>18</v>
      </c>
      <c r="O49" s="23">
        <f t="shared" si="48"/>
        <v>0</v>
      </c>
      <c r="P49" s="22">
        <f>'التقييم المالي للمؤسسات'!I42</f>
        <v>17.75</v>
      </c>
      <c r="Q49" s="23">
        <f t="shared" si="49"/>
        <v>0</v>
      </c>
      <c r="R49" s="22">
        <f>'تقرير التربص'!H42</f>
        <v>15</v>
      </c>
      <c r="S49" s="23">
        <f t="shared" si="50"/>
        <v>4</v>
      </c>
      <c r="T49" s="24">
        <f t="shared" si="100"/>
        <v>50.75</v>
      </c>
      <c r="U49" s="22">
        <f t="shared" si="52"/>
        <v>10.15</v>
      </c>
      <c r="V49" s="25">
        <f t="shared" si="101"/>
        <v>9</v>
      </c>
      <c r="W49" s="22">
        <f>'الأدوات الاحصائية لتحليل بيانات'!H43</f>
        <v>8.5</v>
      </c>
      <c r="X49" s="23">
        <f t="shared" si="65"/>
        <v>0</v>
      </c>
      <c r="Y49" s="22">
        <f t="shared" si="66"/>
        <v>8.5</v>
      </c>
      <c r="Z49" s="22">
        <f t="shared" si="67"/>
        <v>8.5</v>
      </c>
      <c r="AA49" s="23">
        <f t="shared" si="68"/>
        <v>0</v>
      </c>
      <c r="AB49" s="26">
        <f>إنجليزية!H42</f>
        <v>12.5</v>
      </c>
      <c r="AC49" s="23">
        <f t="shared" si="69"/>
        <v>1</v>
      </c>
      <c r="AD49" s="46">
        <f t="shared" si="70"/>
        <v>12.5</v>
      </c>
      <c r="AE49" s="26">
        <f t="shared" si="71"/>
        <v>12.5</v>
      </c>
      <c r="AF49" s="47">
        <f t="shared" si="72"/>
        <v>1</v>
      </c>
      <c r="AG49" s="81">
        <f t="shared" si="54"/>
        <v>11.273076923076925</v>
      </c>
      <c r="AH49" s="82">
        <f t="shared" si="102"/>
        <v>30</v>
      </c>
      <c r="AI49" s="83" t="str">
        <f t="shared" si="56"/>
        <v>ناجح</v>
      </c>
      <c r="AJ49" s="84" t="s">
        <v>207</v>
      </c>
    </row>
    <row r="50" spans="2:37" s="20" customFormat="1" ht="24.95" customHeight="1" thickBot="1">
      <c r="B50" s="21">
        <v>12</v>
      </c>
      <c r="C50" s="68" t="s">
        <v>122</v>
      </c>
      <c r="D50" s="68" t="s">
        <v>123</v>
      </c>
      <c r="E50" s="22">
        <f>'محاسبة مالية معمقة 2'!I43</f>
        <v>24.5</v>
      </c>
      <c r="F50" s="23">
        <f t="shared" si="57"/>
        <v>6</v>
      </c>
      <c r="G50" s="22">
        <f>'تسيير مالي 2'!I43</f>
        <v>29</v>
      </c>
      <c r="H50" s="23">
        <f t="shared" si="58"/>
        <v>6</v>
      </c>
      <c r="I50" s="22">
        <f>'دراسة حالات مالية'!I43</f>
        <v>29</v>
      </c>
      <c r="J50" s="23">
        <f t="shared" si="59"/>
        <v>6</v>
      </c>
      <c r="K50" s="24">
        <f t="shared" si="60"/>
        <v>82.5</v>
      </c>
      <c r="L50" s="22">
        <f t="shared" si="61"/>
        <v>13.75</v>
      </c>
      <c r="M50" s="25">
        <f t="shared" si="62"/>
        <v>18</v>
      </c>
      <c r="N50" s="22">
        <f>'الموازنة التقديرية'!I43</f>
        <v>22.5</v>
      </c>
      <c r="O50" s="23">
        <f t="shared" si="48"/>
        <v>3</v>
      </c>
      <c r="P50" s="22">
        <f>'التقييم المالي للمؤسسات'!I43</f>
        <v>23</v>
      </c>
      <c r="Q50" s="23">
        <f t="shared" si="49"/>
        <v>2</v>
      </c>
      <c r="R50" s="22">
        <f>'تقرير التربص'!H43</f>
        <v>15</v>
      </c>
      <c r="S50" s="23">
        <f t="shared" si="50"/>
        <v>4</v>
      </c>
      <c r="T50" s="24">
        <f t="shared" si="100"/>
        <v>60.5</v>
      </c>
      <c r="U50" s="22">
        <f t="shared" si="52"/>
        <v>12.1</v>
      </c>
      <c r="V50" s="25">
        <f t="shared" si="101"/>
        <v>9</v>
      </c>
      <c r="W50" s="22">
        <f>'الأدوات الاحصائية لتحليل بيانات'!H44</f>
        <v>12</v>
      </c>
      <c r="X50" s="23">
        <f t="shared" si="65"/>
        <v>2</v>
      </c>
      <c r="Y50" s="22">
        <f t="shared" si="66"/>
        <v>12</v>
      </c>
      <c r="Z50" s="22">
        <f t="shared" si="67"/>
        <v>12</v>
      </c>
      <c r="AA50" s="23">
        <f t="shared" si="68"/>
        <v>2</v>
      </c>
      <c r="AB50" s="26">
        <f>إنجليزية!H43</f>
        <v>13</v>
      </c>
      <c r="AC50" s="23">
        <f t="shared" si="69"/>
        <v>1</v>
      </c>
      <c r="AD50" s="46">
        <f t="shared" si="70"/>
        <v>13</v>
      </c>
      <c r="AE50" s="26">
        <f t="shared" si="71"/>
        <v>13</v>
      </c>
      <c r="AF50" s="47">
        <f t="shared" si="72"/>
        <v>1</v>
      </c>
      <c r="AG50" s="48">
        <f t="shared" si="54"/>
        <v>12.923076923076923</v>
      </c>
      <c r="AH50" s="28">
        <f t="shared" si="102"/>
        <v>30</v>
      </c>
      <c r="AI50" s="29" t="str">
        <f t="shared" si="56"/>
        <v>ناجح</v>
      </c>
      <c r="AJ50" s="30" t="str">
        <f t="shared" si="73"/>
        <v>ناجح</v>
      </c>
    </row>
    <row r="51" spans="2:37" s="20" customFormat="1" ht="24.95" customHeight="1" thickBot="1">
      <c r="B51" s="21">
        <v>13</v>
      </c>
      <c r="C51" s="68" t="s">
        <v>124</v>
      </c>
      <c r="D51" s="68" t="s">
        <v>125</v>
      </c>
      <c r="E51" s="22">
        <f>'محاسبة مالية معمقة 2'!I44</f>
        <v>13.5</v>
      </c>
      <c r="F51" s="23">
        <f t="shared" si="57"/>
        <v>0</v>
      </c>
      <c r="G51" s="22">
        <f>'تسيير مالي 2'!I44</f>
        <v>22</v>
      </c>
      <c r="H51" s="23">
        <f t="shared" si="58"/>
        <v>6</v>
      </c>
      <c r="I51" s="22">
        <f>'دراسة حالات مالية'!I44</f>
        <v>30</v>
      </c>
      <c r="J51" s="23">
        <f t="shared" si="59"/>
        <v>6</v>
      </c>
      <c r="K51" s="24">
        <f t="shared" si="60"/>
        <v>65.5</v>
      </c>
      <c r="L51" s="22">
        <f t="shared" si="61"/>
        <v>10.916666666666666</v>
      </c>
      <c r="M51" s="25">
        <f t="shared" si="62"/>
        <v>18</v>
      </c>
      <c r="N51" s="22">
        <f>'الموازنة التقديرية'!I44</f>
        <v>21.5</v>
      </c>
      <c r="O51" s="23">
        <f t="shared" si="48"/>
        <v>3</v>
      </c>
      <c r="P51" s="22">
        <f>'التقييم المالي للمؤسسات'!I44</f>
        <v>23.25</v>
      </c>
      <c r="Q51" s="23">
        <f t="shared" si="49"/>
        <v>2</v>
      </c>
      <c r="R51" s="22">
        <f>'تقرير التربص'!H44</f>
        <v>15</v>
      </c>
      <c r="S51" s="23">
        <f t="shared" si="50"/>
        <v>4</v>
      </c>
      <c r="T51" s="24">
        <f t="shared" si="100"/>
        <v>59.75</v>
      </c>
      <c r="U51" s="22">
        <f t="shared" si="52"/>
        <v>11.95</v>
      </c>
      <c r="V51" s="25">
        <f t="shared" si="101"/>
        <v>9</v>
      </c>
      <c r="W51" s="22">
        <f>'الأدوات الاحصائية لتحليل بيانات'!H45</f>
        <v>9</v>
      </c>
      <c r="X51" s="23">
        <f t="shared" si="65"/>
        <v>0</v>
      </c>
      <c r="Y51" s="22">
        <f t="shared" si="66"/>
        <v>9</v>
      </c>
      <c r="Z51" s="22">
        <f t="shared" si="67"/>
        <v>9</v>
      </c>
      <c r="AA51" s="23">
        <f t="shared" si="68"/>
        <v>0</v>
      </c>
      <c r="AB51" s="26">
        <f>إنجليزية!H44</f>
        <v>14</v>
      </c>
      <c r="AC51" s="23">
        <f t="shared" si="69"/>
        <v>1</v>
      </c>
      <c r="AD51" s="46">
        <f t="shared" si="70"/>
        <v>14</v>
      </c>
      <c r="AE51" s="26">
        <f t="shared" si="71"/>
        <v>14</v>
      </c>
      <c r="AF51" s="47">
        <f t="shared" si="72"/>
        <v>1</v>
      </c>
      <c r="AG51" s="48">
        <f t="shared" si="54"/>
        <v>11.403846153846153</v>
      </c>
      <c r="AH51" s="28">
        <f t="shared" si="102"/>
        <v>30</v>
      </c>
      <c r="AI51" s="29" t="str">
        <f t="shared" si="56"/>
        <v>ناجح</v>
      </c>
      <c r="AJ51" s="30" t="str">
        <f t="shared" si="73"/>
        <v>ناجح</v>
      </c>
    </row>
    <row r="52" spans="2:37" s="20" customFormat="1" ht="24.95" customHeight="1" thickBot="1">
      <c r="B52" s="21">
        <v>14</v>
      </c>
      <c r="C52" s="68" t="s">
        <v>126</v>
      </c>
      <c r="D52" s="68" t="s">
        <v>127</v>
      </c>
      <c r="E52" s="22">
        <f>'محاسبة مالية معمقة 2'!I45</f>
        <v>24.5</v>
      </c>
      <c r="F52" s="23">
        <f t="shared" si="57"/>
        <v>6</v>
      </c>
      <c r="G52" s="22">
        <f>'تسيير مالي 2'!I45</f>
        <v>23</v>
      </c>
      <c r="H52" s="23">
        <f t="shared" si="58"/>
        <v>6</v>
      </c>
      <c r="I52" s="22">
        <f>'دراسة حالات مالية'!I45</f>
        <v>25</v>
      </c>
      <c r="J52" s="23">
        <f t="shared" si="59"/>
        <v>6</v>
      </c>
      <c r="K52" s="24">
        <f t="shared" si="60"/>
        <v>72.5</v>
      </c>
      <c r="L52" s="22">
        <f t="shared" si="61"/>
        <v>12.083333333333334</v>
      </c>
      <c r="M52" s="25">
        <f t="shared" si="62"/>
        <v>18</v>
      </c>
      <c r="N52" s="22">
        <f>'الموازنة التقديرية'!I45</f>
        <v>23</v>
      </c>
      <c r="O52" s="23">
        <f t="shared" si="48"/>
        <v>3</v>
      </c>
      <c r="P52" s="22">
        <f>'التقييم المالي للمؤسسات'!I45</f>
        <v>27</v>
      </c>
      <c r="Q52" s="23">
        <f t="shared" si="49"/>
        <v>2</v>
      </c>
      <c r="R52" s="22">
        <f>'تقرير التربص'!H45</f>
        <v>15</v>
      </c>
      <c r="S52" s="23">
        <f t="shared" si="50"/>
        <v>4</v>
      </c>
      <c r="T52" s="24">
        <f t="shared" si="100"/>
        <v>65</v>
      </c>
      <c r="U52" s="22">
        <f t="shared" si="52"/>
        <v>13</v>
      </c>
      <c r="V52" s="25">
        <f t="shared" si="101"/>
        <v>9</v>
      </c>
      <c r="W52" s="22">
        <f>'الأدوات الاحصائية لتحليل بيانات'!H46</f>
        <v>16.5</v>
      </c>
      <c r="X52" s="23">
        <f t="shared" si="65"/>
        <v>2</v>
      </c>
      <c r="Y52" s="22">
        <f t="shared" si="66"/>
        <v>16.5</v>
      </c>
      <c r="Z52" s="22">
        <f t="shared" si="67"/>
        <v>16.5</v>
      </c>
      <c r="AA52" s="23">
        <f t="shared" si="68"/>
        <v>2</v>
      </c>
      <c r="AB52" s="26">
        <f>إنجليزية!H45</f>
        <v>13</v>
      </c>
      <c r="AC52" s="23">
        <f t="shared" si="69"/>
        <v>1</v>
      </c>
      <c r="AD52" s="46">
        <f t="shared" si="70"/>
        <v>13</v>
      </c>
      <c r="AE52" s="26">
        <f t="shared" si="71"/>
        <v>13</v>
      </c>
      <c r="AF52" s="47">
        <f t="shared" si="72"/>
        <v>1</v>
      </c>
      <c r="AG52" s="48">
        <f t="shared" si="54"/>
        <v>12.846153846153847</v>
      </c>
      <c r="AH52" s="28">
        <f t="shared" si="102"/>
        <v>30</v>
      </c>
      <c r="AI52" s="29" t="str">
        <f t="shared" si="56"/>
        <v>ناجح</v>
      </c>
      <c r="AJ52" s="30" t="str">
        <f t="shared" si="73"/>
        <v>ناجح</v>
      </c>
    </row>
    <row r="53" spans="2:37" s="20" customFormat="1" ht="24.95" customHeight="1">
      <c r="B53" s="21">
        <v>15</v>
      </c>
      <c r="C53" s="68" t="s">
        <v>128</v>
      </c>
      <c r="D53" s="68" t="s">
        <v>21</v>
      </c>
      <c r="E53" s="22">
        <f>'محاسبة مالية معمقة 2'!I46</f>
        <v>20</v>
      </c>
      <c r="F53" s="23">
        <f t="shared" si="57"/>
        <v>6</v>
      </c>
      <c r="G53" s="22">
        <f>'تسيير مالي 2'!I46</f>
        <v>25</v>
      </c>
      <c r="H53" s="23">
        <f t="shared" si="58"/>
        <v>6</v>
      </c>
      <c r="I53" s="22">
        <f>'دراسة حالات مالية'!I46</f>
        <v>19.5</v>
      </c>
      <c r="J53" s="23">
        <f t="shared" si="59"/>
        <v>0</v>
      </c>
      <c r="K53" s="24">
        <f t="shared" si="60"/>
        <v>64.5</v>
      </c>
      <c r="L53" s="22">
        <f t="shared" si="61"/>
        <v>10.75</v>
      </c>
      <c r="M53" s="25">
        <f t="shared" si="62"/>
        <v>18</v>
      </c>
      <c r="N53" s="22">
        <f>'الموازنة التقديرية'!I46</f>
        <v>26.5</v>
      </c>
      <c r="O53" s="23">
        <f t="shared" si="48"/>
        <v>3</v>
      </c>
      <c r="P53" s="22">
        <f>'التقييم المالي للمؤسسات'!I46</f>
        <v>35.25</v>
      </c>
      <c r="Q53" s="23">
        <f t="shared" si="49"/>
        <v>2</v>
      </c>
      <c r="R53" s="22">
        <f>'تقرير التربص'!H46</f>
        <v>15</v>
      </c>
      <c r="S53" s="23">
        <f t="shared" si="50"/>
        <v>4</v>
      </c>
      <c r="T53" s="24">
        <f t="shared" si="100"/>
        <v>76.75</v>
      </c>
      <c r="U53" s="22">
        <f t="shared" si="52"/>
        <v>15.35</v>
      </c>
      <c r="V53" s="25">
        <f t="shared" si="101"/>
        <v>9</v>
      </c>
      <c r="W53" s="22">
        <f>'الأدوات الاحصائية لتحليل بيانات'!H47</f>
        <v>17</v>
      </c>
      <c r="X53" s="23">
        <f t="shared" si="65"/>
        <v>2</v>
      </c>
      <c r="Y53" s="22">
        <f t="shared" si="66"/>
        <v>17</v>
      </c>
      <c r="Z53" s="22">
        <f t="shared" si="67"/>
        <v>17</v>
      </c>
      <c r="AA53" s="23">
        <f t="shared" si="68"/>
        <v>2</v>
      </c>
      <c r="AB53" s="26">
        <f>إنجليزية!H46</f>
        <v>15</v>
      </c>
      <c r="AC53" s="23">
        <f t="shared" si="69"/>
        <v>1</v>
      </c>
      <c r="AD53" s="46">
        <f t="shared" si="70"/>
        <v>15</v>
      </c>
      <c r="AE53" s="26">
        <f t="shared" si="71"/>
        <v>15</v>
      </c>
      <c r="AF53" s="47">
        <f t="shared" si="72"/>
        <v>1</v>
      </c>
      <c r="AG53" s="48">
        <f t="shared" si="54"/>
        <v>13.326923076923077</v>
      </c>
      <c r="AH53" s="28">
        <f t="shared" si="102"/>
        <v>30</v>
      </c>
      <c r="AI53" s="29" t="str">
        <f t="shared" si="56"/>
        <v>ناجح</v>
      </c>
      <c r="AJ53" s="30" t="str">
        <f t="shared" si="73"/>
        <v>ناجح</v>
      </c>
    </row>
    <row r="54" spans="2:37" s="20" customFormat="1" ht="24.95" customHeight="1" thickBot="1">
      <c r="B54" s="21">
        <v>16</v>
      </c>
      <c r="C54" s="68" t="s">
        <v>129</v>
      </c>
      <c r="D54" s="68" t="s">
        <v>130</v>
      </c>
      <c r="E54" s="98" t="s">
        <v>205</v>
      </c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100"/>
    </row>
    <row r="55" spans="2:37" s="20" customFormat="1" ht="24.95" customHeight="1" thickBot="1">
      <c r="B55" s="21">
        <v>17</v>
      </c>
      <c r="C55" s="68" t="s">
        <v>131</v>
      </c>
      <c r="D55" s="68" t="s">
        <v>132</v>
      </c>
      <c r="E55" s="22">
        <f>'محاسبة مالية معمقة 2'!I48</f>
        <v>15</v>
      </c>
      <c r="F55" s="23">
        <f t="shared" si="57"/>
        <v>0</v>
      </c>
      <c r="G55" s="22">
        <f>'تسيير مالي 2'!I48</f>
        <v>21</v>
      </c>
      <c r="H55" s="23">
        <f t="shared" si="58"/>
        <v>6</v>
      </c>
      <c r="I55" s="22">
        <f>'دراسة حالات مالية'!I48</f>
        <v>24</v>
      </c>
      <c r="J55" s="23">
        <f t="shared" si="59"/>
        <v>6</v>
      </c>
      <c r="K55" s="24">
        <f t="shared" si="60"/>
        <v>60</v>
      </c>
      <c r="L55" s="22">
        <f t="shared" si="61"/>
        <v>10</v>
      </c>
      <c r="M55" s="25">
        <f t="shared" si="62"/>
        <v>18</v>
      </c>
      <c r="N55" s="22">
        <f>'الموازنة التقديرية'!I48</f>
        <v>15.5</v>
      </c>
      <c r="O55" s="23">
        <f t="shared" si="48"/>
        <v>0</v>
      </c>
      <c r="P55" s="22">
        <f>'التقييم المالي للمؤسسات'!I48</f>
        <v>18</v>
      </c>
      <c r="Q55" s="23">
        <f t="shared" si="49"/>
        <v>0</v>
      </c>
      <c r="R55" s="22">
        <f>'تقرير التربص'!H48</f>
        <v>14</v>
      </c>
      <c r="S55" s="23">
        <f t="shared" si="50"/>
        <v>4</v>
      </c>
      <c r="T55" s="24">
        <f t="shared" si="100"/>
        <v>47.5</v>
      </c>
      <c r="U55" s="22">
        <f t="shared" si="52"/>
        <v>9.5</v>
      </c>
      <c r="V55" s="25">
        <f t="shared" si="101"/>
        <v>4</v>
      </c>
      <c r="W55" s="22">
        <f>'الأدوات الاحصائية لتحليل بيانات'!H49</f>
        <v>9</v>
      </c>
      <c r="X55" s="23">
        <f t="shared" si="65"/>
        <v>0</v>
      </c>
      <c r="Y55" s="22">
        <f t="shared" si="66"/>
        <v>9</v>
      </c>
      <c r="Z55" s="22">
        <f t="shared" si="67"/>
        <v>9</v>
      </c>
      <c r="AA55" s="23">
        <f t="shared" si="68"/>
        <v>0</v>
      </c>
      <c r="AB55" s="26">
        <f>إنجليزية!H48</f>
        <v>12.5</v>
      </c>
      <c r="AC55" s="23">
        <f t="shared" si="69"/>
        <v>1</v>
      </c>
      <c r="AD55" s="46">
        <f t="shared" si="70"/>
        <v>12.5</v>
      </c>
      <c r="AE55" s="26">
        <f t="shared" si="71"/>
        <v>12.5</v>
      </c>
      <c r="AF55" s="47">
        <f t="shared" si="72"/>
        <v>1</v>
      </c>
      <c r="AG55" s="48">
        <f t="shared" si="54"/>
        <v>9.9230769230769234</v>
      </c>
      <c r="AH55" s="28">
        <f t="shared" si="102"/>
        <v>23</v>
      </c>
      <c r="AI55" s="29" t="str">
        <f t="shared" si="56"/>
        <v>مؤجل</v>
      </c>
      <c r="AJ55" s="30" t="str">
        <f t="shared" si="73"/>
        <v>مؤجل</v>
      </c>
    </row>
    <row r="56" spans="2:37" s="20" customFormat="1" ht="24.95" customHeight="1" thickBot="1">
      <c r="B56" s="21">
        <v>18</v>
      </c>
      <c r="C56" s="68" t="s">
        <v>133</v>
      </c>
      <c r="D56" s="68" t="s">
        <v>134</v>
      </c>
      <c r="E56" s="22">
        <f>'محاسبة مالية معمقة 2'!I49</f>
        <v>21.5</v>
      </c>
      <c r="F56" s="23">
        <f t="shared" ref="F56" si="103">IF(E56&gt;=20,6,0)</f>
        <v>6</v>
      </c>
      <c r="G56" s="22">
        <f>'تسيير مالي 2'!I49</f>
        <v>28</v>
      </c>
      <c r="H56" s="23">
        <f t="shared" ref="H56" si="104">IF(G56&gt;=20,6,0)</f>
        <v>6</v>
      </c>
      <c r="I56" s="22">
        <f>'دراسة حالات مالية'!I49</f>
        <v>13</v>
      </c>
      <c r="J56" s="23">
        <f t="shared" ref="J56" si="105">IF(I56&gt;=20,6,0)</f>
        <v>0</v>
      </c>
      <c r="K56" s="24">
        <f t="shared" ref="K56" si="106">E56+G56+I56</f>
        <v>62.5</v>
      </c>
      <c r="L56" s="22">
        <f t="shared" ref="L56" si="107">K56/6</f>
        <v>10.416666666666666</v>
      </c>
      <c r="M56" s="25">
        <f t="shared" ref="M56" si="108">IF(L56&gt;=10,18,F56+H56+J56)</f>
        <v>18</v>
      </c>
      <c r="N56" s="22">
        <f>'الموازنة التقديرية'!I49</f>
        <v>28.5</v>
      </c>
      <c r="O56" s="23">
        <f t="shared" ref="O56" si="109">IF(N56&gt;=20,3,0)</f>
        <v>3</v>
      </c>
      <c r="P56" s="22">
        <f>'التقييم المالي للمؤسسات'!I49</f>
        <v>23.5</v>
      </c>
      <c r="Q56" s="23">
        <f t="shared" ref="Q56" si="110">IF(P56&gt;=20,2,0)</f>
        <v>2</v>
      </c>
      <c r="R56" s="22">
        <f>'تقرير التربص'!H49</f>
        <v>15</v>
      </c>
      <c r="S56" s="23">
        <f t="shared" ref="S56" si="111">IF(R56&gt;=10,4,0)</f>
        <v>4</v>
      </c>
      <c r="T56" s="24">
        <f t="shared" ref="T56" si="112">N56+P56+R56</f>
        <v>67</v>
      </c>
      <c r="U56" s="22">
        <f t="shared" ref="U56" si="113">T56/5</f>
        <v>13.4</v>
      </c>
      <c r="V56" s="25">
        <f t="shared" ref="V56" si="114">IF(U56&gt;=10,9,O56+Q56+S56)</f>
        <v>9</v>
      </c>
      <c r="W56" s="22">
        <f>'الأدوات الاحصائية لتحليل بيانات'!H50</f>
        <v>7</v>
      </c>
      <c r="X56" s="23">
        <f t="shared" ref="X56" si="115">IF(W56&gt;=10,2,0)</f>
        <v>0</v>
      </c>
      <c r="Y56" s="22">
        <f t="shared" ref="Y56" si="116">W56</f>
        <v>7</v>
      </c>
      <c r="Z56" s="22">
        <f t="shared" ref="Z56" si="117">Y56/1</f>
        <v>7</v>
      </c>
      <c r="AA56" s="23">
        <f t="shared" ref="AA56" si="118">IF(Z56&gt;=10,2,X56)</f>
        <v>0</v>
      </c>
      <c r="AB56" s="26">
        <f>إنجليزية!H49</f>
        <v>13</v>
      </c>
      <c r="AC56" s="23">
        <f t="shared" ref="AC56" si="119">IF(AB56&gt;=10,1,0)</f>
        <v>1</v>
      </c>
      <c r="AD56" s="46">
        <f t="shared" ref="AD56" si="120">AB56</f>
        <v>13</v>
      </c>
      <c r="AE56" s="26">
        <f t="shared" ref="AE56" si="121">AD56/1</f>
        <v>13</v>
      </c>
      <c r="AF56" s="47">
        <f t="shared" ref="AF56" si="122">IF(AE56&gt;=10,1,AC56)</f>
        <v>1</v>
      </c>
      <c r="AG56" s="48">
        <f t="shared" ref="AG56" si="123">(AD56+Y56+T56+K56)/13</f>
        <v>11.5</v>
      </c>
      <c r="AH56" s="28">
        <f t="shared" ref="AH56" si="124">IF(AG56&gt;=10,30,M56+V56+AA56+AF56)</f>
        <v>30</v>
      </c>
      <c r="AI56" s="29" t="str">
        <f t="shared" ref="AI56" si="125">IF(AH56=30,"ناجح","مؤجل")</f>
        <v>ناجح</v>
      </c>
      <c r="AJ56" s="30" t="str">
        <f t="shared" ref="AJ56" si="126">IF(AND(AH56&gt;=30),"ناجح","مؤجل")</f>
        <v>ناجح</v>
      </c>
    </row>
    <row r="57" spans="2:37" s="20" customFormat="1" ht="24.95" customHeight="1" thickBot="1">
      <c r="B57" s="21">
        <v>19</v>
      </c>
      <c r="C57" s="68" t="s">
        <v>135</v>
      </c>
      <c r="D57" s="68" t="s">
        <v>136</v>
      </c>
      <c r="E57" s="22">
        <f>'محاسبة مالية معمقة 2'!I50</f>
        <v>11.5</v>
      </c>
      <c r="F57" s="23">
        <f t="shared" si="57"/>
        <v>0</v>
      </c>
      <c r="G57" s="22">
        <f>'تسيير مالي 2'!I50</f>
        <v>11</v>
      </c>
      <c r="H57" s="23">
        <f t="shared" si="58"/>
        <v>0</v>
      </c>
      <c r="I57" s="22">
        <f>'دراسة حالات مالية'!I50</f>
        <v>25.5</v>
      </c>
      <c r="J57" s="23">
        <f t="shared" si="59"/>
        <v>6</v>
      </c>
      <c r="K57" s="24">
        <f t="shared" si="60"/>
        <v>48</v>
      </c>
      <c r="L57" s="22">
        <f t="shared" si="61"/>
        <v>8</v>
      </c>
      <c r="M57" s="25">
        <f t="shared" si="62"/>
        <v>6</v>
      </c>
      <c r="N57" s="22">
        <f>'الموازنة التقديرية'!I50</f>
        <v>17</v>
      </c>
      <c r="O57" s="23">
        <f t="shared" si="48"/>
        <v>0</v>
      </c>
      <c r="P57" s="22">
        <f>'التقييم المالي للمؤسسات'!I50</f>
        <v>14.5</v>
      </c>
      <c r="Q57" s="23">
        <f t="shared" si="49"/>
        <v>0</v>
      </c>
      <c r="R57" s="22">
        <f>'تقرير التربص'!H50</f>
        <v>12</v>
      </c>
      <c r="S57" s="23">
        <f t="shared" si="50"/>
        <v>4</v>
      </c>
      <c r="T57" s="24">
        <f t="shared" si="100"/>
        <v>43.5</v>
      </c>
      <c r="U57" s="22">
        <f t="shared" si="52"/>
        <v>8.6999999999999993</v>
      </c>
      <c r="V57" s="25">
        <f t="shared" si="101"/>
        <v>4</v>
      </c>
      <c r="W57" s="22">
        <f>'الأدوات الاحصائية لتحليل بيانات'!H51</f>
        <v>6</v>
      </c>
      <c r="X57" s="23">
        <f t="shared" si="65"/>
        <v>0</v>
      </c>
      <c r="Y57" s="22">
        <f t="shared" si="66"/>
        <v>6</v>
      </c>
      <c r="Z57" s="22">
        <f t="shared" si="67"/>
        <v>6</v>
      </c>
      <c r="AA57" s="23">
        <f t="shared" si="68"/>
        <v>0</v>
      </c>
      <c r="AB57" s="26">
        <f>إنجليزية!H50</f>
        <v>13.5</v>
      </c>
      <c r="AC57" s="23">
        <f t="shared" si="69"/>
        <v>1</v>
      </c>
      <c r="AD57" s="46">
        <f t="shared" si="70"/>
        <v>13.5</v>
      </c>
      <c r="AE57" s="26">
        <f t="shared" si="71"/>
        <v>13.5</v>
      </c>
      <c r="AF57" s="47">
        <f t="shared" si="72"/>
        <v>1</v>
      </c>
      <c r="AG57" s="48">
        <f t="shared" si="54"/>
        <v>8.5384615384615383</v>
      </c>
      <c r="AH57" s="28">
        <f t="shared" si="102"/>
        <v>11</v>
      </c>
      <c r="AI57" s="29" t="str">
        <f t="shared" si="56"/>
        <v>مؤجل</v>
      </c>
      <c r="AJ57" s="30" t="str">
        <f t="shared" si="73"/>
        <v>مؤجل</v>
      </c>
    </row>
    <row r="58" spans="2:37" s="20" customFormat="1" ht="24.95" customHeight="1" thickBot="1">
      <c r="B58" s="21">
        <v>20</v>
      </c>
      <c r="C58" s="68" t="s">
        <v>137</v>
      </c>
      <c r="D58" s="68" t="s">
        <v>138</v>
      </c>
      <c r="E58" s="22">
        <f>'محاسبة مالية معمقة 2'!I51</f>
        <v>15.5</v>
      </c>
      <c r="F58" s="23">
        <f t="shared" si="57"/>
        <v>0</v>
      </c>
      <c r="G58" s="22">
        <f>'تسيير مالي 2'!I51</f>
        <v>21</v>
      </c>
      <c r="H58" s="23">
        <f t="shared" si="58"/>
        <v>6</v>
      </c>
      <c r="I58" s="22">
        <f>'دراسة حالات مالية'!I51</f>
        <v>23.5</v>
      </c>
      <c r="J58" s="23">
        <f t="shared" si="59"/>
        <v>6</v>
      </c>
      <c r="K58" s="24">
        <f t="shared" si="60"/>
        <v>60</v>
      </c>
      <c r="L58" s="22">
        <f t="shared" si="61"/>
        <v>10</v>
      </c>
      <c r="M58" s="25">
        <f t="shared" si="62"/>
        <v>18</v>
      </c>
      <c r="N58" s="22">
        <f>'الموازنة التقديرية'!I51</f>
        <v>17.5</v>
      </c>
      <c r="O58" s="23">
        <f t="shared" si="48"/>
        <v>0</v>
      </c>
      <c r="P58" s="22">
        <f>'التقييم المالي للمؤسسات'!I51</f>
        <v>12.25</v>
      </c>
      <c r="Q58" s="23">
        <f t="shared" si="49"/>
        <v>0</v>
      </c>
      <c r="R58" s="22">
        <f>'تقرير التربص'!H51</f>
        <v>15</v>
      </c>
      <c r="S58" s="23">
        <f t="shared" si="50"/>
        <v>4</v>
      </c>
      <c r="T58" s="24">
        <f t="shared" si="100"/>
        <v>44.75</v>
      </c>
      <c r="U58" s="22">
        <f t="shared" si="52"/>
        <v>8.9499999999999993</v>
      </c>
      <c r="V58" s="25">
        <f t="shared" si="101"/>
        <v>4</v>
      </c>
      <c r="W58" s="22">
        <f>'الأدوات الاحصائية لتحليل بيانات'!H52</f>
        <v>4.5</v>
      </c>
      <c r="X58" s="23">
        <f t="shared" si="65"/>
        <v>0</v>
      </c>
      <c r="Y58" s="22">
        <f t="shared" si="66"/>
        <v>4.5</v>
      </c>
      <c r="Z58" s="22">
        <f t="shared" si="67"/>
        <v>4.5</v>
      </c>
      <c r="AA58" s="23">
        <f t="shared" si="68"/>
        <v>0</v>
      </c>
      <c r="AB58" s="26">
        <f>إنجليزية!H51</f>
        <v>12</v>
      </c>
      <c r="AC58" s="23">
        <f t="shared" si="69"/>
        <v>1</v>
      </c>
      <c r="AD58" s="46">
        <f t="shared" si="70"/>
        <v>12</v>
      </c>
      <c r="AE58" s="26">
        <f t="shared" si="71"/>
        <v>12</v>
      </c>
      <c r="AF58" s="47">
        <f t="shared" si="72"/>
        <v>1</v>
      </c>
      <c r="AG58" s="48">
        <f t="shared" si="54"/>
        <v>9.3269230769230766</v>
      </c>
      <c r="AH58" s="28">
        <f t="shared" si="102"/>
        <v>23</v>
      </c>
      <c r="AI58" s="29" t="str">
        <f t="shared" si="56"/>
        <v>مؤجل</v>
      </c>
      <c r="AJ58" s="30" t="str">
        <f t="shared" si="73"/>
        <v>مؤجل</v>
      </c>
    </row>
    <row r="59" spans="2:37" s="20" customFormat="1" ht="24.95" customHeight="1" thickBot="1">
      <c r="B59" s="21">
        <v>21</v>
      </c>
      <c r="C59" s="68" t="s">
        <v>139</v>
      </c>
      <c r="D59" s="68" t="s">
        <v>140</v>
      </c>
      <c r="E59" s="22">
        <f>'محاسبة مالية معمقة 2'!I52</f>
        <v>27.5</v>
      </c>
      <c r="F59" s="23">
        <f t="shared" si="57"/>
        <v>6</v>
      </c>
      <c r="G59" s="22">
        <f>'تسيير مالي 2'!I52</f>
        <v>27.5</v>
      </c>
      <c r="H59" s="23">
        <f t="shared" si="58"/>
        <v>6</v>
      </c>
      <c r="I59" s="22">
        <f>'دراسة حالات مالية'!I52</f>
        <v>31</v>
      </c>
      <c r="J59" s="23">
        <f t="shared" si="59"/>
        <v>6</v>
      </c>
      <c r="K59" s="24">
        <f t="shared" si="60"/>
        <v>86</v>
      </c>
      <c r="L59" s="22">
        <f t="shared" si="61"/>
        <v>14.333333333333334</v>
      </c>
      <c r="M59" s="25">
        <f t="shared" si="62"/>
        <v>18</v>
      </c>
      <c r="N59" s="22">
        <f>'الموازنة التقديرية'!I52</f>
        <v>27.25</v>
      </c>
      <c r="O59" s="23">
        <f t="shared" si="48"/>
        <v>3</v>
      </c>
      <c r="P59" s="22">
        <f>'التقييم المالي للمؤسسات'!I52</f>
        <v>24.25</v>
      </c>
      <c r="Q59" s="23">
        <f t="shared" si="49"/>
        <v>2</v>
      </c>
      <c r="R59" s="22">
        <f>'تقرير التربص'!H52</f>
        <v>16</v>
      </c>
      <c r="S59" s="23">
        <f t="shared" si="50"/>
        <v>4</v>
      </c>
      <c r="T59" s="24">
        <f t="shared" si="100"/>
        <v>67.5</v>
      </c>
      <c r="U59" s="22">
        <f t="shared" si="52"/>
        <v>13.5</v>
      </c>
      <c r="V59" s="25">
        <f t="shared" si="101"/>
        <v>9</v>
      </c>
      <c r="W59" s="22">
        <f>'الأدوات الاحصائية لتحليل بيانات'!H53</f>
        <v>14</v>
      </c>
      <c r="X59" s="23">
        <f t="shared" si="65"/>
        <v>2</v>
      </c>
      <c r="Y59" s="22">
        <f t="shared" si="66"/>
        <v>14</v>
      </c>
      <c r="Z59" s="22">
        <f t="shared" si="67"/>
        <v>14</v>
      </c>
      <c r="AA59" s="23">
        <f t="shared" si="68"/>
        <v>2</v>
      </c>
      <c r="AB59" s="26">
        <f>إنجليزية!H52</f>
        <v>13.5</v>
      </c>
      <c r="AC59" s="23">
        <f t="shared" si="69"/>
        <v>1</v>
      </c>
      <c r="AD59" s="46">
        <f t="shared" si="70"/>
        <v>13.5</v>
      </c>
      <c r="AE59" s="26">
        <f t="shared" si="71"/>
        <v>13.5</v>
      </c>
      <c r="AF59" s="47">
        <f t="shared" si="72"/>
        <v>1</v>
      </c>
      <c r="AG59" s="48">
        <f t="shared" si="54"/>
        <v>13.923076923076923</v>
      </c>
      <c r="AH59" s="28">
        <f t="shared" si="102"/>
        <v>30</v>
      </c>
      <c r="AI59" s="29" t="str">
        <f t="shared" si="56"/>
        <v>ناجح</v>
      </c>
      <c r="AJ59" s="30" t="str">
        <f t="shared" si="73"/>
        <v>ناجح</v>
      </c>
    </row>
    <row r="60" spans="2:37" s="20" customFormat="1" ht="24.95" customHeight="1" thickBot="1">
      <c r="B60" s="21">
        <v>22</v>
      </c>
      <c r="C60" s="68" t="s">
        <v>141</v>
      </c>
      <c r="D60" s="68" t="s">
        <v>16</v>
      </c>
      <c r="E60" s="22">
        <f>'محاسبة مالية معمقة 2'!I53</f>
        <v>13.5</v>
      </c>
      <c r="F60" s="23">
        <f t="shared" si="57"/>
        <v>0</v>
      </c>
      <c r="G60" s="22">
        <f>'تسيير مالي 2'!I53</f>
        <v>19</v>
      </c>
      <c r="H60" s="23">
        <f t="shared" si="58"/>
        <v>0</v>
      </c>
      <c r="I60" s="22">
        <f>'دراسة حالات مالية'!I53</f>
        <v>18</v>
      </c>
      <c r="J60" s="23">
        <f t="shared" si="59"/>
        <v>0</v>
      </c>
      <c r="K60" s="24">
        <f t="shared" si="60"/>
        <v>50.5</v>
      </c>
      <c r="L60" s="22">
        <f t="shared" si="61"/>
        <v>8.4166666666666661</v>
      </c>
      <c r="M60" s="25">
        <f t="shared" si="62"/>
        <v>0</v>
      </c>
      <c r="N60" s="22">
        <f>'الموازنة التقديرية'!I53</f>
        <v>23</v>
      </c>
      <c r="O60" s="23">
        <f t="shared" si="48"/>
        <v>3</v>
      </c>
      <c r="P60" s="22">
        <f>'التقييم المالي للمؤسسات'!I53</f>
        <v>23.5</v>
      </c>
      <c r="Q60" s="23">
        <f t="shared" si="49"/>
        <v>2</v>
      </c>
      <c r="R60" s="22">
        <f>'تقرير التربص'!H53</f>
        <v>15</v>
      </c>
      <c r="S60" s="23">
        <f t="shared" si="50"/>
        <v>4</v>
      </c>
      <c r="T60" s="24">
        <f t="shared" si="100"/>
        <v>61.5</v>
      </c>
      <c r="U60" s="22">
        <f t="shared" si="52"/>
        <v>12.3</v>
      </c>
      <c r="V60" s="25">
        <f t="shared" si="101"/>
        <v>9</v>
      </c>
      <c r="W60" s="22">
        <f>'الأدوات الاحصائية لتحليل بيانات'!H54</f>
        <v>15</v>
      </c>
      <c r="X60" s="23">
        <f t="shared" si="65"/>
        <v>2</v>
      </c>
      <c r="Y60" s="22">
        <f t="shared" si="66"/>
        <v>15</v>
      </c>
      <c r="Z60" s="22">
        <f t="shared" si="67"/>
        <v>15</v>
      </c>
      <c r="AA60" s="23">
        <f t="shared" si="68"/>
        <v>2</v>
      </c>
      <c r="AB60" s="26">
        <f>إنجليزية!H53</f>
        <v>11.5</v>
      </c>
      <c r="AC60" s="23">
        <f t="shared" si="69"/>
        <v>1</v>
      </c>
      <c r="AD60" s="46">
        <f t="shared" si="70"/>
        <v>11.5</v>
      </c>
      <c r="AE60" s="26">
        <f t="shared" si="71"/>
        <v>11.5</v>
      </c>
      <c r="AF60" s="47">
        <f t="shared" si="72"/>
        <v>1</v>
      </c>
      <c r="AG60" s="48">
        <f t="shared" si="54"/>
        <v>10.653846153846153</v>
      </c>
      <c r="AH60" s="28">
        <f t="shared" si="102"/>
        <v>30</v>
      </c>
      <c r="AI60" s="29" t="str">
        <f t="shared" si="56"/>
        <v>ناجح</v>
      </c>
      <c r="AJ60" s="30" t="str">
        <f t="shared" si="73"/>
        <v>ناجح</v>
      </c>
    </row>
    <row r="61" spans="2:37" s="20" customFormat="1" ht="24.95" customHeight="1" thickBot="1">
      <c r="B61" s="21">
        <v>23</v>
      </c>
      <c r="C61" s="68" t="s">
        <v>142</v>
      </c>
      <c r="D61" s="68" t="s">
        <v>143</v>
      </c>
      <c r="E61" s="22">
        <f>'محاسبة مالية معمقة 2'!I54</f>
        <v>21</v>
      </c>
      <c r="F61" s="23">
        <f t="shared" si="57"/>
        <v>6</v>
      </c>
      <c r="G61" s="22">
        <f>'تسيير مالي 2'!I54</f>
        <v>27</v>
      </c>
      <c r="H61" s="23">
        <f t="shared" si="58"/>
        <v>6</v>
      </c>
      <c r="I61" s="22">
        <f>'دراسة حالات مالية'!I54</f>
        <v>23</v>
      </c>
      <c r="J61" s="23">
        <f t="shared" si="59"/>
        <v>6</v>
      </c>
      <c r="K61" s="24">
        <f t="shared" si="60"/>
        <v>71</v>
      </c>
      <c r="L61" s="22">
        <f t="shared" si="61"/>
        <v>11.833333333333334</v>
      </c>
      <c r="M61" s="25">
        <f t="shared" si="62"/>
        <v>18</v>
      </c>
      <c r="N61" s="22">
        <f>'الموازنة التقديرية'!I54</f>
        <v>21.5</v>
      </c>
      <c r="O61" s="23">
        <f t="shared" si="48"/>
        <v>3</v>
      </c>
      <c r="P61" s="22">
        <f>'التقييم المالي للمؤسسات'!I54</f>
        <v>29.25</v>
      </c>
      <c r="Q61" s="23">
        <f t="shared" si="49"/>
        <v>2</v>
      </c>
      <c r="R61" s="22">
        <f>'تقرير التربص'!H54</f>
        <v>15</v>
      </c>
      <c r="S61" s="23">
        <f t="shared" si="50"/>
        <v>4</v>
      </c>
      <c r="T61" s="24">
        <f t="shared" si="100"/>
        <v>65.75</v>
      </c>
      <c r="U61" s="22">
        <f t="shared" si="52"/>
        <v>13.15</v>
      </c>
      <c r="V61" s="25">
        <f t="shared" si="101"/>
        <v>9</v>
      </c>
      <c r="W61" s="22">
        <f>'الأدوات الاحصائية لتحليل بيانات'!H55</f>
        <v>16.5</v>
      </c>
      <c r="X61" s="23">
        <f t="shared" si="65"/>
        <v>2</v>
      </c>
      <c r="Y61" s="22">
        <f t="shared" si="66"/>
        <v>16.5</v>
      </c>
      <c r="Z61" s="22">
        <f t="shared" si="67"/>
        <v>16.5</v>
      </c>
      <c r="AA61" s="23">
        <f t="shared" si="68"/>
        <v>2</v>
      </c>
      <c r="AB61" s="26">
        <f>إنجليزية!H54</f>
        <v>13</v>
      </c>
      <c r="AC61" s="23">
        <f t="shared" si="69"/>
        <v>1</v>
      </c>
      <c r="AD61" s="24">
        <f t="shared" si="70"/>
        <v>13</v>
      </c>
      <c r="AE61" s="22">
        <f t="shared" si="71"/>
        <v>13</v>
      </c>
      <c r="AF61" s="25">
        <f t="shared" si="72"/>
        <v>1</v>
      </c>
      <c r="AG61" s="48">
        <f t="shared" si="54"/>
        <v>12.788461538461538</v>
      </c>
      <c r="AH61" s="28">
        <f t="shared" si="102"/>
        <v>30</v>
      </c>
      <c r="AI61" s="29" t="str">
        <f t="shared" si="56"/>
        <v>ناجح</v>
      </c>
      <c r="AJ61" s="30" t="str">
        <f t="shared" si="73"/>
        <v>ناجح</v>
      </c>
    </row>
    <row r="62" spans="2:37" s="20" customFormat="1" ht="24.95" customHeight="1" thickBot="1">
      <c r="B62" s="21">
        <v>24</v>
      </c>
      <c r="C62" s="69" t="s">
        <v>144</v>
      </c>
      <c r="D62" s="69" t="s">
        <v>145</v>
      </c>
      <c r="E62" s="22">
        <f>'محاسبة مالية معمقة 2'!I55</f>
        <v>16</v>
      </c>
      <c r="F62" s="23">
        <f t="shared" si="57"/>
        <v>0</v>
      </c>
      <c r="G62" s="22">
        <f>'تسيير مالي 2'!I55</f>
        <v>21.5</v>
      </c>
      <c r="H62" s="23">
        <f t="shared" si="58"/>
        <v>6</v>
      </c>
      <c r="I62" s="22">
        <f>'دراسة حالات مالية'!I55</f>
        <v>17.5</v>
      </c>
      <c r="J62" s="23">
        <f t="shared" si="59"/>
        <v>0</v>
      </c>
      <c r="K62" s="24">
        <f t="shared" si="60"/>
        <v>55</v>
      </c>
      <c r="L62" s="22">
        <f t="shared" si="61"/>
        <v>9.1666666666666661</v>
      </c>
      <c r="M62" s="25">
        <f t="shared" si="62"/>
        <v>6</v>
      </c>
      <c r="N62" s="22">
        <f>'الموازنة التقديرية'!I55</f>
        <v>22.25</v>
      </c>
      <c r="O62" s="23">
        <f t="shared" si="48"/>
        <v>3</v>
      </c>
      <c r="P62" s="22">
        <f>'التقييم المالي للمؤسسات'!I55</f>
        <v>28</v>
      </c>
      <c r="Q62" s="23">
        <f t="shared" si="49"/>
        <v>2</v>
      </c>
      <c r="R62" s="22">
        <f>'تقرير التربص'!H55</f>
        <v>13</v>
      </c>
      <c r="S62" s="23">
        <f t="shared" si="50"/>
        <v>4</v>
      </c>
      <c r="T62" s="24">
        <f t="shared" si="100"/>
        <v>63.25</v>
      </c>
      <c r="U62" s="22">
        <f t="shared" si="52"/>
        <v>12.65</v>
      </c>
      <c r="V62" s="25">
        <f t="shared" si="101"/>
        <v>9</v>
      </c>
      <c r="W62" s="22">
        <f>'الأدوات الاحصائية لتحليل بيانات'!H56</f>
        <v>10</v>
      </c>
      <c r="X62" s="23">
        <f t="shared" si="65"/>
        <v>2</v>
      </c>
      <c r="Y62" s="22">
        <f t="shared" si="66"/>
        <v>10</v>
      </c>
      <c r="Z62" s="22">
        <f t="shared" si="67"/>
        <v>10</v>
      </c>
      <c r="AA62" s="23">
        <f t="shared" si="68"/>
        <v>2</v>
      </c>
      <c r="AB62" s="26">
        <f>إنجليزية!H55</f>
        <v>14</v>
      </c>
      <c r="AC62" s="23">
        <f t="shared" si="69"/>
        <v>1</v>
      </c>
      <c r="AD62" s="24">
        <f t="shared" si="70"/>
        <v>14</v>
      </c>
      <c r="AE62" s="22">
        <f t="shared" si="71"/>
        <v>14</v>
      </c>
      <c r="AF62" s="25">
        <f t="shared" si="72"/>
        <v>1</v>
      </c>
      <c r="AG62" s="48">
        <f t="shared" si="54"/>
        <v>10.942307692307692</v>
      </c>
      <c r="AH62" s="28">
        <f t="shared" si="102"/>
        <v>30</v>
      </c>
      <c r="AI62" s="29" t="str">
        <f t="shared" si="56"/>
        <v>ناجح</v>
      </c>
      <c r="AJ62" s="30" t="str">
        <f t="shared" si="73"/>
        <v>ناجح</v>
      </c>
    </row>
    <row r="63" spans="2:37" s="20" customFormat="1" ht="24.95" customHeight="1">
      <c r="B63" s="21">
        <v>25</v>
      </c>
      <c r="C63" s="71" t="s">
        <v>146</v>
      </c>
      <c r="D63" s="71" t="s">
        <v>147</v>
      </c>
      <c r="E63" s="22">
        <f>'محاسبة مالية معمقة 2'!I56</f>
        <v>28.5</v>
      </c>
      <c r="F63" s="23">
        <f t="shared" si="57"/>
        <v>6</v>
      </c>
      <c r="G63" s="22">
        <f>'تسيير مالي 2'!I56</f>
        <v>21</v>
      </c>
      <c r="H63" s="23">
        <f t="shared" si="58"/>
        <v>6</v>
      </c>
      <c r="I63" s="22">
        <f>'دراسة حالات مالية'!I56</f>
        <v>19.5</v>
      </c>
      <c r="J63" s="23">
        <f t="shared" si="59"/>
        <v>0</v>
      </c>
      <c r="K63" s="24">
        <f t="shared" si="60"/>
        <v>69</v>
      </c>
      <c r="L63" s="22">
        <f t="shared" si="61"/>
        <v>11.5</v>
      </c>
      <c r="M63" s="25">
        <f t="shared" si="62"/>
        <v>18</v>
      </c>
      <c r="N63" s="22">
        <f>'الموازنة التقديرية'!I56</f>
        <v>20.5</v>
      </c>
      <c r="O63" s="23">
        <f t="shared" si="48"/>
        <v>3</v>
      </c>
      <c r="P63" s="22">
        <f>'التقييم المالي للمؤسسات'!I56</f>
        <v>18.5</v>
      </c>
      <c r="Q63" s="23">
        <f t="shared" si="49"/>
        <v>0</v>
      </c>
      <c r="R63" s="22">
        <f>'تقرير التربص'!H56</f>
        <v>15</v>
      </c>
      <c r="S63" s="23">
        <f t="shared" si="50"/>
        <v>4</v>
      </c>
      <c r="T63" s="24">
        <f t="shared" si="100"/>
        <v>54</v>
      </c>
      <c r="U63" s="22">
        <f t="shared" si="52"/>
        <v>10.8</v>
      </c>
      <c r="V63" s="25">
        <f t="shared" si="101"/>
        <v>9</v>
      </c>
      <c r="W63" s="22">
        <f>'الأدوات الاحصائية لتحليل بيانات'!H57</f>
        <v>5</v>
      </c>
      <c r="X63" s="23">
        <f t="shared" si="65"/>
        <v>0</v>
      </c>
      <c r="Y63" s="22">
        <f t="shared" si="66"/>
        <v>5</v>
      </c>
      <c r="Z63" s="22">
        <f t="shared" si="67"/>
        <v>5</v>
      </c>
      <c r="AA63" s="23">
        <f t="shared" si="68"/>
        <v>0</v>
      </c>
      <c r="AB63" s="26">
        <f>إنجليزية!H56</f>
        <v>13.5</v>
      </c>
      <c r="AC63" s="23">
        <f t="shared" si="69"/>
        <v>1</v>
      </c>
      <c r="AD63" s="24">
        <f t="shared" si="70"/>
        <v>13.5</v>
      </c>
      <c r="AE63" s="22">
        <f t="shared" si="71"/>
        <v>13.5</v>
      </c>
      <c r="AF63" s="25">
        <f t="shared" si="72"/>
        <v>1</v>
      </c>
      <c r="AG63" s="48">
        <f t="shared" si="54"/>
        <v>10.884615384615385</v>
      </c>
      <c r="AH63" s="28">
        <f t="shared" si="102"/>
        <v>30</v>
      </c>
      <c r="AI63" s="29" t="str">
        <f t="shared" si="56"/>
        <v>ناجح</v>
      </c>
      <c r="AJ63" s="30" t="str">
        <f t="shared" si="73"/>
        <v>ناجح</v>
      </c>
    </row>
    <row r="64" spans="2:37" s="20" customFormat="1" ht="26.1" customHeight="1">
      <c r="B64" s="111" t="s">
        <v>32</v>
      </c>
      <c r="C64" s="133"/>
      <c r="D64" s="134"/>
      <c r="E64" s="101" t="s">
        <v>36</v>
      </c>
      <c r="F64" s="94"/>
      <c r="G64" s="101" t="s">
        <v>37</v>
      </c>
      <c r="H64" s="94"/>
      <c r="I64" s="101" t="s">
        <v>51</v>
      </c>
      <c r="J64" s="94"/>
      <c r="K64" s="119"/>
      <c r="L64" s="120"/>
      <c r="M64" s="121"/>
      <c r="N64" s="101" t="s">
        <v>52</v>
      </c>
      <c r="O64" s="106"/>
      <c r="P64" s="101" t="s">
        <v>53</v>
      </c>
      <c r="Q64" s="106"/>
      <c r="R64" s="101" t="s">
        <v>206</v>
      </c>
      <c r="S64" s="106"/>
      <c r="T64" s="119"/>
      <c r="U64" s="93"/>
      <c r="V64" s="94"/>
      <c r="W64" s="101" t="s">
        <v>54</v>
      </c>
      <c r="X64" s="106"/>
      <c r="Y64" s="101"/>
      <c r="Z64" s="93"/>
      <c r="AA64" s="94"/>
      <c r="AB64" s="101" t="s">
        <v>38</v>
      </c>
      <c r="AC64" s="106"/>
      <c r="AD64" s="101"/>
      <c r="AE64" s="93"/>
      <c r="AF64" s="93"/>
      <c r="AG64" s="93"/>
      <c r="AH64" s="93"/>
      <c r="AI64" s="29"/>
      <c r="AJ64" s="50"/>
      <c r="AK64" s="34"/>
    </row>
    <row r="65" spans="2:36" s="20" customFormat="1" ht="26.1" customHeight="1">
      <c r="B65" s="114"/>
      <c r="C65" s="115"/>
      <c r="D65" s="116"/>
      <c r="E65" s="117"/>
      <c r="F65" s="118"/>
      <c r="G65" s="117"/>
      <c r="H65" s="118"/>
      <c r="I65" s="117"/>
      <c r="J65" s="118"/>
      <c r="K65" s="122"/>
      <c r="L65" s="123"/>
      <c r="M65" s="124"/>
      <c r="N65" s="107"/>
      <c r="O65" s="108"/>
      <c r="P65" s="107"/>
      <c r="Q65" s="108"/>
      <c r="R65" s="107"/>
      <c r="S65" s="108"/>
      <c r="T65" s="122"/>
      <c r="U65" s="95"/>
      <c r="V65" s="96"/>
      <c r="W65" s="107"/>
      <c r="X65" s="108"/>
      <c r="Y65" s="102"/>
      <c r="Z65" s="95"/>
      <c r="AA65" s="96"/>
      <c r="AB65" s="107"/>
      <c r="AC65" s="108"/>
      <c r="AD65" s="102"/>
      <c r="AE65" s="95"/>
      <c r="AF65" s="95"/>
      <c r="AG65" s="95"/>
      <c r="AH65" s="95"/>
      <c r="AI65" s="29"/>
      <c r="AJ65" s="33"/>
    </row>
    <row r="67" spans="2:36" s="17" customFormat="1" ht="28.5" customHeight="1">
      <c r="B67" s="125" t="s">
        <v>0</v>
      </c>
      <c r="C67" s="128" t="s">
        <v>1</v>
      </c>
      <c r="D67" s="125" t="s">
        <v>22</v>
      </c>
      <c r="E67" s="86" t="s">
        <v>23</v>
      </c>
      <c r="F67" s="132"/>
      <c r="G67" s="132"/>
      <c r="H67" s="132"/>
      <c r="I67" s="132"/>
      <c r="J67" s="132"/>
      <c r="K67" s="132"/>
      <c r="L67" s="132"/>
      <c r="M67" s="90"/>
      <c r="N67" s="86" t="s">
        <v>24</v>
      </c>
      <c r="O67" s="132"/>
      <c r="P67" s="132"/>
      <c r="Q67" s="132"/>
      <c r="R67" s="132"/>
      <c r="S67" s="132"/>
      <c r="T67" s="90"/>
      <c r="U67" s="86"/>
      <c r="V67" s="87"/>
      <c r="W67" s="86" t="s">
        <v>25</v>
      </c>
      <c r="X67" s="97"/>
      <c r="Y67" s="97"/>
      <c r="Z67" s="97"/>
      <c r="AA67" s="87"/>
      <c r="AB67" s="109" t="s">
        <v>26</v>
      </c>
      <c r="AC67" s="109"/>
      <c r="AD67" s="109"/>
      <c r="AE67" s="109"/>
      <c r="AF67" s="109"/>
      <c r="AG67" s="88" t="s">
        <v>33</v>
      </c>
      <c r="AH67" s="88" t="s">
        <v>34</v>
      </c>
      <c r="AJ67" s="103" t="s">
        <v>43</v>
      </c>
    </row>
    <row r="68" spans="2:36" s="20" customFormat="1" ht="26.25" customHeight="1">
      <c r="B68" s="126"/>
      <c r="C68" s="129"/>
      <c r="D68" s="126"/>
      <c r="E68" s="86" t="s">
        <v>44</v>
      </c>
      <c r="F68" s="131"/>
      <c r="G68" s="86" t="s">
        <v>45</v>
      </c>
      <c r="H68" s="131"/>
      <c r="I68" s="91" t="s">
        <v>50</v>
      </c>
      <c r="J68" s="92"/>
      <c r="K68" s="18" t="s">
        <v>27</v>
      </c>
      <c r="L68" s="88" t="s">
        <v>28</v>
      </c>
      <c r="M68" s="88" t="s">
        <v>29</v>
      </c>
      <c r="N68" s="86" t="s">
        <v>46</v>
      </c>
      <c r="O68" s="90"/>
      <c r="P68" s="91" t="s">
        <v>47</v>
      </c>
      <c r="Q68" s="92"/>
      <c r="R68" s="91" t="s">
        <v>48</v>
      </c>
      <c r="S68" s="92"/>
      <c r="T68" s="18" t="s">
        <v>27</v>
      </c>
      <c r="U68" s="88" t="s">
        <v>28</v>
      </c>
      <c r="V68" s="88" t="s">
        <v>29</v>
      </c>
      <c r="W68" s="86" t="s">
        <v>49</v>
      </c>
      <c r="X68" s="90"/>
      <c r="Y68" s="60" t="s">
        <v>30</v>
      </c>
      <c r="Z68" s="88" t="s">
        <v>28</v>
      </c>
      <c r="AA68" s="88" t="s">
        <v>29</v>
      </c>
      <c r="AB68" s="86" t="s">
        <v>35</v>
      </c>
      <c r="AC68" s="90"/>
      <c r="AD68" s="18" t="s">
        <v>27</v>
      </c>
      <c r="AE68" s="88" t="s">
        <v>28</v>
      </c>
      <c r="AF68" s="88" t="s">
        <v>29</v>
      </c>
      <c r="AG68" s="110"/>
      <c r="AH68" s="110"/>
      <c r="AJ68" s="104"/>
    </row>
    <row r="69" spans="2:36" s="20" customFormat="1" ht="20.100000000000001" customHeight="1" thickBot="1">
      <c r="B69" s="127"/>
      <c r="C69" s="130"/>
      <c r="D69" s="127"/>
      <c r="E69" s="18">
        <v>6</v>
      </c>
      <c r="F69" s="18" t="s">
        <v>31</v>
      </c>
      <c r="G69" s="18">
        <v>6</v>
      </c>
      <c r="H69" s="18" t="s">
        <v>31</v>
      </c>
      <c r="I69" s="18">
        <v>6</v>
      </c>
      <c r="J69" s="18" t="s">
        <v>31</v>
      </c>
      <c r="K69" s="18">
        <v>18</v>
      </c>
      <c r="L69" s="89"/>
      <c r="M69" s="89"/>
      <c r="N69" s="18">
        <v>3</v>
      </c>
      <c r="O69" s="18" t="s">
        <v>31</v>
      </c>
      <c r="P69" s="18">
        <v>2</v>
      </c>
      <c r="Q69" s="18" t="s">
        <v>31</v>
      </c>
      <c r="R69" s="18">
        <v>4</v>
      </c>
      <c r="S69" s="18" t="s">
        <v>31</v>
      </c>
      <c r="T69" s="18">
        <v>9</v>
      </c>
      <c r="U69" s="89"/>
      <c r="V69" s="89"/>
      <c r="W69" s="18">
        <v>2</v>
      </c>
      <c r="X69" s="18" t="s">
        <v>31</v>
      </c>
      <c r="Y69" s="18">
        <v>2</v>
      </c>
      <c r="Z69" s="89"/>
      <c r="AA69" s="89"/>
      <c r="AB69" s="18">
        <v>1</v>
      </c>
      <c r="AC69" s="18" t="s">
        <v>31</v>
      </c>
      <c r="AD69" s="18">
        <v>1</v>
      </c>
      <c r="AE69" s="89"/>
      <c r="AF69" s="89"/>
      <c r="AG69" s="89"/>
      <c r="AH69" s="89"/>
      <c r="AJ69" s="105"/>
    </row>
    <row r="70" spans="2:36" s="20" customFormat="1" ht="23.1" customHeight="1" thickBot="1">
      <c r="B70" s="21">
        <v>1</v>
      </c>
      <c r="C70" s="68" t="s">
        <v>148</v>
      </c>
      <c r="D70" s="68" t="s">
        <v>149</v>
      </c>
      <c r="E70" s="22">
        <f>'محاسبة مالية معمقة 2'!I58</f>
        <v>34</v>
      </c>
      <c r="F70" s="23">
        <f>IF(E70&gt;=20,6,0)</f>
        <v>6</v>
      </c>
      <c r="G70" s="22">
        <f>'تسيير مالي 2'!I58</f>
        <v>17</v>
      </c>
      <c r="H70" s="23">
        <f>IF(G70&gt;=20,6,0)</f>
        <v>0</v>
      </c>
      <c r="I70" s="22">
        <f>'دراسة حالات مالية'!I58</f>
        <v>31</v>
      </c>
      <c r="J70" s="23">
        <f>IF(I70&gt;=20,6,0)</f>
        <v>6</v>
      </c>
      <c r="K70" s="24">
        <f>E70+G70+I70</f>
        <v>82</v>
      </c>
      <c r="L70" s="22">
        <f>K70/6</f>
        <v>13.666666666666666</v>
      </c>
      <c r="M70" s="25">
        <f>IF(L70&gt;=10,18,F70+H70+J70)</f>
        <v>18</v>
      </c>
      <c r="N70" s="22">
        <f>'الموازنة التقديرية'!I58</f>
        <v>23</v>
      </c>
      <c r="O70" s="23">
        <f t="shared" ref="O70:O100" si="127">IF(N70&gt;=20,3,0)</f>
        <v>3</v>
      </c>
      <c r="P70" s="22">
        <f>'التقييم المالي للمؤسسات'!I58</f>
        <v>29.25</v>
      </c>
      <c r="Q70" s="23">
        <f t="shared" ref="Q70:Q100" si="128">IF(P70&gt;=20,2,0)</f>
        <v>2</v>
      </c>
      <c r="R70" s="22">
        <f>'تقرير التربص'!H58</f>
        <v>15</v>
      </c>
      <c r="S70" s="23">
        <f t="shared" ref="S70:S100" si="129">IF(R70&gt;=10,4,0)</f>
        <v>4</v>
      </c>
      <c r="T70" s="24">
        <f t="shared" ref="T70" si="130">N70+P70+R70</f>
        <v>67.25</v>
      </c>
      <c r="U70" s="22">
        <f t="shared" ref="U70:U100" si="131">T70/5</f>
        <v>13.45</v>
      </c>
      <c r="V70" s="25">
        <f t="shared" ref="V70" si="132">IF(U70&gt;=10,9,O70+Q70+S70)</f>
        <v>9</v>
      </c>
      <c r="W70" s="22">
        <f>'الأدوات الاحصائية لتحليل بيانات'!H59</f>
        <v>18</v>
      </c>
      <c r="X70" s="23">
        <f>IF(W70&gt;=10,2,0)</f>
        <v>2</v>
      </c>
      <c r="Y70" s="22">
        <f>W70</f>
        <v>18</v>
      </c>
      <c r="Z70" s="22">
        <f>Y70/1</f>
        <v>18</v>
      </c>
      <c r="AA70" s="23">
        <f>IF(Z70&gt;=10,2,X70)</f>
        <v>2</v>
      </c>
      <c r="AB70" s="26">
        <f>إنجليزية!H58</f>
        <v>12.5</v>
      </c>
      <c r="AC70" s="23">
        <f>IF(AB70&gt;=10,1,0)</f>
        <v>1</v>
      </c>
      <c r="AD70" s="24">
        <f>AB70</f>
        <v>12.5</v>
      </c>
      <c r="AE70" s="22">
        <f>AD70/1</f>
        <v>12.5</v>
      </c>
      <c r="AF70" s="25">
        <f>IF(AE70&gt;=10,1,AC70)</f>
        <v>1</v>
      </c>
      <c r="AG70" s="27">
        <f t="shared" ref="AG70:AG100" si="133">(AD70+Y70+T70+K70)/13</f>
        <v>13.826923076923077</v>
      </c>
      <c r="AH70" s="28">
        <f t="shared" ref="AH70:AH100" si="134">IF(AG70&gt;=10,30,M70+V70+AA70+AF70)</f>
        <v>30</v>
      </c>
      <c r="AI70" s="29" t="str">
        <f t="shared" ref="AI70:AI98" si="135">IF(AH70=30,"ناجح","مؤجل")</f>
        <v>ناجح</v>
      </c>
      <c r="AJ70" s="30" t="str">
        <f>IF(AND(AH70&gt;=30),"ناجح","مؤجل")</f>
        <v>ناجح</v>
      </c>
    </row>
    <row r="71" spans="2:36" s="20" customFormat="1" ht="23.1" customHeight="1" thickBot="1">
      <c r="B71" s="21">
        <v>2</v>
      </c>
      <c r="C71" s="68" t="s">
        <v>150</v>
      </c>
      <c r="D71" s="68" t="s">
        <v>151</v>
      </c>
      <c r="E71" s="22">
        <f>'محاسبة مالية معمقة 2'!I59</f>
        <v>26</v>
      </c>
      <c r="F71" s="23">
        <f t="shared" ref="F71:F98" si="136">IF(E71&gt;=20,6,0)</f>
        <v>6</v>
      </c>
      <c r="G71" s="22">
        <f>'تسيير مالي 2'!I59</f>
        <v>26</v>
      </c>
      <c r="H71" s="23">
        <f t="shared" ref="H71:H98" si="137">IF(G71&gt;=20,6,0)</f>
        <v>6</v>
      </c>
      <c r="I71" s="22">
        <f>'دراسة حالات مالية'!I59</f>
        <v>18</v>
      </c>
      <c r="J71" s="23">
        <f t="shared" ref="J71:J98" si="138">IF(I71&gt;=20,6,0)</f>
        <v>0</v>
      </c>
      <c r="K71" s="24">
        <f t="shared" ref="K71:K98" si="139">E71+G71+I71</f>
        <v>70</v>
      </c>
      <c r="L71" s="22">
        <f t="shared" ref="L71:L98" si="140">K71/6</f>
        <v>11.666666666666666</v>
      </c>
      <c r="M71" s="25">
        <f t="shared" ref="M71:M98" si="141">IF(L71&gt;=10,18,F71+H71+J71)</f>
        <v>18</v>
      </c>
      <c r="N71" s="22">
        <f>'الموازنة التقديرية'!I59</f>
        <v>22</v>
      </c>
      <c r="O71" s="23">
        <f t="shared" si="127"/>
        <v>3</v>
      </c>
      <c r="P71" s="22">
        <f>'التقييم المالي للمؤسسات'!I59</f>
        <v>33</v>
      </c>
      <c r="Q71" s="23">
        <f t="shared" si="128"/>
        <v>2</v>
      </c>
      <c r="R71" s="22">
        <f>'تقرير التربص'!H59</f>
        <v>15</v>
      </c>
      <c r="S71" s="23">
        <f t="shared" si="129"/>
        <v>4</v>
      </c>
      <c r="T71" s="24">
        <f t="shared" ref="T71:T100" si="142">N71+P71+R71</f>
        <v>70</v>
      </c>
      <c r="U71" s="22">
        <f t="shared" si="131"/>
        <v>14</v>
      </c>
      <c r="V71" s="25">
        <f t="shared" ref="V71:V100" si="143">IF(U71&gt;=10,9,O71+Q71+S71)</f>
        <v>9</v>
      </c>
      <c r="W71" s="22">
        <f>'الأدوات الاحصائية لتحليل بيانات'!H60</f>
        <v>18.5</v>
      </c>
      <c r="X71" s="23">
        <f t="shared" ref="X71:X100" si="144">IF(W71&gt;=10,2,0)</f>
        <v>2</v>
      </c>
      <c r="Y71" s="22">
        <f t="shared" ref="Y71:Y98" si="145">W71</f>
        <v>18.5</v>
      </c>
      <c r="Z71" s="22">
        <f t="shared" ref="Z71:Z98" si="146">Y71/1</f>
        <v>18.5</v>
      </c>
      <c r="AA71" s="23">
        <f t="shared" ref="AA71:AA100" si="147">IF(Z71&gt;=10,2,X71)</f>
        <v>2</v>
      </c>
      <c r="AB71" s="26">
        <f>إنجليزية!H59</f>
        <v>13.5</v>
      </c>
      <c r="AC71" s="23">
        <f t="shared" ref="AC71:AC98" si="148">IF(AB71&gt;=10,1,0)</f>
        <v>1</v>
      </c>
      <c r="AD71" s="24">
        <f t="shared" ref="AD71:AD100" si="149">AB71</f>
        <v>13.5</v>
      </c>
      <c r="AE71" s="22">
        <f t="shared" ref="AE71:AE98" si="150">AD71/1</f>
        <v>13.5</v>
      </c>
      <c r="AF71" s="25">
        <f t="shared" ref="AF71:AF100" si="151">IF(AE71&gt;=10,1,AC71)</f>
        <v>1</v>
      </c>
      <c r="AG71" s="27">
        <f t="shared" si="133"/>
        <v>13.23076923076923</v>
      </c>
      <c r="AH71" s="28">
        <f t="shared" si="134"/>
        <v>30</v>
      </c>
      <c r="AI71" s="29" t="str">
        <f t="shared" si="135"/>
        <v>ناجح</v>
      </c>
      <c r="AJ71" s="30" t="str">
        <f t="shared" ref="AJ71:AJ100" si="152">IF(AND(AH71&gt;=30),"ناجح","مؤجل")</f>
        <v>ناجح</v>
      </c>
    </row>
    <row r="72" spans="2:36" s="20" customFormat="1" ht="23.1" customHeight="1" thickBot="1">
      <c r="B72" s="21">
        <v>3</v>
      </c>
      <c r="C72" s="68" t="s">
        <v>152</v>
      </c>
      <c r="D72" s="68" t="s">
        <v>153</v>
      </c>
      <c r="E72" s="22">
        <f>'محاسبة مالية معمقة 2'!I60</f>
        <v>33</v>
      </c>
      <c r="F72" s="23">
        <f t="shared" si="136"/>
        <v>6</v>
      </c>
      <c r="G72" s="22">
        <f>'تسيير مالي 2'!I60</f>
        <v>32</v>
      </c>
      <c r="H72" s="23">
        <f t="shared" si="137"/>
        <v>6</v>
      </c>
      <c r="I72" s="22">
        <f>'دراسة حالات مالية'!I60</f>
        <v>28.5</v>
      </c>
      <c r="J72" s="23">
        <f t="shared" si="138"/>
        <v>6</v>
      </c>
      <c r="K72" s="24">
        <f t="shared" si="139"/>
        <v>93.5</v>
      </c>
      <c r="L72" s="22">
        <f t="shared" si="140"/>
        <v>15.583333333333334</v>
      </c>
      <c r="M72" s="25">
        <f t="shared" si="141"/>
        <v>18</v>
      </c>
      <c r="N72" s="22">
        <f>'الموازنة التقديرية'!I60</f>
        <v>26.5</v>
      </c>
      <c r="O72" s="23">
        <f t="shared" si="127"/>
        <v>3</v>
      </c>
      <c r="P72" s="22">
        <f>'التقييم المالي للمؤسسات'!I60</f>
        <v>31</v>
      </c>
      <c r="Q72" s="23">
        <f t="shared" si="128"/>
        <v>2</v>
      </c>
      <c r="R72" s="22">
        <f>'تقرير التربص'!H60</f>
        <v>14</v>
      </c>
      <c r="S72" s="23">
        <f t="shared" si="129"/>
        <v>4</v>
      </c>
      <c r="T72" s="24">
        <f t="shared" si="142"/>
        <v>71.5</v>
      </c>
      <c r="U72" s="22">
        <f t="shared" si="131"/>
        <v>14.3</v>
      </c>
      <c r="V72" s="25">
        <f t="shared" si="143"/>
        <v>9</v>
      </c>
      <c r="W72" s="22">
        <f>'الأدوات الاحصائية لتحليل بيانات'!H61</f>
        <v>12</v>
      </c>
      <c r="X72" s="23">
        <f t="shared" si="144"/>
        <v>2</v>
      </c>
      <c r="Y72" s="22">
        <f t="shared" si="145"/>
        <v>12</v>
      </c>
      <c r="Z72" s="22">
        <f t="shared" si="146"/>
        <v>12</v>
      </c>
      <c r="AA72" s="23">
        <f t="shared" si="147"/>
        <v>2</v>
      </c>
      <c r="AB72" s="26">
        <f>إنجليزية!H60</f>
        <v>13</v>
      </c>
      <c r="AC72" s="23">
        <f t="shared" si="148"/>
        <v>1</v>
      </c>
      <c r="AD72" s="46">
        <f t="shared" si="149"/>
        <v>13</v>
      </c>
      <c r="AE72" s="26">
        <f t="shared" si="150"/>
        <v>13</v>
      </c>
      <c r="AF72" s="47">
        <f t="shared" si="151"/>
        <v>1</v>
      </c>
      <c r="AG72" s="27">
        <f t="shared" si="133"/>
        <v>14.615384615384615</v>
      </c>
      <c r="AH72" s="28">
        <f t="shared" si="134"/>
        <v>30</v>
      </c>
      <c r="AI72" s="31" t="str">
        <f t="shared" si="135"/>
        <v>ناجح</v>
      </c>
      <c r="AJ72" s="30" t="str">
        <f t="shared" si="152"/>
        <v>ناجح</v>
      </c>
    </row>
    <row r="73" spans="2:36" s="20" customFormat="1" ht="23.1" customHeight="1" thickBot="1">
      <c r="B73" s="21">
        <v>4</v>
      </c>
      <c r="C73" s="68" t="s">
        <v>154</v>
      </c>
      <c r="D73" s="68" t="s">
        <v>155</v>
      </c>
      <c r="E73" s="22">
        <f>'محاسبة مالية معمقة 2'!I61</f>
        <v>28</v>
      </c>
      <c r="F73" s="23">
        <f t="shared" si="136"/>
        <v>6</v>
      </c>
      <c r="G73" s="22">
        <f>'تسيير مالي 2'!I61</f>
        <v>25.5</v>
      </c>
      <c r="H73" s="23">
        <f t="shared" si="137"/>
        <v>6</v>
      </c>
      <c r="I73" s="22">
        <f>'دراسة حالات مالية'!I61</f>
        <v>28</v>
      </c>
      <c r="J73" s="23">
        <f t="shared" si="138"/>
        <v>6</v>
      </c>
      <c r="K73" s="24">
        <f t="shared" si="139"/>
        <v>81.5</v>
      </c>
      <c r="L73" s="22">
        <f t="shared" si="140"/>
        <v>13.583333333333334</v>
      </c>
      <c r="M73" s="25">
        <f t="shared" si="141"/>
        <v>18</v>
      </c>
      <c r="N73" s="22">
        <f>'الموازنة التقديرية'!I61</f>
        <v>31</v>
      </c>
      <c r="O73" s="23">
        <f t="shared" si="127"/>
        <v>3</v>
      </c>
      <c r="P73" s="22">
        <f>'التقييم المالي للمؤسسات'!I61</f>
        <v>24.75</v>
      </c>
      <c r="Q73" s="23">
        <f t="shared" si="128"/>
        <v>2</v>
      </c>
      <c r="R73" s="22">
        <f>'تقرير التربص'!H61</f>
        <v>16</v>
      </c>
      <c r="S73" s="23">
        <f t="shared" si="129"/>
        <v>4</v>
      </c>
      <c r="T73" s="24">
        <f t="shared" si="142"/>
        <v>71.75</v>
      </c>
      <c r="U73" s="22">
        <f t="shared" si="131"/>
        <v>14.35</v>
      </c>
      <c r="V73" s="25">
        <f t="shared" si="143"/>
        <v>9</v>
      </c>
      <c r="W73" s="22">
        <f>'الأدوات الاحصائية لتحليل بيانات'!H62</f>
        <v>15.5</v>
      </c>
      <c r="X73" s="23">
        <f t="shared" si="144"/>
        <v>2</v>
      </c>
      <c r="Y73" s="22">
        <f t="shared" si="145"/>
        <v>15.5</v>
      </c>
      <c r="Z73" s="22">
        <f t="shared" si="146"/>
        <v>15.5</v>
      </c>
      <c r="AA73" s="23">
        <f t="shared" si="147"/>
        <v>2</v>
      </c>
      <c r="AB73" s="26">
        <f>إنجليزية!H61</f>
        <v>14</v>
      </c>
      <c r="AC73" s="23">
        <f t="shared" si="148"/>
        <v>1</v>
      </c>
      <c r="AD73" s="46">
        <f t="shared" si="149"/>
        <v>14</v>
      </c>
      <c r="AE73" s="26">
        <f t="shared" si="150"/>
        <v>14</v>
      </c>
      <c r="AF73" s="47">
        <f t="shared" si="151"/>
        <v>1</v>
      </c>
      <c r="AG73" s="27">
        <f t="shared" si="133"/>
        <v>14.057692307692308</v>
      </c>
      <c r="AH73" s="28">
        <f t="shared" si="134"/>
        <v>30</v>
      </c>
      <c r="AI73" s="29" t="str">
        <f t="shared" si="135"/>
        <v>ناجح</v>
      </c>
      <c r="AJ73" s="30" t="str">
        <f t="shared" si="152"/>
        <v>ناجح</v>
      </c>
    </row>
    <row r="74" spans="2:36" s="20" customFormat="1" ht="23.1" customHeight="1" thickBot="1">
      <c r="B74" s="21">
        <v>5</v>
      </c>
      <c r="C74" s="68" t="s">
        <v>156</v>
      </c>
      <c r="D74" s="68" t="s">
        <v>89</v>
      </c>
      <c r="E74" s="22">
        <f>'محاسبة مالية معمقة 2'!I62</f>
        <v>28</v>
      </c>
      <c r="F74" s="23">
        <f t="shared" si="136"/>
        <v>6</v>
      </c>
      <c r="G74" s="22">
        <f>'تسيير مالي 2'!I62</f>
        <v>24</v>
      </c>
      <c r="H74" s="23">
        <f t="shared" si="137"/>
        <v>6</v>
      </c>
      <c r="I74" s="22">
        <f>'دراسة حالات مالية'!I62</f>
        <v>28.5</v>
      </c>
      <c r="J74" s="23">
        <f t="shared" si="138"/>
        <v>6</v>
      </c>
      <c r="K74" s="24">
        <f t="shared" si="139"/>
        <v>80.5</v>
      </c>
      <c r="L74" s="22">
        <f t="shared" si="140"/>
        <v>13.416666666666666</v>
      </c>
      <c r="M74" s="25">
        <f t="shared" si="141"/>
        <v>18</v>
      </c>
      <c r="N74" s="22">
        <f>'الموازنة التقديرية'!I62</f>
        <v>24.25</v>
      </c>
      <c r="O74" s="23">
        <f t="shared" si="127"/>
        <v>3</v>
      </c>
      <c r="P74" s="22">
        <f>'التقييم المالي للمؤسسات'!I62</f>
        <v>28</v>
      </c>
      <c r="Q74" s="23">
        <f t="shared" si="128"/>
        <v>2</v>
      </c>
      <c r="R74" s="22">
        <f>'تقرير التربص'!H62</f>
        <v>16</v>
      </c>
      <c r="S74" s="23">
        <f t="shared" si="129"/>
        <v>4</v>
      </c>
      <c r="T74" s="24">
        <f t="shared" si="142"/>
        <v>68.25</v>
      </c>
      <c r="U74" s="22">
        <f t="shared" si="131"/>
        <v>13.65</v>
      </c>
      <c r="V74" s="25">
        <f t="shared" si="143"/>
        <v>9</v>
      </c>
      <c r="W74" s="22">
        <f>'الأدوات الاحصائية لتحليل بيانات'!H63</f>
        <v>19</v>
      </c>
      <c r="X74" s="23">
        <f t="shared" si="144"/>
        <v>2</v>
      </c>
      <c r="Y74" s="22">
        <f t="shared" si="145"/>
        <v>19</v>
      </c>
      <c r="Z74" s="22">
        <f t="shared" si="146"/>
        <v>19</v>
      </c>
      <c r="AA74" s="23">
        <f t="shared" si="147"/>
        <v>2</v>
      </c>
      <c r="AB74" s="26">
        <f>إنجليزية!H62</f>
        <v>14</v>
      </c>
      <c r="AC74" s="23">
        <f t="shared" si="148"/>
        <v>1</v>
      </c>
      <c r="AD74" s="46">
        <f t="shared" si="149"/>
        <v>14</v>
      </c>
      <c r="AE74" s="26">
        <f t="shared" si="150"/>
        <v>14</v>
      </c>
      <c r="AF74" s="47">
        <f t="shared" si="151"/>
        <v>1</v>
      </c>
      <c r="AG74" s="27">
        <f t="shared" si="133"/>
        <v>13.98076923076923</v>
      </c>
      <c r="AH74" s="28">
        <f t="shared" si="134"/>
        <v>30</v>
      </c>
      <c r="AI74" s="29" t="str">
        <f t="shared" si="135"/>
        <v>ناجح</v>
      </c>
      <c r="AJ74" s="30" t="str">
        <f t="shared" si="152"/>
        <v>ناجح</v>
      </c>
    </row>
    <row r="75" spans="2:36" s="20" customFormat="1" ht="23.1" customHeight="1" thickBot="1">
      <c r="B75" s="21">
        <v>6</v>
      </c>
      <c r="C75" s="68" t="s">
        <v>157</v>
      </c>
      <c r="D75" s="68" t="s">
        <v>158</v>
      </c>
      <c r="E75" s="22">
        <f>'محاسبة مالية معمقة 2'!I63</f>
        <v>20</v>
      </c>
      <c r="F75" s="23">
        <f t="shared" si="136"/>
        <v>6</v>
      </c>
      <c r="G75" s="22">
        <f>'تسيير مالي 2'!I63</f>
        <v>25</v>
      </c>
      <c r="H75" s="23">
        <f t="shared" si="137"/>
        <v>6</v>
      </c>
      <c r="I75" s="22">
        <f>'دراسة حالات مالية'!I63</f>
        <v>29</v>
      </c>
      <c r="J75" s="23">
        <f t="shared" si="138"/>
        <v>6</v>
      </c>
      <c r="K75" s="24">
        <f t="shared" si="139"/>
        <v>74</v>
      </c>
      <c r="L75" s="22">
        <f t="shared" si="140"/>
        <v>12.333333333333334</v>
      </c>
      <c r="M75" s="25">
        <f t="shared" si="141"/>
        <v>18</v>
      </c>
      <c r="N75" s="22">
        <f>'الموازنة التقديرية'!I63</f>
        <v>24</v>
      </c>
      <c r="O75" s="23">
        <f t="shared" si="127"/>
        <v>3</v>
      </c>
      <c r="P75" s="22">
        <f>'التقييم المالي للمؤسسات'!I63</f>
        <v>31.5</v>
      </c>
      <c r="Q75" s="23">
        <f t="shared" si="128"/>
        <v>2</v>
      </c>
      <c r="R75" s="22">
        <f>'تقرير التربص'!H63</f>
        <v>15</v>
      </c>
      <c r="S75" s="23">
        <f t="shared" si="129"/>
        <v>4</v>
      </c>
      <c r="T75" s="24">
        <f t="shared" si="142"/>
        <v>70.5</v>
      </c>
      <c r="U75" s="22">
        <f t="shared" si="131"/>
        <v>14.1</v>
      </c>
      <c r="V75" s="25">
        <f t="shared" si="143"/>
        <v>9</v>
      </c>
      <c r="W75" s="22">
        <f>'الأدوات الاحصائية لتحليل بيانات'!H64</f>
        <v>16</v>
      </c>
      <c r="X75" s="23">
        <f t="shared" si="144"/>
        <v>2</v>
      </c>
      <c r="Y75" s="22">
        <f t="shared" si="145"/>
        <v>16</v>
      </c>
      <c r="Z75" s="22">
        <f t="shared" si="146"/>
        <v>16</v>
      </c>
      <c r="AA75" s="23">
        <f t="shared" si="147"/>
        <v>2</v>
      </c>
      <c r="AB75" s="26">
        <f>إنجليزية!H63</f>
        <v>12</v>
      </c>
      <c r="AC75" s="23">
        <f t="shared" si="148"/>
        <v>1</v>
      </c>
      <c r="AD75" s="46">
        <f t="shared" si="149"/>
        <v>12</v>
      </c>
      <c r="AE75" s="26">
        <f t="shared" si="150"/>
        <v>12</v>
      </c>
      <c r="AF75" s="47">
        <f t="shared" si="151"/>
        <v>1</v>
      </c>
      <c r="AG75" s="27">
        <f t="shared" si="133"/>
        <v>13.26923076923077</v>
      </c>
      <c r="AH75" s="28">
        <f t="shared" si="134"/>
        <v>30</v>
      </c>
      <c r="AI75" s="29" t="str">
        <f t="shared" si="135"/>
        <v>ناجح</v>
      </c>
      <c r="AJ75" s="30" t="str">
        <f t="shared" si="152"/>
        <v>ناجح</v>
      </c>
    </row>
    <row r="76" spans="2:36" s="20" customFormat="1" ht="23.1" customHeight="1" thickBot="1">
      <c r="B76" s="21">
        <v>7</v>
      </c>
      <c r="C76" s="68" t="s">
        <v>159</v>
      </c>
      <c r="D76" s="68" t="s">
        <v>160</v>
      </c>
      <c r="E76" s="22">
        <f>'محاسبة مالية معمقة 2'!I64</f>
        <v>26.5</v>
      </c>
      <c r="F76" s="23">
        <f t="shared" si="136"/>
        <v>6</v>
      </c>
      <c r="G76" s="22">
        <f>'تسيير مالي 2'!I64</f>
        <v>25</v>
      </c>
      <c r="H76" s="23">
        <f t="shared" si="137"/>
        <v>6</v>
      </c>
      <c r="I76" s="22">
        <f>'دراسة حالات مالية'!I64</f>
        <v>26</v>
      </c>
      <c r="J76" s="23">
        <f t="shared" si="138"/>
        <v>6</v>
      </c>
      <c r="K76" s="24">
        <f t="shared" si="139"/>
        <v>77.5</v>
      </c>
      <c r="L76" s="22">
        <f t="shared" si="140"/>
        <v>12.916666666666666</v>
      </c>
      <c r="M76" s="25">
        <f t="shared" si="141"/>
        <v>18</v>
      </c>
      <c r="N76" s="22">
        <f>'الموازنة التقديرية'!I64</f>
        <v>32.5</v>
      </c>
      <c r="O76" s="23">
        <f t="shared" si="127"/>
        <v>3</v>
      </c>
      <c r="P76" s="22">
        <f>'التقييم المالي للمؤسسات'!I64</f>
        <v>29.25</v>
      </c>
      <c r="Q76" s="23">
        <f t="shared" si="128"/>
        <v>2</v>
      </c>
      <c r="R76" s="22">
        <f>'تقرير التربص'!H64</f>
        <v>16</v>
      </c>
      <c r="S76" s="23">
        <f t="shared" si="129"/>
        <v>4</v>
      </c>
      <c r="T76" s="24">
        <f t="shared" si="142"/>
        <v>77.75</v>
      </c>
      <c r="U76" s="22">
        <f t="shared" si="131"/>
        <v>15.55</v>
      </c>
      <c r="V76" s="25">
        <f t="shared" si="143"/>
        <v>9</v>
      </c>
      <c r="W76" s="22">
        <f>'الأدوات الاحصائية لتحليل بيانات'!H65</f>
        <v>15</v>
      </c>
      <c r="X76" s="23">
        <f t="shared" si="144"/>
        <v>2</v>
      </c>
      <c r="Y76" s="22">
        <f t="shared" si="145"/>
        <v>15</v>
      </c>
      <c r="Z76" s="22">
        <f t="shared" si="146"/>
        <v>15</v>
      </c>
      <c r="AA76" s="23">
        <f t="shared" si="147"/>
        <v>2</v>
      </c>
      <c r="AB76" s="26">
        <f>إنجليزية!H64</f>
        <v>13</v>
      </c>
      <c r="AC76" s="23">
        <f t="shared" si="148"/>
        <v>1</v>
      </c>
      <c r="AD76" s="46">
        <f t="shared" si="149"/>
        <v>13</v>
      </c>
      <c r="AE76" s="26">
        <f t="shared" si="150"/>
        <v>13</v>
      </c>
      <c r="AF76" s="47">
        <f t="shared" si="151"/>
        <v>1</v>
      </c>
      <c r="AG76" s="27">
        <f t="shared" si="133"/>
        <v>14.096153846153847</v>
      </c>
      <c r="AH76" s="28">
        <f t="shared" si="134"/>
        <v>30</v>
      </c>
      <c r="AI76" s="29" t="str">
        <f t="shared" si="135"/>
        <v>ناجح</v>
      </c>
      <c r="AJ76" s="30" t="str">
        <f t="shared" si="152"/>
        <v>ناجح</v>
      </c>
    </row>
    <row r="77" spans="2:36" s="20" customFormat="1" ht="23.1" customHeight="1" thickBot="1">
      <c r="B77" s="21">
        <v>8</v>
      </c>
      <c r="C77" s="68" t="s">
        <v>161</v>
      </c>
      <c r="D77" s="68" t="s">
        <v>162</v>
      </c>
      <c r="E77" s="22">
        <f>'محاسبة مالية معمقة 2'!I65</f>
        <v>29.5</v>
      </c>
      <c r="F77" s="23">
        <f t="shared" si="136"/>
        <v>6</v>
      </c>
      <c r="G77" s="22">
        <f>'تسيير مالي 2'!I65</f>
        <v>25</v>
      </c>
      <c r="H77" s="23">
        <f t="shared" si="137"/>
        <v>6</v>
      </c>
      <c r="I77" s="22">
        <f>'دراسة حالات مالية'!I65</f>
        <v>18.5</v>
      </c>
      <c r="J77" s="23">
        <f t="shared" si="138"/>
        <v>0</v>
      </c>
      <c r="K77" s="24">
        <f t="shared" si="139"/>
        <v>73</v>
      </c>
      <c r="L77" s="22">
        <f t="shared" si="140"/>
        <v>12.166666666666666</v>
      </c>
      <c r="M77" s="25">
        <f t="shared" si="141"/>
        <v>18</v>
      </c>
      <c r="N77" s="22">
        <f>'الموازنة التقديرية'!I65</f>
        <v>25.25</v>
      </c>
      <c r="O77" s="23">
        <f t="shared" si="127"/>
        <v>3</v>
      </c>
      <c r="P77" s="22">
        <f>'التقييم المالي للمؤسسات'!I65</f>
        <v>28</v>
      </c>
      <c r="Q77" s="23">
        <f t="shared" si="128"/>
        <v>2</v>
      </c>
      <c r="R77" s="22">
        <f>'تقرير التربص'!H65</f>
        <v>14</v>
      </c>
      <c r="S77" s="23">
        <f t="shared" si="129"/>
        <v>4</v>
      </c>
      <c r="T77" s="24">
        <f t="shared" si="142"/>
        <v>67.25</v>
      </c>
      <c r="U77" s="22">
        <f t="shared" si="131"/>
        <v>13.45</v>
      </c>
      <c r="V77" s="25">
        <f t="shared" si="143"/>
        <v>9</v>
      </c>
      <c r="W77" s="22">
        <f>'الأدوات الاحصائية لتحليل بيانات'!H66</f>
        <v>13.5</v>
      </c>
      <c r="X77" s="23">
        <f t="shared" si="144"/>
        <v>2</v>
      </c>
      <c r="Y77" s="22">
        <f t="shared" si="145"/>
        <v>13.5</v>
      </c>
      <c r="Z77" s="22">
        <f t="shared" si="146"/>
        <v>13.5</v>
      </c>
      <c r="AA77" s="23">
        <f t="shared" si="147"/>
        <v>2</v>
      </c>
      <c r="AB77" s="26">
        <f>إنجليزية!H65</f>
        <v>11.5</v>
      </c>
      <c r="AC77" s="23">
        <f t="shared" si="148"/>
        <v>1</v>
      </c>
      <c r="AD77" s="46">
        <f t="shared" si="149"/>
        <v>11.5</v>
      </c>
      <c r="AE77" s="26">
        <f t="shared" si="150"/>
        <v>11.5</v>
      </c>
      <c r="AF77" s="47">
        <f t="shared" si="151"/>
        <v>1</v>
      </c>
      <c r="AG77" s="27">
        <f t="shared" si="133"/>
        <v>12.711538461538462</v>
      </c>
      <c r="AH77" s="28">
        <f t="shared" si="134"/>
        <v>30</v>
      </c>
      <c r="AI77" s="29" t="str">
        <f t="shared" si="135"/>
        <v>ناجح</v>
      </c>
      <c r="AJ77" s="30" t="str">
        <f t="shared" si="152"/>
        <v>ناجح</v>
      </c>
    </row>
    <row r="78" spans="2:36" s="20" customFormat="1" ht="23.1" customHeight="1" thickBot="1">
      <c r="B78" s="21">
        <v>9</v>
      </c>
      <c r="C78" s="68" t="s">
        <v>163</v>
      </c>
      <c r="D78" s="68" t="s">
        <v>164</v>
      </c>
      <c r="E78" s="22">
        <f>'محاسبة مالية معمقة 2'!I66</f>
        <v>22</v>
      </c>
      <c r="F78" s="23">
        <f t="shared" si="136"/>
        <v>6</v>
      </c>
      <c r="G78" s="22">
        <f>'تسيير مالي 2'!I66</f>
        <v>25</v>
      </c>
      <c r="H78" s="23">
        <f t="shared" si="137"/>
        <v>6</v>
      </c>
      <c r="I78" s="22">
        <f>'دراسة حالات مالية'!I66</f>
        <v>29</v>
      </c>
      <c r="J78" s="23">
        <f t="shared" si="138"/>
        <v>6</v>
      </c>
      <c r="K78" s="24">
        <f t="shared" si="139"/>
        <v>76</v>
      </c>
      <c r="L78" s="22">
        <f t="shared" si="140"/>
        <v>12.666666666666666</v>
      </c>
      <c r="M78" s="25">
        <f t="shared" si="141"/>
        <v>18</v>
      </c>
      <c r="N78" s="22">
        <f>'الموازنة التقديرية'!I66</f>
        <v>28.5</v>
      </c>
      <c r="O78" s="23">
        <f t="shared" si="127"/>
        <v>3</v>
      </c>
      <c r="P78" s="22">
        <f>'التقييم المالي للمؤسسات'!I66</f>
        <v>25.5</v>
      </c>
      <c r="Q78" s="23">
        <f t="shared" si="128"/>
        <v>2</v>
      </c>
      <c r="R78" s="22">
        <f>'تقرير التربص'!H66</f>
        <v>15</v>
      </c>
      <c r="S78" s="23">
        <f t="shared" si="129"/>
        <v>4</v>
      </c>
      <c r="T78" s="24">
        <f t="shared" si="142"/>
        <v>69</v>
      </c>
      <c r="U78" s="22">
        <f t="shared" si="131"/>
        <v>13.8</v>
      </c>
      <c r="V78" s="25">
        <f t="shared" si="143"/>
        <v>9</v>
      </c>
      <c r="W78" s="22">
        <f>'الأدوات الاحصائية لتحليل بيانات'!H67</f>
        <v>10</v>
      </c>
      <c r="X78" s="23">
        <f t="shared" si="144"/>
        <v>2</v>
      </c>
      <c r="Y78" s="22">
        <f t="shared" si="145"/>
        <v>10</v>
      </c>
      <c r="Z78" s="22">
        <f t="shared" si="146"/>
        <v>10</v>
      </c>
      <c r="AA78" s="23">
        <f t="shared" si="147"/>
        <v>2</v>
      </c>
      <c r="AB78" s="26">
        <f>إنجليزية!H66</f>
        <v>12</v>
      </c>
      <c r="AC78" s="23">
        <f t="shared" si="148"/>
        <v>1</v>
      </c>
      <c r="AD78" s="46">
        <f t="shared" si="149"/>
        <v>12</v>
      </c>
      <c r="AE78" s="26">
        <f t="shared" si="150"/>
        <v>12</v>
      </c>
      <c r="AF78" s="47">
        <f t="shared" si="151"/>
        <v>1</v>
      </c>
      <c r="AG78" s="27">
        <f t="shared" si="133"/>
        <v>12.846153846153847</v>
      </c>
      <c r="AH78" s="28">
        <f t="shared" si="134"/>
        <v>30</v>
      </c>
      <c r="AI78" s="29" t="str">
        <f t="shared" si="135"/>
        <v>ناجح</v>
      </c>
      <c r="AJ78" s="30" t="str">
        <f t="shared" si="152"/>
        <v>ناجح</v>
      </c>
    </row>
    <row r="79" spans="2:36" s="20" customFormat="1" ht="23.1" customHeight="1" thickBot="1">
      <c r="B79" s="21">
        <v>10</v>
      </c>
      <c r="C79" s="68" t="s">
        <v>165</v>
      </c>
      <c r="D79" s="68" t="s">
        <v>166</v>
      </c>
      <c r="E79" s="22">
        <f>'محاسبة مالية معمقة 2'!I67</f>
        <v>20</v>
      </c>
      <c r="F79" s="23">
        <f t="shared" si="136"/>
        <v>6</v>
      </c>
      <c r="G79" s="22">
        <f>'تسيير مالي 2'!I67</f>
        <v>23</v>
      </c>
      <c r="H79" s="23">
        <f t="shared" si="137"/>
        <v>6</v>
      </c>
      <c r="I79" s="22">
        <f>'دراسة حالات مالية'!I67</f>
        <v>26</v>
      </c>
      <c r="J79" s="23">
        <f t="shared" si="138"/>
        <v>6</v>
      </c>
      <c r="K79" s="24">
        <f t="shared" si="139"/>
        <v>69</v>
      </c>
      <c r="L79" s="22">
        <f t="shared" si="140"/>
        <v>11.5</v>
      </c>
      <c r="M79" s="25">
        <f t="shared" si="141"/>
        <v>18</v>
      </c>
      <c r="N79" s="22">
        <f>'الموازنة التقديرية'!I67</f>
        <v>25</v>
      </c>
      <c r="O79" s="23">
        <f t="shared" si="127"/>
        <v>3</v>
      </c>
      <c r="P79" s="22">
        <f>'التقييم المالي للمؤسسات'!I67</f>
        <v>29</v>
      </c>
      <c r="Q79" s="23">
        <f t="shared" si="128"/>
        <v>2</v>
      </c>
      <c r="R79" s="22">
        <f>'تقرير التربص'!H67</f>
        <v>16</v>
      </c>
      <c r="S79" s="23">
        <f t="shared" si="129"/>
        <v>4</v>
      </c>
      <c r="T79" s="24">
        <f t="shared" si="142"/>
        <v>70</v>
      </c>
      <c r="U79" s="22">
        <f t="shared" si="131"/>
        <v>14</v>
      </c>
      <c r="V79" s="25">
        <f t="shared" si="143"/>
        <v>9</v>
      </c>
      <c r="W79" s="22">
        <f>'الأدوات الاحصائية لتحليل بيانات'!H68</f>
        <v>10</v>
      </c>
      <c r="X79" s="23">
        <f t="shared" si="144"/>
        <v>2</v>
      </c>
      <c r="Y79" s="22">
        <f t="shared" si="145"/>
        <v>10</v>
      </c>
      <c r="Z79" s="22">
        <f t="shared" si="146"/>
        <v>10</v>
      </c>
      <c r="AA79" s="23">
        <f t="shared" si="147"/>
        <v>2</v>
      </c>
      <c r="AB79" s="26">
        <f>إنجليزية!H67</f>
        <v>11</v>
      </c>
      <c r="AC79" s="23">
        <f t="shared" si="148"/>
        <v>1</v>
      </c>
      <c r="AD79" s="46">
        <f t="shared" si="149"/>
        <v>11</v>
      </c>
      <c r="AE79" s="26">
        <f t="shared" si="150"/>
        <v>11</v>
      </c>
      <c r="AF79" s="47">
        <f t="shared" si="151"/>
        <v>1</v>
      </c>
      <c r="AG79" s="27">
        <f t="shared" si="133"/>
        <v>12.307692307692308</v>
      </c>
      <c r="AH79" s="28">
        <f t="shared" si="134"/>
        <v>30</v>
      </c>
      <c r="AI79" s="29" t="str">
        <f t="shared" si="135"/>
        <v>ناجح</v>
      </c>
      <c r="AJ79" s="30" t="str">
        <f t="shared" si="152"/>
        <v>ناجح</v>
      </c>
    </row>
    <row r="80" spans="2:36" s="20" customFormat="1" ht="23.1" customHeight="1" thickBot="1">
      <c r="B80" s="21">
        <v>11</v>
      </c>
      <c r="C80" s="68" t="s">
        <v>167</v>
      </c>
      <c r="D80" s="68" t="s">
        <v>168</v>
      </c>
      <c r="E80" s="22">
        <f>'محاسبة مالية معمقة 2'!I68</f>
        <v>27</v>
      </c>
      <c r="F80" s="23">
        <f t="shared" si="136"/>
        <v>6</v>
      </c>
      <c r="G80" s="22">
        <f>'تسيير مالي 2'!I68</f>
        <v>29</v>
      </c>
      <c r="H80" s="23">
        <f t="shared" si="137"/>
        <v>6</v>
      </c>
      <c r="I80" s="22">
        <f>'دراسة حالات مالية'!I68</f>
        <v>16</v>
      </c>
      <c r="J80" s="23">
        <f t="shared" si="138"/>
        <v>0</v>
      </c>
      <c r="K80" s="24">
        <f t="shared" si="139"/>
        <v>72</v>
      </c>
      <c r="L80" s="22">
        <f t="shared" si="140"/>
        <v>12</v>
      </c>
      <c r="M80" s="25">
        <f t="shared" si="141"/>
        <v>18</v>
      </c>
      <c r="N80" s="22">
        <f>'الموازنة التقديرية'!I68</f>
        <v>25.5</v>
      </c>
      <c r="O80" s="23">
        <f t="shared" si="127"/>
        <v>3</v>
      </c>
      <c r="P80" s="22">
        <f>'التقييم المالي للمؤسسات'!I68</f>
        <v>28.75</v>
      </c>
      <c r="Q80" s="23">
        <f t="shared" si="128"/>
        <v>2</v>
      </c>
      <c r="R80" s="22">
        <f>'تقرير التربص'!H68</f>
        <v>14</v>
      </c>
      <c r="S80" s="23">
        <f t="shared" si="129"/>
        <v>4</v>
      </c>
      <c r="T80" s="24">
        <f t="shared" si="142"/>
        <v>68.25</v>
      </c>
      <c r="U80" s="22">
        <f t="shared" si="131"/>
        <v>13.65</v>
      </c>
      <c r="V80" s="25">
        <f t="shared" si="143"/>
        <v>9</v>
      </c>
      <c r="W80" s="22">
        <f>'الأدوات الاحصائية لتحليل بيانات'!H69</f>
        <v>13.5</v>
      </c>
      <c r="X80" s="23">
        <f t="shared" si="144"/>
        <v>2</v>
      </c>
      <c r="Y80" s="22">
        <f t="shared" si="145"/>
        <v>13.5</v>
      </c>
      <c r="Z80" s="22">
        <f t="shared" si="146"/>
        <v>13.5</v>
      </c>
      <c r="AA80" s="23">
        <f t="shared" si="147"/>
        <v>2</v>
      </c>
      <c r="AB80" s="26">
        <f>إنجليزية!H68</f>
        <v>12.5</v>
      </c>
      <c r="AC80" s="23">
        <f t="shared" si="148"/>
        <v>1</v>
      </c>
      <c r="AD80" s="46">
        <f t="shared" si="149"/>
        <v>12.5</v>
      </c>
      <c r="AE80" s="26">
        <f t="shared" si="150"/>
        <v>12.5</v>
      </c>
      <c r="AF80" s="47">
        <f t="shared" si="151"/>
        <v>1</v>
      </c>
      <c r="AG80" s="27">
        <f t="shared" si="133"/>
        <v>12.788461538461538</v>
      </c>
      <c r="AH80" s="28">
        <f t="shared" si="134"/>
        <v>30</v>
      </c>
      <c r="AI80" s="29" t="str">
        <f t="shared" si="135"/>
        <v>ناجح</v>
      </c>
      <c r="AJ80" s="30" t="str">
        <f t="shared" si="152"/>
        <v>ناجح</v>
      </c>
    </row>
    <row r="81" spans="2:36" s="20" customFormat="1" ht="23.1" customHeight="1" thickBot="1">
      <c r="B81" s="21">
        <v>12</v>
      </c>
      <c r="C81" s="68" t="s">
        <v>169</v>
      </c>
      <c r="D81" s="68" t="s">
        <v>170</v>
      </c>
      <c r="E81" s="22">
        <f>'محاسبة مالية معمقة 2'!I69</f>
        <v>20</v>
      </c>
      <c r="F81" s="23">
        <f t="shared" si="136"/>
        <v>6</v>
      </c>
      <c r="G81" s="22">
        <f>'تسيير مالي 2'!I69</f>
        <v>24</v>
      </c>
      <c r="H81" s="23">
        <f t="shared" si="137"/>
        <v>6</v>
      </c>
      <c r="I81" s="22">
        <f>'دراسة حالات مالية'!I69</f>
        <v>31</v>
      </c>
      <c r="J81" s="23">
        <f t="shared" si="138"/>
        <v>6</v>
      </c>
      <c r="K81" s="24">
        <f t="shared" si="139"/>
        <v>75</v>
      </c>
      <c r="L81" s="22">
        <f t="shared" si="140"/>
        <v>12.5</v>
      </c>
      <c r="M81" s="25">
        <f t="shared" si="141"/>
        <v>18</v>
      </c>
      <c r="N81" s="22">
        <f>'الموازنة التقديرية'!I69</f>
        <v>24</v>
      </c>
      <c r="O81" s="23">
        <f t="shared" si="127"/>
        <v>3</v>
      </c>
      <c r="P81" s="22">
        <f>'التقييم المالي للمؤسسات'!I69</f>
        <v>24.5</v>
      </c>
      <c r="Q81" s="23">
        <f t="shared" si="128"/>
        <v>2</v>
      </c>
      <c r="R81" s="22">
        <f>'تقرير التربص'!H69</f>
        <v>15</v>
      </c>
      <c r="S81" s="23">
        <f t="shared" si="129"/>
        <v>4</v>
      </c>
      <c r="T81" s="24">
        <f t="shared" si="142"/>
        <v>63.5</v>
      </c>
      <c r="U81" s="22">
        <f t="shared" si="131"/>
        <v>12.7</v>
      </c>
      <c r="V81" s="25">
        <f t="shared" si="143"/>
        <v>9</v>
      </c>
      <c r="W81" s="22">
        <f>'الأدوات الاحصائية لتحليل بيانات'!H70</f>
        <v>14</v>
      </c>
      <c r="X81" s="23">
        <f t="shared" si="144"/>
        <v>2</v>
      </c>
      <c r="Y81" s="22">
        <f t="shared" si="145"/>
        <v>14</v>
      </c>
      <c r="Z81" s="22">
        <f t="shared" si="146"/>
        <v>14</v>
      </c>
      <c r="AA81" s="23">
        <f t="shared" si="147"/>
        <v>2</v>
      </c>
      <c r="AB81" s="26">
        <f>إنجليزية!H69</f>
        <v>13</v>
      </c>
      <c r="AC81" s="23">
        <f t="shared" si="148"/>
        <v>1</v>
      </c>
      <c r="AD81" s="46">
        <f t="shared" si="149"/>
        <v>13</v>
      </c>
      <c r="AE81" s="26">
        <f t="shared" si="150"/>
        <v>13</v>
      </c>
      <c r="AF81" s="47">
        <f t="shared" si="151"/>
        <v>1</v>
      </c>
      <c r="AG81" s="27">
        <f t="shared" si="133"/>
        <v>12.73076923076923</v>
      </c>
      <c r="AH81" s="28">
        <f t="shared" si="134"/>
        <v>30</v>
      </c>
      <c r="AI81" s="29" t="str">
        <f t="shared" si="135"/>
        <v>ناجح</v>
      </c>
      <c r="AJ81" s="30" t="str">
        <f t="shared" si="152"/>
        <v>ناجح</v>
      </c>
    </row>
    <row r="82" spans="2:36" s="20" customFormat="1" ht="23.1" customHeight="1" thickBot="1">
      <c r="B82" s="21">
        <v>13</v>
      </c>
      <c r="C82" s="68" t="s">
        <v>171</v>
      </c>
      <c r="D82" s="68" t="s">
        <v>149</v>
      </c>
      <c r="E82" s="22">
        <f>'محاسبة مالية معمقة 2'!I70</f>
        <v>21</v>
      </c>
      <c r="F82" s="23">
        <f t="shared" si="136"/>
        <v>6</v>
      </c>
      <c r="G82" s="22">
        <f>'تسيير مالي 2'!I70</f>
        <v>23</v>
      </c>
      <c r="H82" s="23">
        <f t="shared" si="137"/>
        <v>6</v>
      </c>
      <c r="I82" s="22">
        <f>'دراسة حالات مالية'!I70</f>
        <v>31</v>
      </c>
      <c r="J82" s="23">
        <f t="shared" si="138"/>
        <v>6</v>
      </c>
      <c r="K82" s="24">
        <f t="shared" si="139"/>
        <v>75</v>
      </c>
      <c r="L82" s="22">
        <f t="shared" si="140"/>
        <v>12.5</v>
      </c>
      <c r="M82" s="25">
        <f t="shared" si="141"/>
        <v>18</v>
      </c>
      <c r="N82" s="22">
        <f>'الموازنة التقديرية'!I70</f>
        <v>26.25</v>
      </c>
      <c r="O82" s="23">
        <f t="shared" si="127"/>
        <v>3</v>
      </c>
      <c r="P82" s="22">
        <f>'التقييم المالي للمؤسسات'!I70</f>
        <v>23</v>
      </c>
      <c r="Q82" s="23">
        <f t="shared" si="128"/>
        <v>2</v>
      </c>
      <c r="R82" s="22">
        <f>'تقرير التربص'!H70</f>
        <v>15</v>
      </c>
      <c r="S82" s="23">
        <f t="shared" si="129"/>
        <v>4</v>
      </c>
      <c r="T82" s="24">
        <f t="shared" si="142"/>
        <v>64.25</v>
      </c>
      <c r="U82" s="22">
        <f t="shared" si="131"/>
        <v>12.85</v>
      </c>
      <c r="V82" s="25">
        <f t="shared" si="143"/>
        <v>9</v>
      </c>
      <c r="W82" s="22">
        <f>'الأدوات الاحصائية لتحليل بيانات'!H71</f>
        <v>15.5</v>
      </c>
      <c r="X82" s="23">
        <f t="shared" si="144"/>
        <v>2</v>
      </c>
      <c r="Y82" s="22">
        <f t="shared" si="145"/>
        <v>15.5</v>
      </c>
      <c r="Z82" s="22">
        <f t="shared" si="146"/>
        <v>15.5</v>
      </c>
      <c r="AA82" s="23">
        <f t="shared" si="147"/>
        <v>2</v>
      </c>
      <c r="AB82" s="26">
        <f>إنجليزية!H70</f>
        <v>12.5</v>
      </c>
      <c r="AC82" s="23">
        <f t="shared" si="148"/>
        <v>1</v>
      </c>
      <c r="AD82" s="46">
        <f t="shared" si="149"/>
        <v>12.5</v>
      </c>
      <c r="AE82" s="26">
        <f t="shared" si="150"/>
        <v>12.5</v>
      </c>
      <c r="AF82" s="47">
        <f t="shared" si="151"/>
        <v>1</v>
      </c>
      <c r="AG82" s="27">
        <f t="shared" si="133"/>
        <v>12.865384615384615</v>
      </c>
      <c r="AH82" s="28">
        <f t="shared" si="134"/>
        <v>30</v>
      </c>
      <c r="AI82" s="29" t="str">
        <f t="shared" si="135"/>
        <v>ناجح</v>
      </c>
      <c r="AJ82" s="30" t="str">
        <f t="shared" si="152"/>
        <v>ناجح</v>
      </c>
    </row>
    <row r="83" spans="2:36" s="20" customFormat="1" ht="23.1" customHeight="1" thickBot="1">
      <c r="B83" s="21">
        <v>14</v>
      </c>
      <c r="C83" s="68" t="s">
        <v>172</v>
      </c>
      <c r="D83" s="68" t="s">
        <v>173</v>
      </c>
      <c r="E83" s="79">
        <v>13.91</v>
      </c>
      <c r="F83" s="80">
        <f t="shared" si="136"/>
        <v>0</v>
      </c>
      <c r="G83" s="22">
        <f>'تسيير مالي 2'!I71</f>
        <v>16</v>
      </c>
      <c r="H83" s="23">
        <f t="shared" si="137"/>
        <v>0</v>
      </c>
      <c r="I83" s="22">
        <f>'دراسة حالات مالية'!I71</f>
        <v>28.5</v>
      </c>
      <c r="J83" s="23">
        <f t="shared" si="138"/>
        <v>6</v>
      </c>
      <c r="K83" s="24">
        <f t="shared" si="139"/>
        <v>58.41</v>
      </c>
      <c r="L83" s="22">
        <f t="shared" si="140"/>
        <v>9.7349999999999994</v>
      </c>
      <c r="M83" s="25">
        <f t="shared" si="141"/>
        <v>6</v>
      </c>
      <c r="N83" s="22">
        <f>'الموازنة التقديرية'!I71</f>
        <v>31</v>
      </c>
      <c r="O83" s="23">
        <f t="shared" si="127"/>
        <v>3</v>
      </c>
      <c r="P83" s="22">
        <f>'التقييم المالي للمؤسسات'!I71</f>
        <v>19</v>
      </c>
      <c r="Q83" s="23">
        <f t="shared" si="128"/>
        <v>0</v>
      </c>
      <c r="R83" s="22">
        <f>'تقرير التربص'!H71</f>
        <v>14</v>
      </c>
      <c r="S83" s="23">
        <f t="shared" si="129"/>
        <v>4</v>
      </c>
      <c r="T83" s="24">
        <f t="shared" si="142"/>
        <v>64</v>
      </c>
      <c r="U83" s="22">
        <f t="shared" si="131"/>
        <v>12.8</v>
      </c>
      <c r="V83" s="25">
        <f t="shared" si="143"/>
        <v>9</v>
      </c>
      <c r="W83" s="22">
        <f>'الأدوات الاحصائية لتحليل بيانات'!H72</f>
        <v>3</v>
      </c>
      <c r="X83" s="23">
        <f t="shared" si="144"/>
        <v>0</v>
      </c>
      <c r="Y83" s="22">
        <f t="shared" si="145"/>
        <v>3</v>
      </c>
      <c r="Z83" s="22">
        <f t="shared" si="146"/>
        <v>3</v>
      </c>
      <c r="AA83" s="23">
        <f t="shared" si="147"/>
        <v>0</v>
      </c>
      <c r="AB83" s="26">
        <f>إنجليزية!H71</f>
        <v>17</v>
      </c>
      <c r="AC83" s="23">
        <f t="shared" si="148"/>
        <v>1</v>
      </c>
      <c r="AD83" s="46">
        <f t="shared" si="149"/>
        <v>17</v>
      </c>
      <c r="AE83" s="26">
        <f t="shared" si="150"/>
        <v>17</v>
      </c>
      <c r="AF83" s="47">
        <f t="shared" si="151"/>
        <v>1</v>
      </c>
      <c r="AG83" s="81">
        <f t="shared" si="133"/>
        <v>10.954615384615384</v>
      </c>
      <c r="AH83" s="82">
        <f t="shared" si="134"/>
        <v>30</v>
      </c>
      <c r="AI83" s="83" t="str">
        <f t="shared" si="135"/>
        <v>ناجح</v>
      </c>
      <c r="AJ83" s="84" t="s">
        <v>207</v>
      </c>
    </row>
    <row r="84" spans="2:36" s="20" customFormat="1" ht="23.1" customHeight="1" thickBot="1">
      <c r="B84" s="21">
        <v>15</v>
      </c>
      <c r="C84" s="68" t="s">
        <v>174</v>
      </c>
      <c r="D84" s="68" t="s">
        <v>175</v>
      </c>
      <c r="E84" s="22">
        <f>'محاسبة مالية معمقة 2'!I72</f>
        <v>20</v>
      </c>
      <c r="F84" s="23">
        <f t="shared" si="136"/>
        <v>6</v>
      </c>
      <c r="G84" s="22">
        <f>'تسيير مالي 2'!I72</f>
        <v>20</v>
      </c>
      <c r="H84" s="23">
        <f t="shared" si="137"/>
        <v>6</v>
      </c>
      <c r="I84" s="22">
        <f>'دراسة حالات مالية'!I72</f>
        <v>30</v>
      </c>
      <c r="J84" s="23">
        <f t="shared" si="138"/>
        <v>6</v>
      </c>
      <c r="K84" s="24">
        <f t="shared" si="139"/>
        <v>70</v>
      </c>
      <c r="L84" s="22">
        <f t="shared" si="140"/>
        <v>11.666666666666666</v>
      </c>
      <c r="M84" s="25">
        <f t="shared" si="141"/>
        <v>18</v>
      </c>
      <c r="N84" s="22">
        <f>'الموازنة التقديرية'!I72</f>
        <v>25</v>
      </c>
      <c r="O84" s="23">
        <f t="shared" si="127"/>
        <v>3</v>
      </c>
      <c r="P84" s="22">
        <f>'التقييم المالي للمؤسسات'!I72</f>
        <v>20.5</v>
      </c>
      <c r="Q84" s="23">
        <f t="shared" si="128"/>
        <v>2</v>
      </c>
      <c r="R84" s="22">
        <f>'تقرير التربص'!H72</f>
        <v>14</v>
      </c>
      <c r="S84" s="23">
        <f t="shared" si="129"/>
        <v>4</v>
      </c>
      <c r="T84" s="24">
        <f t="shared" si="142"/>
        <v>59.5</v>
      </c>
      <c r="U84" s="22">
        <f t="shared" si="131"/>
        <v>11.9</v>
      </c>
      <c r="V84" s="25">
        <f t="shared" si="143"/>
        <v>9</v>
      </c>
      <c r="W84" s="22">
        <f>'الأدوات الاحصائية لتحليل بيانات'!H73</f>
        <v>7</v>
      </c>
      <c r="X84" s="23">
        <f t="shared" si="144"/>
        <v>0</v>
      </c>
      <c r="Y84" s="22">
        <f t="shared" si="145"/>
        <v>7</v>
      </c>
      <c r="Z84" s="22">
        <f t="shared" si="146"/>
        <v>7</v>
      </c>
      <c r="AA84" s="23">
        <f t="shared" si="147"/>
        <v>0</v>
      </c>
      <c r="AB84" s="26">
        <f>إنجليزية!H72</f>
        <v>13.5</v>
      </c>
      <c r="AC84" s="23">
        <f t="shared" si="148"/>
        <v>1</v>
      </c>
      <c r="AD84" s="46">
        <f t="shared" si="149"/>
        <v>13.5</v>
      </c>
      <c r="AE84" s="26">
        <f t="shared" si="150"/>
        <v>13.5</v>
      </c>
      <c r="AF84" s="47">
        <f t="shared" si="151"/>
        <v>1</v>
      </c>
      <c r="AG84" s="27">
        <f t="shared" si="133"/>
        <v>11.538461538461538</v>
      </c>
      <c r="AH84" s="28">
        <f t="shared" si="134"/>
        <v>30</v>
      </c>
      <c r="AI84" s="29" t="str">
        <f t="shared" si="135"/>
        <v>ناجح</v>
      </c>
      <c r="AJ84" s="30" t="str">
        <f t="shared" si="152"/>
        <v>ناجح</v>
      </c>
    </row>
    <row r="85" spans="2:36" s="20" customFormat="1" ht="23.1" customHeight="1" thickBot="1">
      <c r="B85" s="21">
        <v>16</v>
      </c>
      <c r="C85" s="68" t="s">
        <v>176</v>
      </c>
      <c r="D85" s="68" t="s">
        <v>177</v>
      </c>
      <c r="E85" s="22">
        <f>'محاسبة مالية معمقة 2'!I73</f>
        <v>20</v>
      </c>
      <c r="F85" s="23">
        <f t="shared" si="136"/>
        <v>6</v>
      </c>
      <c r="G85" s="22">
        <f>'تسيير مالي 2'!I73</f>
        <v>24</v>
      </c>
      <c r="H85" s="23">
        <f t="shared" si="137"/>
        <v>6</v>
      </c>
      <c r="I85" s="22">
        <f>'دراسة حالات مالية'!I73</f>
        <v>28.5</v>
      </c>
      <c r="J85" s="23">
        <f t="shared" si="138"/>
        <v>6</v>
      </c>
      <c r="K85" s="24">
        <f t="shared" si="139"/>
        <v>72.5</v>
      </c>
      <c r="L85" s="22">
        <f t="shared" si="140"/>
        <v>12.083333333333334</v>
      </c>
      <c r="M85" s="25">
        <f t="shared" si="141"/>
        <v>18</v>
      </c>
      <c r="N85" s="22">
        <f>'الموازنة التقديرية'!I73</f>
        <v>24.25</v>
      </c>
      <c r="O85" s="23">
        <f t="shared" si="127"/>
        <v>3</v>
      </c>
      <c r="P85" s="22">
        <f>'التقييم المالي للمؤسسات'!I73</f>
        <v>24.5</v>
      </c>
      <c r="Q85" s="23">
        <f t="shared" si="128"/>
        <v>2</v>
      </c>
      <c r="R85" s="22">
        <f>'تقرير التربص'!H73</f>
        <v>15</v>
      </c>
      <c r="S85" s="23">
        <f t="shared" si="129"/>
        <v>4</v>
      </c>
      <c r="T85" s="24">
        <f t="shared" si="142"/>
        <v>63.75</v>
      </c>
      <c r="U85" s="22">
        <f t="shared" si="131"/>
        <v>12.75</v>
      </c>
      <c r="V85" s="25">
        <f t="shared" si="143"/>
        <v>9</v>
      </c>
      <c r="W85" s="22">
        <f>'الأدوات الاحصائية لتحليل بيانات'!H74</f>
        <v>15</v>
      </c>
      <c r="X85" s="23">
        <f t="shared" si="144"/>
        <v>2</v>
      </c>
      <c r="Y85" s="22">
        <f t="shared" si="145"/>
        <v>15</v>
      </c>
      <c r="Z85" s="22">
        <f t="shared" si="146"/>
        <v>15</v>
      </c>
      <c r="AA85" s="23">
        <f t="shared" si="147"/>
        <v>2</v>
      </c>
      <c r="AB85" s="26">
        <f>إنجليزية!H73</f>
        <v>12.5</v>
      </c>
      <c r="AC85" s="23">
        <f t="shared" si="148"/>
        <v>1</v>
      </c>
      <c r="AD85" s="46">
        <f t="shared" si="149"/>
        <v>12.5</v>
      </c>
      <c r="AE85" s="26">
        <f t="shared" si="150"/>
        <v>12.5</v>
      </c>
      <c r="AF85" s="47">
        <f t="shared" si="151"/>
        <v>1</v>
      </c>
      <c r="AG85" s="27">
        <f t="shared" si="133"/>
        <v>12.596153846153847</v>
      </c>
      <c r="AH85" s="28">
        <f t="shared" si="134"/>
        <v>30</v>
      </c>
      <c r="AI85" s="29" t="str">
        <f t="shared" si="135"/>
        <v>ناجح</v>
      </c>
      <c r="AJ85" s="30" t="str">
        <f t="shared" si="152"/>
        <v>ناجح</v>
      </c>
    </row>
    <row r="86" spans="2:36" s="20" customFormat="1" ht="23.1" customHeight="1" thickBot="1">
      <c r="B86" s="21">
        <v>17</v>
      </c>
      <c r="C86" s="68" t="s">
        <v>178</v>
      </c>
      <c r="D86" s="68" t="s">
        <v>17</v>
      </c>
      <c r="E86" s="79">
        <v>19.75</v>
      </c>
      <c r="F86" s="80">
        <f t="shared" si="136"/>
        <v>0</v>
      </c>
      <c r="G86" s="79">
        <v>19.75</v>
      </c>
      <c r="H86" s="80">
        <f t="shared" si="137"/>
        <v>0</v>
      </c>
      <c r="I86" s="79">
        <v>31.5</v>
      </c>
      <c r="J86" s="80">
        <f t="shared" si="138"/>
        <v>6</v>
      </c>
      <c r="K86" s="24">
        <f t="shared" si="139"/>
        <v>71</v>
      </c>
      <c r="L86" s="22">
        <f t="shared" si="140"/>
        <v>11.833333333333334</v>
      </c>
      <c r="M86" s="25">
        <f t="shared" si="141"/>
        <v>18</v>
      </c>
      <c r="N86" s="22">
        <f>'الموازنة التقديرية'!I74</f>
        <v>19</v>
      </c>
      <c r="O86" s="23">
        <f t="shared" si="127"/>
        <v>0</v>
      </c>
      <c r="P86" s="22">
        <f>'التقييم المالي للمؤسسات'!I74</f>
        <v>20.5</v>
      </c>
      <c r="Q86" s="23">
        <f t="shared" si="128"/>
        <v>2</v>
      </c>
      <c r="R86" s="22">
        <f>'تقرير التربص'!H74</f>
        <v>12</v>
      </c>
      <c r="S86" s="23">
        <f t="shared" si="129"/>
        <v>4</v>
      </c>
      <c r="T86" s="24">
        <f t="shared" si="142"/>
        <v>51.5</v>
      </c>
      <c r="U86" s="22">
        <f t="shared" si="131"/>
        <v>10.3</v>
      </c>
      <c r="V86" s="25">
        <f t="shared" si="143"/>
        <v>9</v>
      </c>
      <c r="W86" s="22">
        <f>'الأدوات الاحصائية لتحليل بيانات'!H75</f>
        <v>13.5</v>
      </c>
      <c r="X86" s="23">
        <f t="shared" si="144"/>
        <v>2</v>
      </c>
      <c r="Y86" s="22">
        <f t="shared" si="145"/>
        <v>13.5</v>
      </c>
      <c r="Z86" s="22">
        <f t="shared" si="146"/>
        <v>13.5</v>
      </c>
      <c r="AA86" s="23">
        <f t="shared" si="147"/>
        <v>2</v>
      </c>
      <c r="AB86" s="26">
        <f>إنجليزية!H74</f>
        <v>13.5</v>
      </c>
      <c r="AC86" s="23">
        <f t="shared" si="148"/>
        <v>1</v>
      </c>
      <c r="AD86" s="46">
        <f t="shared" si="149"/>
        <v>13.5</v>
      </c>
      <c r="AE86" s="26">
        <f t="shared" si="150"/>
        <v>13.5</v>
      </c>
      <c r="AF86" s="47">
        <f t="shared" si="151"/>
        <v>1</v>
      </c>
      <c r="AG86" s="81">
        <f t="shared" si="133"/>
        <v>11.5</v>
      </c>
      <c r="AH86" s="82">
        <f t="shared" si="134"/>
        <v>30</v>
      </c>
      <c r="AI86" s="83" t="str">
        <f t="shared" si="135"/>
        <v>ناجح</v>
      </c>
      <c r="AJ86" s="84" t="s">
        <v>207</v>
      </c>
    </row>
    <row r="87" spans="2:36" s="20" customFormat="1" ht="23.1" customHeight="1" thickBot="1">
      <c r="B87" s="21">
        <v>18</v>
      </c>
      <c r="C87" s="68" t="s">
        <v>179</v>
      </c>
      <c r="D87" s="68" t="s">
        <v>180</v>
      </c>
      <c r="E87" s="79">
        <v>25.41</v>
      </c>
      <c r="F87" s="80">
        <f t="shared" si="136"/>
        <v>6</v>
      </c>
      <c r="G87" s="22">
        <f>'تسيير مالي 2'!I75</f>
        <v>23.5</v>
      </c>
      <c r="H87" s="49">
        <f t="shared" si="137"/>
        <v>6</v>
      </c>
      <c r="I87" s="79">
        <v>19.75</v>
      </c>
      <c r="J87" s="80">
        <f t="shared" si="138"/>
        <v>0</v>
      </c>
      <c r="K87" s="46">
        <f t="shared" si="139"/>
        <v>68.66</v>
      </c>
      <c r="L87" s="26">
        <f t="shared" si="140"/>
        <v>11.443333333333333</v>
      </c>
      <c r="M87" s="47">
        <f t="shared" si="141"/>
        <v>18</v>
      </c>
      <c r="N87" s="22">
        <f>'الموازنة التقديرية'!I75</f>
        <v>24.5</v>
      </c>
      <c r="O87" s="23">
        <f t="shared" si="127"/>
        <v>3</v>
      </c>
      <c r="P87" s="22">
        <f>'التقييم المالي للمؤسسات'!I75</f>
        <v>21.75</v>
      </c>
      <c r="Q87" s="23">
        <f t="shared" si="128"/>
        <v>2</v>
      </c>
      <c r="R87" s="22">
        <f>'تقرير التربص'!H75</f>
        <v>14</v>
      </c>
      <c r="S87" s="23">
        <f t="shared" si="129"/>
        <v>4</v>
      </c>
      <c r="T87" s="24">
        <f t="shared" si="142"/>
        <v>60.25</v>
      </c>
      <c r="U87" s="22">
        <f t="shared" si="131"/>
        <v>12.05</v>
      </c>
      <c r="V87" s="25">
        <f t="shared" si="143"/>
        <v>9</v>
      </c>
      <c r="W87" s="22">
        <f>'الأدوات الاحصائية لتحليل بيانات'!H76</f>
        <v>12.5</v>
      </c>
      <c r="X87" s="23">
        <f t="shared" si="144"/>
        <v>2</v>
      </c>
      <c r="Y87" s="26">
        <f t="shared" si="145"/>
        <v>12.5</v>
      </c>
      <c r="Z87" s="26">
        <f t="shared" si="146"/>
        <v>12.5</v>
      </c>
      <c r="AA87" s="23">
        <f t="shared" si="147"/>
        <v>2</v>
      </c>
      <c r="AB87" s="26">
        <f>إنجليزية!H75</f>
        <v>14</v>
      </c>
      <c r="AC87" s="49">
        <f t="shared" si="148"/>
        <v>1</v>
      </c>
      <c r="AD87" s="46">
        <f t="shared" si="149"/>
        <v>14</v>
      </c>
      <c r="AE87" s="26">
        <f t="shared" si="150"/>
        <v>14</v>
      </c>
      <c r="AF87" s="47">
        <f t="shared" si="151"/>
        <v>1</v>
      </c>
      <c r="AG87" s="81">
        <f t="shared" si="133"/>
        <v>11.954615384615384</v>
      </c>
      <c r="AH87" s="82">
        <f t="shared" si="134"/>
        <v>30</v>
      </c>
      <c r="AI87" s="83" t="str">
        <f t="shared" si="135"/>
        <v>ناجح</v>
      </c>
      <c r="AJ87" s="84" t="s">
        <v>207</v>
      </c>
    </row>
    <row r="88" spans="2:36" s="20" customFormat="1" ht="23.1" customHeight="1" thickBot="1">
      <c r="B88" s="21">
        <v>19</v>
      </c>
      <c r="C88" s="68" t="s">
        <v>181</v>
      </c>
      <c r="D88" s="68" t="s">
        <v>182</v>
      </c>
      <c r="E88" s="22">
        <f>'محاسبة مالية معمقة 2'!I76</f>
        <v>10</v>
      </c>
      <c r="F88" s="23">
        <f t="shared" si="136"/>
        <v>0</v>
      </c>
      <c r="G88" s="22">
        <f>'تسيير مالي 2'!I76</f>
        <v>14</v>
      </c>
      <c r="H88" s="23">
        <f t="shared" si="137"/>
        <v>0</v>
      </c>
      <c r="I88" s="22">
        <f>'دراسة حالات مالية'!I76</f>
        <v>27.5</v>
      </c>
      <c r="J88" s="23">
        <f t="shared" si="138"/>
        <v>6</v>
      </c>
      <c r="K88" s="24">
        <f t="shared" si="139"/>
        <v>51.5</v>
      </c>
      <c r="L88" s="22">
        <f t="shared" si="140"/>
        <v>8.5833333333333339</v>
      </c>
      <c r="M88" s="25">
        <f t="shared" si="141"/>
        <v>6</v>
      </c>
      <c r="N88" s="22">
        <f>'الموازنة التقديرية'!I76</f>
        <v>22.5</v>
      </c>
      <c r="O88" s="23">
        <f t="shared" si="127"/>
        <v>3</v>
      </c>
      <c r="P88" s="22">
        <f>'التقييم المالي للمؤسسات'!I76</f>
        <v>15</v>
      </c>
      <c r="Q88" s="23">
        <f t="shared" si="128"/>
        <v>0</v>
      </c>
      <c r="R88" s="22">
        <f>'تقرير التربص'!H76</f>
        <v>15</v>
      </c>
      <c r="S88" s="23">
        <f t="shared" si="129"/>
        <v>4</v>
      </c>
      <c r="T88" s="24">
        <f t="shared" si="142"/>
        <v>52.5</v>
      </c>
      <c r="U88" s="22">
        <f t="shared" si="131"/>
        <v>10.5</v>
      </c>
      <c r="V88" s="25">
        <f t="shared" si="143"/>
        <v>9</v>
      </c>
      <c r="W88" s="22">
        <f>'الأدوات الاحصائية لتحليل بيانات'!H77</f>
        <v>7</v>
      </c>
      <c r="X88" s="23">
        <f t="shared" si="144"/>
        <v>0</v>
      </c>
      <c r="Y88" s="22">
        <f t="shared" si="145"/>
        <v>7</v>
      </c>
      <c r="Z88" s="22">
        <f t="shared" si="146"/>
        <v>7</v>
      </c>
      <c r="AA88" s="23">
        <f t="shared" si="147"/>
        <v>0</v>
      </c>
      <c r="AB88" s="26">
        <f>إنجليزية!H76</f>
        <v>10.5</v>
      </c>
      <c r="AC88" s="23">
        <f t="shared" si="148"/>
        <v>1</v>
      </c>
      <c r="AD88" s="46">
        <f t="shared" si="149"/>
        <v>10.5</v>
      </c>
      <c r="AE88" s="26">
        <f t="shared" si="150"/>
        <v>10.5</v>
      </c>
      <c r="AF88" s="47">
        <f t="shared" si="151"/>
        <v>1</v>
      </c>
      <c r="AG88" s="27">
        <f t="shared" si="133"/>
        <v>9.3461538461538467</v>
      </c>
      <c r="AH88" s="28">
        <f t="shared" si="134"/>
        <v>16</v>
      </c>
      <c r="AI88" s="29" t="str">
        <f t="shared" si="135"/>
        <v>مؤجل</v>
      </c>
      <c r="AJ88" s="30" t="str">
        <f t="shared" si="152"/>
        <v>مؤجل</v>
      </c>
    </row>
    <row r="89" spans="2:36" s="20" customFormat="1" ht="23.1" customHeight="1" thickBot="1">
      <c r="B89" s="21">
        <v>20</v>
      </c>
      <c r="C89" s="68" t="s">
        <v>183</v>
      </c>
      <c r="D89" s="68" t="s">
        <v>184</v>
      </c>
      <c r="E89" s="79">
        <v>17.73</v>
      </c>
      <c r="F89" s="80">
        <f t="shared" si="136"/>
        <v>0</v>
      </c>
      <c r="G89" s="22">
        <f>'تسيير مالي 2'!I77</f>
        <v>19</v>
      </c>
      <c r="H89" s="23">
        <f t="shared" si="137"/>
        <v>0</v>
      </c>
      <c r="I89" s="22">
        <f>'دراسة حالات مالية'!I77</f>
        <v>23</v>
      </c>
      <c r="J89" s="23">
        <f t="shared" si="138"/>
        <v>6</v>
      </c>
      <c r="K89" s="24">
        <f t="shared" si="139"/>
        <v>59.730000000000004</v>
      </c>
      <c r="L89" s="22">
        <f t="shared" si="140"/>
        <v>9.9550000000000001</v>
      </c>
      <c r="M89" s="25">
        <f t="shared" si="141"/>
        <v>6</v>
      </c>
      <c r="N89" s="22">
        <f>'الموازنة التقديرية'!I77</f>
        <v>26.5</v>
      </c>
      <c r="O89" s="23">
        <f t="shared" si="127"/>
        <v>3</v>
      </c>
      <c r="P89" s="22">
        <f>'التقييم المالي للمؤسسات'!I77</f>
        <v>20</v>
      </c>
      <c r="Q89" s="23">
        <f t="shared" si="128"/>
        <v>2</v>
      </c>
      <c r="R89" s="22">
        <f>'تقرير التربص'!H77</f>
        <v>15</v>
      </c>
      <c r="S89" s="23">
        <f t="shared" si="129"/>
        <v>4</v>
      </c>
      <c r="T89" s="24">
        <f t="shared" si="142"/>
        <v>61.5</v>
      </c>
      <c r="U89" s="22">
        <f t="shared" si="131"/>
        <v>12.3</v>
      </c>
      <c r="V89" s="25">
        <f t="shared" si="143"/>
        <v>9</v>
      </c>
      <c r="W89" s="22">
        <f>'الأدوات الاحصائية لتحليل بيانات'!H78</f>
        <v>13</v>
      </c>
      <c r="X89" s="23">
        <f t="shared" si="144"/>
        <v>2</v>
      </c>
      <c r="Y89" s="22">
        <f t="shared" si="145"/>
        <v>13</v>
      </c>
      <c r="Z89" s="22">
        <f t="shared" si="146"/>
        <v>13</v>
      </c>
      <c r="AA89" s="23">
        <f t="shared" si="147"/>
        <v>2</v>
      </c>
      <c r="AB89" s="26">
        <f>إنجليزية!H77</f>
        <v>13.5</v>
      </c>
      <c r="AC89" s="23">
        <f t="shared" si="148"/>
        <v>1</v>
      </c>
      <c r="AD89" s="46">
        <f t="shared" si="149"/>
        <v>13.5</v>
      </c>
      <c r="AE89" s="26">
        <f t="shared" si="150"/>
        <v>13.5</v>
      </c>
      <c r="AF89" s="47">
        <f t="shared" si="151"/>
        <v>1</v>
      </c>
      <c r="AG89" s="81">
        <f t="shared" si="133"/>
        <v>11.363846153846156</v>
      </c>
      <c r="AH89" s="82">
        <f t="shared" si="134"/>
        <v>30</v>
      </c>
      <c r="AI89" s="83" t="str">
        <f t="shared" si="135"/>
        <v>ناجح</v>
      </c>
      <c r="AJ89" s="84" t="s">
        <v>207</v>
      </c>
    </row>
    <row r="90" spans="2:36" s="20" customFormat="1" ht="23.1" customHeight="1" thickBot="1">
      <c r="B90" s="21">
        <v>21</v>
      </c>
      <c r="C90" s="68" t="s">
        <v>12</v>
      </c>
      <c r="D90" s="68" t="s">
        <v>185</v>
      </c>
      <c r="E90" s="79">
        <v>18.3</v>
      </c>
      <c r="F90" s="80">
        <f t="shared" si="136"/>
        <v>0</v>
      </c>
      <c r="G90" s="22">
        <f>'تسيير مالي 2'!I78</f>
        <v>19</v>
      </c>
      <c r="H90" s="23">
        <f t="shared" si="137"/>
        <v>0</v>
      </c>
      <c r="I90" s="22">
        <f>'دراسة حالات مالية'!I78</f>
        <v>24</v>
      </c>
      <c r="J90" s="23">
        <f t="shared" si="138"/>
        <v>6</v>
      </c>
      <c r="K90" s="24">
        <f t="shared" si="139"/>
        <v>61.3</v>
      </c>
      <c r="L90" s="22">
        <f t="shared" si="140"/>
        <v>10.216666666666667</v>
      </c>
      <c r="M90" s="25">
        <f t="shared" si="141"/>
        <v>18</v>
      </c>
      <c r="N90" s="22">
        <f>'الموازنة التقديرية'!I78</f>
        <v>18.5</v>
      </c>
      <c r="O90" s="23">
        <f t="shared" si="127"/>
        <v>0</v>
      </c>
      <c r="P90" s="22">
        <f>'التقييم المالي للمؤسسات'!I78</f>
        <v>18.25</v>
      </c>
      <c r="Q90" s="23">
        <f t="shared" si="128"/>
        <v>0</v>
      </c>
      <c r="R90" s="22">
        <f>'تقرير التربص'!H78</f>
        <v>16</v>
      </c>
      <c r="S90" s="23">
        <f t="shared" si="129"/>
        <v>4</v>
      </c>
      <c r="T90" s="24">
        <f t="shared" si="142"/>
        <v>52.75</v>
      </c>
      <c r="U90" s="22">
        <f t="shared" si="131"/>
        <v>10.55</v>
      </c>
      <c r="V90" s="25">
        <f t="shared" si="143"/>
        <v>9</v>
      </c>
      <c r="W90" s="22">
        <f>'الأدوات الاحصائية لتحليل بيانات'!H79</f>
        <v>13</v>
      </c>
      <c r="X90" s="23">
        <f t="shared" si="144"/>
        <v>2</v>
      </c>
      <c r="Y90" s="22">
        <f t="shared" si="145"/>
        <v>13</v>
      </c>
      <c r="Z90" s="22">
        <f t="shared" si="146"/>
        <v>13</v>
      </c>
      <c r="AA90" s="23">
        <f t="shared" si="147"/>
        <v>2</v>
      </c>
      <c r="AB90" s="26">
        <f>إنجليزية!H78</f>
        <v>13</v>
      </c>
      <c r="AC90" s="23">
        <f t="shared" si="148"/>
        <v>1</v>
      </c>
      <c r="AD90" s="46">
        <f t="shared" si="149"/>
        <v>13</v>
      </c>
      <c r="AE90" s="26">
        <f t="shared" si="150"/>
        <v>13</v>
      </c>
      <c r="AF90" s="47">
        <f t="shared" si="151"/>
        <v>1</v>
      </c>
      <c r="AG90" s="81">
        <f t="shared" si="133"/>
        <v>10.773076923076925</v>
      </c>
      <c r="AH90" s="82">
        <f t="shared" si="134"/>
        <v>30</v>
      </c>
      <c r="AI90" s="83" t="str">
        <f t="shared" si="135"/>
        <v>ناجح</v>
      </c>
      <c r="AJ90" s="84" t="s">
        <v>207</v>
      </c>
    </row>
    <row r="91" spans="2:36" s="20" customFormat="1" ht="23.1" customHeight="1" thickBot="1">
      <c r="B91" s="21">
        <v>22</v>
      </c>
      <c r="C91" s="68" t="s">
        <v>186</v>
      </c>
      <c r="D91" s="68" t="s">
        <v>187</v>
      </c>
      <c r="E91" s="22">
        <f>'محاسبة مالية معمقة 2'!I79</f>
        <v>13</v>
      </c>
      <c r="F91" s="23">
        <f t="shared" si="136"/>
        <v>0</v>
      </c>
      <c r="G91" s="22">
        <f>'تسيير مالي 2'!I79</f>
        <v>21</v>
      </c>
      <c r="H91" s="23">
        <f t="shared" si="137"/>
        <v>6</v>
      </c>
      <c r="I91" s="22">
        <f>'دراسة حالات مالية'!I79</f>
        <v>31</v>
      </c>
      <c r="J91" s="23">
        <f t="shared" si="138"/>
        <v>6</v>
      </c>
      <c r="K91" s="24">
        <f t="shared" si="139"/>
        <v>65</v>
      </c>
      <c r="L91" s="22">
        <f t="shared" si="140"/>
        <v>10.833333333333334</v>
      </c>
      <c r="M91" s="25">
        <f t="shared" si="141"/>
        <v>18</v>
      </c>
      <c r="N91" s="22">
        <f>'الموازنة التقديرية'!I79</f>
        <v>27</v>
      </c>
      <c r="O91" s="23">
        <f t="shared" si="127"/>
        <v>3</v>
      </c>
      <c r="P91" s="22">
        <f>'التقييم المالي للمؤسسات'!I79</f>
        <v>29</v>
      </c>
      <c r="Q91" s="23">
        <f t="shared" si="128"/>
        <v>2</v>
      </c>
      <c r="R91" s="22">
        <f>'تقرير التربص'!H79</f>
        <v>15</v>
      </c>
      <c r="S91" s="23">
        <f t="shared" si="129"/>
        <v>4</v>
      </c>
      <c r="T91" s="24">
        <f t="shared" si="142"/>
        <v>71</v>
      </c>
      <c r="U91" s="22">
        <f t="shared" si="131"/>
        <v>14.2</v>
      </c>
      <c r="V91" s="25">
        <f t="shared" si="143"/>
        <v>9</v>
      </c>
      <c r="W91" s="22">
        <f>'الأدوات الاحصائية لتحليل بيانات'!H80</f>
        <v>18.5</v>
      </c>
      <c r="X91" s="23">
        <f t="shared" si="144"/>
        <v>2</v>
      </c>
      <c r="Y91" s="22">
        <f t="shared" si="145"/>
        <v>18.5</v>
      </c>
      <c r="Z91" s="22">
        <f t="shared" si="146"/>
        <v>18.5</v>
      </c>
      <c r="AA91" s="23">
        <f t="shared" si="147"/>
        <v>2</v>
      </c>
      <c r="AB91" s="26">
        <f>إنجليزية!H79</f>
        <v>11</v>
      </c>
      <c r="AC91" s="23">
        <f t="shared" si="148"/>
        <v>1</v>
      </c>
      <c r="AD91" s="46">
        <f t="shared" si="149"/>
        <v>11</v>
      </c>
      <c r="AE91" s="26">
        <f t="shared" si="150"/>
        <v>11</v>
      </c>
      <c r="AF91" s="47">
        <f t="shared" si="151"/>
        <v>1</v>
      </c>
      <c r="AG91" s="27">
        <f t="shared" si="133"/>
        <v>12.73076923076923</v>
      </c>
      <c r="AH91" s="28">
        <f t="shared" si="134"/>
        <v>30</v>
      </c>
      <c r="AI91" s="29" t="str">
        <f t="shared" si="135"/>
        <v>ناجح</v>
      </c>
      <c r="AJ91" s="30" t="str">
        <f t="shared" si="152"/>
        <v>ناجح</v>
      </c>
    </row>
    <row r="92" spans="2:36" s="20" customFormat="1" ht="23.1" customHeight="1" thickBot="1">
      <c r="B92" s="21">
        <v>23</v>
      </c>
      <c r="C92" s="68" t="s">
        <v>188</v>
      </c>
      <c r="D92" s="68" t="s">
        <v>189</v>
      </c>
      <c r="E92" s="22">
        <f>'محاسبة مالية معمقة 2'!I80</f>
        <v>23</v>
      </c>
      <c r="F92" s="23">
        <f t="shared" si="136"/>
        <v>6</v>
      </c>
      <c r="G92" s="22">
        <f>'تسيير مالي 2'!I80</f>
        <v>25.5</v>
      </c>
      <c r="H92" s="23">
        <f t="shared" si="137"/>
        <v>6</v>
      </c>
      <c r="I92" s="22">
        <f>'دراسة حالات مالية'!I80</f>
        <v>31</v>
      </c>
      <c r="J92" s="23">
        <f t="shared" si="138"/>
        <v>6</v>
      </c>
      <c r="K92" s="24">
        <f t="shared" si="139"/>
        <v>79.5</v>
      </c>
      <c r="L92" s="22">
        <f t="shared" si="140"/>
        <v>13.25</v>
      </c>
      <c r="M92" s="25">
        <f t="shared" si="141"/>
        <v>18</v>
      </c>
      <c r="N92" s="22">
        <f>'الموازنة التقديرية'!I80</f>
        <v>24</v>
      </c>
      <c r="O92" s="23">
        <f t="shared" si="127"/>
        <v>3</v>
      </c>
      <c r="P92" s="22">
        <f>'التقييم المالي للمؤسسات'!I80</f>
        <v>23.5</v>
      </c>
      <c r="Q92" s="23">
        <f t="shared" si="128"/>
        <v>2</v>
      </c>
      <c r="R92" s="22">
        <f>'تقرير التربص'!H80</f>
        <v>15</v>
      </c>
      <c r="S92" s="23">
        <f t="shared" si="129"/>
        <v>4</v>
      </c>
      <c r="T92" s="24">
        <f t="shared" si="142"/>
        <v>62.5</v>
      </c>
      <c r="U92" s="22">
        <f t="shared" si="131"/>
        <v>12.5</v>
      </c>
      <c r="V92" s="25">
        <f t="shared" si="143"/>
        <v>9</v>
      </c>
      <c r="W92" s="22">
        <f>'الأدوات الاحصائية لتحليل بيانات'!H81</f>
        <v>17.5</v>
      </c>
      <c r="X92" s="23">
        <f t="shared" si="144"/>
        <v>2</v>
      </c>
      <c r="Y92" s="22">
        <f t="shared" si="145"/>
        <v>17.5</v>
      </c>
      <c r="Z92" s="22">
        <f t="shared" si="146"/>
        <v>17.5</v>
      </c>
      <c r="AA92" s="23">
        <f t="shared" si="147"/>
        <v>2</v>
      </c>
      <c r="AB92" s="26">
        <f>إنجليزية!H80</f>
        <v>14</v>
      </c>
      <c r="AC92" s="23">
        <f t="shared" si="148"/>
        <v>1</v>
      </c>
      <c r="AD92" s="24">
        <f t="shared" si="149"/>
        <v>14</v>
      </c>
      <c r="AE92" s="22">
        <f t="shared" si="150"/>
        <v>14</v>
      </c>
      <c r="AF92" s="25">
        <f t="shared" si="151"/>
        <v>1</v>
      </c>
      <c r="AG92" s="27">
        <f t="shared" si="133"/>
        <v>13.346153846153847</v>
      </c>
      <c r="AH92" s="28">
        <f t="shared" si="134"/>
        <v>30</v>
      </c>
      <c r="AI92" s="29" t="str">
        <f t="shared" si="135"/>
        <v>ناجح</v>
      </c>
      <c r="AJ92" s="30" t="str">
        <f t="shared" si="152"/>
        <v>ناجح</v>
      </c>
    </row>
    <row r="93" spans="2:36" s="20" customFormat="1" ht="23.1" customHeight="1" thickBot="1">
      <c r="B93" s="21">
        <v>24</v>
      </c>
      <c r="C93" s="68" t="s">
        <v>190</v>
      </c>
      <c r="D93" s="68" t="s">
        <v>191</v>
      </c>
      <c r="E93" s="22">
        <f>'محاسبة مالية معمقة 2'!I81</f>
        <v>16.5</v>
      </c>
      <c r="F93" s="23">
        <f t="shared" si="136"/>
        <v>0</v>
      </c>
      <c r="G93" s="22">
        <f>'تسيير مالي 2'!I81</f>
        <v>21</v>
      </c>
      <c r="H93" s="23">
        <f t="shared" si="137"/>
        <v>6</v>
      </c>
      <c r="I93" s="22">
        <f>'دراسة حالات مالية'!I81</f>
        <v>15.5</v>
      </c>
      <c r="J93" s="23">
        <f t="shared" si="138"/>
        <v>0</v>
      </c>
      <c r="K93" s="24">
        <f t="shared" si="139"/>
        <v>53</v>
      </c>
      <c r="L93" s="22">
        <f t="shared" si="140"/>
        <v>8.8333333333333339</v>
      </c>
      <c r="M93" s="25">
        <f t="shared" si="141"/>
        <v>6</v>
      </c>
      <c r="N93" s="22">
        <f>'الموازنة التقديرية'!I81</f>
        <v>21</v>
      </c>
      <c r="O93" s="23">
        <f t="shared" si="127"/>
        <v>3</v>
      </c>
      <c r="P93" s="22">
        <f>'التقييم المالي للمؤسسات'!I81</f>
        <v>28.75</v>
      </c>
      <c r="Q93" s="23">
        <f t="shared" si="128"/>
        <v>2</v>
      </c>
      <c r="R93" s="22">
        <f>'تقرير التربص'!H81</f>
        <v>16</v>
      </c>
      <c r="S93" s="23">
        <f t="shared" si="129"/>
        <v>4</v>
      </c>
      <c r="T93" s="24">
        <f t="shared" si="142"/>
        <v>65.75</v>
      </c>
      <c r="U93" s="22">
        <f t="shared" si="131"/>
        <v>13.15</v>
      </c>
      <c r="V93" s="25">
        <f t="shared" si="143"/>
        <v>9</v>
      </c>
      <c r="W93" s="22">
        <f>'الأدوات الاحصائية لتحليل بيانات'!H82</f>
        <v>13.5</v>
      </c>
      <c r="X93" s="23">
        <f t="shared" si="144"/>
        <v>2</v>
      </c>
      <c r="Y93" s="22">
        <f t="shared" si="145"/>
        <v>13.5</v>
      </c>
      <c r="Z93" s="22">
        <f t="shared" si="146"/>
        <v>13.5</v>
      </c>
      <c r="AA93" s="23">
        <f t="shared" si="147"/>
        <v>2</v>
      </c>
      <c r="AB93" s="26">
        <f>إنجليزية!H81</f>
        <v>11</v>
      </c>
      <c r="AC93" s="23">
        <f t="shared" si="148"/>
        <v>1</v>
      </c>
      <c r="AD93" s="24">
        <f t="shared" si="149"/>
        <v>11</v>
      </c>
      <c r="AE93" s="22">
        <f t="shared" si="150"/>
        <v>11</v>
      </c>
      <c r="AF93" s="25">
        <f t="shared" si="151"/>
        <v>1</v>
      </c>
      <c r="AG93" s="27">
        <f t="shared" si="133"/>
        <v>11.01923076923077</v>
      </c>
      <c r="AH93" s="28">
        <f t="shared" si="134"/>
        <v>30</v>
      </c>
      <c r="AI93" s="29" t="str">
        <f t="shared" si="135"/>
        <v>ناجح</v>
      </c>
      <c r="AJ93" s="30" t="str">
        <f t="shared" si="152"/>
        <v>ناجح</v>
      </c>
    </row>
    <row r="94" spans="2:36" s="20" customFormat="1" ht="23.1" customHeight="1" thickBot="1">
      <c r="B94" s="21">
        <v>25</v>
      </c>
      <c r="C94" s="68" t="s">
        <v>192</v>
      </c>
      <c r="D94" s="68" t="s">
        <v>116</v>
      </c>
      <c r="E94" s="22">
        <f>'محاسبة مالية معمقة 2'!I82</f>
        <v>18.5</v>
      </c>
      <c r="F94" s="23">
        <f t="shared" ref="F94" si="153">IF(E94&gt;=20,6,0)</f>
        <v>0</v>
      </c>
      <c r="G94" s="22">
        <f>'تسيير مالي 2'!I82</f>
        <v>25</v>
      </c>
      <c r="H94" s="23">
        <f t="shared" ref="H94" si="154">IF(G94&gt;=20,6,0)</f>
        <v>6</v>
      </c>
      <c r="I94" s="22">
        <f>'دراسة حالات مالية'!I82</f>
        <v>17.5</v>
      </c>
      <c r="J94" s="23">
        <f t="shared" ref="J94" si="155">IF(I94&gt;=20,6,0)</f>
        <v>0</v>
      </c>
      <c r="K94" s="24">
        <f t="shared" ref="K94" si="156">E94+G94+I94</f>
        <v>61</v>
      </c>
      <c r="L94" s="22">
        <f t="shared" ref="L94" si="157">K94/6</f>
        <v>10.166666666666666</v>
      </c>
      <c r="M94" s="25">
        <f t="shared" ref="M94" si="158">IF(L94&gt;=10,18,F94+H94+J94)</f>
        <v>18</v>
      </c>
      <c r="N94" s="22">
        <f>'الموازنة التقديرية'!I82</f>
        <v>22</v>
      </c>
      <c r="O94" s="23">
        <f t="shared" ref="O94" si="159">IF(N94&gt;=20,3,0)</f>
        <v>3</v>
      </c>
      <c r="P94" s="22">
        <f>'التقييم المالي للمؤسسات'!I82</f>
        <v>29.75</v>
      </c>
      <c r="Q94" s="23">
        <f t="shared" ref="Q94" si="160">IF(P94&gt;=20,2,0)</f>
        <v>2</v>
      </c>
      <c r="R94" s="22">
        <f>'تقرير التربص'!H82</f>
        <v>15</v>
      </c>
      <c r="S94" s="23">
        <f t="shared" ref="S94" si="161">IF(R94&gt;=10,4,0)</f>
        <v>4</v>
      </c>
      <c r="T94" s="24">
        <f t="shared" ref="T94" si="162">N94+P94+R94</f>
        <v>66.75</v>
      </c>
      <c r="U94" s="22">
        <f t="shared" ref="U94" si="163">T94/5</f>
        <v>13.35</v>
      </c>
      <c r="V94" s="25">
        <f t="shared" ref="V94" si="164">IF(U94&gt;=10,9,O94+Q94+S94)</f>
        <v>9</v>
      </c>
      <c r="W94" s="22">
        <f>'الأدوات الاحصائية لتحليل بيانات'!H83</f>
        <v>16</v>
      </c>
      <c r="X94" s="23">
        <f t="shared" ref="X94" si="165">IF(W94&gt;=10,2,0)</f>
        <v>2</v>
      </c>
      <c r="Y94" s="22">
        <f t="shared" ref="Y94" si="166">W94</f>
        <v>16</v>
      </c>
      <c r="Z94" s="22">
        <f t="shared" ref="Z94" si="167">Y94/1</f>
        <v>16</v>
      </c>
      <c r="AA94" s="23">
        <f t="shared" ref="AA94" si="168">IF(Z94&gt;=10,2,X94)</f>
        <v>2</v>
      </c>
      <c r="AB94" s="26">
        <f>إنجليزية!H82</f>
        <v>12</v>
      </c>
      <c r="AC94" s="23">
        <f t="shared" ref="AC94" si="169">IF(AB94&gt;=10,1,0)</f>
        <v>1</v>
      </c>
      <c r="AD94" s="24">
        <f t="shared" ref="AD94" si="170">AB94</f>
        <v>12</v>
      </c>
      <c r="AE94" s="22">
        <f t="shared" ref="AE94" si="171">AD94/1</f>
        <v>12</v>
      </c>
      <c r="AF94" s="25">
        <f t="shared" ref="AF94" si="172">IF(AE94&gt;=10,1,AC94)</f>
        <v>1</v>
      </c>
      <c r="AG94" s="27">
        <f t="shared" ref="AG94" si="173">(AD94+Y94+T94+K94)/13</f>
        <v>11.98076923076923</v>
      </c>
      <c r="AH94" s="28">
        <f t="shared" ref="AH94" si="174">IF(AG94&gt;=10,30,M94+V94+AA94+AF94)</f>
        <v>30</v>
      </c>
      <c r="AI94" s="29" t="str">
        <f t="shared" ref="AI94" si="175">IF(AH94=30,"ناجح","مؤجل")</f>
        <v>ناجح</v>
      </c>
      <c r="AJ94" s="30" t="str">
        <f t="shared" ref="AJ94" si="176">IF(AND(AH94&gt;=30),"ناجح","مؤجل")</f>
        <v>ناجح</v>
      </c>
    </row>
    <row r="95" spans="2:36" s="20" customFormat="1" ht="23.1" customHeight="1" thickBot="1">
      <c r="B95" s="21">
        <v>26</v>
      </c>
      <c r="C95" s="68" t="s">
        <v>193</v>
      </c>
      <c r="D95" s="68" t="s">
        <v>194</v>
      </c>
      <c r="E95" s="22">
        <f>'محاسبة مالية معمقة 2'!I83</f>
        <v>30</v>
      </c>
      <c r="F95" s="23">
        <f t="shared" si="136"/>
        <v>6</v>
      </c>
      <c r="G95" s="22">
        <f>'تسيير مالي 2'!I83</f>
        <v>21</v>
      </c>
      <c r="H95" s="23">
        <f t="shared" si="137"/>
        <v>6</v>
      </c>
      <c r="I95" s="22">
        <f>'دراسة حالات مالية'!I83</f>
        <v>17</v>
      </c>
      <c r="J95" s="23">
        <f t="shared" si="138"/>
        <v>0</v>
      </c>
      <c r="K95" s="24">
        <f t="shared" si="139"/>
        <v>68</v>
      </c>
      <c r="L95" s="22">
        <f t="shared" si="140"/>
        <v>11.333333333333334</v>
      </c>
      <c r="M95" s="25">
        <f t="shared" si="141"/>
        <v>18</v>
      </c>
      <c r="N95" s="22">
        <f>'الموازنة التقديرية'!I83</f>
        <v>28.5</v>
      </c>
      <c r="O95" s="23">
        <f t="shared" si="127"/>
        <v>3</v>
      </c>
      <c r="P95" s="22">
        <f>'التقييم المالي للمؤسسات'!I83</f>
        <v>25</v>
      </c>
      <c r="Q95" s="23">
        <f t="shared" si="128"/>
        <v>2</v>
      </c>
      <c r="R95" s="22">
        <f>'تقرير التربص'!H83</f>
        <v>16</v>
      </c>
      <c r="S95" s="23">
        <f t="shared" si="129"/>
        <v>4</v>
      </c>
      <c r="T95" s="24">
        <f t="shared" si="142"/>
        <v>69.5</v>
      </c>
      <c r="U95" s="22">
        <f t="shared" si="131"/>
        <v>13.9</v>
      </c>
      <c r="V95" s="25">
        <f t="shared" si="143"/>
        <v>9</v>
      </c>
      <c r="W95" s="22">
        <f>'الأدوات الاحصائية لتحليل بيانات'!H84</f>
        <v>11.5</v>
      </c>
      <c r="X95" s="23">
        <f t="shared" si="144"/>
        <v>2</v>
      </c>
      <c r="Y95" s="22">
        <f t="shared" si="145"/>
        <v>11.5</v>
      </c>
      <c r="Z95" s="22">
        <f t="shared" si="146"/>
        <v>11.5</v>
      </c>
      <c r="AA95" s="23">
        <f t="shared" si="147"/>
        <v>2</v>
      </c>
      <c r="AB95" s="26">
        <f>إنجليزية!H83</f>
        <v>11.5</v>
      </c>
      <c r="AC95" s="23">
        <f t="shared" si="148"/>
        <v>1</v>
      </c>
      <c r="AD95" s="24">
        <f t="shared" si="149"/>
        <v>11.5</v>
      </c>
      <c r="AE95" s="22">
        <f t="shared" si="150"/>
        <v>11.5</v>
      </c>
      <c r="AF95" s="25">
        <f t="shared" si="151"/>
        <v>1</v>
      </c>
      <c r="AG95" s="27">
        <f t="shared" si="133"/>
        <v>12.346153846153847</v>
      </c>
      <c r="AH95" s="28">
        <f t="shared" si="134"/>
        <v>30</v>
      </c>
      <c r="AI95" s="29" t="str">
        <f t="shared" si="135"/>
        <v>ناجح</v>
      </c>
      <c r="AJ95" s="30" t="str">
        <f t="shared" si="152"/>
        <v>ناجح</v>
      </c>
    </row>
    <row r="96" spans="2:36" s="20" customFormat="1" ht="23.1" customHeight="1">
      <c r="B96" s="21">
        <v>27</v>
      </c>
      <c r="C96" s="68" t="s">
        <v>195</v>
      </c>
      <c r="D96" s="68" t="s">
        <v>196</v>
      </c>
      <c r="E96" s="22">
        <f>'محاسبة مالية معمقة 2'!I84</f>
        <v>26.5</v>
      </c>
      <c r="F96" s="23">
        <f t="shared" si="136"/>
        <v>6</v>
      </c>
      <c r="G96" s="22">
        <f>'تسيير مالي 2'!I84</f>
        <v>31</v>
      </c>
      <c r="H96" s="23">
        <f t="shared" si="137"/>
        <v>6</v>
      </c>
      <c r="I96" s="22">
        <f>'دراسة حالات مالية'!I84</f>
        <v>17.5</v>
      </c>
      <c r="J96" s="23">
        <f t="shared" si="138"/>
        <v>0</v>
      </c>
      <c r="K96" s="24">
        <f t="shared" si="139"/>
        <v>75</v>
      </c>
      <c r="L96" s="22">
        <f t="shared" si="140"/>
        <v>12.5</v>
      </c>
      <c r="M96" s="25">
        <f t="shared" si="141"/>
        <v>18</v>
      </c>
      <c r="N96" s="22">
        <f>'الموازنة التقديرية'!I84</f>
        <v>28</v>
      </c>
      <c r="O96" s="23">
        <f t="shared" si="127"/>
        <v>3</v>
      </c>
      <c r="P96" s="22">
        <f>'التقييم المالي للمؤسسات'!I84</f>
        <v>26.75</v>
      </c>
      <c r="Q96" s="23">
        <f t="shared" si="128"/>
        <v>2</v>
      </c>
      <c r="R96" s="22">
        <f>'تقرير التربص'!H84</f>
        <v>16</v>
      </c>
      <c r="S96" s="23">
        <f t="shared" si="129"/>
        <v>4</v>
      </c>
      <c r="T96" s="24">
        <f t="shared" si="142"/>
        <v>70.75</v>
      </c>
      <c r="U96" s="22">
        <f t="shared" si="131"/>
        <v>14.15</v>
      </c>
      <c r="V96" s="25">
        <f t="shared" si="143"/>
        <v>9</v>
      </c>
      <c r="W96" s="22">
        <f>'الأدوات الاحصائية لتحليل بيانات'!H85</f>
        <v>11.5</v>
      </c>
      <c r="X96" s="23">
        <f t="shared" si="144"/>
        <v>2</v>
      </c>
      <c r="Y96" s="22">
        <f t="shared" si="145"/>
        <v>11.5</v>
      </c>
      <c r="Z96" s="22">
        <f t="shared" si="146"/>
        <v>11.5</v>
      </c>
      <c r="AA96" s="23">
        <f t="shared" si="147"/>
        <v>2</v>
      </c>
      <c r="AB96" s="26">
        <f>إنجليزية!H84</f>
        <v>11</v>
      </c>
      <c r="AC96" s="23">
        <f t="shared" si="148"/>
        <v>1</v>
      </c>
      <c r="AD96" s="24">
        <f t="shared" si="149"/>
        <v>11</v>
      </c>
      <c r="AE96" s="22">
        <f t="shared" si="150"/>
        <v>11</v>
      </c>
      <c r="AF96" s="25">
        <f t="shared" si="151"/>
        <v>1</v>
      </c>
      <c r="AG96" s="27">
        <f t="shared" si="133"/>
        <v>12.942307692307692</v>
      </c>
      <c r="AH96" s="28">
        <f t="shared" si="134"/>
        <v>30</v>
      </c>
      <c r="AI96" s="29" t="str">
        <f t="shared" si="135"/>
        <v>ناجح</v>
      </c>
      <c r="AJ96" s="30" t="str">
        <f t="shared" si="152"/>
        <v>ناجح</v>
      </c>
    </row>
    <row r="97" spans="2:37" s="20" customFormat="1" ht="23.1" customHeight="1" thickBot="1">
      <c r="B97" s="21">
        <v>28</v>
      </c>
      <c r="C97" s="72" t="s">
        <v>15</v>
      </c>
      <c r="D97" s="72" t="s">
        <v>197</v>
      </c>
      <c r="E97" s="98" t="s">
        <v>205</v>
      </c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100"/>
    </row>
    <row r="98" spans="2:37" s="20" customFormat="1" ht="23.1" customHeight="1" thickBot="1">
      <c r="B98" s="21">
        <v>29</v>
      </c>
      <c r="C98" s="68" t="s">
        <v>198</v>
      </c>
      <c r="D98" s="68" t="s">
        <v>199</v>
      </c>
      <c r="E98" s="22">
        <f>'محاسبة مالية معمقة 2'!I86</f>
        <v>16.5</v>
      </c>
      <c r="F98" s="23">
        <f t="shared" si="136"/>
        <v>0</v>
      </c>
      <c r="G98" s="22">
        <f>'تسيير مالي 2'!I86</f>
        <v>18</v>
      </c>
      <c r="H98" s="23">
        <f t="shared" si="137"/>
        <v>0</v>
      </c>
      <c r="I98" s="22">
        <f>'دراسة حالات مالية'!I86</f>
        <v>17.5</v>
      </c>
      <c r="J98" s="23">
        <f t="shared" si="138"/>
        <v>0</v>
      </c>
      <c r="K98" s="24">
        <f t="shared" si="139"/>
        <v>52</v>
      </c>
      <c r="L98" s="22">
        <f t="shared" si="140"/>
        <v>8.6666666666666661</v>
      </c>
      <c r="M98" s="25">
        <f t="shared" si="141"/>
        <v>0</v>
      </c>
      <c r="N98" s="22">
        <f>'الموازنة التقديرية'!I86</f>
        <v>27</v>
      </c>
      <c r="O98" s="23">
        <f t="shared" si="127"/>
        <v>3</v>
      </c>
      <c r="P98" s="22">
        <f>'التقييم المالي للمؤسسات'!I86</f>
        <v>20.25</v>
      </c>
      <c r="Q98" s="23">
        <f t="shared" si="128"/>
        <v>2</v>
      </c>
      <c r="R98" s="22">
        <f>'تقرير التربص'!H86</f>
        <v>16</v>
      </c>
      <c r="S98" s="23">
        <f t="shared" si="129"/>
        <v>4</v>
      </c>
      <c r="T98" s="24">
        <f t="shared" si="142"/>
        <v>63.25</v>
      </c>
      <c r="U98" s="22">
        <f t="shared" si="131"/>
        <v>12.65</v>
      </c>
      <c r="V98" s="25">
        <f t="shared" si="143"/>
        <v>9</v>
      </c>
      <c r="W98" s="22">
        <f>'الأدوات الاحصائية لتحليل بيانات'!H87</f>
        <v>15.5</v>
      </c>
      <c r="X98" s="23">
        <f t="shared" si="144"/>
        <v>2</v>
      </c>
      <c r="Y98" s="22">
        <f t="shared" si="145"/>
        <v>15.5</v>
      </c>
      <c r="Z98" s="22">
        <f t="shared" si="146"/>
        <v>15.5</v>
      </c>
      <c r="AA98" s="23">
        <f t="shared" si="147"/>
        <v>2</v>
      </c>
      <c r="AB98" s="26">
        <f>إنجليزية!H86</f>
        <v>12.5</v>
      </c>
      <c r="AC98" s="23">
        <f t="shared" si="148"/>
        <v>1</v>
      </c>
      <c r="AD98" s="24">
        <f t="shared" si="149"/>
        <v>12.5</v>
      </c>
      <c r="AE98" s="22">
        <f t="shared" si="150"/>
        <v>12.5</v>
      </c>
      <c r="AF98" s="25">
        <f t="shared" si="151"/>
        <v>1</v>
      </c>
      <c r="AG98" s="27">
        <f t="shared" si="133"/>
        <v>11.01923076923077</v>
      </c>
      <c r="AH98" s="28">
        <f t="shared" si="134"/>
        <v>30</v>
      </c>
      <c r="AI98" s="29" t="str">
        <f t="shared" si="135"/>
        <v>ناجح</v>
      </c>
      <c r="AJ98" s="30" t="str">
        <f t="shared" si="152"/>
        <v>ناجح</v>
      </c>
    </row>
    <row r="99" spans="2:37" s="20" customFormat="1" ht="23.1" customHeight="1" thickBot="1">
      <c r="B99" s="21">
        <v>30</v>
      </c>
      <c r="C99" s="71" t="s">
        <v>200</v>
      </c>
      <c r="D99" s="71" t="s">
        <v>201</v>
      </c>
      <c r="E99" s="22">
        <f>'محاسبة مالية معمقة 2'!I87</f>
        <v>17</v>
      </c>
      <c r="F99" s="23">
        <f>IF(E99&gt;=20,6,0)</f>
        <v>0</v>
      </c>
      <c r="G99" s="22">
        <f>'تسيير مالي 2'!I87</f>
        <v>20</v>
      </c>
      <c r="H99" s="23">
        <f>IF(G99&gt;=20,6,0)</f>
        <v>6</v>
      </c>
      <c r="I99" s="22">
        <f>'دراسة حالات مالية'!I87</f>
        <v>18</v>
      </c>
      <c r="J99" s="23">
        <f>IF(I99&gt;=20,6,0)</f>
        <v>0</v>
      </c>
      <c r="K99" s="24">
        <f>E99+G99+I99</f>
        <v>55</v>
      </c>
      <c r="L99" s="22">
        <f>K99/6</f>
        <v>9.1666666666666661</v>
      </c>
      <c r="M99" s="25">
        <f>IF(L99&gt;=10,18,F99+H99+J99)</f>
        <v>6</v>
      </c>
      <c r="N99" s="22">
        <f>'الموازنة التقديرية'!I87</f>
        <v>27.5</v>
      </c>
      <c r="O99" s="23">
        <f t="shared" si="127"/>
        <v>3</v>
      </c>
      <c r="P99" s="22">
        <f>'التقييم المالي للمؤسسات'!I87</f>
        <v>22</v>
      </c>
      <c r="Q99" s="23">
        <f t="shared" si="128"/>
        <v>2</v>
      </c>
      <c r="R99" s="22">
        <f>'تقرير التربص'!H87</f>
        <v>14</v>
      </c>
      <c r="S99" s="23">
        <f t="shared" si="129"/>
        <v>4</v>
      </c>
      <c r="T99" s="24">
        <f t="shared" si="142"/>
        <v>63.5</v>
      </c>
      <c r="U99" s="22">
        <f t="shared" si="131"/>
        <v>12.7</v>
      </c>
      <c r="V99" s="25">
        <f t="shared" si="143"/>
        <v>9</v>
      </c>
      <c r="W99" s="22">
        <f>'الأدوات الاحصائية لتحليل بيانات'!H88</f>
        <v>13</v>
      </c>
      <c r="X99" s="23">
        <f t="shared" si="144"/>
        <v>2</v>
      </c>
      <c r="Y99" s="22">
        <f>W99</f>
        <v>13</v>
      </c>
      <c r="Z99" s="22">
        <f>Y99/1</f>
        <v>13</v>
      </c>
      <c r="AA99" s="23">
        <f t="shared" si="147"/>
        <v>2</v>
      </c>
      <c r="AB99" s="26">
        <f>إنجليزية!H87</f>
        <v>13.5</v>
      </c>
      <c r="AC99" s="23">
        <f>IF(AB99&gt;=10,1,0)</f>
        <v>1</v>
      </c>
      <c r="AD99" s="24">
        <f t="shared" si="149"/>
        <v>13.5</v>
      </c>
      <c r="AE99" s="22">
        <f>AD99/1</f>
        <v>13.5</v>
      </c>
      <c r="AF99" s="25">
        <f t="shared" si="151"/>
        <v>1</v>
      </c>
      <c r="AG99" s="27">
        <f t="shared" si="133"/>
        <v>11.153846153846153</v>
      </c>
      <c r="AH99" s="28">
        <f t="shared" si="134"/>
        <v>30</v>
      </c>
      <c r="AI99" s="29"/>
      <c r="AJ99" s="30" t="str">
        <f t="shared" si="152"/>
        <v>ناجح</v>
      </c>
    </row>
    <row r="100" spans="2:37" s="20" customFormat="1" ht="23.1" customHeight="1">
      <c r="B100" s="21">
        <v>31</v>
      </c>
      <c r="C100" s="71" t="s">
        <v>202</v>
      </c>
      <c r="D100" s="71" t="s">
        <v>203</v>
      </c>
      <c r="E100" s="22">
        <f>'محاسبة مالية معمقة 2'!I88</f>
        <v>18</v>
      </c>
      <c r="F100" s="23">
        <f t="shared" ref="F100" si="177">IF(E100&gt;=20,6,0)</f>
        <v>0</v>
      </c>
      <c r="G100" s="22">
        <f>'تسيير مالي 2'!I88</f>
        <v>25</v>
      </c>
      <c r="H100" s="23">
        <f t="shared" ref="H100" si="178">IF(G100&gt;=20,6,0)</f>
        <v>6</v>
      </c>
      <c r="I100" s="22">
        <f>'دراسة حالات مالية'!I88</f>
        <v>29.5</v>
      </c>
      <c r="J100" s="23">
        <f t="shared" ref="J100" si="179">IF(I100&gt;=20,6,0)</f>
        <v>6</v>
      </c>
      <c r="K100" s="24">
        <f t="shared" ref="K100" si="180">E100+G100+I100</f>
        <v>72.5</v>
      </c>
      <c r="L100" s="22">
        <f t="shared" ref="L100" si="181">K100/6</f>
        <v>12.083333333333334</v>
      </c>
      <c r="M100" s="25">
        <f t="shared" ref="M100" si="182">IF(L100&gt;=10,18,F100+H100+J100)</f>
        <v>18</v>
      </c>
      <c r="N100" s="22">
        <f>'الموازنة التقديرية'!I88</f>
        <v>17</v>
      </c>
      <c r="O100" s="23">
        <f t="shared" si="127"/>
        <v>0</v>
      </c>
      <c r="P100" s="22">
        <f>'التقييم المالي للمؤسسات'!I88</f>
        <v>18</v>
      </c>
      <c r="Q100" s="23">
        <f t="shared" si="128"/>
        <v>0</v>
      </c>
      <c r="R100" s="22">
        <f>'تقرير التربص'!H88</f>
        <v>10</v>
      </c>
      <c r="S100" s="23">
        <f t="shared" si="129"/>
        <v>4</v>
      </c>
      <c r="T100" s="24">
        <f t="shared" si="142"/>
        <v>45</v>
      </c>
      <c r="U100" s="22">
        <f t="shared" si="131"/>
        <v>9</v>
      </c>
      <c r="V100" s="25">
        <f t="shared" si="143"/>
        <v>4</v>
      </c>
      <c r="W100" s="22">
        <f>'الأدوات الاحصائية لتحليل بيانات'!H89</f>
        <v>17</v>
      </c>
      <c r="X100" s="23">
        <f t="shared" si="144"/>
        <v>2</v>
      </c>
      <c r="Y100" s="22">
        <f t="shared" ref="Y100" si="183">W100</f>
        <v>17</v>
      </c>
      <c r="Z100" s="22">
        <f t="shared" ref="Z100" si="184">Y100/1</f>
        <v>17</v>
      </c>
      <c r="AA100" s="23">
        <f t="shared" si="147"/>
        <v>2</v>
      </c>
      <c r="AB100" s="26">
        <f>إنجليزية!H88</f>
        <v>12</v>
      </c>
      <c r="AC100" s="23">
        <f t="shared" ref="AC100" si="185">IF(AB100&gt;=10,1,0)</f>
        <v>1</v>
      </c>
      <c r="AD100" s="24">
        <f t="shared" si="149"/>
        <v>12</v>
      </c>
      <c r="AE100" s="22">
        <f t="shared" ref="AE100" si="186">AD100/1</f>
        <v>12</v>
      </c>
      <c r="AF100" s="25">
        <f t="shared" si="151"/>
        <v>1</v>
      </c>
      <c r="AG100" s="27">
        <f t="shared" si="133"/>
        <v>11.26923076923077</v>
      </c>
      <c r="AH100" s="28">
        <f t="shared" si="134"/>
        <v>30</v>
      </c>
      <c r="AI100" s="29" t="str">
        <f t="shared" ref="AI100" si="187">IF(AH100=30,"ناجح","مؤجل")</f>
        <v>ناجح</v>
      </c>
      <c r="AJ100" s="30" t="str">
        <f t="shared" si="152"/>
        <v>ناجح</v>
      </c>
    </row>
    <row r="101" spans="2:37" s="20" customFormat="1" ht="26.1" customHeight="1">
      <c r="B101" s="111" t="s">
        <v>32</v>
      </c>
      <c r="C101" s="112"/>
      <c r="D101" s="113"/>
      <c r="E101" s="101" t="s">
        <v>36</v>
      </c>
      <c r="F101" s="94"/>
      <c r="G101" s="101" t="s">
        <v>37</v>
      </c>
      <c r="H101" s="94"/>
      <c r="I101" s="101" t="s">
        <v>51</v>
      </c>
      <c r="J101" s="94"/>
      <c r="K101" s="119"/>
      <c r="L101" s="120"/>
      <c r="M101" s="121"/>
      <c r="N101" s="101" t="s">
        <v>52</v>
      </c>
      <c r="O101" s="106"/>
      <c r="P101" s="101" t="s">
        <v>53</v>
      </c>
      <c r="Q101" s="106"/>
      <c r="R101" s="101" t="s">
        <v>206</v>
      </c>
      <c r="S101" s="106"/>
      <c r="T101" s="119"/>
      <c r="U101" s="93"/>
      <c r="V101" s="94"/>
      <c r="W101" s="101" t="s">
        <v>54</v>
      </c>
      <c r="X101" s="106"/>
      <c r="Y101" s="101"/>
      <c r="Z101" s="93"/>
      <c r="AA101" s="94"/>
      <c r="AB101" s="101" t="s">
        <v>38</v>
      </c>
      <c r="AC101" s="106"/>
      <c r="AD101" s="101"/>
      <c r="AE101" s="93"/>
      <c r="AF101" s="93"/>
      <c r="AG101" s="93"/>
      <c r="AH101" s="93"/>
      <c r="AI101" s="29"/>
      <c r="AJ101" s="50"/>
    </row>
    <row r="102" spans="2:37" s="20" customFormat="1" ht="26.1" customHeight="1">
      <c r="B102" s="114"/>
      <c r="C102" s="115"/>
      <c r="D102" s="116"/>
      <c r="E102" s="117"/>
      <c r="F102" s="118"/>
      <c r="G102" s="117"/>
      <c r="H102" s="118"/>
      <c r="I102" s="117"/>
      <c r="J102" s="118"/>
      <c r="K102" s="122"/>
      <c r="L102" s="123"/>
      <c r="M102" s="124"/>
      <c r="N102" s="107"/>
      <c r="O102" s="108"/>
      <c r="P102" s="107"/>
      <c r="Q102" s="108"/>
      <c r="R102" s="107"/>
      <c r="S102" s="108"/>
      <c r="T102" s="122"/>
      <c r="U102" s="95"/>
      <c r="V102" s="96"/>
      <c r="W102" s="107"/>
      <c r="X102" s="108"/>
      <c r="Y102" s="102"/>
      <c r="Z102" s="95"/>
      <c r="AA102" s="96"/>
      <c r="AB102" s="107"/>
      <c r="AC102" s="108"/>
      <c r="AD102" s="102"/>
      <c r="AE102" s="95"/>
      <c r="AF102" s="95"/>
      <c r="AG102" s="95"/>
      <c r="AH102" s="95"/>
      <c r="AI102" s="29"/>
      <c r="AJ102" s="33"/>
      <c r="AK102" s="34"/>
    </row>
    <row r="103" spans="2:37">
      <c r="AK103" s="51"/>
    </row>
    <row r="104" spans="2:37">
      <c r="AK104" s="51"/>
    </row>
  </sheetData>
  <sortState ref="C90:D125">
    <sortCondition ref="C90"/>
  </sortState>
  <mergeCells count="125">
    <mergeCell ref="AJ36:AJ38"/>
    <mergeCell ref="U36:V36"/>
    <mergeCell ref="W36:AA36"/>
    <mergeCell ref="AB36:AF36"/>
    <mergeCell ref="AE37:AE38"/>
    <mergeCell ref="AJ1:AJ3"/>
    <mergeCell ref="E2:F2"/>
    <mergeCell ref="G2:H2"/>
    <mergeCell ref="I2:J2"/>
    <mergeCell ref="L2:L3"/>
    <mergeCell ref="M2:M3"/>
    <mergeCell ref="W2:X2"/>
    <mergeCell ref="Z2:Z3"/>
    <mergeCell ref="AA2:AA3"/>
    <mergeCell ref="AB2:AC2"/>
    <mergeCell ref="AE2:AE3"/>
    <mergeCell ref="AF2:AF3"/>
    <mergeCell ref="W1:AA1"/>
    <mergeCell ref="AB1:AF1"/>
    <mergeCell ref="AG1:AG3"/>
    <mergeCell ref="AH1:AH3"/>
    <mergeCell ref="Y33:AA34"/>
    <mergeCell ref="P2:Q2"/>
    <mergeCell ref="P33:Q34"/>
    <mergeCell ref="AD64:AH65"/>
    <mergeCell ref="T64:T65"/>
    <mergeCell ref="U64:V65"/>
    <mergeCell ref="W37:X37"/>
    <mergeCell ref="Z37:Z38"/>
    <mergeCell ref="AA37:AA38"/>
    <mergeCell ref="W64:X65"/>
    <mergeCell ref="B1:B3"/>
    <mergeCell ref="C1:C3"/>
    <mergeCell ref="D1:D3"/>
    <mergeCell ref="E1:M1"/>
    <mergeCell ref="N1:T1"/>
    <mergeCell ref="U1:V1"/>
    <mergeCell ref="N2:O2"/>
    <mergeCell ref="R2:S2"/>
    <mergeCell ref="U2:U3"/>
    <mergeCell ref="V2:V3"/>
    <mergeCell ref="N36:T36"/>
    <mergeCell ref="AB37:AC37"/>
    <mergeCell ref="B64:D65"/>
    <mergeCell ref="E64:F65"/>
    <mergeCell ref="G64:H65"/>
    <mergeCell ref="I64:J65"/>
    <mergeCell ref="K64:M65"/>
    <mergeCell ref="N64:O65"/>
    <mergeCell ref="Y64:AA65"/>
    <mergeCell ref="U37:U38"/>
    <mergeCell ref="V37:V38"/>
    <mergeCell ref="AB64:AC65"/>
    <mergeCell ref="B33:D34"/>
    <mergeCell ref="E33:F34"/>
    <mergeCell ref="G33:H34"/>
    <mergeCell ref="I33:J34"/>
    <mergeCell ref="K33:M34"/>
    <mergeCell ref="N33:O34"/>
    <mergeCell ref="AG36:AG38"/>
    <mergeCell ref="R33:S34"/>
    <mergeCell ref="T33:T34"/>
    <mergeCell ref="U33:V34"/>
    <mergeCell ref="W33:X34"/>
    <mergeCell ref="AB33:AC34"/>
    <mergeCell ref="AD33:AH34"/>
    <mergeCell ref="B36:B38"/>
    <mergeCell ref="C36:C38"/>
    <mergeCell ref="D36:D38"/>
    <mergeCell ref="E36:M36"/>
    <mergeCell ref="P37:Q37"/>
    <mergeCell ref="E37:F37"/>
    <mergeCell ref="G37:H37"/>
    <mergeCell ref="I37:J37"/>
    <mergeCell ref="L37:L38"/>
    <mergeCell ref="AH36:AH38"/>
    <mergeCell ref="M37:M38"/>
    <mergeCell ref="B101:D102"/>
    <mergeCell ref="E101:F102"/>
    <mergeCell ref="G101:H102"/>
    <mergeCell ref="I101:J102"/>
    <mergeCell ref="K101:M102"/>
    <mergeCell ref="N101:O102"/>
    <mergeCell ref="P64:Q65"/>
    <mergeCell ref="B67:B69"/>
    <mergeCell ref="C67:C69"/>
    <mergeCell ref="D67:D69"/>
    <mergeCell ref="E68:F68"/>
    <mergeCell ref="G68:H68"/>
    <mergeCell ref="I68:J68"/>
    <mergeCell ref="L68:L69"/>
    <mergeCell ref="P68:Q68"/>
    <mergeCell ref="P101:Q102"/>
    <mergeCell ref="M68:M69"/>
    <mergeCell ref="E67:M67"/>
    <mergeCell ref="N67:T67"/>
    <mergeCell ref="N68:O68"/>
    <mergeCell ref="R68:S68"/>
    <mergeCell ref="R64:S65"/>
    <mergeCell ref="T101:T102"/>
    <mergeCell ref="R101:S102"/>
    <mergeCell ref="U67:V67"/>
    <mergeCell ref="U68:U69"/>
    <mergeCell ref="V68:V69"/>
    <mergeCell ref="N37:O37"/>
    <mergeCell ref="R37:S37"/>
    <mergeCell ref="U101:V102"/>
    <mergeCell ref="W67:AA67"/>
    <mergeCell ref="E97:AJ97"/>
    <mergeCell ref="E54:AJ54"/>
    <mergeCell ref="AD101:AH102"/>
    <mergeCell ref="AJ67:AJ69"/>
    <mergeCell ref="W68:X68"/>
    <mergeCell ref="Z68:Z69"/>
    <mergeCell ref="AA68:AA69"/>
    <mergeCell ref="AB68:AC68"/>
    <mergeCell ref="AE68:AE69"/>
    <mergeCell ref="Y101:AA102"/>
    <mergeCell ref="AB101:AC102"/>
    <mergeCell ref="W101:X102"/>
    <mergeCell ref="AB67:AF67"/>
    <mergeCell ref="AH67:AH69"/>
    <mergeCell ref="AG67:AG69"/>
    <mergeCell ref="AF68:AF69"/>
    <mergeCell ref="AF37:AF38"/>
  </mergeCells>
  <printOptions horizontalCentered="1" verticalCentered="1"/>
  <pageMargins left="0" right="0" top="0.78740157480314965" bottom="0.39370078740157483" header="0.39370078740157483" footer="0.39370078740157483"/>
  <pageSetup paperSize="9" scale="54" orientation="landscape" verticalDpi="180" r:id="rId1"/>
  <headerFooter alignWithMargins="0">
    <oddHeader>&amp;L&amp;"Comic Sans MS,Gras"&amp;18السنة الثالثة
2019/2018&amp;C&amp;"Comic Sans MS,Gras"&amp;18&amp;Uمحضر المداولات للسداسي السادس (الدورة الأولى)
مالية المؤسسة
الفوج&amp;P
&amp;R&amp;"Arial,Gras"&amp;14جامعة باجي مختار-عنابة
كلية العلوم الاقتصادية وعلوم التسيير
قسم العلوم المالية</oddHeader>
    <oddFooter>&amp;L&amp;"Comic Sans MS,Gras"&amp;16رئيس القسم&amp;R&amp;"Comic Sans MS,Gras"&amp;16رئيس لجنة المداولات</oddFooter>
  </headerFooter>
  <rowBreaks count="2" manualBreakCount="2">
    <brk id="34" min="1" max="33" man="1"/>
    <brk id="65" min="1" max="3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9</vt:i4>
      </vt:variant>
      <vt:variant>
        <vt:lpstr>Plages nommées</vt:lpstr>
      </vt:variant>
      <vt:variant>
        <vt:i4>9</vt:i4>
      </vt:variant>
    </vt:vector>
  </HeadingPairs>
  <TitlesOfParts>
    <vt:vector size="18" baseType="lpstr">
      <vt:lpstr>محاسبة مالية معمقة 2</vt:lpstr>
      <vt:lpstr>تسيير مالي 2</vt:lpstr>
      <vt:lpstr>دراسة حالات مالية</vt:lpstr>
      <vt:lpstr>الموازنة التقديرية</vt:lpstr>
      <vt:lpstr>التقييم المالي للمؤسسات</vt:lpstr>
      <vt:lpstr>تقرير التربص</vt:lpstr>
      <vt:lpstr>الأدوات الاحصائية لتحليل بيانات</vt:lpstr>
      <vt:lpstr>إنجليزية</vt:lpstr>
      <vt:lpstr>Sem6(FE)</vt:lpstr>
      <vt:lpstr>'Sem6(FE)'!Zone_d_impression</vt:lpstr>
      <vt:lpstr>'الأدوات الاحصائية لتحليل بيانات'!Zone_d_impression</vt:lpstr>
      <vt:lpstr>'التقييم المالي للمؤسسات'!Zone_d_impression</vt:lpstr>
      <vt:lpstr>'الموازنة التقديرية'!Zone_d_impression</vt:lpstr>
      <vt:lpstr>إنجليزية!Zone_d_impression</vt:lpstr>
      <vt:lpstr>'تسيير مالي 2'!Zone_d_impression</vt:lpstr>
      <vt:lpstr>'تقرير التربص'!Zone_d_impression</vt:lpstr>
      <vt:lpstr>'دراسة حالات مالية'!Zone_d_impression</vt:lpstr>
      <vt:lpstr>'محاسبة مالية معمقة 2'!Zone_d_impression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2006-09-12T15:06:44Z</dcterms:created>
  <dcterms:modified xsi:type="dcterms:W3CDTF">2019-07-10T09:42:45Z</dcterms:modified>
</cp:coreProperties>
</file>