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640" tabRatio="686" activeTab="7"/>
  </bookViews>
  <sheets>
    <sheet name="تسويق فندقي" sheetId="5" r:id="rId1"/>
    <sheet name="تسويق سياحي" sheetId="7" r:id="rId2"/>
    <sheet name="تسويق صحي" sheetId="8" r:id="rId3"/>
    <sheet name="تحلبل قواعد البيانات" sheetId="9" r:id="rId4"/>
    <sheet name="تقرير التربص" sheetId="10" r:id="rId5"/>
    <sheet name="قانون المنافسة" sheetId="11" r:id="rId6"/>
    <sheet name="إتجليزية" sheetId="12" r:id="rId7"/>
    <sheet name="Sem6(MKG S)" sheetId="14" r:id="rId8"/>
  </sheets>
  <definedNames>
    <definedName name="_xlnm._FilterDatabase" localSheetId="7" hidden="1">'Sem6(MKG S)'!$AH$1:$AH$40</definedName>
    <definedName name="_xlnm._FilterDatabase" localSheetId="6" hidden="1">إتجليزية!#REF!</definedName>
    <definedName name="_xlnm._FilterDatabase" localSheetId="3" hidden="1">'تحلبل قواعد البيانات'!$I$1:$I$28</definedName>
    <definedName name="_xlnm._FilterDatabase" localSheetId="1" hidden="1">'تسويق سياحي'!$I$1:$I$28</definedName>
    <definedName name="_xlnm._FilterDatabase" localSheetId="2" hidden="1">'تسويق صحي'!$I$1:$I$28</definedName>
    <definedName name="_xlnm._FilterDatabase" localSheetId="0" hidden="1">'تسويق فندقي'!$I$1:$I$28</definedName>
    <definedName name="_xlnm._FilterDatabase" localSheetId="4" hidden="1">'تقرير التربص'!#REF!</definedName>
    <definedName name="_xlnm._FilterDatabase" localSheetId="5" hidden="1">'قانون المنافسة'!#REF!</definedName>
    <definedName name="_xlnm.Print_Area" localSheetId="7">'Sem6(MKG S)'!$B$1:$AH$39</definedName>
    <definedName name="_xlnm.Print_Area" localSheetId="6">إتجليزية!$A$1:$H$28</definedName>
    <definedName name="_xlnm.Print_Area" localSheetId="3">'تحلبل قواعد البيانات'!$A$1:$I$28</definedName>
    <definedName name="_xlnm.Print_Area" localSheetId="1">'تسويق سياحي'!$A$1:$I$28</definedName>
    <definedName name="_xlnm.Print_Area" localSheetId="2">'تسويق صحي'!$A$1:$I$28</definedName>
    <definedName name="_xlnm.Print_Area" localSheetId="0">'تسويق فندقي'!$A$1:$I$28</definedName>
    <definedName name="_xlnm.Print_Area" localSheetId="4">'تقرير التربص'!$A$1:$H$28</definedName>
    <definedName name="_xlnm.Print_Area" localSheetId="5">'قانون المنافسة'!$A$1:$H$28</definedName>
  </definedNames>
  <calcPr calcId="124519"/>
</workbook>
</file>

<file path=xl/calcChain.xml><?xml version="1.0" encoding="utf-8"?>
<calcChain xmlns="http://schemas.openxmlformats.org/spreadsheetml/2006/main">
  <c r="E25" i="10"/>
  <c r="H28" i="7"/>
  <c r="H27"/>
  <c r="H26"/>
  <c r="H28" i="5"/>
  <c r="H27"/>
  <c r="H26"/>
  <c r="H25"/>
  <c r="H24"/>
  <c r="H23"/>
  <c r="H22"/>
  <c r="H21"/>
  <c r="H25" i="7"/>
  <c r="H24"/>
  <c r="H23"/>
  <c r="H22"/>
  <c r="H21"/>
  <c r="H28" i="8"/>
  <c r="H27"/>
  <c r="H26"/>
  <c r="H25"/>
  <c r="H24"/>
  <c r="H23"/>
  <c r="H22"/>
  <c r="H21"/>
  <c r="H28" i="9"/>
  <c r="H27"/>
  <c r="H26"/>
  <c r="H25"/>
  <c r="H24"/>
  <c r="H23"/>
  <c r="H22"/>
  <c r="H21"/>
  <c r="K31" i="14"/>
  <c r="L31" s="1"/>
  <c r="K32"/>
  <c r="L32" s="1"/>
  <c r="K33"/>
  <c r="L33" s="1"/>
  <c r="K34"/>
  <c r="L34" s="1"/>
  <c r="K35"/>
  <c r="L35" s="1"/>
  <c r="K36"/>
  <c r="L36" s="1"/>
  <c r="K37"/>
  <c r="L37" s="1"/>
  <c r="AB37"/>
  <c r="AA37"/>
  <c r="W37"/>
  <c r="X37" s="1"/>
  <c r="Y37" s="1"/>
  <c r="V37"/>
  <c r="R37"/>
  <c r="S37" s="1"/>
  <c r="Q37"/>
  <c r="O37"/>
  <c r="J37"/>
  <c r="H37"/>
  <c r="F37"/>
  <c r="AB36"/>
  <c r="AA36"/>
  <c r="W36"/>
  <c r="X36" s="1"/>
  <c r="V36"/>
  <c r="R36"/>
  <c r="S36" s="1"/>
  <c r="Q36"/>
  <c r="O36"/>
  <c r="J36"/>
  <c r="H36"/>
  <c r="F36"/>
  <c r="AB35"/>
  <c r="AC35" s="1"/>
  <c r="AA35"/>
  <c r="W35"/>
  <c r="X35" s="1"/>
  <c r="Y35" s="1"/>
  <c r="V35"/>
  <c r="R35"/>
  <c r="S35" s="1"/>
  <c r="Q35"/>
  <c r="O35"/>
  <c r="J35"/>
  <c r="H35"/>
  <c r="F35"/>
  <c r="AB34"/>
  <c r="AC34" s="1"/>
  <c r="AA34"/>
  <c r="W34"/>
  <c r="X34" s="1"/>
  <c r="V34"/>
  <c r="R34"/>
  <c r="S34" s="1"/>
  <c r="Q34"/>
  <c r="O34"/>
  <c r="J34"/>
  <c r="H34"/>
  <c r="F34"/>
  <c r="AB33"/>
  <c r="AC33" s="1"/>
  <c r="AA33"/>
  <c r="W33"/>
  <c r="X33" s="1"/>
  <c r="V33"/>
  <c r="R33"/>
  <c r="S33" s="1"/>
  <c r="Q33"/>
  <c r="O33"/>
  <c r="J33"/>
  <c r="H33"/>
  <c r="F33"/>
  <c r="AB32"/>
  <c r="AA32"/>
  <c r="W32"/>
  <c r="X32" s="1"/>
  <c r="V32"/>
  <c r="R32"/>
  <c r="S32" s="1"/>
  <c r="Q32"/>
  <c r="O32"/>
  <c r="J32"/>
  <c r="H32"/>
  <c r="F32"/>
  <c r="AB31"/>
  <c r="AC31" s="1"/>
  <c r="AA31"/>
  <c r="W31"/>
  <c r="X31" s="1"/>
  <c r="V31"/>
  <c r="R31"/>
  <c r="S31" s="1"/>
  <c r="Q31"/>
  <c r="O31"/>
  <c r="J31"/>
  <c r="H31"/>
  <c r="AD35" l="1"/>
  <c r="Y36"/>
  <c r="AD33"/>
  <c r="AD34"/>
  <c r="Y34"/>
  <c r="T36"/>
  <c r="Y32"/>
  <c r="T33"/>
  <c r="Y33"/>
  <c r="Y31"/>
  <c r="M36"/>
  <c r="M37"/>
  <c r="T34"/>
  <c r="T31"/>
  <c r="AD31"/>
  <c r="M32"/>
  <c r="M34"/>
  <c r="M35"/>
  <c r="T32"/>
  <c r="AE33"/>
  <c r="T35"/>
  <c r="T37"/>
  <c r="AE37"/>
  <c r="AE32"/>
  <c r="AE36"/>
  <c r="M33"/>
  <c r="F31"/>
  <c r="M31" s="1"/>
  <c r="AC32"/>
  <c r="AD32" s="1"/>
  <c r="AE34"/>
  <c r="AC36"/>
  <c r="AD36" s="1"/>
  <c r="AE35"/>
  <c r="AC37"/>
  <c r="AD37" s="1"/>
  <c r="AE31"/>
  <c r="AF34" l="1"/>
  <c r="AH34" s="1"/>
  <c r="AF35"/>
  <c r="AG35" s="1"/>
  <c r="AF37"/>
  <c r="AG37" s="1"/>
  <c r="AF32"/>
  <c r="AG32" s="1"/>
  <c r="AF36"/>
  <c r="AG36" s="1"/>
  <c r="AF33"/>
  <c r="AH33" s="1"/>
  <c r="AF31"/>
  <c r="AG34" l="1"/>
  <c r="AH35"/>
  <c r="AG33"/>
  <c r="AH37"/>
  <c r="AH36"/>
  <c r="AH32"/>
  <c r="AG31"/>
  <c r="AH31"/>
  <c r="G28" i="12" l="1"/>
  <c r="E28"/>
  <c r="G27"/>
  <c r="E27"/>
  <c r="E26"/>
  <c r="H26" s="1"/>
  <c r="Z28" i="14" s="1"/>
  <c r="E25" i="12"/>
  <c r="H25" s="1"/>
  <c r="E24"/>
  <c r="H24" s="1"/>
  <c r="Z26" i="14" s="1"/>
  <c r="E23" i="12"/>
  <c r="H23" s="1"/>
  <c r="Z25" i="14" s="1"/>
  <c r="E22" i="12"/>
  <c r="H22" s="1"/>
  <c r="Z24" i="14" s="1"/>
  <c r="E21" i="12"/>
  <c r="H21" s="1"/>
  <c r="Z23" i="14" s="1"/>
  <c r="E20" i="12"/>
  <c r="H20" s="1"/>
  <c r="Z22" i="14" s="1"/>
  <c r="E19" i="12"/>
  <c r="H19" s="1"/>
  <c r="Z21" i="14" s="1"/>
  <c r="E18" i="12"/>
  <c r="H18" s="1"/>
  <c r="Z20" i="14" s="1"/>
  <c r="E17" i="12"/>
  <c r="H17" s="1"/>
  <c r="Z19" i="14" s="1"/>
  <c r="E16" i="12"/>
  <c r="H16" s="1"/>
  <c r="Z18" i="14" s="1"/>
  <c r="E15" i="12"/>
  <c r="H15" s="1"/>
  <c r="Z17" i="14" s="1"/>
  <c r="E14" i="12"/>
  <c r="H14" s="1"/>
  <c r="Z16" i="14" s="1"/>
  <c r="E13" i="12"/>
  <c r="H13" s="1"/>
  <c r="Z15" i="14" s="1"/>
  <c r="G12" i="12"/>
  <c r="E12"/>
  <c r="E11"/>
  <c r="H11" s="1"/>
  <c r="Z13" i="14" s="1"/>
  <c r="E10" i="12"/>
  <c r="H10" s="1"/>
  <c r="Z12" i="14" s="1"/>
  <c r="E9" i="12"/>
  <c r="H9" s="1"/>
  <c r="Z11" i="14" s="1"/>
  <c r="E8" i="12"/>
  <c r="H8" s="1"/>
  <c r="Z10" i="14" s="1"/>
  <c r="E7" i="12"/>
  <c r="H7" s="1"/>
  <c r="Z9" i="14" s="1"/>
  <c r="G6" i="12"/>
  <c r="E6"/>
  <c r="G5"/>
  <c r="E5"/>
  <c r="G4"/>
  <c r="E4"/>
  <c r="G3"/>
  <c r="E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G2"/>
  <c r="E2"/>
  <c r="G28" i="11"/>
  <c r="E28"/>
  <c r="G27"/>
  <c r="H27" s="1"/>
  <c r="E27"/>
  <c r="E26"/>
  <c r="H26" s="1"/>
  <c r="U28" i="14" s="1"/>
  <c r="E25" i="11"/>
  <c r="H25" s="1"/>
  <c r="H24"/>
  <c r="U26" i="14" s="1"/>
  <c r="E24" i="11"/>
  <c r="E23"/>
  <c r="H23" s="1"/>
  <c r="U25" i="14" s="1"/>
  <c r="E22" i="11"/>
  <c r="H22" s="1"/>
  <c r="U24" i="14" s="1"/>
  <c r="E21" i="11"/>
  <c r="H21" s="1"/>
  <c r="U23" i="14" s="1"/>
  <c r="E20" i="11"/>
  <c r="H20" s="1"/>
  <c r="U22" i="14" s="1"/>
  <c r="E19" i="11"/>
  <c r="H19" s="1"/>
  <c r="U21" i="14" s="1"/>
  <c r="E18" i="11"/>
  <c r="H18" s="1"/>
  <c r="U20" i="14" s="1"/>
  <c r="E17" i="11"/>
  <c r="H17" s="1"/>
  <c r="U19" i="14" s="1"/>
  <c r="E16" i="11"/>
  <c r="H16" s="1"/>
  <c r="U18" i="14" s="1"/>
  <c r="E15" i="11"/>
  <c r="H15" s="1"/>
  <c r="U17" i="14" s="1"/>
  <c r="E14" i="11"/>
  <c r="H14" s="1"/>
  <c r="U16" i="14" s="1"/>
  <c r="E13" i="11"/>
  <c r="H13" s="1"/>
  <c r="U15" i="14" s="1"/>
  <c r="G12" i="11"/>
  <c r="E12"/>
  <c r="E11"/>
  <c r="H11" s="1"/>
  <c r="U13" i="14" s="1"/>
  <c r="E10" i="11"/>
  <c r="H10" s="1"/>
  <c r="U12" i="14" s="1"/>
  <c r="E9" i="11"/>
  <c r="H9" s="1"/>
  <c r="U11" i="14" s="1"/>
  <c r="E8" i="11"/>
  <c r="H8" s="1"/>
  <c r="U10" i="14" s="1"/>
  <c r="E7" i="11"/>
  <c r="H7" s="1"/>
  <c r="U9" i="14" s="1"/>
  <c r="G6" i="11"/>
  <c r="E6"/>
  <c r="G5"/>
  <c r="E5"/>
  <c r="G4"/>
  <c r="E4"/>
  <c r="G3"/>
  <c r="E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G2"/>
  <c r="E2"/>
  <c r="G28" i="10"/>
  <c r="E28"/>
  <c r="G27"/>
  <c r="E27"/>
  <c r="E26"/>
  <c r="H26" s="1"/>
  <c r="P28" i="14" s="1"/>
  <c r="Q28" s="1"/>
  <c r="H25" i="10"/>
  <c r="E24"/>
  <c r="H24" s="1"/>
  <c r="P26" i="14" s="1"/>
  <c r="Q26" s="1"/>
  <c r="E23" i="10"/>
  <c r="H23" s="1"/>
  <c r="P25" i="14" s="1"/>
  <c r="Q25" s="1"/>
  <c r="E22" i="10"/>
  <c r="H22" s="1"/>
  <c r="P24" i="14" s="1"/>
  <c r="Q24" s="1"/>
  <c r="E21" i="10"/>
  <c r="H21" s="1"/>
  <c r="P23" i="14" s="1"/>
  <c r="Q23" s="1"/>
  <c r="E20" i="10"/>
  <c r="H20" s="1"/>
  <c r="P22" i="14" s="1"/>
  <c r="Q22" s="1"/>
  <c r="E19" i="10"/>
  <c r="H19" s="1"/>
  <c r="P21" i="14" s="1"/>
  <c r="Q21" s="1"/>
  <c r="E18" i="10"/>
  <c r="H18" s="1"/>
  <c r="P20" i="14" s="1"/>
  <c r="Q20" s="1"/>
  <c r="E17" i="10"/>
  <c r="H17" s="1"/>
  <c r="P19" i="14" s="1"/>
  <c r="Q19" s="1"/>
  <c r="E16" i="10"/>
  <c r="H16" s="1"/>
  <c r="P18" i="14" s="1"/>
  <c r="Q18" s="1"/>
  <c r="E15" i="10"/>
  <c r="H15" s="1"/>
  <c r="P17" i="14" s="1"/>
  <c r="Q17" s="1"/>
  <c r="E14" i="10"/>
  <c r="H14" s="1"/>
  <c r="P16" i="14" s="1"/>
  <c r="Q16" s="1"/>
  <c r="E13" i="10"/>
  <c r="H13" s="1"/>
  <c r="P15" i="14" s="1"/>
  <c r="Q15" s="1"/>
  <c r="G12" i="10"/>
  <c r="E12"/>
  <c r="E11"/>
  <c r="H11" s="1"/>
  <c r="P13" i="14" s="1"/>
  <c r="Q13" s="1"/>
  <c r="E10" i="10"/>
  <c r="H10" s="1"/>
  <c r="P12" i="14" s="1"/>
  <c r="Q12" s="1"/>
  <c r="E9" i="10"/>
  <c r="H9" s="1"/>
  <c r="P11" i="14" s="1"/>
  <c r="Q11" s="1"/>
  <c r="E8" i="10"/>
  <c r="H8" s="1"/>
  <c r="P10" i="14" s="1"/>
  <c r="Q10" s="1"/>
  <c r="E7" i="10"/>
  <c r="H7" s="1"/>
  <c r="P9" i="14" s="1"/>
  <c r="Q9" s="1"/>
  <c r="G6" i="10"/>
  <c r="E6"/>
  <c r="G5"/>
  <c r="E5"/>
  <c r="G4"/>
  <c r="E4"/>
  <c r="G3"/>
  <c r="E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G2"/>
  <c r="E2"/>
  <c r="F28" i="9"/>
  <c r="I28" s="1"/>
  <c r="N30" i="14" s="1"/>
  <c r="O30" s="1"/>
  <c r="F27" i="9"/>
  <c r="I27" s="1"/>
  <c r="F26"/>
  <c r="I26" s="1"/>
  <c r="N28" i="14" s="1"/>
  <c r="O28" s="1"/>
  <c r="F25" i="9"/>
  <c r="I25" s="1"/>
  <c r="F24"/>
  <c r="I24" s="1"/>
  <c r="N26" i="14" s="1"/>
  <c r="O26" s="1"/>
  <c r="F23" i="9"/>
  <c r="I23" s="1"/>
  <c r="N25" i="14" s="1"/>
  <c r="O25" s="1"/>
  <c r="F22" i="9"/>
  <c r="I22" s="1"/>
  <c r="N24" i="14" s="1"/>
  <c r="O24" s="1"/>
  <c r="F21" i="9"/>
  <c r="I21" s="1"/>
  <c r="N23" i="14" s="1"/>
  <c r="O23" s="1"/>
  <c r="H20" i="9"/>
  <c r="F20"/>
  <c r="H19"/>
  <c r="F19"/>
  <c r="H18"/>
  <c r="F18"/>
  <c r="H17"/>
  <c r="F17"/>
  <c r="H16"/>
  <c r="F16"/>
  <c r="H15"/>
  <c r="I15" s="1"/>
  <c r="N17" i="14" s="1"/>
  <c r="O17" s="1"/>
  <c r="F15" i="9"/>
  <c r="H14"/>
  <c r="F14"/>
  <c r="H13"/>
  <c r="I13" s="1"/>
  <c r="N15" i="14" s="1"/>
  <c r="O15" s="1"/>
  <c r="F13" i="9"/>
  <c r="H12"/>
  <c r="F12"/>
  <c r="H11"/>
  <c r="I11" s="1"/>
  <c r="N13" i="14" s="1"/>
  <c r="O13" s="1"/>
  <c r="F11" i="9"/>
  <c r="H10"/>
  <c r="F10"/>
  <c r="H9"/>
  <c r="I9" s="1"/>
  <c r="N11" i="14" s="1"/>
  <c r="O11" s="1"/>
  <c r="F9" i="9"/>
  <c r="H8"/>
  <c r="F8"/>
  <c r="H7"/>
  <c r="I7" s="1"/>
  <c r="N9" i="14" s="1"/>
  <c r="O9" s="1"/>
  <c r="F7" i="9"/>
  <c r="H6"/>
  <c r="F6"/>
  <c r="H5"/>
  <c r="I5" s="1"/>
  <c r="N7" i="14" s="1"/>
  <c r="O7" s="1"/>
  <c r="F5" i="9"/>
  <c r="H4"/>
  <c r="F4"/>
  <c r="H3"/>
  <c r="I3" s="1"/>
  <c r="N5" i="14" s="1"/>
  <c r="O5" s="1"/>
  <c r="F3" i="9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"/>
  <c r="F2"/>
  <c r="F28" i="8"/>
  <c r="I28" s="1"/>
  <c r="I30" i="14" s="1"/>
  <c r="F27" i="8"/>
  <c r="I27" s="1"/>
  <c r="F26"/>
  <c r="I26" s="1"/>
  <c r="I28" i="14" s="1"/>
  <c r="F25" i="8"/>
  <c r="I25" s="1"/>
  <c r="F24"/>
  <c r="I24" s="1"/>
  <c r="I26" i="14" s="1"/>
  <c r="F23" i="8"/>
  <c r="I23" s="1"/>
  <c r="I25" i="14" s="1"/>
  <c r="F22" i="8"/>
  <c r="I22" s="1"/>
  <c r="I24" i="14" s="1"/>
  <c r="F21" i="8"/>
  <c r="I21" s="1"/>
  <c r="I23" i="14" s="1"/>
  <c r="H20" i="8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"/>
  <c r="F2"/>
  <c r="F28" i="7"/>
  <c r="I28" s="1"/>
  <c r="F27"/>
  <c r="I27" s="1"/>
  <c r="F26"/>
  <c r="I26" s="1"/>
  <c r="F25"/>
  <c r="I25" s="1"/>
  <c r="F24"/>
  <c r="I24" s="1"/>
  <c r="F23"/>
  <c r="I23" s="1"/>
  <c r="F22"/>
  <c r="I22" s="1"/>
  <c r="F21"/>
  <c r="I21" s="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I7" s="1"/>
  <c r="F7"/>
  <c r="H6"/>
  <c r="F6"/>
  <c r="H5"/>
  <c r="I5" s="1"/>
  <c r="F5"/>
  <c r="H4"/>
  <c r="F4"/>
  <c r="H3"/>
  <c r="F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"/>
  <c r="F2"/>
  <c r="F2" i="5"/>
  <c r="H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F3"/>
  <c r="H3"/>
  <c r="F4"/>
  <c r="H4"/>
  <c r="F5"/>
  <c r="H5"/>
  <c r="F6"/>
  <c r="H6"/>
  <c r="F7"/>
  <c r="H7"/>
  <c r="F8"/>
  <c r="H8"/>
  <c r="F9"/>
  <c r="H9"/>
  <c r="F10"/>
  <c r="H10"/>
  <c r="F11"/>
  <c r="H11"/>
  <c r="F12"/>
  <c r="H12"/>
  <c r="F13"/>
  <c r="H13"/>
  <c r="F14"/>
  <c r="H14"/>
  <c r="F15"/>
  <c r="H15"/>
  <c r="F16"/>
  <c r="H16"/>
  <c r="F17"/>
  <c r="H17"/>
  <c r="F18"/>
  <c r="H18"/>
  <c r="F19"/>
  <c r="H19"/>
  <c r="F20"/>
  <c r="H20"/>
  <c r="F21"/>
  <c r="I21" s="1"/>
  <c r="F22"/>
  <c r="I22" s="1"/>
  <c r="F23"/>
  <c r="I23" s="1"/>
  <c r="F24"/>
  <c r="I24" s="1"/>
  <c r="F25"/>
  <c r="I25" s="1"/>
  <c r="F26"/>
  <c r="I26" s="1"/>
  <c r="F27"/>
  <c r="I27" s="1"/>
  <c r="F28"/>
  <c r="I28" s="1"/>
  <c r="I11" i="7" l="1"/>
  <c r="I15"/>
  <c r="I19" i="5"/>
  <c r="E21" i="14" s="1"/>
  <c r="F21" s="1"/>
  <c r="I17" i="5"/>
  <c r="E19" i="14" s="1"/>
  <c r="F19" s="1"/>
  <c r="I15" i="5"/>
  <c r="E17" i="14" s="1"/>
  <c r="F17" s="1"/>
  <c r="I7" i="5"/>
  <c r="I5"/>
  <c r="E7" i="14" s="1"/>
  <c r="F7" s="1"/>
  <c r="I13" i="7"/>
  <c r="G15" i="14" s="1"/>
  <c r="H15" s="1"/>
  <c r="I17" i="9"/>
  <c r="N19" i="14" s="1"/>
  <c r="O19" s="1"/>
  <c r="H27" i="10"/>
  <c r="H2" i="11"/>
  <c r="U4" i="14" s="1"/>
  <c r="V4" s="1"/>
  <c r="G30"/>
  <c r="H30" s="1"/>
  <c r="G28"/>
  <c r="H28" s="1"/>
  <c r="G26"/>
  <c r="G25"/>
  <c r="H25" s="1"/>
  <c r="G24"/>
  <c r="H24" s="1"/>
  <c r="G23"/>
  <c r="H23" s="1"/>
  <c r="G17"/>
  <c r="H17" s="1"/>
  <c r="G13"/>
  <c r="H13" s="1"/>
  <c r="G9"/>
  <c r="H9" s="1"/>
  <c r="G7"/>
  <c r="H7" s="1"/>
  <c r="E30"/>
  <c r="F30" s="1"/>
  <c r="E28"/>
  <c r="E26"/>
  <c r="F26" s="1"/>
  <c r="E25"/>
  <c r="E24"/>
  <c r="E23"/>
  <c r="F23" s="1"/>
  <c r="I11" i="5"/>
  <c r="E9" i="14"/>
  <c r="F9" s="1"/>
  <c r="H4" i="12"/>
  <c r="Z6" i="14" s="1"/>
  <c r="AB6" s="1"/>
  <c r="AC6" s="1"/>
  <c r="H6" i="12"/>
  <c r="Z8" i="14" s="1"/>
  <c r="AB8" s="1"/>
  <c r="AC8" s="1"/>
  <c r="H12" i="11"/>
  <c r="U14" i="14" s="1"/>
  <c r="W14" s="1"/>
  <c r="X14" s="1"/>
  <c r="I4" i="9"/>
  <c r="N6" i="14" s="1"/>
  <c r="O6" s="1"/>
  <c r="I6" i="9"/>
  <c r="N8" i="14" s="1"/>
  <c r="O8" s="1"/>
  <c r="I8" i="9"/>
  <c r="N10" i="14" s="1"/>
  <c r="O10" s="1"/>
  <c r="I10" i="9"/>
  <c r="N12" i="14" s="1"/>
  <c r="O12" s="1"/>
  <c r="I12" i="9"/>
  <c r="N14" i="14" s="1"/>
  <c r="O14" s="1"/>
  <c r="I14" i="9"/>
  <c r="N16" i="14" s="1"/>
  <c r="O16" s="1"/>
  <c r="I16" i="9"/>
  <c r="N18" i="14" s="1"/>
  <c r="O18" s="1"/>
  <c r="I18" i="9"/>
  <c r="N20" i="14" s="1"/>
  <c r="O20" s="1"/>
  <c r="I20" i="9"/>
  <c r="N22" i="14" s="1"/>
  <c r="O22" s="1"/>
  <c r="I4" i="7"/>
  <c r="I13" i="5"/>
  <c r="I9"/>
  <c r="AA28" i="14"/>
  <c r="AB28"/>
  <c r="AC28" s="1"/>
  <c r="AB26"/>
  <c r="AC26" s="1"/>
  <c r="AA26"/>
  <c r="AB25"/>
  <c r="AC25" s="1"/>
  <c r="AA25"/>
  <c r="AA24"/>
  <c r="AB24"/>
  <c r="AC24" s="1"/>
  <c r="AA23"/>
  <c r="AB23"/>
  <c r="AC23" s="1"/>
  <c r="AA22"/>
  <c r="AB22"/>
  <c r="AC22" s="1"/>
  <c r="AB21"/>
  <c r="AC21" s="1"/>
  <c r="AA21"/>
  <c r="AA20"/>
  <c r="AB20"/>
  <c r="AC20" s="1"/>
  <c r="AA19"/>
  <c r="AB19"/>
  <c r="AC19" s="1"/>
  <c r="AA18"/>
  <c r="AB18"/>
  <c r="AC18" s="1"/>
  <c r="AB17"/>
  <c r="AC17" s="1"/>
  <c r="AA17"/>
  <c r="AA16"/>
  <c r="AB16"/>
  <c r="AC16" s="1"/>
  <c r="AA15"/>
  <c r="AB15"/>
  <c r="AC15" s="1"/>
  <c r="AB13"/>
  <c r="AC13" s="1"/>
  <c r="AA13"/>
  <c r="AA12"/>
  <c r="AB12"/>
  <c r="AC12" s="1"/>
  <c r="AA11"/>
  <c r="AB11"/>
  <c r="AC11" s="1"/>
  <c r="AA10"/>
  <c r="AB10"/>
  <c r="AC10" s="1"/>
  <c r="AA9"/>
  <c r="AB9"/>
  <c r="AC9" s="1"/>
  <c r="I18" i="7"/>
  <c r="I16"/>
  <c r="I20"/>
  <c r="I12"/>
  <c r="I10"/>
  <c r="G12" i="14" s="1"/>
  <c r="I9" i="7"/>
  <c r="I8"/>
  <c r="I6"/>
  <c r="I3"/>
  <c r="G5" i="14" s="1"/>
  <c r="H5" s="1"/>
  <c r="H28" i="11"/>
  <c r="U30" i="14" s="1"/>
  <c r="W28"/>
  <c r="X28" s="1"/>
  <c r="V28"/>
  <c r="W26"/>
  <c r="X26" s="1"/>
  <c r="V26"/>
  <c r="W25"/>
  <c r="X25" s="1"/>
  <c r="Y25" s="1"/>
  <c r="V25"/>
  <c r="W24"/>
  <c r="X24" s="1"/>
  <c r="V24"/>
  <c r="W23"/>
  <c r="X23" s="1"/>
  <c r="V23"/>
  <c r="W22"/>
  <c r="X22" s="1"/>
  <c r="V22"/>
  <c r="W21"/>
  <c r="X21" s="1"/>
  <c r="Y21" s="1"/>
  <c r="V21"/>
  <c r="W20"/>
  <c r="X20" s="1"/>
  <c r="V20"/>
  <c r="V19"/>
  <c r="W19"/>
  <c r="X19" s="1"/>
  <c r="V18"/>
  <c r="W18"/>
  <c r="X18" s="1"/>
  <c r="V17"/>
  <c r="W17"/>
  <c r="X17" s="1"/>
  <c r="V16"/>
  <c r="W16"/>
  <c r="X16" s="1"/>
  <c r="V15"/>
  <c r="W15"/>
  <c r="X15" s="1"/>
  <c r="V13"/>
  <c r="W13"/>
  <c r="X13" s="1"/>
  <c r="V12"/>
  <c r="W12"/>
  <c r="X12" s="1"/>
  <c r="V11"/>
  <c r="W11"/>
  <c r="X11" s="1"/>
  <c r="V10"/>
  <c r="W10"/>
  <c r="X10" s="1"/>
  <c r="V9"/>
  <c r="W9"/>
  <c r="X9" s="1"/>
  <c r="J30"/>
  <c r="J28"/>
  <c r="J26"/>
  <c r="J25"/>
  <c r="J24"/>
  <c r="J23"/>
  <c r="I9" i="8"/>
  <c r="I7"/>
  <c r="I9" i="14" s="1"/>
  <c r="I5" i="8"/>
  <c r="I7" i="14" s="1"/>
  <c r="I3" i="8"/>
  <c r="R28" i="14"/>
  <c r="R26"/>
  <c r="R25"/>
  <c r="R24"/>
  <c r="R23"/>
  <c r="R20"/>
  <c r="R17"/>
  <c r="R15"/>
  <c r="R13"/>
  <c r="R11"/>
  <c r="R9"/>
  <c r="I3" i="5"/>
  <c r="I14" i="7"/>
  <c r="I18" i="5"/>
  <c r="I10"/>
  <c r="I6"/>
  <c r="I2"/>
  <c r="E4" i="14" s="1"/>
  <c r="I16" i="5"/>
  <c r="I12"/>
  <c r="I8"/>
  <c r="H12" i="12"/>
  <c r="Z14" i="14" s="1"/>
  <c r="H3" i="12"/>
  <c r="Z5" i="14" s="1"/>
  <c r="H5" i="12"/>
  <c r="Z7" i="14" s="1"/>
  <c r="H2" i="10"/>
  <c r="P4" i="14" s="1"/>
  <c r="Q4" s="1"/>
  <c r="H28" i="10"/>
  <c r="P30" i="14" s="1"/>
  <c r="Q30" s="1"/>
  <c r="H27" i="12"/>
  <c r="H2"/>
  <c r="Z4" i="14" s="1"/>
  <c r="H28" i="12"/>
  <c r="Z30" i="14" s="1"/>
  <c r="H4" i="11"/>
  <c r="U6" i="14" s="1"/>
  <c r="H6" i="11"/>
  <c r="U8" i="14" s="1"/>
  <c r="H3" i="11"/>
  <c r="U5" i="14" s="1"/>
  <c r="H5" i="11"/>
  <c r="U7" i="14" s="1"/>
  <c r="H3" i="10"/>
  <c r="P5" i="14" s="1"/>
  <c r="Q5" s="1"/>
  <c r="H5" i="10"/>
  <c r="P7" i="14" s="1"/>
  <c r="Q7" s="1"/>
  <c r="H12" i="10"/>
  <c r="P14" i="14" s="1"/>
  <c r="Q14" s="1"/>
  <c r="H4" i="10"/>
  <c r="P6" i="14" s="1"/>
  <c r="Q6" s="1"/>
  <c r="H6" i="10"/>
  <c r="P8" i="14" s="1"/>
  <c r="Q8" s="1"/>
  <c r="I2" i="9"/>
  <c r="N4" i="14" s="1"/>
  <c r="O4" s="1"/>
  <c r="I19" i="9"/>
  <c r="N21" i="14" s="1"/>
  <c r="O21" s="1"/>
  <c r="I4" i="8"/>
  <c r="I6" i="14" s="1"/>
  <c r="I6" i="8"/>
  <c r="I8" i="14" s="1"/>
  <c r="I8" i="8"/>
  <c r="I10" i="14" s="1"/>
  <c r="I10" i="8"/>
  <c r="I12"/>
  <c r="I14" i="14" s="1"/>
  <c r="I16" i="8"/>
  <c r="I18" i="14" s="1"/>
  <c r="I18" i="8"/>
  <c r="I20" i="14" s="1"/>
  <c r="I20" i="8"/>
  <c r="I22" i="14" s="1"/>
  <c r="I2" i="8"/>
  <c r="I4" i="14" s="1"/>
  <c r="I11" i="8"/>
  <c r="I13" i="14" s="1"/>
  <c r="I13" i="8"/>
  <c r="I15" i="14" s="1"/>
  <c r="I15" i="8"/>
  <c r="I17" i="14" s="1"/>
  <c r="I17" i="8"/>
  <c r="I19" i="14" s="1"/>
  <c r="I19" i="8"/>
  <c r="I21" i="14" s="1"/>
  <c r="I17" i="7"/>
  <c r="I19"/>
  <c r="I2"/>
  <c r="G4" i="14" s="1"/>
  <c r="I14" i="8"/>
  <c r="R19" i="14" l="1"/>
  <c r="S19" s="1"/>
  <c r="T19" s="1"/>
  <c r="W4"/>
  <c r="X4" s="1"/>
  <c r="Y4" s="1"/>
  <c r="R18"/>
  <c r="S18" s="1"/>
  <c r="T18" s="1"/>
  <c r="AD16"/>
  <c r="AD20"/>
  <c r="AD24"/>
  <c r="AD28"/>
  <c r="AD17"/>
  <c r="AD25"/>
  <c r="R16"/>
  <c r="S16" s="1"/>
  <c r="T16" s="1"/>
  <c r="K26"/>
  <c r="L26" s="1"/>
  <c r="K24"/>
  <c r="L24" s="1"/>
  <c r="I16"/>
  <c r="J16" s="1"/>
  <c r="I12"/>
  <c r="J12" s="1"/>
  <c r="I11"/>
  <c r="J11" s="1"/>
  <c r="I5"/>
  <c r="J5" s="1"/>
  <c r="V14"/>
  <c r="AA8"/>
  <c r="AD8" s="1"/>
  <c r="AA6"/>
  <c r="AD6" s="1"/>
  <c r="K30"/>
  <c r="L30" s="1"/>
  <c r="M30" s="1"/>
  <c r="K28"/>
  <c r="L28" s="1"/>
  <c r="H26"/>
  <c r="K25"/>
  <c r="L25" s="1"/>
  <c r="G22"/>
  <c r="H22" s="1"/>
  <c r="G21"/>
  <c r="H21" s="1"/>
  <c r="G20"/>
  <c r="G19"/>
  <c r="K19" s="1"/>
  <c r="L19" s="1"/>
  <c r="G18"/>
  <c r="H18" s="1"/>
  <c r="G16"/>
  <c r="H16" s="1"/>
  <c r="G14"/>
  <c r="H14" s="1"/>
  <c r="G11"/>
  <c r="H11" s="1"/>
  <c r="G10"/>
  <c r="G8"/>
  <c r="H8" s="1"/>
  <c r="G6"/>
  <c r="H6" s="1"/>
  <c r="F28"/>
  <c r="F25"/>
  <c r="F24"/>
  <c r="K23"/>
  <c r="L23" s="1"/>
  <c r="M23" s="1"/>
  <c r="E20"/>
  <c r="F20" s="1"/>
  <c r="E18"/>
  <c r="F18" s="1"/>
  <c r="E15"/>
  <c r="K15" s="1"/>
  <c r="L15" s="1"/>
  <c r="E14"/>
  <c r="E13"/>
  <c r="F13" s="1"/>
  <c r="E12"/>
  <c r="K12" s="1"/>
  <c r="E11"/>
  <c r="E10"/>
  <c r="F10" s="1"/>
  <c r="E8"/>
  <c r="F8" s="1"/>
  <c r="E5"/>
  <c r="F5" s="1"/>
  <c r="R22"/>
  <c r="S22" s="1"/>
  <c r="T22" s="1"/>
  <c r="Y22"/>
  <c r="Y24"/>
  <c r="Y26"/>
  <c r="AD15"/>
  <c r="AD23"/>
  <c r="AD13"/>
  <c r="AD26"/>
  <c r="AD12"/>
  <c r="AD19"/>
  <c r="Y16"/>
  <c r="Y9"/>
  <c r="Y11"/>
  <c r="Y13"/>
  <c r="Y15"/>
  <c r="Y17"/>
  <c r="Y19"/>
  <c r="Y12"/>
  <c r="Y18"/>
  <c r="R10"/>
  <c r="S10" s="1"/>
  <c r="T10" s="1"/>
  <c r="R12"/>
  <c r="S12" s="1"/>
  <c r="T12" s="1"/>
  <c r="Y20"/>
  <c r="Y28"/>
  <c r="Y23"/>
  <c r="AD9"/>
  <c r="AD11"/>
  <c r="AD18"/>
  <c r="AD22"/>
  <c r="Y10"/>
  <c r="AA30"/>
  <c r="AB30"/>
  <c r="AC30" s="1"/>
  <c r="AD21"/>
  <c r="AA14"/>
  <c r="AB14"/>
  <c r="AC14" s="1"/>
  <c r="AD10"/>
  <c r="AB7"/>
  <c r="AC7" s="1"/>
  <c r="AA7"/>
  <c r="AB5"/>
  <c r="AC5" s="1"/>
  <c r="AA5"/>
  <c r="AB4"/>
  <c r="AC4" s="1"/>
  <c r="AA4"/>
  <c r="W30"/>
  <c r="X30" s="1"/>
  <c r="V30"/>
  <c r="Y14"/>
  <c r="V8"/>
  <c r="W8"/>
  <c r="X8" s="1"/>
  <c r="V7"/>
  <c r="W7"/>
  <c r="X7" s="1"/>
  <c r="V6"/>
  <c r="W6"/>
  <c r="X6" s="1"/>
  <c r="V5"/>
  <c r="W5"/>
  <c r="X5" s="1"/>
  <c r="J22"/>
  <c r="J21"/>
  <c r="J20"/>
  <c r="J19"/>
  <c r="J18"/>
  <c r="J17"/>
  <c r="K17"/>
  <c r="L17" s="1"/>
  <c r="J15"/>
  <c r="J14"/>
  <c r="J13"/>
  <c r="J10"/>
  <c r="J9"/>
  <c r="K9"/>
  <c r="L9" s="1"/>
  <c r="J8"/>
  <c r="K7"/>
  <c r="L7" s="1"/>
  <c r="J7"/>
  <c r="J6"/>
  <c r="J4"/>
  <c r="R21"/>
  <c r="S21" s="1"/>
  <c r="T21" s="1"/>
  <c r="R30"/>
  <c r="S28"/>
  <c r="T28" s="1"/>
  <c r="S26"/>
  <c r="T26" s="1"/>
  <c r="S25"/>
  <c r="T25" s="1"/>
  <c r="S24"/>
  <c r="T24" s="1"/>
  <c r="S23"/>
  <c r="T23" s="1"/>
  <c r="S20"/>
  <c r="T20" s="1"/>
  <c r="S17"/>
  <c r="T17" s="1"/>
  <c r="S15"/>
  <c r="T15" s="1"/>
  <c r="R14"/>
  <c r="S14" s="1"/>
  <c r="T14" s="1"/>
  <c r="S13"/>
  <c r="T13" s="1"/>
  <c r="S11"/>
  <c r="T11" s="1"/>
  <c r="S9"/>
  <c r="T9" s="1"/>
  <c r="R8"/>
  <c r="R7"/>
  <c r="R6"/>
  <c r="R5"/>
  <c r="S5" s="1"/>
  <c r="T5" s="1"/>
  <c r="R4"/>
  <c r="S4" s="1"/>
  <c r="F4"/>
  <c r="H12"/>
  <c r="F16"/>
  <c r="M26" l="1"/>
  <c r="AE25"/>
  <c r="M24"/>
  <c r="AD7"/>
  <c r="AE26"/>
  <c r="AF26" s="1"/>
  <c r="M25"/>
  <c r="AE23"/>
  <c r="AF23" s="1"/>
  <c r="AH23" s="1"/>
  <c r="AE24"/>
  <c r="AE28"/>
  <c r="M28"/>
  <c r="K20"/>
  <c r="L20" s="1"/>
  <c r="K13"/>
  <c r="L13" s="1"/>
  <c r="M13" s="1"/>
  <c r="K10"/>
  <c r="L10" s="1"/>
  <c r="K16"/>
  <c r="AE16" s="1"/>
  <c r="K22"/>
  <c r="L22" s="1"/>
  <c r="K21"/>
  <c r="L21" s="1"/>
  <c r="M21" s="1"/>
  <c r="H20"/>
  <c r="H19"/>
  <c r="M19" s="1"/>
  <c r="K14"/>
  <c r="L14" s="1"/>
  <c r="K11"/>
  <c r="L11" s="1"/>
  <c r="H10"/>
  <c r="K6"/>
  <c r="L6" s="1"/>
  <c r="F22"/>
  <c r="K18"/>
  <c r="L18" s="1"/>
  <c r="M18" s="1"/>
  <c r="F15"/>
  <c r="M15" s="1"/>
  <c r="F14"/>
  <c r="F12"/>
  <c r="F11"/>
  <c r="K8"/>
  <c r="L8" s="1"/>
  <c r="M8" s="1"/>
  <c r="F6"/>
  <c r="K5"/>
  <c r="L5" s="1"/>
  <c r="M5" s="1"/>
  <c r="AD14"/>
  <c r="Y6"/>
  <c r="Y8"/>
  <c r="Y30"/>
  <c r="Y7"/>
  <c r="M9"/>
  <c r="AD30"/>
  <c r="AE9"/>
  <c r="AD5"/>
  <c r="AD4"/>
  <c r="Y5"/>
  <c r="AE19"/>
  <c r="AE17"/>
  <c r="M17"/>
  <c r="AE15"/>
  <c r="M7"/>
  <c r="K4"/>
  <c r="AE4" s="1"/>
  <c r="S30"/>
  <c r="T30" s="1"/>
  <c r="AE30"/>
  <c r="S8"/>
  <c r="T8" s="1"/>
  <c r="S7"/>
  <c r="T7" s="1"/>
  <c r="AE7"/>
  <c r="S6"/>
  <c r="T6" s="1"/>
  <c r="T4"/>
  <c r="H4"/>
  <c r="L12"/>
  <c r="AE12"/>
  <c r="M14" l="1"/>
  <c r="AF25"/>
  <c r="AG25" s="1"/>
  <c r="AF24"/>
  <c r="AG24" s="1"/>
  <c r="AF19"/>
  <c r="AG19" s="1"/>
  <c r="AF15"/>
  <c r="AE10"/>
  <c r="M12"/>
  <c r="AF12" s="1"/>
  <c r="AF9"/>
  <c r="AH9" s="1"/>
  <c r="AF30"/>
  <c r="AF28"/>
  <c r="AH28" s="1"/>
  <c r="M22"/>
  <c r="AF7"/>
  <c r="AF17"/>
  <c r="AG17" s="1"/>
  <c r="M20"/>
  <c r="M10"/>
  <c r="AE8"/>
  <c r="AF8" s="1"/>
  <c r="AE22"/>
  <c r="L16"/>
  <c r="M16" s="1"/>
  <c r="AF16" s="1"/>
  <c r="AE21"/>
  <c r="AE20"/>
  <c r="AE13"/>
  <c r="AE18"/>
  <c r="AE11"/>
  <c r="AE6"/>
  <c r="AE5"/>
  <c r="AF5" s="1"/>
  <c r="AE14"/>
  <c r="M11"/>
  <c r="M6"/>
  <c r="AG23"/>
  <c r="L4"/>
  <c r="M4" s="1"/>
  <c r="AF4" s="1"/>
  <c r="AG4" s="1"/>
  <c r="AH15"/>
  <c r="AG26"/>
  <c r="AH26"/>
  <c r="AF10" l="1"/>
  <c r="AG10" s="1"/>
  <c r="AH24"/>
  <c r="AH25"/>
  <c r="AG28"/>
  <c r="AF20"/>
  <c r="AH20" s="1"/>
  <c r="AF13"/>
  <c r="AG13" s="1"/>
  <c r="AF22"/>
  <c r="AF14"/>
  <c r="AH14" s="1"/>
  <c r="AF18"/>
  <c r="AH18" s="1"/>
  <c r="AF21"/>
  <c r="AG21" s="1"/>
  <c r="AF11"/>
  <c r="AG11" s="1"/>
  <c r="AH5"/>
  <c r="AG9"/>
  <c r="AG5"/>
  <c r="AH19"/>
  <c r="AH17"/>
  <c r="AG15"/>
  <c r="AG30"/>
  <c r="AH30"/>
  <c r="AH8"/>
  <c r="AG8"/>
  <c r="AH7"/>
  <c r="AG7"/>
  <c r="AH4"/>
  <c r="AG12"/>
  <c r="AH12"/>
  <c r="AG16"/>
  <c r="AH10" l="1"/>
  <c r="AG20"/>
  <c r="AG18"/>
  <c r="AG14"/>
  <c r="AH13"/>
  <c r="AH21"/>
  <c r="AG22"/>
  <c r="AH11"/>
  <c r="AG6"/>
</calcChain>
</file>

<file path=xl/sharedStrings.xml><?xml version="1.0" encoding="utf-8"?>
<sst xmlns="http://schemas.openxmlformats.org/spreadsheetml/2006/main" count="577" uniqueCount="108">
  <si>
    <t>أسامة</t>
  </si>
  <si>
    <t xml:space="preserve">حربي </t>
  </si>
  <si>
    <t>المعدل النهائي</t>
  </si>
  <si>
    <t>المعدل2</t>
  </si>
  <si>
    <t>الإستدراك</t>
  </si>
  <si>
    <t>المعدل1</t>
  </si>
  <si>
    <t xml:space="preserve">الإمتحان </t>
  </si>
  <si>
    <t>التطبيق</t>
  </si>
  <si>
    <t>الاسم</t>
  </si>
  <si>
    <t>اللقب</t>
  </si>
  <si>
    <t>الرقم</t>
  </si>
  <si>
    <t xml:space="preserve">اللقب </t>
  </si>
  <si>
    <t>المجموع</t>
  </si>
  <si>
    <t>مج و. قياسية</t>
  </si>
  <si>
    <t>و.ق.م</t>
  </si>
  <si>
    <t>امضاءات الأساتذة</t>
  </si>
  <si>
    <t xml:space="preserve"> الاسم </t>
  </si>
  <si>
    <t>معـــدل السداسي السادس</t>
  </si>
  <si>
    <t>عدد و.ق للسداسي السادس</t>
  </si>
  <si>
    <t>المجمــوع</t>
  </si>
  <si>
    <t>المعـــدل</t>
  </si>
  <si>
    <t xml:space="preserve">انجليزية </t>
  </si>
  <si>
    <t>ايمان</t>
  </si>
  <si>
    <t>باباحد</t>
  </si>
  <si>
    <t>بوحادب</t>
  </si>
  <si>
    <t>اسلام</t>
  </si>
  <si>
    <t>جبين</t>
  </si>
  <si>
    <t>ربايعية</t>
  </si>
  <si>
    <t>اسامة</t>
  </si>
  <si>
    <t>رياضي</t>
  </si>
  <si>
    <t>اماني</t>
  </si>
  <si>
    <t>سكاكمية</t>
  </si>
  <si>
    <t>اميرة</t>
  </si>
  <si>
    <t>عوي</t>
  </si>
  <si>
    <t>انفال</t>
  </si>
  <si>
    <t>عنان</t>
  </si>
  <si>
    <t>بوطالبي</t>
  </si>
  <si>
    <t>وحـــــدة التعليـــم الأساسيـــة</t>
  </si>
  <si>
    <t>وحـــــدة التعليـــم المنهجية</t>
  </si>
  <si>
    <t xml:space="preserve">وحـــــدة التعليـــم الاستكشافية                                  </t>
  </si>
  <si>
    <t>وحـــــدة التعليـــم الأفقية</t>
  </si>
  <si>
    <t>تسويق فندقي</t>
  </si>
  <si>
    <t>تسويق سياحي</t>
  </si>
  <si>
    <t>تسويق صحي</t>
  </si>
  <si>
    <t>تحليل قواعد البيانات</t>
  </si>
  <si>
    <t>تقرير التربص</t>
  </si>
  <si>
    <t>قانون المنافسة</t>
  </si>
  <si>
    <t>نتيجة S6</t>
  </si>
  <si>
    <t>لعيوني</t>
  </si>
  <si>
    <t>نجاح</t>
  </si>
  <si>
    <t xml:space="preserve">بومزراق </t>
  </si>
  <si>
    <t xml:space="preserve">الضاوية مريم </t>
  </si>
  <si>
    <t>محيدب</t>
  </si>
  <si>
    <t xml:space="preserve"> بلال </t>
  </si>
  <si>
    <t xml:space="preserve">جامعي </t>
  </si>
  <si>
    <t>عبد اللطيف</t>
  </si>
  <si>
    <t>طالبي</t>
  </si>
  <si>
    <t xml:space="preserve"> محمد الامين</t>
  </si>
  <si>
    <t xml:space="preserve">قسنطيني </t>
  </si>
  <si>
    <t xml:space="preserve">شيماء </t>
  </si>
  <si>
    <t xml:space="preserve">حشلفي </t>
  </si>
  <si>
    <t>زهرة سارة</t>
  </si>
  <si>
    <t>مفتاح</t>
  </si>
  <si>
    <t xml:space="preserve"> سارة </t>
  </si>
  <si>
    <t xml:space="preserve">ديح </t>
  </si>
  <si>
    <t>بو جمعة وسيم</t>
  </si>
  <si>
    <t xml:space="preserve">ديدة </t>
  </si>
  <si>
    <t xml:space="preserve">ايمن </t>
  </si>
  <si>
    <t xml:space="preserve">سالمي </t>
  </si>
  <si>
    <t>محمد الشريف</t>
  </si>
  <si>
    <t xml:space="preserve">يوسفي </t>
  </si>
  <si>
    <t xml:space="preserve">ريم </t>
  </si>
  <si>
    <t>بو غديري</t>
  </si>
  <si>
    <t xml:space="preserve"> سلمى </t>
  </si>
  <si>
    <t xml:space="preserve">خضري </t>
  </si>
  <si>
    <t xml:space="preserve">عبد الحق </t>
  </si>
  <si>
    <t xml:space="preserve">بقار </t>
  </si>
  <si>
    <t xml:space="preserve">خولة </t>
  </si>
  <si>
    <t>كيران</t>
  </si>
  <si>
    <t xml:space="preserve"> لبنى</t>
  </si>
  <si>
    <t>رجاتي</t>
  </si>
  <si>
    <t xml:space="preserve"> حكيمة </t>
  </si>
  <si>
    <t xml:space="preserve">دربال </t>
  </si>
  <si>
    <t xml:space="preserve">عبد الرحمان </t>
  </si>
  <si>
    <t xml:space="preserve">بسناسي </t>
  </si>
  <si>
    <t>ريان</t>
  </si>
  <si>
    <t xml:space="preserve">فرج </t>
  </si>
  <si>
    <t xml:space="preserve">نور الهدى </t>
  </si>
  <si>
    <t>رفراف</t>
  </si>
  <si>
    <t xml:space="preserve"> ذكرى امينة </t>
  </si>
  <si>
    <t xml:space="preserve">عراب </t>
  </si>
  <si>
    <t xml:space="preserve">لسعد </t>
  </si>
  <si>
    <t>شمس الأصيل</t>
  </si>
  <si>
    <t xml:space="preserve">العايب </t>
  </si>
  <si>
    <t>اخلاص</t>
  </si>
  <si>
    <t>نايت علي</t>
  </si>
  <si>
    <t>سفيان (D)</t>
  </si>
  <si>
    <t>مشري</t>
  </si>
  <si>
    <t>سهيلة (D)</t>
  </si>
  <si>
    <t>جدو</t>
  </si>
  <si>
    <t>خيرة (مع)</t>
  </si>
  <si>
    <t>إيدوغي</t>
  </si>
  <si>
    <t xml:space="preserve">صبري (D) </t>
  </si>
  <si>
    <t>مقصى</t>
  </si>
  <si>
    <t>مـــنــــقــــطـــــع</t>
  </si>
  <si>
    <t>روابح</t>
  </si>
  <si>
    <t>برجم</t>
  </si>
  <si>
    <t>ناجح بالإنقاذ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</si>
</sst>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omic Sans MS"/>
      <family val="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omic Sans MS"/>
      <family val="4"/>
    </font>
    <font>
      <b/>
      <sz val="14"/>
      <name val="Comic Sans MS"/>
      <family val="4"/>
    </font>
    <font>
      <sz val="10"/>
      <name val="Arial"/>
      <family val="2"/>
    </font>
    <font>
      <b/>
      <sz val="11"/>
      <name val="Comic Sans MS"/>
      <family val="4"/>
    </font>
    <font>
      <b/>
      <sz val="10"/>
      <name val="Arial"/>
      <family val="2"/>
    </font>
    <font>
      <b/>
      <sz val="9"/>
      <name val="Comic Sans MS"/>
      <family val="4"/>
    </font>
    <font>
      <sz val="9"/>
      <name val="Arial"/>
      <family val="2"/>
    </font>
    <font>
      <b/>
      <sz val="9"/>
      <name val="Arial"/>
      <family val="2"/>
    </font>
    <font>
      <b/>
      <sz val="8"/>
      <name val="Comic Sans MS"/>
      <family val="4"/>
    </font>
    <font>
      <sz val="10"/>
      <name val="Comic Sans MS"/>
      <family val="4"/>
    </font>
    <font>
      <b/>
      <sz val="14"/>
      <name val="Traditional Arabic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1" fillId="0" borderId="0"/>
  </cellStyleXfs>
  <cellXfs count="115">
    <xf numFmtId="0" fontId="0" fillId="0" borderId="0" xfId="0"/>
    <xf numFmtId="0" fontId="2" fillId="0" borderId="0" xfId="2" applyFont="1" applyFill="1"/>
    <xf numFmtId="0" fontId="6" fillId="0" borderId="0" xfId="2" applyFont="1" applyFill="1"/>
    <xf numFmtId="0" fontId="8" fillId="0" borderId="0" xfId="3" applyFont="1" applyFill="1" applyAlignment="1">
      <alignment readingOrder="2"/>
    </xf>
    <xf numFmtId="0" fontId="10" fillId="0" borderId="1" xfId="3" applyFont="1" applyFill="1" applyBorder="1" applyAlignment="1">
      <alignment horizontal="center" vertical="center" wrapText="1" readingOrder="2"/>
    </xf>
    <xf numFmtId="0" fontId="10" fillId="0" borderId="5" xfId="3" applyFont="1" applyFill="1" applyBorder="1" applyAlignment="1">
      <alignment horizontal="center" vertical="center" wrapText="1" readingOrder="2"/>
    </xf>
    <xf numFmtId="0" fontId="10" fillId="0" borderId="0" xfId="3" applyFont="1" applyFill="1" applyAlignment="1">
      <alignment readingOrder="2"/>
    </xf>
    <xf numFmtId="0" fontId="12" fillId="0" borderId="0" xfId="3" applyFont="1" applyFill="1"/>
    <xf numFmtId="0" fontId="9" fillId="2" borderId="9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top" readingOrder="2"/>
    </xf>
    <xf numFmtId="0" fontId="2" fillId="2" borderId="13" xfId="3" applyFont="1" applyFill="1" applyBorder="1" applyAlignment="1">
      <alignment readingOrder="2"/>
    </xf>
    <xf numFmtId="0" fontId="2" fillId="0" borderId="17" xfId="3" applyFont="1" applyFill="1" applyBorder="1" applyAlignment="1">
      <alignment horizontal="center" vertical="top" readingOrder="2"/>
    </xf>
    <xf numFmtId="0" fontId="2" fillId="0" borderId="0" xfId="3" applyFont="1" applyFill="1" applyBorder="1" applyAlignment="1">
      <alignment horizontal="center" vertical="top" readingOrder="2"/>
    </xf>
    <xf numFmtId="0" fontId="2" fillId="2" borderId="0" xfId="3" applyFont="1" applyFill="1" applyBorder="1" applyAlignment="1">
      <alignment readingOrder="2"/>
    </xf>
    <xf numFmtId="0" fontId="10" fillId="0" borderId="0" xfId="3" applyFont="1" applyFill="1" applyBorder="1" applyAlignment="1">
      <alignment readingOrder="2"/>
    </xf>
    <xf numFmtId="0" fontId="2" fillId="0" borderId="0" xfId="3" applyFont="1" applyFill="1" applyAlignment="1">
      <alignment readingOrder="2"/>
    </xf>
    <xf numFmtId="0" fontId="2" fillId="0" borderId="0" xfId="3" applyFont="1" applyFill="1" applyBorder="1" applyAlignment="1">
      <alignment readingOrder="2"/>
    </xf>
    <xf numFmtId="0" fontId="13" fillId="0" borderId="0" xfId="3" applyFont="1" applyFill="1" applyAlignment="1">
      <alignment readingOrder="2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/>
    <xf numFmtId="2" fontId="2" fillId="0" borderId="1" xfId="1" applyNumberFormat="1" applyFont="1" applyFill="1" applyBorder="1"/>
    <xf numFmtId="2" fontId="2" fillId="2" borderId="1" xfId="1" applyNumberFormat="1" applyFont="1" applyFill="1" applyBorder="1"/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14" fillId="0" borderId="0" xfId="1" applyFont="1" applyFill="1"/>
    <xf numFmtId="0" fontId="10" fillId="0" borderId="1" xfId="3" applyFont="1" applyFill="1" applyBorder="1" applyAlignment="1">
      <alignment horizontal="center" readingOrder="2"/>
    </xf>
    <xf numFmtId="0" fontId="2" fillId="0" borderId="0" xfId="3" applyFont="1" applyFill="1" applyAlignment="1">
      <alignment horizontal="center" readingOrder="2"/>
    </xf>
    <xf numFmtId="0" fontId="10" fillId="3" borderId="0" xfId="3" applyFont="1" applyFill="1" applyAlignment="1">
      <alignment readingOrder="2"/>
    </xf>
    <xf numFmtId="0" fontId="10" fillId="3" borderId="1" xfId="3" applyFont="1" applyFill="1" applyBorder="1" applyAlignment="1">
      <alignment horizontal="center" readingOrder="2"/>
    </xf>
    <xf numFmtId="0" fontId="15" fillId="3" borderId="1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/>
    </xf>
    <xf numFmtId="0" fontId="12" fillId="3" borderId="0" xfId="3" applyFont="1" applyFill="1"/>
    <xf numFmtId="0" fontId="9" fillId="3" borderId="9" xfId="3" applyFont="1" applyFill="1" applyBorder="1" applyAlignment="1">
      <alignment horizontal="center" vertical="center"/>
    </xf>
    <xf numFmtId="3" fontId="3" fillId="0" borderId="1" xfId="3" applyNumberFormat="1" applyFont="1" applyFill="1" applyBorder="1" applyAlignment="1">
      <alignment horizontal="center" vertical="center" readingOrder="2"/>
    </xf>
    <xf numFmtId="4" fontId="3" fillId="0" borderId="1" xfId="3" applyNumberFormat="1" applyFont="1" applyFill="1" applyBorder="1" applyAlignment="1">
      <alignment horizontal="center" vertical="center" readingOrder="2"/>
    </xf>
    <xf numFmtId="4" fontId="3" fillId="2" borderId="1" xfId="3" applyNumberFormat="1" applyFont="1" applyFill="1" applyBorder="1" applyAlignment="1">
      <alignment horizontal="center" vertical="center" readingOrder="2"/>
    </xf>
    <xf numFmtId="3" fontId="3" fillId="2" borderId="1" xfId="3" applyNumberFormat="1" applyFont="1" applyFill="1" applyBorder="1" applyAlignment="1">
      <alignment horizontal="center" vertical="center" readingOrder="2"/>
    </xf>
    <xf numFmtId="4" fontId="16" fillId="3" borderId="1" xfId="1" applyNumberFormat="1" applyFont="1" applyFill="1" applyBorder="1" applyAlignment="1">
      <alignment horizontal="center" vertical="center" readingOrder="2"/>
    </xf>
    <xf numFmtId="3" fontId="3" fillId="3" borderId="1" xfId="3" applyNumberFormat="1" applyFont="1" applyFill="1" applyBorder="1" applyAlignment="1">
      <alignment horizontal="center" vertical="center" readingOrder="2"/>
    </xf>
    <xf numFmtId="4" fontId="3" fillId="3" borderId="1" xfId="3" applyNumberFormat="1" applyFont="1" applyFill="1" applyBorder="1" applyAlignment="1">
      <alignment horizontal="center" vertical="center" readingOrder="2"/>
    </xf>
    <xf numFmtId="4" fontId="3" fillId="3" borderId="1" xfId="3" applyNumberFormat="1" applyFont="1" applyFill="1" applyBorder="1" applyAlignment="1">
      <alignment horizontal="center" readingOrder="2"/>
    </xf>
    <xf numFmtId="0" fontId="3" fillId="3" borderId="1" xfId="3" applyFont="1" applyFill="1" applyBorder="1" applyAlignment="1">
      <alignment horizontal="center" readingOrder="2"/>
    </xf>
    <xf numFmtId="164" fontId="3" fillId="3" borderId="1" xfId="3" applyNumberFormat="1" applyFont="1" applyFill="1" applyBorder="1" applyAlignment="1">
      <alignment horizontal="center" readingOrder="2"/>
    </xf>
    <xf numFmtId="1" fontId="3" fillId="3" borderId="1" xfId="3" applyNumberFormat="1" applyFont="1" applyFill="1" applyBorder="1" applyAlignment="1">
      <alignment horizontal="center" readingOrder="2"/>
    </xf>
    <xf numFmtId="0" fontId="10" fillId="0" borderId="3" xfId="3" applyFont="1" applyFill="1" applyBorder="1" applyAlignment="1">
      <alignment horizontal="center" vertical="center" wrapText="1" readingOrder="2"/>
    </xf>
    <xf numFmtId="4" fontId="3" fillId="2" borderId="1" xfId="1" applyNumberFormat="1" applyFont="1" applyFill="1" applyBorder="1" applyAlignment="1">
      <alignment horizontal="center" vertical="center" readingOrder="2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readingOrder="2"/>
    </xf>
    <xf numFmtId="164" fontId="3" fillId="0" borderId="1" xfId="3" applyNumberFormat="1" applyFont="1" applyFill="1" applyBorder="1" applyAlignment="1">
      <alignment horizontal="center" vertical="center" readingOrder="2"/>
    </xf>
    <xf numFmtId="1" fontId="3" fillId="0" borderId="1" xfId="3" applyNumberFormat="1" applyFont="1" applyFill="1" applyBorder="1" applyAlignment="1">
      <alignment horizontal="center" vertical="center" readingOrder="2"/>
    </xf>
    <xf numFmtId="0" fontId="12" fillId="0" borderId="0" xfId="3" applyFont="1" applyFill="1" applyAlignment="1">
      <alignment horizontal="center" vertical="center"/>
    </xf>
    <xf numFmtId="0" fontId="3" fillId="2" borderId="1" xfId="3" applyFont="1" applyFill="1" applyBorder="1" applyAlignment="1">
      <alignment horizontal="center" vertical="center" readingOrder="2"/>
    </xf>
    <xf numFmtId="164" fontId="3" fillId="2" borderId="1" xfId="3" applyNumberFormat="1" applyFont="1" applyFill="1" applyBorder="1" applyAlignment="1">
      <alignment horizontal="center" vertical="center" readingOrder="2"/>
    </xf>
    <xf numFmtId="2" fontId="2" fillId="4" borderId="1" xfId="1" applyNumberFormat="1" applyFont="1" applyFill="1" applyBorder="1" applyAlignment="1">
      <alignment horizontal="center"/>
    </xf>
    <xf numFmtId="4" fontId="3" fillId="4" borderId="1" xfId="1" applyNumberFormat="1" applyFont="1" applyFill="1" applyBorder="1" applyAlignment="1">
      <alignment horizontal="center" vertical="center" readingOrder="2"/>
    </xf>
    <xf numFmtId="3" fontId="3" fillId="4" borderId="1" xfId="3" applyNumberFormat="1" applyFont="1" applyFill="1" applyBorder="1" applyAlignment="1">
      <alignment horizontal="center" vertical="center" readingOrder="2"/>
    </xf>
    <xf numFmtId="164" fontId="3" fillId="4" borderId="1" xfId="3" applyNumberFormat="1" applyFont="1" applyFill="1" applyBorder="1" applyAlignment="1">
      <alignment horizontal="center" vertical="center" readingOrder="2"/>
    </xf>
    <xf numFmtId="1" fontId="3" fillId="4" borderId="1" xfId="3" applyNumberFormat="1" applyFont="1" applyFill="1" applyBorder="1" applyAlignment="1">
      <alignment horizontal="center" vertical="center" readingOrder="2"/>
    </xf>
    <xf numFmtId="0" fontId="12" fillId="4" borderId="0" xfId="3" applyFont="1" applyFill="1" applyAlignment="1">
      <alignment horizontal="center" vertical="center"/>
    </xf>
    <xf numFmtId="0" fontId="9" fillId="4" borderId="9" xfId="3" applyFont="1" applyFill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8" fillId="0" borderId="3" xfId="3" applyFont="1" applyFill="1" applyBorder="1" applyAlignment="1">
      <alignment horizontal="center" vertical="center" readingOrder="2"/>
    </xf>
    <xf numFmtId="0" fontId="1" fillId="0" borderId="8" xfId="3" applyBorder="1"/>
    <xf numFmtId="0" fontId="1" fillId="0" borderId="2" xfId="3" applyBorder="1"/>
    <xf numFmtId="0" fontId="10" fillId="0" borderId="4" xfId="3" applyFont="1" applyFill="1" applyBorder="1" applyAlignment="1">
      <alignment horizontal="center" vertical="center" wrapText="1" readingOrder="2"/>
    </xf>
    <xf numFmtId="0" fontId="10" fillId="0" borderId="5" xfId="3" applyFont="1" applyFill="1" applyBorder="1" applyAlignment="1">
      <alignment horizontal="center" vertical="center" wrapText="1" readingOrder="2"/>
    </xf>
    <xf numFmtId="0" fontId="10" fillId="0" borderId="6" xfId="3" applyFont="1" applyFill="1" applyBorder="1" applyAlignment="1">
      <alignment horizontal="center" vertical="center" wrapText="1" readingOrder="2"/>
    </xf>
    <xf numFmtId="0" fontId="11" fillId="0" borderId="6" xfId="3" applyFont="1" applyBorder="1" applyAlignment="1">
      <alignment vertical="center"/>
    </xf>
    <xf numFmtId="0" fontId="10" fillId="0" borderId="4" xfId="3" applyFont="1" applyFill="1" applyBorder="1" applyAlignment="1">
      <alignment horizontal="center" vertical="center" readingOrder="2"/>
    </xf>
    <xf numFmtId="0" fontId="10" fillId="0" borderId="6" xfId="3" applyFont="1" applyFill="1" applyBorder="1" applyAlignment="1">
      <alignment horizontal="center" vertical="center" readingOrder="2"/>
    </xf>
    <xf numFmtId="0" fontId="11" fillId="0" borderId="6" xfId="3" applyFont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 wrapText="1" readingOrder="2"/>
    </xf>
    <xf numFmtId="0" fontId="11" fillId="0" borderId="2" xfId="3" applyFont="1" applyBorder="1" applyAlignment="1">
      <alignment vertical="center"/>
    </xf>
    <xf numFmtId="0" fontId="12" fillId="0" borderId="4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0" fontId="12" fillId="0" borderId="6" xfId="3" applyFont="1" applyBorder="1" applyAlignment="1">
      <alignment horizontal="center" vertical="center"/>
    </xf>
    <xf numFmtId="0" fontId="11" fillId="0" borderId="8" xfId="3" applyFont="1" applyBorder="1" applyAlignment="1">
      <alignment vertical="center"/>
    </xf>
    <xf numFmtId="4" fontId="3" fillId="2" borderId="17" xfId="1" applyNumberFormat="1" applyFont="1" applyFill="1" applyBorder="1" applyAlignment="1">
      <alignment horizontal="center" vertical="center" readingOrder="2"/>
    </xf>
    <xf numFmtId="4" fontId="3" fillId="2" borderId="0" xfId="1" applyNumberFormat="1" applyFont="1" applyFill="1" applyBorder="1" applyAlignment="1">
      <alignment horizontal="center" vertical="center" readingOrder="2"/>
    </xf>
    <xf numFmtId="4" fontId="3" fillId="2" borderId="7" xfId="1" applyNumberFormat="1" applyFont="1" applyFill="1" applyBorder="1" applyAlignment="1">
      <alignment horizontal="center" vertical="center" readingOrder="2"/>
    </xf>
    <xf numFmtId="0" fontId="4" fillId="2" borderId="3" xfId="3" applyFont="1" applyFill="1" applyBorder="1" applyAlignment="1">
      <alignment horizontal="center" vertical="center" wrapText="1" readingOrder="2"/>
    </xf>
    <xf numFmtId="0" fontId="4" fillId="2" borderId="8" xfId="3" applyFont="1" applyFill="1" applyBorder="1" applyAlignment="1">
      <alignment horizontal="center" vertical="center" wrapText="1" readingOrder="2"/>
    </xf>
    <xf numFmtId="0" fontId="4" fillId="2" borderId="11" xfId="3" applyFont="1" applyFill="1" applyBorder="1" applyAlignment="1">
      <alignment horizontal="center" vertical="center" wrapText="1" readingOrder="2"/>
    </xf>
    <xf numFmtId="0" fontId="1" fillId="0" borderId="8" xfId="3" applyBorder="1" applyAlignment="1">
      <alignment horizontal="center"/>
    </xf>
    <xf numFmtId="0" fontId="1" fillId="0" borderId="2" xfId="3" applyBorder="1" applyAlignment="1">
      <alignment horizontal="center"/>
    </xf>
    <xf numFmtId="0" fontId="2" fillId="0" borderId="12" xfId="3" applyFont="1" applyFill="1" applyBorder="1" applyAlignment="1">
      <alignment horizontal="center" vertical="top" readingOrder="2"/>
    </xf>
    <xf numFmtId="0" fontId="2" fillId="0" borderId="13" xfId="3" applyFont="1" applyFill="1" applyBorder="1" applyAlignment="1">
      <alignment horizontal="center" vertical="top" readingOrder="2"/>
    </xf>
    <xf numFmtId="0" fontId="2" fillId="0" borderId="17" xfId="3" applyFont="1" applyFill="1" applyBorder="1" applyAlignment="1">
      <alignment horizontal="center" vertical="top" readingOrder="2"/>
    </xf>
    <xf numFmtId="0" fontId="2" fillId="0" borderId="0" xfId="3" applyFont="1" applyFill="1" applyBorder="1" applyAlignment="1">
      <alignment horizontal="center" vertical="top" readingOrder="2"/>
    </xf>
    <xf numFmtId="0" fontId="5" fillId="0" borderId="12" xfId="3" applyFont="1" applyFill="1" applyBorder="1" applyAlignment="1">
      <alignment horizontal="center" vertical="center" readingOrder="1"/>
    </xf>
    <xf numFmtId="0" fontId="5" fillId="0" borderId="13" xfId="3" applyFont="1" applyFill="1" applyBorder="1" applyAlignment="1">
      <alignment horizontal="center" vertical="center" readingOrder="1"/>
    </xf>
    <xf numFmtId="0" fontId="5" fillId="0" borderId="14" xfId="3" applyFont="1" applyFill="1" applyBorder="1" applyAlignment="1">
      <alignment horizontal="center" vertical="center" readingOrder="1"/>
    </xf>
    <xf numFmtId="0" fontId="5" fillId="0" borderId="15" xfId="3" applyFont="1" applyFill="1" applyBorder="1" applyAlignment="1">
      <alignment horizontal="center" vertical="center" readingOrder="1"/>
    </xf>
    <xf numFmtId="0" fontId="5" fillId="0" borderId="16" xfId="3" applyFont="1" applyFill="1" applyBorder="1" applyAlignment="1">
      <alignment horizontal="center" vertical="center" readingOrder="1"/>
    </xf>
    <xf numFmtId="0" fontId="5" fillId="0" borderId="10" xfId="3" applyFont="1" applyFill="1" applyBorder="1" applyAlignment="1">
      <alignment horizontal="center" vertical="center" readingOrder="1"/>
    </xf>
    <xf numFmtId="0" fontId="2" fillId="0" borderId="14" xfId="3" applyFont="1" applyFill="1" applyBorder="1" applyAlignment="1">
      <alignment horizontal="center" vertical="top" readingOrder="2"/>
    </xf>
    <xf numFmtId="0" fontId="2" fillId="0" borderId="15" xfId="3" applyFont="1" applyFill="1" applyBorder="1" applyAlignment="1">
      <alignment horizontal="center" vertical="top" readingOrder="2"/>
    </xf>
    <xf numFmtId="0" fontId="2" fillId="0" borderId="10" xfId="3" applyFont="1" applyFill="1" applyBorder="1" applyAlignment="1">
      <alignment horizontal="center" vertical="top" readingOrder="2"/>
    </xf>
    <xf numFmtId="4" fontId="2" fillId="0" borderId="12" xfId="3" applyNumberFormat="1" applyFont="1" applyFill="1" applyBorder="1" applyAlignment="1">
      <alignment horizontal="center" vertical="top" readingOrder="2"/>
    </xf>
    <xf numFmtId="4" fontId="2" fillId="0" borderId="13" xfId="3" applyNumberFormat="1" applyFont="1" applyFill="1" applyBorder="1" applyAlignment="1">
      <alignment horizontal="center" vertical="top" readingOrder="2"/>
    </xf>
    <xf numFmtId="4" fontId="2" fillId="0" borderId="14" xfId="3" applyNumberFormat="1" applyFont="1" applyFill="1" applyBorder="1" applyAlignment="1">
      <alignment horizontal="center" vertical="top" readingOrder="2"/>
    </xf>
    <xf numFmtId="4" fontId="2" fillId="0" borderId="17" xfId="3" applyNumberFormat="1" applyFont="1" applyFill="1" applyBorder="1" applyAlignment="1">
      <alignment horizontal="center" vertical="top" readingOrder="2"/>
    </xf>
    <xf numFmtId="4" fontId="2" fillId="0" borderId="0" xfId="3" applyNumberFormat="1" applyFont="1" applyFill="1" applyBorder="1" applyAlignment="1">
      <alignment horizontal="center" vertical="top" readingOrder="2"/>
    </xf>
    <xf numFmtId="4" fontId="2" fillId="0" borderId="7" xfId="3" applyNumberFormat="1" applyFont="1" applyFill="1" applyBorder="1" applyAlignment="1">
      <alignment horizontal="center" vertical="top" readingOrder="2"/>
    </xf>
    <xf numFmtId="0" fontId="1" fillId="0" borderId="14" xfId="3" applyFont="1" applyBorder="1" applyAlignment="1">
      <alignment horizontal="center" vertical="top"/>
    </xf>
    <xf numFmtId="0" fontId="1" fillId="0" borderId="15" xfId="3" applyFont="1" applyBorder="1" applyAlignment="1">
      <alignment horizontal="center" vertical="top"/>
    </xf>
    <xf numFmtId="0" fontId="1" fillId="0" borderId="10" xfId="3" applyFont="1" applyBorder="1" applyAlignment="1">
      <alignment horizontal="center" vertical="top"/>
    </xf>
    <xf numFmtId="0" fontId="2" fillId="0" borderId="7" xfId="3" applyFont="1" applyFill="1" applyBorder="1" applyAlignment="1">
      <alignment horizontal="center" vertical="top" readingOrder="2"/>
    </xf>
  </cellXfs>
  <cellStyles count="4">
    <cellStyle name="Normal" xfId="0" builtinId="0"/>
    <cellStyle name="Normal 2" xfId="1"/>
    <cellStyle name="Normal 3" xfId="2"/>
    <cellStyle name="Normal 3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rightToLeft="1" view="pageBreakPreview" topLeftCell="A10" zoomScaleSheetLayoutView="100" workbookViewId="0">
      <selection activeCell="M8" sqref="M8"/>
    </sheetView>
  </sheetViews>
  <sheetFormatPr baseColWidth="10" defaultColWidth="11.5703125" defaultRowHeight="21.95" customHeight="1"/>
  <cols>
    <col min="1" max="1" width="5.7109375" style="25" customWidth="1"/>
    <col min="2" max="2" width="14.7109375" style="26" customWidth="1"/>
    <col min="3" max="3" width="20.7109375" style="27" customWidth="1"/>
    <col min="4" max="4" width="10.7109375" style="26" customWidth="1"/>
    <col min="5" max="6" width="10.7109375" style="25" customWidth="1"/>
    <col min="7" max="8" width="10.7109375" style="26" customWidth="1"/>
    <col min="9" max="9" width="12.85546875" style="25" customWidth="1"/>
    <col min="10" max="16384" width="11.5703125" style="1"/>
  </cols>
  <sheetData>
    <row r="1" spans="1:9" s="2" customFormat="1" ht="21.95" customHeight="1">
      <c r="A1" s="18" t="s">
        <v>10</v>
      </c>
      <c r="B1" s="18" t="s">
        <v>9</v>
      </c>
      <c r="C1" s="18" t="s">
        <v>8</v>
      </c>
      <c r="D1" s="18" t="s">
        <v>7</v>
      </c>
      <c r="E1" s="18" t="s">
        <v>6</v>
      </c>
      <c r="F1" s="18" t="s">
        <v>5</v>
      </c>
      <c r="G1" s="18" t="s">
        <v>4</v>
      </c>
      <c r="H1" s="18" t="s">
        <v>3</v>
      </c>
      <c r="I1" s="18" t="s">
        <v>2</v>
      </c>
    </row>
    <row r="2" spans="1:9" ht="24.95" customHeight="1">
      <c r="A2" s="19">
        <v>1</v>
      </c>
      <c r="B2" s="49" t="s">
        <v>50</v>
      </c>
      <c r="C2" s="49" t="s">
        <v>51</v>
      </c>
      <c r="D2" s="20">
        <v>13</v>
      </c>
      <c r="E2" s="20">
        <v>13</v>
      </c>
      <c r="F2" s="21">
        <f t="shared" ref="F2:F28" si="0">2*((E2+D2)/2)</f>
        <v>26</v>
      </c>
      <c r="G2" s="22"/>
      <c r="H2" s="23" t="str">
        <f t="shared" ref="H2:H28" si="1">IF(G2="","",2*(D2+G2)/2)</f>
        <v/>
      </c>
      <c r="I2" s="21">
        <f t="shared" ref="I2:I28" si="2">IF(H2="",F2,IF(H2&gt;F2,H2,F2))</f>
        <v>26</v>
      </c>
    </row>
    <row r="3" spans="1:9" ht="24.95" customHeight="1">
      <c r="A3" s="19">
        <f t="shared" ref="A3:A28" si="3">A2+1</f>
        <v>2</v>
      </c>
      <c r="B3" s="50" t="s">
        <v>52</v>
      </c>
      <c r="C3" s="50" t="s">
        <v>53</v>
      </c>
      <c r="D3" s="20">
        <v>12</v>
      </c>
      <c r="E3" s="20">
        <v>10.5</v>
      </c>
      <c r="F3" s="21">
        <f t="shared" si="0"/>
        <v>22.5</v>
      </c>
      <c r="G3" s="22"/>
      <c r="H3" s="23" t="str">
        <f t="shared" si="1"/>
        <v/>
      </c>
      <c r="I3" s="21">
        <f t="shared" si="2"/>
        <v>22.5</v>
      </c>
    </row>
    <row r="4" spans="1:9" ht="24.95" customHeight="1">
      <c r="A4" s="19">
        <f t="shared" si="3"/>
        <v>3</v>
      </c>
      <c r="B4" s="50" t="s">
        <v>54</v>
      </c>
      <c r="C4" s="50" t="s">
        <v>55</v>
      </c>
      <c r="D4" s="20">
        <v>4</v>
      </c>
      <c r="E4" s="20">
        <v>7</v>
      </c>
      <c r="F4" s="21">
        <f t="shared" si="0"/>
        <v>11</v>
      </c>
      <c r="G4" s="23"/>
      <c r="H4" s="23" t="str">
        <f t="shared" si="1"/>
        <v/>
      </c>
      <c r="I4" s="58">
        <v>13.25</v>
      </c>
    </row>
    <row r="5" spans="1:9" ht="24.95" customHeight="1">
      <c r="A5" s="19">
        <f t="shared" si="3"/>
        <v>4</v>
      </c>
      <c r="B5" s="50" t="s">
        <v>56</v>
      </c>
      <c r="C5" s="50" t="s">
        <v>57</v>
      </c>
      <c r="D5" s="20">
        <v>4</v>
      </c>
      <c r="E5" s="20">
        <v>8</v>
      </c>
      <c r="F5" s="21">
        <f t="shared" si="0"/>
        <v>12</v>
      </c>
      <c r="G5" s="23"/>
      <c r="H5" s="23" t="str">
        <f t="shared" si="1"/>
        <v/>
      </c>
      <c r="I5" s="21">
        <f t="shared" si="2"/>
        <v>12</v>
      </c>
    </row>
    <row r="6" spans="1:9" ht="24.95" customHeight="1">
      <c r="A6" s="19">
        <f t="shared" si="3"/>
        <v>5</v>
      </c>
      <c r="B6" s="50" t="s">
        <v>58</v>
      </c>
      <c r="C6" s="50" t="s">
        <v>59</v>
      </c>
      <c r="D6" s="20">
        <v>4</v>
      </c>
      <c r="E6" s="20">
        <v>10</v>
      </c>
      <c r="F6" s="21">
        <f t="shared" si="0"/>
        <v>14</v>
      </c>
      <c r="G6" s="23"/>
      <c r="H6" s="23" t="str">
        <f t="shared" si="1"/>
        <v/>
      </c>
      <c r="I6" s="21">
        <f t="shared" si="2"/>
        <v>14</v>
      </c>
    </row>
    <row r="7" spans="1:9" ht="24.95" customHeight="1">
      <c r="A7" s="19">
        <f t="shared" si="3"/>
        <v>6</v>
      </c>
      <c r="B7" s="50" t="s">
        <v>60</v>
      </c>
      <c r="C7" s="50" t="s">
        <v>61</v>
      </c>
      <c r="D7" s="20">
        <v>10</v>
      </c>
      <c r="E7" s="20">
        <v>9</v>
      </c>
      <c r="F7" s="21">
        <f t="shared" si="0"/>
        <v>19</v>
      </c>
      <c r="G7" s="23"/>
      <c r="H7" s="23" t="str">
        <f t="shared" si="1"/>
        <v/>
      </c>
      <c r="I7" s="21">
        <f t="shared" si="2"/>
        <v>19</v>
      </c>
    </row>
    <row r="8" spans="1:9" ht="24.95" customHeight="1">
      <c r="A8" s="19">
        <f t="shared" si="3"/>
        <v>7</v>
      </c>
      <c r="B8" s="50" t="s">
        <v>62</v>
      </c>
      <c r="C8" s="50" t="s">
        <v>63</v>
      </c>
      <c r="D8" s="20">
        <v>10</v>
      </c>
      <c r="E8" s="20">
        <v>12</v>
      </c>
      <c r="F8" s="21">
        <f t="shared" si="0"/>
        <v>22</v>
      </c>
      <c r="G8" s="23"/>
      <c r="H8" s="23" t="str">
        <f t="shared" si="1"/>
        <v/>
      </c>
      <c r="I8" s="21">
        <f t="shared" si="2"/>
        <v>22</v>
      </c>
    </row>
    <row r="9" spans="1:9" ht="24.95" customHeight="1">
      <c r="A9" s="19">
        <f t="shared" si="3"/>
        <v>8</v>
      </c>
      <c r="B9" s="49" t="s">
        <v>64</v>
      </c>
      <c r="C9" s="49" t="s">
        <v>65</v>
      </c>
      <c r="D9" s="20">
        <v>11</v>
      </c>
      <c r="E9" s="20">
        <v>10</v>
      </c>
      <c r="F9" s="21">
        <f t="shared" si="0"/>
        <v>21</v>
      </c>
      <c r="G9" s="23"/>
      <c r="H9" s="23" t="str">
        <f t="shared" si="1"/>
        <v/>
      </c>
      <c r="I9" s="21">
        <f t="shared" si="2"/>
        <v>21</v>
      </c>
    </row>
    <row r="10" spans="1:9" ht="24.95" customHeight="1">
      <c r="A10" s="19">
        <f t="shared" si="3"/>
        <v>9</v>
      </c>
      <c r="B10" s="49" t="s">
        <v>66</v>
      </c>
      <c r="C10" s="49" t="s">
        <v>67</v>
      </c>
      <c r="D10" s="20">
        <v>8</v>
      </c>
      <c r="E10" s="20">
        <v>5</v>
      </c>
      <c r="F10" s="21">
        <f t="shared" si="0"/>
        <v>13</v>
      </c>
      <c r="G10" s="23"/>
      <c r="H10" s="23" t="str">
        <f t="shared" si="1"/>
        <v/>
      </c>
      <c r="I10" s="21">
        <f t="shared" si="2"/>
        <v>13</v>
      </c>
    </row>
    <row r="11" spans="1:9" ht="24.95" customHeight="1">
      <c r="A11" s="19">
        <f t="shared" si="3"/>
        <v>10</v>
      </c>
      <c r="B11" s="50" t="s">
        <v>68</v>
      </c>
      <c r="C11" s="50" t="s">
        <v>69</v>
      </c>
      <c r="D11" s="20">
        <v>4</v>
      </c>
      <c r="E11" s="20">
        <v>11.5</v>
      </c>
      <c r="F11" s="21">
        <f t="shared" si="0"/>
        <v>15.5</v>
      </c>
      <c r="G11" s="23"/>
      <c r="H11" s="23" t="str">
        <f t="shared" si="1"/>
        <v/>
      </c>
      <c r="I11" s="21">
        <f t="shared" si="2"/>
        <v>15.5</v>
      </c>
    </row>
    <row r="12" spans="1:9" ht="24.95" customHeight="1">
      <c r="A12" s="19">
        <f t="shared" si="3"/>
        <v>11</v>
      </c>
      <c r="B12" s="49" t="s">
        <v>70</v>
      </c>
      <c r="C12" s="49" t="s">
        <v>71</v>
      </c>
      <c r="D12" s="20">
        <v>7</v>
      </c>
      <c r="E12" s="20">
        <v>7</v>
      </c>
      <c r="F12" s="21">
        <f t="shared" si="0"/>
        <v>14</v>
      </c>
      <c r="G12" s="23"/>
      <c r="H12" s="23" t="str">
        <f t="shared" si="1"/>
        <v/>
      </c>
      <c r="I12" s="21">
        <f t="shared" si="2"/>
        <v>14</v>
      </c>
    </row>
    <row r="13" spans="1:9" ht="24.95" customHeight="1">
      <c r="A13" s="19">
        <f t="shared" si="3"/>
        <v>12</v>
      </c>
      <c r="B13" s="50" t="s">
        <v>72</v>
      </c>
      <c r="C13" s="50" t="s">
        <v>73</v>
      </c>
      <c r="D13" s="20">
        <v>13</v>
      </c>
      <c r="E13" s="20">
        <v>7</v>
      </c>
      <c r="F13" s="21">
        <f t="shared" si="0"/>
        <v>20</v>
      </c>
      <c r="G13" s="23"/>
      <c r="H13" s="23" t="str">
        <f t="shared" si="1"/>
        <v/>
      </c>
      <c r="I13" s="21">
        <f t="shared" si="2"/>
        <v>20</v>
      </c>
    </row>
    <row r="14" spans="1:9" ht="24.95" customHeight="1">
      <c r="A14" s="19">
        <f t="shared" si="3"/>
        <v>13</v>
      </c>
      <c r="B14" s="49" t="s">
        <v>74</v>
      </c>
      <c r="C14" s="49" t="s">
        <v>75</v>
      </c>
      <c r="D14" s="20">
        <v>8</v>
      </c>
      <c r="E14" s="20">
        <v>12</v>
      </c>
      <c r="F14" s="21">
        <f t="shared" si="0"/>
        <v>20</v>
      </c>
      <c r="G14" s="23"/>
      <c r="H14" s="23" t="str">
        <f t="shared" si="1"/>
        <v/>
      </c>
      <c r="I14" s="58">
        <v>21.5</v>
      </c>
    </row>
    <row r="15" spans="1:9" ht="24.95" customHeight="1">
      <c r="A15" s="19">
        <f t="shared" si="3"/>
        <v>14</v>
      </c>
      <c r="B15" s="50" t="s">
        <v>76</v>
      </c>
      <c r="C15" s="50" t="s">
        <v>77</v>
      </c>
      <c r="D15" s="20">
        <v>0</v>
      </c>
      <c r="E15" s="20">
        <v>10</v>
      </c>
      <c r="F15" s="21">
        <f t="shared" si="0"/>
        <v>10</v>
      </c>
      <c r="G15" s="23"/>
      <c r="H15" s="23" t="str">
        <f t="shared" si="1"/>
        <v/>
      </c>
      <c r="I15" s="21">
        <f t="shared" si="2"/>
        <v>10</v>
      </c>
    </row>
    <row r="16" spans="1:9" ht="24.95" customHeight="1">
      <c r="A16" s="19">
        <f t="shared" si="3"/>
        <v>15</v>
      </c>
      <c r="B16" s="50" t="s">
        <v>78</v>
      </c>
      <c r="C16" s="50" t="s">
        <v>79</v>
      </c>
      <c r="D16" s="20">
        <v>7</v>
      </c>
      <c r="E16" s="20">
        <v>9</v>
      </c>
      <c r="F16" s="21">
        <f t="shared" si="0"/>
        <v>16</v>
      </c>
      <c r="G16" s="23"/>
      <c r="H16" s="23" t="str">
        <f t="shared" si="1"/>
        <v/>
      </c>
      <c r="I16" s="21">
        <f t="shared" si="2"/>
        <v>16</v>
      </c>
    </row>
    <row r="17" spans="1:9" ht="24.95" customHeight="1">
      <c r="A17" s="19">
        <f t="shared" si="3"/>
        <v>16</v>
      </c>
      <c r="B17" s="50" t="s">
        <v>80</v>
      </c>
      <c r="C17" s="50" t="s">
        <v>81</v>
      </c>
      <c r="D17" s="20">
        <v>0</v>
      </c>
      <c r="E17" s="20">
        <v>4</v>
      </c>
      <c r="F17" s="21">
        <f t="shared" si="0"/>
        <v>4</v>
      </c>
      <c r="G17" s="23"/>
      <c r="H17" s="23" t="str">
        <f t="shared" si="1"/>
        <v/>
      </c>
      <c r="I17" s="21">
        <f t="shared" si="2"/>
        <v>4</v>
      </c>
    </row>
    <row r="18" spans="1:9" ht="24.95" customHeight="1">
      <c r="A18" s="19">
        <f t="shared" si="3"/>
        <v>17</v>
      </c>
      <c r="B18" s="50" t="s">
        <v>82</v>
      </c>
      <c r="C18" s="50" t="s">
        <v>83</v>
      </c>
      <c r="D18" s="20">
        <v>10</v>
      </c>
      <c r="E18" s="20">
        <v>7</v>
      </c>
      <c r="F18" s="21">
        <f t="shared" si="0"/>
        <v>17</v>
      </c>
      <c r="G18" s="23"/>
      <c r="H18" s="23" t="str">
        <f t="shared" si="1"/>
        <v/>
      </c>
      <c r="I18" s="21">
        <f t="shared" si="2"/>
        <v>17</v>
      </c>
    </row>
    <row r="19" spans="1:9" ht="24.95" customHeight="1">
      <c r="A19" s="19">
        <f t="shared" si="3"/>
        <v>18</v>
      </c>
      <c r="B19" s="50" t="s">
        <v>84</v>
      </c>
      <c r="C19" s="50" t="s">
        <v>85</v>
      </c>
      <c r="D19" s="20">
        <v>15</v>
      </c>
      <c r="E19" s="20">
        <v>14</v>
      </c>
      <c r="F19" s="21">
        <f t="shared" si="0"/>
        <v>29</v>
      </c>
      <c r="G19" s="23"/>
      <c r="H19" s="23" t="str">
        <f t="shared" si="1"/>
        <v/>
      </c>
      <c r="I19" s="21">
        <f t="shared" si="2"/>
        <v>29</v>
      </c>
    </row>
    <row r="20" spans="1:9" ht="24.95" customHeight="1">
      <c r="A20" s="19">
        <f t="shared" si="3"/>
        <v>19</v>
      </c>
      <c r="B20" s="50" t="s">
        <v>86</v>
      </c>
      <c r="C20" s="50" t="s">
        <v>87</v>
      </c>
      <c r="D20" s="20">
        <v>0</v>
      </c>
      <c r="E20" s="20">
        <v>5.5</v>
      </c>
      <c r="F20" s="21">
        <f t="shared" si="0"/>
        <v>5.5</v>
      </c>
      <c r="G20" s="24"/>
      <c r="H20" s="23" t="str">
        <f t="shared" si="1"/>
        <v/>
      </c>
      <c r="I20" s="58">
        <v>8</v>
      </c>
    </row>
    <row r="21" spans="1:9" ht="24.95" customHeight="1">
      <c r="A21" s="19">
        <f t="shared" si="3"/>
        <v>20</v>
      </c>
      <c r="B21" s="50" t="s">
        <v>88</v>
      </c>
      <c r="C21" s="50" t="s">
        <v>89</v>
      </c>
      <c r="D21" s="20">
        <v>15</v>
      </c>
      <c r="E21" s="20">
        <v>10</v>
      </c>
      <c r="F21" s="21">
        <f t="shared" si="0"/>
        <v>25</v>
      </c>
      <c r="G21" s="23"/>
      <c r="H21" s="23" t="str">
        <f t="shared" si="1"/>
        <v/>
      </c>
      <c r="I21" s="21">
        <f t="shared" si="2"/>
        <v>25</v>
      </c>
    </row>
    <row r="22" spans="1:9" ht="24.95" customHeight="1">
      <c r="A22" s="19">
        <f t="shared" si="3"/>
        <v>21</v>
      </c>
      <c r="B22" s="50" t="s">
        <v>1</v>
      </c>
      <c r="C22" s="50" t="s">
        <v>90</v>
      </c>
      <c r="D22" s="20">
        <v>12</v>
      </c>
      <c r="E22" s="20">
        <v>8</v>
      </c>
      <c r="F22" s="21">
        <f t="shared" si="0"/>
        <v>20</v>
      </c>
      <c r="G22" s="23"/>
      <c r="H22" s="23" t="str">
        <f t="shared" si="1"/>
        <v/>
      </c>
      <c r="I22" s="21">
        <f t="shared" si="2"/>
        <v>20</v>
      </c>
    </row>
    <row r="23" spans="1:9" ht="24.95" customHeight="1">
      <c r="A23" s="19">
        <f t="shared" si="3"/>
        <v>22</v>
      </c>
      <c r="B23" s="50" t="s">
        <v>91</v>
      </c>
      <c r="C23" s="50" t="s">
        <v>92</v>
      </c>
      <c r="D23" s="20">
        <v>10</v>
      </c>
      <c r="E23" s="20"/>
      <c r="F23" s="21">
        <f t="shared" si="0"/>
        <v>10</v>
      </c>
      <c r="G23" s="23"/>
      <c r="H23" s="23" t="str">
        <f t="shared" si="1"/>
        <v/>
      </c>
      <c r="I23" s="21">
        <f t="shared" si="2"/>
        <v>10</v>
      </c>
    </row>
    <row r="24" spans="1:9" ht="24.95" customHeight="1">
      <c r="A24" s="19">
        <f t="shared" si="3"/>
        <v>23</v>
      </c>
      <c r="B24" s="50" t="s">
        <v>93</v>
      </c>
      <c r="C24" s="50" t="s">
        <v>94</v>
      </c>
      <c r="D24" s="20">
        <v>10</v>
      </c>
      <c r="E24" s="20">
        <v>8</v>
      </c>
      <c r="F24" s="21">
        <f t="shared" si="0"/>
        <v>18</v>
      </c>
      <c r="G24" s="23"/>
      <c r="H24" s="23" t="str">
        <f t="shared" si="1"/>
        <v/>
      </c>
      <c r="I24" s="21">
        <f t="shared" si="2"/>
        <v>18</v>
      </c>
    </row>
    <row r="25" spans="1:9" ht="24.95" customHeight="1">
      <c r="A25" s="19">
        <f t="shared" si="3"/>
        <v>24</v>
      </c>
      <c r="B25" s="51" t="s">
        <v>95</v>
      </c>
      <c r="C25" s="51" t="s">
        <v>96</v>
      </c>
      <c r="D25" s="20" t="s">
        <v>103</v>
      </c>
      <c r="E25" s="20" t="s">
        <v>103</v>
      </c>
      <c r="F25" s="21" t="e">
        <f t="shared" si="0"/>
        <v>#VALUE!</v>
      </c>
      <c r="G25" s="23"/>
      <c r="H25" s="23" t="str">
        <f t="shared" si="1"/>
        <v/>
      </c>
      <c r="I25" s="21" t="e">
        <f t="shared" si="2"/>
        <v>#VALUE!</v>
      </c>
    </row>
    <row r="26" spans="1:9" ht="24.95" customHeight="1">
      <c r="A26" s="19">
        <f t="shared" si="3"/>
        <v>25</v>
      </c>
      <c r="B26" s="51" t="s">
        <v>97</v>
      </c>
      <c r="C26" s="51" t="s">
        <v>98</v>
      </c>
      <c r="D26" s="20">
        <v>15</v>
      </c>
      <c r="E26" s="20">
        <v>10</v>
      </c>
      <c r="F26" s="21">
        <f t="shared" si="0"/>
        <v>25</v>
      </c>
      <c r="G26" s="23"/>
      <c r="H26" s="23" t="str">
        <f t="shared" si="1"/>
        <v/>
      </c>
      <c r="I26" s="21">
        <f t="shared" si="2"/>
        <v>25</v>
      </c>
    </row>
    <row r="27" spans="1:9" ht="24.95" customHeight="1">
      <c r="A27" s="19">
        <f t="shared" si="3"/>
        <v>26</v>
      </c>
      <c r="B27" s="51" t="s">
        <v>99</v>
      </c>
      <c r="C27" s="51" t="s">
        <v>100</v>
      </c>
      <c r="D27" s="20" t="s">
        <v>103</v>
      </c>
      <c r="E27" s="20" t="s">
        <v>103</v>
      </c>
      <c r="F27" s="21" t="e">
        <f t="shared" si="0"/>
        <v>#VALUE!</v>
      </c>
      <c r="G27" s="23"/>
      <c r="H27" s="23" t="str">
        <f t="shared" si="1"/>
        <v/>
      </c>
      <c r="I27" s="21" t="e">
        <f t="shared" si="2"/>
        <v>#VALUE!</v>
      </c>
    </row>
    <row r="28" spans="1:9" ht="24.95" customHeight="1">
      <c r="A28" s="19">
        <f t="shared" si="3"/>
        <v>27</v>
      </c>
      <c r="B28" s="51" t="s">
        <v>101</v>
      </c>
      <c r="C28" s="51" t="s">
        <v>102</v>
      </c>
      <c r="D28" s="20">
        <v>6</v>
      </c>
      <c r="E28" s="20">
        <v>12.5</v>
      </c>
      <c r="F28" s="21">
        <f t="shared" si="0"/>
        <v>18.5</v>
      </c>
      <c r="G28" s="23"/>
      <c r="H28" s="23" t="str">
        <f t="shared" si="1"/>
        <v/>
      </c>
      <c r="I28" s="21">
        <f t="shared" si="2"/>
        <v>18.5</v>
      </c>
    </row>
  </sheetData>
  <sortState ref="B2:C36">
    <sortCondition ref="B2"/>
  </sortState>
  <printOptions horizontalCentered="1" verticalCentered="1"/>
  <pageMargins left="0.19685039370078741" right="0.19685039370078741" top="0.78740157480314965" bottom="0.62992125984251968" header="0.19685039370078741" footer="0.62992125984251968"/>
  <pageSetup paperSize="9" scale="90" orientation="portrait" r:id="rId1"/>
  <headerFooter alignWithMargins="0">
    <oddHeader xml:space="preserve">&amp;L&amp;"Comic Sans MS,Gras"&amp;12السنة الثالثة تسويــق الخدمات
2019/2018&amp;C
   &amp;"Comic Sans MS,Gras"&amp;12محضر العلامات لمقياس:
 تسويق فندقي
 الفوج&amp;P  &amp;R&amp;"Comic Sans MS,Gras"&amp;12 كلية العلوم الاقتصادية و علوم التسيير
 قسم العلوم المالية
-نظام LMD-
</oddHeader>
    <oddFooter>&amp;C&amp;"Comic Sans MS,Gras"&amp;12 الامضاء:&amp;R&amp;"Mudir MT,Gras"&amp;12 ا&amp;"Comic Sans MS,Gras"لأستاذ(ة):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rightToLeft="1" view="pageBreakPreview" zoomScale="110" zoomScaleSheetLayoutView="110" workbookViewId="0">
      <selection activeCell="D21" sqref="D21"/>
    </sheetView>
  </sheetViews>
  <sheetFormatPr baseColWidth="10" defaultRowHeight="21.95" customHeight="1"/>
  <cols>
    <col min="1" max="1" width="5.7109375" style="25" customWidth="1"/>
    <col min="2" max="2" width="14.7109375" style="26" customWidth="1"/>
    <col min="3" max="3" width="20.7109375" style="27" customWidth="1"/>
    <col min="4" max="4" width="10.7109375" style="26" customWidth="1"/>
    <col min="5" max="6" width="10.7109375" style="25" customWidth="1"/>
    <col min="7" max="8" width="10.7109375" style="26" customWidth="1"/>
    <col min="9" max="9" width="12.85546875" style="25" customWidth="1"/>
    <col min="10" max="256" width="11.5703125" style="1"/>
    <col min="257" max="257" width="3.85546875" style="1" bestFit="1" customWidth="1"/>
    <col min="258" max="258" width="15.140625" style="1" customWidth="1"/>
    <col min="259" max="259" width="16.42578125" style="1" customWidth="1"/>
    <col min="260" max="264" width="7.5703125" style="1" customWidth="1"/>
    <col min="265" max="265" width="10.85546875" style="1" customWidth="1"/>
    <col min="266" max="512" width="11.5703125" style="1"/>
    <col min="513" max="513" width="3.85546875" style="1" bestFit="1" customWidth="1"/>
    <col min="514" max="514" width="15.140625" style="1" customWidth="1"/>
    <col min="515" max="515" width="16.42578125" style="1" customWidth="1"/>
    <col min="516" max="520" width="7.5703125" style="1" customWidth="1"/>
    <col min="521" max="521" width="10.85546875" style="1" customWidth="1"/>
    <col min="522" max="768" width="11.5703125" style="1"/>
    <col min="769" max="769" width="3.85546875" style="1" bestFit="1" customWidth="1"/>
    <col min="770" max="770" width="15.140625" style="1" customWidth="1"/>
    <col min="771" max="771" width="16.42578125" style="1" customWidth="1"/>
    <col min="772" max="776" width="7.5703125" style="1" customWidth="1"/>
    <col min="777" max="777" width="10.85546875" style="1" customWidth="1"/>
    <col min="778" max="1024" width="11.5703125" style="1"/>
    <col min="1025" max="1025" width="3.85546875" style="1" bestFit="1" customWidth="1"/>
    <col min="1026" max="1026" width="15.140625" style="1" customWidth="1"/>
    <col min="1027" max="1027" width="16.42578125" style="1" customWidth="1"/>
    <col min="1028" max="1032" width="7.5703125" style="1" customWidth="1"/>
    <col min="1033" max="1033" width="10.85546875" style="1" customWidth="1"/>
    <col min="1034" max="1280" width="11.5703125" style="1"/>
    <col min="1281" max="1281" width="3.85546875" style="1" bestFit="1" customWidth="1"/>
    <col min="1282" max="1282" width="15.140625" style="1" customWidth="1"/>
    <col min="1283" max="1283" width="16.42578125" style="1" customWidth="1"/>
    <col min="1284" max="1288" width="7.5703125" style="1" customWidth="1"/>
    <col min="1289" max="1289" width="10.85546875" style="1" customWidth="1"/>
    <col min="1290" max="1536" width="11.5703125" style="1"/>
    <col min="1537" max="1537" width="3.85546875" style="1" bestFit="1" customWidth="1"/>
    <col min="1538" max="1538" width="15.140625" style="1" customWidth="1"/>
    <col min="1539" max="1539" width="16.42578125" style="1" customWidth="1"/>
    <col min="1540" max="1544" width="7.5703125" style="1" customWidth="1"/>
    <col min="1545" max="1545" width="10.85546875" style="1" customWidth="1"/>
    <col min="1546" max="1792" width="11.5703125" style="1"/>
    <col min="1793" max="1793" width="3.85546875" style="1" bestFit="1" customWidth="1"/>
    <col min="1794" max="1794" width="15.140625" style="1" customWidth="1"/>
    <col min="1795" max="1795" width="16.42578125" style="1" customWidth="1"/>
    <col min="1796" max="1800" width="7.5703125" style="1" customWidth="1"/>
    <col min="1801" max="1801" width="10.85546875" style="1" customWidth="1"/>
    <col min="1802" max="2048" width="11.5703125" style="1"/>
    <col min="2049" max="2049" width="3.85546875" style="1" bestFit="1" customWidth="1"/>
    <col min="2050" max="2050" width="15.140625" style="1" customWidth="1"/>
    <col min="2051" max="2051" width="16.42578125" style="1" customWidth="1"/>
    <col min="2052" max="2056" width="7.5703125" style="1" customWidth="1"/>
    <col min="2057" max="2057" width="10.85546875" style="1" customWidth="1"/>
    <col min="2058" max="2304" width="11.5703125" style="1"/>
    <col min="2305" max="2305" width="3.85546875" style="1" bestFit="1" customWidth="1"/>
    <col min="2306" max="2306" width="15.140625" style="1" customWidth="1"/>
    <col min="2307" max="2307" width="16.42578125" style="1" customWidth="1"/>
    <col min="2308" max="2312" width="7.5703125" style="1" customWidth="1"/>
    <col min="2313" max="2313" width="10.85546875" style="1" customWidth="1"/>
    <col min="2314" max="2560" width="11.5703125" style="1"/>
    <col min="2561" max="2561" width="3.85546875" style="1" bestFit="1" customWidth="1"/>
    <col min="2562" max="2562" width="15.140625" style="1" customWidth="1"/>
    <col min="2563" max="2563" width="16.42578125" style="1" customWidth="1"/>
    <col min="2564" max="2568" width="7.5703125" style="1" customWidth="1"/>
    <col min="2569" max="2569" width="10.85546875" style="1" customWidth="1"/>
    <col min="2570" max="2816" width="11.5703125" style="1"/>
    <col min="2817" max="2817" width="3.85546875" style="1" bestFit="1" customWidth="1"/>
    <col min="2818" max="2818" width="15.140625" style="1" customWidth="1"/>
    <col min="2819" max="2819" width="16.42578125" style="1" customWidth="1"/>
    <col min="2820" max="2824" width="7.5703125" style="1" customWidth="1"/>
    <col min="2825" max="2825" width="10.85546875" style="1" customWidth="1"/>
    <col min="2826" max="3072" width="11.5703125" style="1"/>
    <col min="3073" max="3073" width="3.85546875" style="1" bestFit="1" customWidth="1"/>
    <col min="3074" max="3074" width="15.140625" style="1" customWidth="1"/>
    <col min="3075" max="3075" width="16.42578125" style="1" customWidth="1"/>
    <col min="3076" max="3080" width="7.5703125" style="1" customWidth="1"/>
    <col min="3081" max="3081" width="10.85546875" style="1" customWidth="1"/>
    <col min="3082" max="3328" width="11.5703125" style="1"/>
    <col min="3329" max="3329" width="3.85546875" style="1" bestFit="1" customWidth="1"/>
    <col min="3330" max="3330" width="15.140625" style="1" customWidth="1"/>
    <col min="3331" max="3331" width="16.42578125" style="1" customWidth="1"/>
    <col min="3332" max="3336" width="7.5703125" style="1" customWidth="1"/>
    <col min="3337" max="3337" width="10.85546875" style="1" customWidth="1"/>
    <col min="3338" max="3584" width="11.5703125" style="1"/>
    <col min="3585" max="3585" width="3.85546875" style="1" bestFit="1" customWidth="1"/>
    <col min="3586" max="3586" width="15.140625" style="1" customWidth="1"/>
    <col min="3587" max="3587" width="16.42578125" style="1" customWidth="1"/>
    <col min="3588" max="3592" width="7.5703125" style="1" customWidth="1"/>
    <col min="3593" max="3593" width="10.85546875" style="1" customWidth="1"/>
    <col min="3594" max="3840" width="11.5703125" style="1"/>
    <col min="3841" max="3841" width="3.85546875" style="1" bestFit="1" customWidth="1"/>
    <col min="3842" max="3842" width="15.140625" style="1" customWidth="1"/>
    <col min="3843" max="3843" width="16.42578125" style="1" customWidth="1"/>
    <col min="3844" max="3848" width="7.5703125" style="1" customWidth="1"/>
    <col min="3849" max="3849" width="10.85546875" style="1" customWidth="1"/>
    <col min="3850" max="4096" width="11.5703125" style="1"/>
    <col min="4097" max="4097" width="3.85546875" style="1" bestFit="1" customWidth="1"/>
    <col min="4098" max="4098" width="15.140625" style="1" customWidth="1"/>
    <col min="4099" max="4099" width="16.42578125" style="1" customWidth="1"/>
    <col min="4100" max="4104" width="7.5703125" style="1" customWidth="1"/>
    <col min="4105" max="4105" width="10.85546875" style="1" customWidth="1"/>
    <col min="4106" max="4352" width="11.5703125" style="1"/>
    <col min="4353" max="4353" width="3.85546875" style="1" bestFit="1" customWidth="1"/>
    <col min="4354" max="4354" width="15.140625" style="1" customWidth="1"/>
    <col min="4355" max="4355" width="16.42578125" style="1" customWidth="1"/>
    <col min="4356" max="4360" width="7.5703125" style="1" customWidth="1"/>
    <col min="4361" max="4361" width="10.85546875" style="1" customWidth="1"/>
    <col min="4362" max="4608" width="11.5703125" style="1"/>
    <col min="4609" max="4609" width="3.85546875" style="1" bestFit="1" customWidth="1"/>
    <col min="4610" max="4610" width="15.140625" style="1" customWidth="1"/>
    <col min="4611" max="4611" width="16.42578125" style="1" customWidth="1"/>
    <col min="4612" max="4616" width="7.5703125" style="1" customWidth="1"/>
    <col min="4617" max="4617" width="10.85546875" style="1" customWidth="1"/>
    <col min="4618" max="4864" width="11.5703125" style="1"/>
    <col min="4865" max="4865" width="3.85546875" style="1" bestFit="1" customWidth="1"/>
    <col min="4866" max="4866" width="15.140625" style="1" customWidth="1"/>
    <col min="4867" max="4867" width="16.42578125" style="1" customWidth="1"/>
    <col min="4868" max="4872" width="7.5703125" style="1" customWidth="1"/>
    <col min="4873" max="4873" width="10.85546875" style="1" customWidth="1"/>
    <col min="4874" max="5120" width="11.5703125" style="1"/>
    <col min="5121" max="5121" width="3.85546875" style="1" bestFit="1" customWidth="1"/>
    <col min="5122" max="5122" width="15.140625" style="1" customWidth="1"/>
    <col min="5123" max="5123" width="16.42578125" style="1" customWidth="1"/>
    <col min="5124" max="5128" width="7.5703125" style="1" customWidth="1"/>
    <col min="5129" max="5129" width="10.85546875" style="1" customWidth="1"/>
    <col min="5130" max="5376" width="11.5703125" style="1"/>
    <col min="5377" max="5377" width="3.85546875" style="1" bestFit="1" customWidth="1"/>
    <col min="5378" max="5378" width="15.140625" style="1" customWidth="1"/>
    <col min="5379" max="5379" width="16.42578125" style="1" customWidth="1"/>
    <col min="5380" max="5384" width="7.5703125" style="1" customWidth="1"/>
    <col min="5385" max="5385" width="10.85546875" style="1" customWidth="1"/>
    <col min="5386" max="5632" width="11.5703125" style="1"/>
    <col min="5633" max="5633" width="3.85546875" style="1" bestFit="1" customWidth="1"/>
    <col min="5634" max="5634" width="15.140625" style="1" customWidth="1"/>
    <col min="5635" max="5635" width="16.42578125" style="1" customWidth="1"/>
    <col min="5636" max="5640" width="7.5703125" style="1" customWidth="1"/>
    <col min="5641" max="5641" width="10.85546875" style="1" customWidth="1"/>
    <col min="5642" max="5888" width="11.5703125" style="1"/>
    <col min="5889" max="5889" width="3.85546875" style="1" bestFit="1" customWidth="1"/>
    <col min="5890" max="5890" width="15.140625" style="1" customWidth="1"/>
    <col min="5891" max="5891" width="16.42578125" style="1" customWidth="1"/>
    <col min="5892" max="5896" width="7.5703125" style="1" customWidth="1"/>
    <col min="5897" max="5897" width="10.85546875" style="1" customWidth="1"/>
    <col min="5898" max="6144" width="11.5703125" style="1"/>
    <col min="6145" max="6145" width="3.85546875" style="1" bestFit="1" customWidth="1"/>
    <col min="6146" max="6146" width="15.140625" style="1" customWidth="1"/>
    <col min="6147" max="6147" width="16.42578125" style="1" customWidth="1"/>
    <col min="6148" max="6152" width="7.5703125" style="1" customWidth="1"/>
    <col min="6153" max="6153" width="10.85546875" style="1" customWidth="1"/>
    <col min="6154" max="6400" width="11.5703125" style="1"/>
    <col min="6401" max="6401" width="3.85546875" style="1" bestFit="1" customWidth="1"/>
    <col min="6402" max="6402" width="15.140625" style="1" customWidth="1"/>
    <col min="6403" max="6403" width="16.42578125" style="1" customWidth="1"/>
    <col min="6404" max="6408" width="7.5703125" style="1" customWidth="1"/>
    <col min="6409" max="6409" width="10.85546875" style="1" customWidth="1"/>
    <col min="6410" max="6656" width="11.5703125" style="1"/>
    <col min="6657" max="6657" width="3.85546875" style="1" bestFit="1" customWidth="1"/>
    <col min="6658" max="6658" width="15.140625" style="1" customWidth="1"/>
    <col min="6659" max="6659" width="16.42578125" style="1" customWidth="1"/>
    <col min="6660" max="6664" width="7.5703125" style="1" customWidth="1"/>
    <col min="6665" max="6665" width="10.85546875" style="1" customWidth="1"/>
    <col min="6666" max="6912" width="11.5703125" style="1"/>
    <col min="6913" max="6913" width="3.85546875" style="1" bestFit="1" customWidth="1"/>
    <col min="6914" max="6914" width="15.140625" style="1" customWidth="1"/>
    <col min="6915" max="6915" width="16.42578125" style="1" customWidth="1"/>
    <col min="6916" max="6920" width="7.5703125" style="1" customWidth="1"/>
    <col min="6921" max="6921" width="10.85546875" style="1" customWidth="1"/>
    <col min="6922" max="7168" width="11.5703125" style="1"/>
    <col min="7169" max="7169" width="3.85546875" style="1" bestFit="1" customWidth="1"/>
    <col min="7170" max="7170" width="15.140625" style="1" customWidth="1"/>
    <col min="7171" max="7171" width="16.42578125" style="1" customWidth="1"/>
    <col min="7172" max="7176" width="7.5703125" style="1" customWidth="1"/>
    <col min="7177" max="7177" width="10.85546875" style="1" customWidth="1"/>
    <col min="7178" max="7424" width="11.5703125" style="1"/>
    <col min="7425" max="7425" width="3.85546875" style="1" bestFit="1" customWidth="1"/>
    <col min="7426" max="7426" width="15.140625" style="1" customWidth="1"/>
    <col min="7427" max="7427" width="16.42578125" style="1" customWidth="1"/>
    <col min="7428" max="7432" width="7.5703125" style="1" customWidth="1"/>
    <col min="7433" max="7433" width="10.85546875" style="1" customWidth="1"/>
    <col min="7434" max="7680" width="11.5703125" style="1"/>
    <col min="7681" max="7681" width="3.85546875" style="1" bestFit="1" customWidth="1"/>
    <col min="7682" max="7682" width="15.140625" style="1" customWidth="1"/>
    <col min="7683" max="7683" width="16.42578125" style="1" customWidth="1"/>
    <col min="7684" max="7688" width="7.5703125" style="1" customWidth="1"/>
    <col min="7689" max="7689" width="10.85546875" style="1" customWidth="1"/>
    <col min="7690" max="7936" width="11.5703125" style="1"/>
    <col min="7937" max="7937" width="3.85546875" style="1" bestFit="1" customWidth="1"/>
    <col min="7938" max="7938" width="15.140625" style="1" customWidth="1"/>
    <col min="7939" max="7939" width="16.42578125" style="1" customWidth="1"/>
    <col min="7940" max="7944" width="7.5703125" style="1" customWidth="1"/>
    <col min="7945" max="7945" width="10.85546875" style="1" customWidth="1"/>
    <col min="7946" max="8192" width="11.5703125" style="1"/>
    <col min="8193" max="8193" width="3.85546875" style="1" bestFit="1" customWidth="1"/>
    <col min="8194" max="8194" width="15.140625" style="1" customWidth="1"/>
    <col min="8195" max="8195" width="16.42578125" style="1" customWidth="1"/>
    <col min="8196" max="8200" width="7.5703125" style="1" customWidth="1"/>
    <col min="8201" max="8201" width="10.85546875" style="1" customWidth="1"/>
    <col min="8202" max="8448" width="11.5703125" style="1"/>
    <col min="8449" max="8449" width="3.85546875" style="1" bestFit="1" customWidth="1"/>
    <col min="8450" max="8450" width="15.140625" style="1" customWidth="1"/>
    <col min="8451" max="8451" width="16.42578125" style="1" customWidth="1"/>
    <col min="8452" max="8456" width="7.5703125" style="1" customWidth="1"/>
    <col min="8457" max="8457" width="10.85546875" style="1" customWidth="1"/>
    <col min="8458" max="8704" width="11.5703125" style="1"/>
    <col min="8705" max="8705" width="3.85546875" style="1" bestFit="1" customWidth="1"/>
    <col min="8706" max="8706" width="15.140625" style="1" customWidth="1"/>
    <col min="8707" max="8707" width="16.42578125" style="1" customWidth="1"/>
    <col min="8708" max="8712" width="7.5703125" style="1" customWidth="1"/>
    <col min="8713" max="8713" width="10.85546875" style="1" customWidth="1"/>
    <col min="8714" max="8960" width="11.5703125" style="1"/>
    <col min="8961" max="8961" width="3.85546875" style="1" bestFit="1" customWidth="1"/>
    <col min="8962" max="8962" width="15.140625" style="1" customWidth="1"/>
    <col min="8963" max="8963" width="16.42578125" style="1" customWidth="1"/>
    <col min="8964" max="8968" width="7.5703125" style="1" customWidth="1"/>
    <col min="8969" max="8969" width="10.85546875" style="1" customWidth="1"/>
    <col min="8970" max="9216" width="11.5703125" style="1"/>
    <col min="9217" max="9217" width="3.85546875" style="1" bestFit="1" customWidth="1"/>
    <col min="9218" max="9218" width="15.140625" style="1" customWidth="1"/>
    <col min="9219" max="9219" width="16.42578125" style="1" customWidth="1"/>
    <col min="9220" max="9224" width="7.5703125" style="1" customWidth="1"/>
    <col min="9225" max="9225" width="10.85546875" style="1" customWidth="1"/>
    <col min="9226" max="9472" width="11.5703125" style="1"/>
    <col min="9473" max="9473" width="3.85546875" style="1" bestFit="1" customWidth="1"/>
    <col min="9474" max="9474" width="15.140625" style="1" customWidth="1"/>
    <col min="9475" max="9475" width="16.42578125" style="1" customWidth="1"/>
    <col min="9476" max="9480" width="7.5703125" style="1" customWidth="1"/>
    <col min="9481" max="9481" width="10.85546875" style="1" customWidth="1"/>
    <col min="9482" max="9728" width="11.5703125" style="1"/>
    <col min="9729" max="9729" width="3.85546875" style="1" bestFit="1" customWidth="1"/>
    <col min="9730" max="9730" width="15.140625" style="1" customWidth="1"/>
    <col min="9731" max="9731" width="16.42578125" style="1" customWidth="1"/>
    <col min="9732" max="9736" width="7.5703125" style="1" customWidth="1"/>
    <col min="9737" max="9737" width="10.85546875" style="1" customWidth="1"/>
    <col min="9738" max="9984" width="11.5703125" style="1"/>
    <col min="9985" max="9985" width="3.85546875" style="1" bestFit="1" customWidth="1"/>
    <col min="9986" max="9986" width="15.140625" style="1" customWidth="1"/>
    <col min="9987" max="9987" width="16.42578125" style="1" customWidth="1"/>
    <col min="9988" max="9992" width="7.5703125" style="1" customWidth="1"/>
    <col min="9993" max="9993" width="10.85546875" style="1" customWidth="1"/>
    <col min="9994" max="10240" width="11.5703125" style="1"/>
    <col min="10241" max="10241" width="3.85546875" style="1" bestFit="1" customWidth="1"/>
    <col min="10242" max="10242" width="15.140625" style="1" customWidth="1"/>
    <col min="10243" max="10243" width="16.42578125" style="1" customWidth="1"/>
    <col min="10244" max="10248" width="7.5703125" style="1" customWidth="1"/>
    <col min="10249" max="10249" width="10.85546875" style="1" customWidth="1"/>
    <col min="10250" max="10496" width="11.5703125" style="1"/>
    <col min="10497" max="10497" width="3.85546875" style="1" bestFit="1" customWidth="1"/>
    <col min="10498" max="10498" width="15.140625" style="1" customWidth="1"/>
    <col min="10499" max="10499" width="16.42578125" style="1" customWidth="1"/>
    <col min="10500" max="10504" width="7.5703125" style="1" customWidth="1"/>
    <col min="10505" max="10505" width="10.85546875" style="1" customWidth="1"/>
    <col min="10506" max="10752" width="11.5703125" style="1"/>
    <col min="10753" max="10753" width="3.85546875" style="1" bestFit="1" customWidth="1"/>
    <col min="10754" max="10754" width="15.140625" style="1" customWidth="1"/>
    <col min="10755" max="10755" width="16.42578125" style="1" customWidth="1"/>
    <col min="10756" max="10760" width="7.5703125" style="1" customWidth="1"/>
    <col min="10761" max="10761" width="10.85546875" style="1" customWidth="1"/>
    <col min="10762" max="11008" width="11.5703125" style="1"/>
    <col min="11009" max="11009" width="3.85546875" style="1" bestFit="1" customWidth="1"/>
    <col min="11010" max="11010" width="15.140625" style="1" customWidth="1"/>
    <col min="11011" max="11011" width="16.42578125" style="1" customWidth="1"/>
    <col min="11012" max="11016" width="7.5703125" style="1" customWidth="1"/>
    <col min="11017" max="11017" width="10.85546875" style="1" customWidth="1"/>
    <col min="11018" max="11264" width="11.5703125" style="1"/>
    <col min="11265" max="11265" width="3.85546875" style="1" bestFit="1" customWidth="1"/>
    <col min="11266" max="11266" width="15.140625" style="1" customWidth="1"/>
    <col min="11267" max="11267" width="16.42578125" style="1" customWidth="1"/>
    <col min="11268" max="11272" width="7.5703125" style="1" customWidth="1"/>
    <col min="11273" max="11273" width="10.85546875" style="1" customWidth="1"/>
    <col min="11274" max="11520" width="11.5703125" style="1"/>
    <col min="11521" max="11521" width="3.85546875" style="1" bestFit="1" customWidth="1"/>
    <col min="11522" max="11522" width="15.140625" style="1" customWidth="1"/>
    <col min="11523" max="11523" width="16.42578125" style="1" customWidth="1"/>
    <col min="11524" max="11528" width="7.5703125" style="1" customWidth="1"/>
    <col min="11529" max="11529" width="10.85546875" style="1" customWidth="1"/>
    <col min="11530" max="11776" width="11.5703125" style="1"/>
    <col min="11777" max="11777" width="3.85546875" style="1" bestFit="1" customWidth="1"/>
    <col min="11778" max="11778" width="15.140625" style="1" customWidth="1"/>
    <col min="11779" max="11779" width="16.42578125" style="1" customWidth="1"/>
    <col min="11780" max="11784" width="7.5703125" style="1" customWidth="1"/>
    <col min="11785" max="11785" width="10.85546875" style="1" customWidth="1"/>
    <col min="11786" max="12032" width="11.5703125" style="1"/>
    <col min="12033" max="12033" width="3.85546875" style="1" bestFit="1" customWidth="1"/>
    <col min="12034" max="12034" width="15.140625" style="1" customWidth="1"/>
    <col min="12035" max="12035" width="16.42578125" style="1" customWidth="1"/>
    <col min="12036" max="12040" width="7.5703125" style="1" customWidth="1"/>
    <col min="12041" max="12041" width="10.85546875" style="1" customWidth="1"/>
    <col min="12042" max="12288" width="11.5703125" style="1"/>
    <col min="12289" max="12289" width="3.85546875" style="1" bestFit="1" customWidth="1"/>
    <col min="12290" max="12290" width="15.140625" style="1" customWidth="1"/>
    <col min="12291" max="12291" width="16.42578125" style="1" customWidth="1"/>
    <col min="12292" max="12296" width="7.5703125" style="1" customWidth="1"/>
    <col min="12297" max="12297" width="10.85546875" style="1" customWidth="1"/>
    <col min="12298" max="12544" width="11.5703125" style="1"/>
    <col min="12545" max="12545" width="3.85546875" style="1" bestFit="1" customWidth="1"/>
    <col min="12546" max="12546" width="15.140625" style="1" customWidth="1"/>
    <col min="12547" max="12547" width="16.42578125" style="1" customWidth="1"/>
    <col min="12548" max="12552" width="7.5703125" style="1" customWidth="1"/>
    <col min="12553" max="12553" width="10.85546875" style="1" customWidth="1"/>
    <col min="12554" max="12800" width="11.5703125" style="1"/>
    <col min="12801" max="12801" width="3.85546875" style="1" bestFit="1" customWidth="1"/>
    <col min="12802" max="12802" width="15.140625" style="1" customWidth="1"/>
    <col min="12803" max="12803" width="16.42578125" style="1" customWidth="1"/>
    <col min="12804" max="12808" width="7.5703125" style="1" customWidth="1"/>
    <col min="12809" max="12809" width="10.85546875" style="1" customWidth="1"/>
    <col min="12810" max="13056" width="11.5703125" style="1"/>
    <col min="13057" max="13057" width="3.85546875" style="1" bestFit="1" customWidth="1"/>
    <col min="13058" max="13058" width="15.140625" style="1" customWidth="1"/>
    <col min="13059" max="13059" width="16.42578125" style="1" customWidth="1"/>
    <col min="13060" max="13064" width="7.5703125" style="1" customWidth="1"/>
    <col min="13065" max="13065" width="10.85546875" style="1" customWidth="1"/>
    <col min="13066" max="13312" width="11.5703125" style="1"/>
    <col min="13313" max="13313" width="3.85546875" style="1" bestFit="1" customWidth="1"/>
    <col min="13314" max="13314" width="15.140625" style="1" customWidth="1"/>
    <col min="13315" max="13315" width="16.42578125" style="1" customWidth="1"/>
    <col min="13316" max="13320" width="7.5703125" style="1" customWidth="1"/>
    <col min="13321" max="13321" width="10.85546875" style="1" customWidth="1"/>
    <col min="13322" max="13568" width="11.5703125" style="1"/>
    <col min="13569" max="13569" width="3.85546875" style="1" bestFit="1" customWidth="1"/>
    <col min="13570" max="13570" width="15.140625" style="1" customWidth="1"/>
    <col min="13571" max="13571" width="16.42578125" style="1" customWidth="1"/>
    <col min="13572" max="13576" width="7.5703125" style="1" customWidth="1"/>
    <col min="13577" max="13577" width="10.85546875" style="1" customWidth="1"/>
    <col min="13578" max="13824" width="11.5703125" style="1"/>
    <col min="13825" max="13825" width="3.85546875" style="1" bestFit="1" customWidth="1"/>
    <col min="13826" max="13826" width="15.140625" style="1" customWidth="1"/>
    <col min="13827" max="13827" width="16.42578125" style="1" customWidth="1"/>
    <col min="13828" max="13832" width="7.5703125" style="1" customWidth="1"/>
    <col min="13833" max="13833" width="10.85546875" style="1" customWidth="1"/>
    <col min="13834" max="14080" width="11.5703125" style="1"/>
    <col min="14081" max="14081" width="3.85546875" style="1" bestFit="1" customWidth="1"/>
    <col min="14082" max="14082" width="15.140625" style="1" customWidth="1"/>
    <col min="14083" max="14083" width="16.42578125" style="1" customWidth="1"/>
    <col min="14084" max="14088" width="7.5703125" style="1" customWidth="1"/>
    <col min="14089" max="14089" width="10.85546875" style="1" customWidth="1"/>
    <col min="14090" max="14336" width="11.5703125" style="1"/>
    <col min="14337" max="14337" width="3.85546875" style="1" bestFit="1" customWidth="1"/>
    <col min="14338" max="14338" width="15.140625" style="1" customWidth="1"/>
    <col min="14339" max="14339" width="16.42578125" style="1" customWidth="1"/>
    <col min="14340" max="14344" width="7.5703125" style="1" customWidth="1"/>
    <col min="14345" max="14345" width="10.85546875" style="1" customWidth="1"/>
    <col min="14346" max="14592" width="11.5703125" style="1"/>
    <col min="14593" max="14593" width="3.85546875" style="1" bestFit="1" customWidth="1"/>
    <col min="14594" max="14594" width="15.140625" style="1" customWidth="1"/>
    <col min="14595" max="14595" width="16.42578125" style="1" customWidth="1"/>
    <col min="14596" max="14600" width="7.5703125" style="1" customWidth="1"/>
    <col min="14601" max="14601" width="10.85546875" style="1" customWidth="1"/>
    <col min="14602" max="14848" width="11.5703125" style="1"/>
    <col min="14849" max="14849" width="3.85546875" style="1" bestFit="1" customWidth="1"/>
    <col min="14850" max="14850" width="15.140625" style="1" customWidth="1"/>
    <col min="14851" max="14851" width="16.42578125" style="1" customWidth="1"/>
    <col min="14852" max="14856" width="7.5703125" style="1" customWidth="1"/>
    <col min="14857" max="14857" width="10.85546875" style="1" customWidth="1"/>
    <col min="14858" max="15104" width="11.5703125" style="1"/>
    <col min="15105" max="15105" width="3.85546875" style="1" bestFit="1" customWidth="1"/>
    <col min="15106" max="15106" width="15.140625" style="1" customWidth="1"/>
    <col min="15107" max="15107" width="16.42578125" style="1" customWidth="1"/>
    <col min="15108" max="15112" width="7.5703125" style="1" customWidth="1"/>
    <col min="15113" max="15113" width="10.85546875" style="1" customWidth="1"/>
    <col min="15114" max="15360" width="11.5703125" style="1"/>
    <col min="15361" max="15361" width="3.85546875" style="1" bestFit="1" customWidth="1"/>
    <col min="15362" max="15362" width="15.140625" style="1" customWidth="1"/>
    <col min="15363" max="15363" width="16.42578125" style="1" customWidth="1"/>
    <col min="15364" max="15368" width="7.5703125" style="1" customWidth="1"/>
    <col min="15369" max="15369" width="10.85546875" style="1" customWidth="1"/>
    <col min="15370" max="15616" width="11.5703125" style="1"/>
    <col min="15617" max="15617" width="3.85546875" style="1" bestFit="1" customWidth="1"/>
    <col min="15618" max="15618" width="15.140625" style="1" customWidth="1"/>
    <col min="15619" max="15619" width="16.42578125" style="1" customWidth="1"/>
    <col min="15620" max="15624" width="7.5703125" style="1" customWidth="1"/>
    <col min="15625" max="15625" width="10.85546875" style="1" customWidth="1"/>
    <col min="15626" max="15872" width="11.5703125" style="1"/>
    <col min="15873" max="15873" width="3.85546875" style="1" bestFit="1" customWidth="1"/>
    <col min="15874" max="15874" width="15.140625" style="1" customWidth="1"/>
    <col min="15875" max="15875" width="16.42578125" style="1" customWidth="1"/>
    <col min="15876" max="15880" width="7.5703125" style="1" customWidth="1"/>
    <col min="15881" max="15881" width="10.85546875" style="1" customWidth="1"/>
    <col min="15882" max="16128" width="11.5703125" style="1"/>
    <col min="16129" max="16129" width="3.85546875" style="1" bestFit="1" customWidth="1"/>
    <col min="16130" max="16130" width="15.140625" style="1" customWidth="1"/>
    <col min="16131" max="16131" width="16.42578125" style="1" customWidth="1"/>
    <col min="16132" max="16136" width="7.5703125" style="1" customWidth="1"/>
    <col min="16137" max="16137" width="10.85546875" style="1" customWidth="1"/>
    <col min="16138" max="16384" width="11.5703125" style="1"/>
  </cols>
  <sheetData>
    <row r="1" spans="1:9" s="2" customFormat="1" ht="21.95" customHeight="1">
      <c r="A1" s="18" t="s">
        <v>10</v>
      </c>
      <c r="B1" s="18" t="s">
        <v>9</v>
      </c>
      <c r="C1" s="18" t="s">
        <v>8</v>
      </c>
      <c r="D1" s="18" t="s">
        <v>7</v>
      </c>
      <c r="E1" s="18" t="s">
        <v>6</v>
      </c>
      <c r="F1" s="18" t="s">
        <v>5</v>
      </c>
      <c r="G1" s="18" t="s">
        <v>4</v>
      </c>
      <c r="H1" s="18" t="s">
        <v>3</v>
      </c>
      <c r="I1" s="18" t="s">
        <v>2</v>
      </c>
    </row>
    <row r="2" spans="1:9" ht="24.95" customHeight="1">
      <c r="A2" s="19">
        <v>1</v>
      </c>
      <c r="B2" s="49" t="s">
        <v>50</v>
      </c>
      <c r="C2" s="49" t="s">
        <v>51</v>
      </c>
      <c r="D2" s="20">
        <v>13</v>
      </c>
      <c r="E2" s="20">
        <v>18</v>
      </c>
      <c r="F2" s="21">
        <f t="shared" ref="F2:F28" si="0">2*((E2+D2)/2)</f>
        <v>31</v>
      </c>
      <c r="G2" s="22"/>
      <c r="H2" s="23" t="str">
        <f t="shared" ref="H2:H28" si="1">IF(G2="","",2*(D2+G2)/2)</f>
        <v/>
      </c>
      <c r="I2" s="21">
        <f t="shared" ref="I2:I28" si="2">IF(H2="",F2,IF(H2&gt;F2,H2,F2))</f>
        <v>31</v>
      </c>
    </row>
    <row r="3" spans="1:9" ht="24.95" customHeight="1">
      <c r="A3" s="19">
        <f t="shared" ref="A3:A28" si="3">A2+1</f>
        <v>2</v>
      </c>
      <c r="B3" s="50" t="s">
        <v>52</v>
      </c>
      <c r="C3" s="50" t="s">
        <v>53</v>
      </c>
      <c r="D3" s="20">
        <v>13</v>
      </c>
      <c r="E3" s="20">
        <v>11</v>
      </c>
      <c r="F3" s="21">
        <f t="shared" si="0"/>
        <v>24</v>
      </c>
      <c r="G3" s="22"/>
      <c r="H3" s="23" t="str">
        <f t="shared" si="1"/>
        <v/>
      </c>
      <c r="I3" s="21">
        <f t="shared" si="2"/>
        <v>24</v>
      </c>
    </row>
    <row r="4" spans="1:9" ht="24.95" customHeight="1">
      <c r="A4" s="19">
        <f t="shared" si="3"/>
        <v>3</v>
      </c>
      <c r="B4" s="50" t="s">
        <v>54</v>
      </c>
      <c r="C4" s="50" t="s">
        <v>55</v>
      </c>
      <c r="D4" s="20">
        <v>10</v>
      </c>
      <c r="E4" s="20">
        <v>8.5</v>
      </c>
      <c r="F4" s="21">
        <f t="shared" si="0"/>
        <v>18.5</v>
      </c>
      <c r="G4" s="23"/>
      <c r="H4" s="23" t="str">
        <f t="shared" si="1"/>
        <v/>
      </c>
      <c r="I4" s="21">
        <f t="shared" si="2"/>
        <v>18.5</v>
      </c>
    </row>
    <row r="5" spans="1:9" ht="24.95" customHeight="1">
      <c r="A5" s="19">
        <f t="shared" si="3"/>
        <v>4</v>
      </c>
      <c r="B5" s="50" t="s">
        <v>56</v>
      </c>
      <c r="C5" s="50" t="s">
        <v>57</v>
      </c>
      <c r="D5" s="20">
        <v>0</v>
      </c>
      <c r="E5" s="20">
        <v>9</v>
      </c>
      <c r="F5" s="21">
        <f t="shared" si="0"/>
        <v>9</v>
      </c>
      <c r="G5" s="23"/>
      <c r="H5" s="23" t="str">
        <f t="shared" si="1"/>
        <v/>
      </c>
      <c r="I5" s="21">
        <f t="shared" si="2"/>
        <v>9</v>
      </c>
    </row>
    <row r="6" spans="1:9" ht="24.95" customHeight="1">
      <c r="A6" s="19">
        <f t="shared" si="3"/>
        <v>5</v>
      </c>
      <c r="B6" s="50" t="s">
        <v>58</v>
      </c>
      <c r="C6" s="50" t="s">
        <v>59</v>
      </c>
      <c r="D6" s="20">
        <v>12</v>
      </c>
      <c r="E6" s="20">
        <v>11.5</v>
      </c>
      <c r="F6" s="21">
        <f t="shared" si="0"/>
        <v>23.5</v>
      </c>
      <c r="G6" s="23"/>
      <c r="H6" s="23" t="str">
        <f t="shared" si="1"/>
        <v/>
      </c>
      <c r="I6" s="21">
        <f t="shared" si="2"/>
        <v>23.5</v>
      </c>
    </row>
    <row r="7" spans="1:9" ht="24.95" customHeight="1">
      <c r="A7" s="19">
        <f t="shared" si="3"/>
        <v>6</v>
      </c>
      <c r="B7" s="50" t="s">
        <v>60</v>
      </c>
      <c r="C7" s="50" t="s">
        <v>61</v>
      </c>
      <c r="D7" s="20">
        <v>14</v>
      </c>
      <c r="E7" s="20">
        <v>10</v>
      </c>
      <c r="F7" s="21">
        <f t="shared" si="0"/>
        <v>24</v>
      </c>
      <c r="G7" s="23"/>
      <c r="H7" s="23" t="str">
        <f t="shared" si="1"/>
        <v/>
      </c>
      <c r="I7" s="21">
        <f t="shared" si="2"/>
        <v>24</v>
      </c>
    </row>
    <row r="8" spans="1:9" ht="24.95" customHeight="1">
      <c r="A8" s="19">
        <f t="shared" si="3"/>
        <v>7</v>
      </c>
      <c r="B8" s="50" t="s">
        <v>62</v>
      </c>
      <c r="C8" s="50" t="s">
        <v>63</v>
      </c>
      <c r="D8" s="20">
        <v>13</v>
      </c>
      <c r="E8" s="20">
        <v>18</v>
      </c>
      <c r="F8" s="21">
        <f t="shared" si="0"/>
        <v>31</v>
      </c>
      <c r="G8" s="23"/>
      <c r="H8" s="23" t="str">
        <f t="shared" si="1"/>
        <v/>
      </c>
      <c r="I8" s="21">
        <f t="shared" si="2"/>
        <v>31</v>
      </c>
    </row>
    <row r="9" spans="1:9" ht="24.95" customHeight="1">
      <c r="A9" s="19">
        <f t="shared" si="3"/>
        <v>8</v>
      </c>
      <c r="B9" s="49" t="s">
        <v>64</v>
      </c>
      <c r="C9" s="49" t="s">
        <v>65</v>
      </c>
      <c r="D9" s="20">
        <v>11</v>
      </c>
      <c r="E9" s="20">
        <v>11</v>
      </c>
      <c r="F9" s="21">
        <f t="shared" si="0"/>
        <v>22</v>
      </c>
      <c r="G9" s="23"/>
      <c r="H9" s="23" t="str">
        <f t="shared" si="1"/>
        <v/>
      </c>
      <c r="I9" s="21">
        <f t="shared" si="2"/>
        <v>22</v>
      </c>
    </row>
    <row r="10" spans="1:9" ht="24.95" customHeight="1">
      <c r="A10" s="19">
        <f t="shared" si="3"/>
        <v>9</v>
      </c>
      <c r="B10" s="49" t="s">
        <v>66</v>
      </c>
      <c r="C10" s="49" t="s">
        <v>67</v>
      </c>
      <c r="D10" s="20">
        <v>6</v>
      </c>
      <c r="E10" s="20">
        <v>1</v>
      </c>
      <c r="F10" s="21">
        <f t="shared" si="0"/>
        <v>7</v>
      </c>
      <c r="G10" s="23"/>
      <c r="H10" s="23" t="str">
        <f t="shared" si="1"/>
        <v/>
      </c>
      <c r="I10" s="21">
        <f t="shared" si="2"/>
        <v>7</v>
      </c>
    </row>
    <row r="11" spans="1:9" ht="24.95" customHeight="1">
      <c r="A11" s="19">
        <f t="shared" si="3"/>
        <v>10</v>
      </c>
      <c r="B11" s="50" t="s">
        <v>68</v>
      </c>
      <c r="C11" s="50" t="s">
        <v>69</v>
      </c>
      <c r="D11" s="20">
        <v>5</v>
      </c>
      <c r="E11" s="20">
        <v>13.5</v>
      </c>
      <c r="F11" s="21">
        <f t="shared" si="0"/>
        <v>18.5</v>
      </c>
      <c r="G11" s="23"/>
      <c r="H11" s="23" t="str">
        <f t="shared" si="1"/>
        <v/>
      </c>
      <c r="I11" s="21">
        <f t="shared" si="2"/>
        <v>18.5</v>
      </c>
    </row>
    <row r="12" spans="1:9" ht="24.95" customHeight="1">
      <c r="A12" s="19">
        <f t="shared" si="3"/>
        <v>11</v>
      </c>
      <c r="B12" s="49" t="s">
        <v>70</v>
      </c>
      <c r="C12" s="49" t="s">
        <v>71</v>
      </c>
      <c r="D12" s="20">
        <v>13</v>
      </c>
      <c r="E12" s="20">
        <v>16</v>
      </c>
      <c r="F12" s="21">
        <f t="shared" si="0"/>
        <v>29</v>
      </c>
      <c r="G12" s="23"/>
      <c r="H12" s="23" t="str">
        <f t="shared" si="1"/>
        <v/>
      </c>
      <c r="I12" s="21">
        <f t="shared" si="2"/>
        <v>29</v>
      </c>
    </row>
    <row r="13" spans="1:9" ht="24.95" customHeight="1">
      <c r="A13" s="19">
        <f t="shared" si="3"/>
        <v>12</v>
      </c>
      <c r="B13" s="50" t="s">
        <v>72</v>
      </c>
      <c r="C13" s="50" t="s">
        <v>73</v>
      </c>
      <c r="D13" s="20">
        <v>12</v>
      </c>
      <c r="E13" s="20">
        <v>13.5</v>
      </c>
      <c r="F13" s="21">
        <f t="shared" si="0"/>
        <v>25.5</v>
      </c>
      <c r="G13" s="23"/>
      <c r="H13" s="23" t="str">
        <f t="shared" si="1"/>
        <v/>
      </c>
      <c r="I13" s="21">
        <f t="shared" si="2"/>
        <v>25.5</v>
      </c>
    </row>
    <row r="14" spans="1:9" ht="24.95" customHeight="1">
      <c r="A14" s="19">
        <f t="shared" si="3"/>
        <v>13</v>
      </c>
      <c r="B14" s="49" t="s">
        <v>74</v>
      </c>
      <c r="C14" s="49" t="s">
        <v>75</v>
      </c>
      <c r="D14" s="20">
        <v>4</v>
      </c>
      <c r="E14" s="20">
        <v>15.5</v>
      </c>
      <c r="F14" s="21">
        <f t="shared" si="0"/>
        <v>19.5</v>
      </c>
      <c r="G14" s="23"/>
      <c r="H14" s="23" t="str">
        <f t="shared" si="1"/>
        <v/>
      </c>
      <c r="I14" s="21">
        <f t="shared" si="2"/>
        <v>19.5</v>
      </c>
    </row>
    <row r="15" spans="1:9" ht="24.95" customHeight="1">
      <c r="A15" s="19">
        <f t="shared" si="3"/>
        <v>14</v>
      </c>
      <c r="B15" s="50" t="s">
        <v>76</v>
      </c>
      <c r="C15" s="50" t="s">
        <v>77</v>
      </c>
      <c r="D15" s="20">
        <v>0</v>
      </c>
      <c r="E15" s="20">
        <v>9.5</v>
      </c>
      <c r="F15" s="21">
        <f t="shared" si="0"/>
        <v>9.5</v>
      </c>
      <c r="G15" s="23"/>
      <c r="H15" s="23" t="str">
        <f t="shared" si="1"/>
        <v/>
      </c>
      <c r="I15" s="21">
        <f t="shared" si="2"/>
        <v>9.5</v>
      </c>
    </row>
    <row r="16" spans="1:9" ht="24.95" customHeight="1">
      <c r="A16" s="19">
        <f t="shared" si="3"/>
        <v>15</v>
      </c>
      <c r="B16" s="50" t="s">
        <v>78</v>
      </c>
      <c r="C16" s="50" t="s">
        <v>79</v>
      </c>
      <c r="D16" s="20">
        <v>9</v>
      </c>
      <c r="E16" s="20">
        <v>9</v>
      </c>
      <c r="F16" s="21">
        <f t="shared" si="0"/>
        <v>18</v>
      </c>
      <c r="G16" s="23"/>
      <c r="H16" s="23" t="str">
        <f t="shared" si="1"/>
        <v/>
      </c>
      <c r="I16" s="21">
        <f t="shared" si="2"/>
        <v>18</v>
      </c>
    </row>
    <row r="17" spans="1:9" ht="24.95" customHeight="1">
      <c r="A17" s="19">
        <f t="shared" si="3"/>
        <v>16</v>
      </c>
      <c r="B17" s="50" t="s">
        <v>80</v>
      </c>
      <c r="C17" s="50" t="s">
        <v>81</v>
      </c>
      <c r="D17" s="20">
        <v>0</v>
      </c>
      <c r="E17" s="20">
        <v>11</v>
      </c>
      <c r="F17" s="21">
        <f t="shared" si="0"/>
        <v>11</v>
      </c>
      <c r="G17" s="23"/>
      <c r="H17" s="23" t="str">
        <f t="shared" si="1"/>
        <v/>
      </c>
      <c r="I17" s="21">
        <f t="shared" si="2"/>
        <v>11</v>
      </c>
    </row>
    <row r="18" spans="1:9" ht="24.95" customHeight="1">
      <c r="A18" s="19">
        <f t="shared" si="3"/>
        <v>17</v>
      </c>
      <c r="B18" s="50" t="s">
        <v>82</v>
      </c>
      <c r="C18" s="50" t="s">
        <v>83</v>
      </c>
      <c r="D18" s="20">
        <v>10</v>
      </c>
      <c r="E18" s="20">
        <v>0</v>
      </c>
      <c r="F18" s="21">
        <f t="shared" si="0"/>
        <v>10</v>
      </c>
      <c r="G18" s="23"/>
      <c r="H18" s="23" t="str">
        <f t="shared" si="1"/>
        <v/>
      </c>
      <c r="I18" s="21">
        <f t="shared" si="2"/>
        <v>10</v>
      </c>
    </row>
    <row r="19" spans="1:9" ht="24.95" customHeight="1">
      <c r="A19" s="19">
        <f t="shared" si="3"/>
        <v>18</v>
      </c>
      <c r="B19" s="50" t="s">
        <v>84</v>
      </c>
      <c r="C19" s="50" t="s">
        <v>85</v>
      </c>
      <c r="D19" s="20">
        <v>14</v>
      </c>
      <c r="E19" s="20">
        <v>16</v>
      </c>
      <c r="F19" s="21">
        <f t="shared" si="0"/>
        <v>30</v>
      </c>
      <c r="G19" s="23"/>
      <c r="H19" s="23" t="str">
        <f t="shared" si="1"/>
        <v/>
      </c>
      <c r="I19" s="21">
        <f t="shared" si="2"/>
        <v>30</v>
      </c>
    </row>
    <row r="20" spans="1:9" ht="24.95" customHeight="1">
      <c r="A20" s="19">
        <f t="shared" si="3"/>
        <v>19</v>
      </c>
      <c r="B20" s="50" t="s">
        <v>86</v>
      </c>
      <c r="C20" s="50" t="s">
        <v>87</v>
      </c>
      <c r="D20" s="20">
        <v>0</v>
      </c>
      <c r="E20" s="20">
        <v>13</v>
      </c>
      <c r="F20" s="21">
        <f t="shared" si="0"/>
        <v>13</v>
      </c>
      <c r="G20" s="24"/>
      <c r="H20" s="23" t="str">
        <f t="shared" si="1"/>
        <v/>
      </c>
      <c r="I20" s="21">
        <f t="shared" si="2"/>
        <v>13</v>
      </c>
    </row>
    <row r="21" spans="1:9" ht="24.95" customHeight="1">
      <c r="A21" s="19">
        <f t="shared" si="3"/>
        <v>20</v>
      </c>
      <c r="B21" s="50" t="s">
        <v>88</v>
      </c>
      <c r="C21" s="50" t="s">
        <v>89</v>
      </c>
      <c r="D21" s="20">
        <v>13.5</v>
      </c>
      <c r="E21" s="20">
        <v>13</v>
      </c>
      <c r="F21" s="21">
        <f t="shared" si="0"/>
        <v>26.5</v>
      </c>
      <c r="G21" s="23"/>
      <c r="H21" s="23" t="str">
        <f t="shared" si="1"/>
        <v/>
      </c>
      <c r="I21" s="21">
        <f t="shared" si="2"/>
        <v>26.5</v>
      </c>
    </row>
    <row r="22" spans="1:9" ht="24.95" customHeight="1">
      <c r="A22" s="19">
        <f t="shared" si="3"/>
        <v>21</v>
      </c>
      <c r="B22" s="50" t="s">
        <v>1</v>
      </c>
      <c r="C22" s="50" t="s">
        <v>90</v>
      </c>
      <c r="D22" s="20">
        <v>12</v>
      </c>
      <c r="E22" s="20">
        <v>8.5</v>
      </c>
      <c r="F22" s="21">
        <f t="shared" si="0"/>
        <v>20.5</v>
      </c>
      <c r="G22" s="23"/>
      <c r="H22" s="23" t="str">
        <f t="shared" si="1"/>
        <v/>
      </c>
      <c r="I22" s="21">
        <f t="shared" si="2"/>
        <v>20.5</v>
      </c>
    </row>
    <row r="23" spans="1:9" ht="24.95" customHeight="1">
      <c r="A23" s="19">
        <f t="shared" si="3"/>
        <v>22</v>
      </c>
      <c r="B23" s="50" t="s">
        <v>91</v>
      </c>
      <c r="C23" s="50" t="s">
        <v>92</v>
      </c>
      <c r="D23" s="20">
        <v>12</v>
      </c>
      <c r="E23" s="20">
        <v>9</v>
      </c>
      <c r="F23" s="21">
        <f t="shared" si="0"/>
        <v>21</v>
      </c>
      <c r="G23" s="23"/>
      <c r="H23" s="23" t="str">
        <f t="shared" si="1"/>
        <v/>
      </c>
      <c r="I23" s="21">
        <f t="shared" si="2"/>
        <v>21</v>
      </c>
    </row>
    <row r="24" spans="1:9" ht="24.95" customHeight="1">
      <c r="A24" s="19">
        <f t="shared" si="3"/>
        <v>23</v>
      </c>
      <c r="B24" s="50" t="s">
        <v>93</v>
      </c>
      <c r="C24" s="50" t="s">
        <v>94</v>
      </c>
      <c r="D24" s="20">
        <v>10</v>
      </c>
      <c r="E24" s="20">
        <v>11.5</v>
      </c>
      <c r="F24" s="21">
        <f t="shared" si="0"/>
        <v>21.5</v>
      </c>
      <c r="G24" s="23"/>
      <c r="H24" s="23" t="str">
        <f t="shared" si="1"/>
        <v/>
      </c>
      <c r="I24" s="21">
        <f t="shared" si="2"/>
        <v>21.5</v>
      </c>
    </row>
    <row r="25" spans="1:9" ht="24.95" customHeight="1">
      <c r="A25" s="19">
        <f t="shared" si="3"/>
        <v>24</v>
      </c>
      <c r="B25" s="51" t="s">
        <v>95</v>
      </c>
      <c r="C25" s="51" t="s">
        <v>96</v>
      </c>
      <c r="D25" s="20" t="s">
        <v>103</v>
      </c>
      <c r="E25" s="20" t="s">
        <v>103</v>
      </c>
      <c r="F25" s="21" t="e">
        <f t="shared" si="0"/>
        <v>#VALUE!</v>
      </c>
      <c r="G25" s="23"/>
      <c r="H25" s="23" t="str">
        <f t="shared" si="1"/>
        <v/>
      </c>
      <c r="I25" s="21" t="e">
        <f t="shared" si="2"/>
        <v>#VALUE!</v>
      </c>
    </row>
    <row r="26" spans="1:9" ht="24.95" customHeight="1">
      <c r="A26" s="19">
        <f t="shared" si="3"/>
        <v>25</v>
      </c>
      <c r="B26" s="51" t="s">
        <v>97</v>
      </c>
      <c r="C26" s="51" t="s">
        <v>98</v>
      </c>
      <c r="D26" s="20">
        <v>13</v>
      </c>
      <c r="E26" s="20">
        <v>17</v>
      </c>
      <c r="F26" s="21">
        <f t="shared" si="0"/>
        <v>30</v>
      </c>
      <c r="G26" s="23"/>
      <c r="H26" s="23" t="str">
        <f t="shared" si="1"/>
        <v/>
      </c>
      <c r="I26" s="21">
        <f t="shared" si="2"/>
        <v>30</v>
      </c>
    </row>
    <row r="27" spans="1:9" ht="24.95" customHeight="1">
      <c r="A27" s="19">
        <f t="shared" si="3"/>
        <v>26</v>
      </c>
      <c r="B27" s="51" t="s">
        <v>99</v>
      </c>
      <c r="C27" s="51" t="s">
        <v>100</v>
      </c>
      <c r="D27" s="20" t="s">
        <v>103</v>
      </c>
      <c r="E27" s="20" t="s">
        <v>103</v>
      </c>
      <c r="F27" s="21" t="e">
        <f t="shared" si="0"/>
        <v>#VALUE!</v>
      </c>
      <c r="G27" s="23"/>
      <c r="H27" s="23" t="str">
        <f t="shared" si="1"/>
        <v/>
      </c>
      <c r="I27" s="21" t="e">
        <f t="shared" si="2"/>
        <v>#VALUE!</v>
      </c>
    </row>
    <row r="28" spans="1:9" ht="24.95" customHeight="1">
      <c r="A28" s="19">
        <f t="shared" si="3"/>
        <v>27</v>
      </c>
      <c r="B28" s="51" t="s">
        <v>101</v>
      </c>
      <c r="C28" s="51" t="s">
        <v>102</v>
      </c>
      <c r="D28" s="20">
        <v>5</v>
      </c>
      <c r="E28" s="20">
        <v>11</v>
      </c>
      <c r="F28" s="21">
        <f t="shared" si="0"/>
        <v>16</v>
      </c>
      <c r="G28" s="23"/>
      <c r="H28" s="23" t="str">
        <f t="shared" si="1"/>
        <v/>
      </c>
      <c r="I28" s="21">
        <f t="shared" si="2"/>
        <v>16</v>
      </c>
    </row>
  </sheetData>
  <sortState ref="B2:C36">
    <sortCondition ref="B2"/>
  </sortState>
  <printOptions horizontalCentered="1" verticalCentered="1"/>
  <pageMargins left="0.19685039370078741" right="0.19685039370078741" top="0.78740157480314965" bottom="0.62992125984251968" header="0.19685039370078741" footer="0.62992125984251968"/>
  <pageSetup paperSize="9" scale="90" orientation="portrait" r:id="rId1"/>
  <headerFooter alignWithMargins="0">
    <oddHeader xml:space="preserve">&amp;L&amp;"Comic Sans MS,Gras"&amp;12السنة الثالثة تسويــق الخدمات
2019/2018&amp;C
   &amp;"Comic Sans MS,Gras"&amp;12محضر العلامات لمقياس:
 تسويق سياحي
 الفوج&amp;P  &amp;R&amp;"Comic Sans MS,Gras"&amp;12 كلية العلوم الاقتصادية و علوم التسيير
 قسم العلوم المالية
-نظام LMD-
</oddHeader>
    <oddFooter>&amp;C&amp;"Comic Sans MS,Gras"&amp;12 الامضاء:&amp;R&amp;"Mudir MT,Gras"&amp;12 ا&amp;"Comic Sans MS,Gras"لأستاذ(ة):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rightToLeft="1" view="pageBreakPreview" topLeftCell="A13" zoomScale="110" zoomScaleSheetLayoutView="110" workbookViewId="0">
      <selection activeCell="D27" sqref="D27:E27"/>
    </sheetView>
  </sheetViews>
  <sheetFormatPr baseColWidth="10" defaultRowHeight="21.95" customHeight="1"/>
  <cols>
    <col min="1" max="1" width="5.7109375" style="25" customWidth="1"/>
    <col min="2" max="2" width="14.7109375" style="26" customWidth="1"/>
    <col min="3" max="3" width="20.7109375" style="27" customWidth="1"/>
    <col min="4" max="4" width="10.7109375" style="26" customWidth="1"/>
    <col min="5" max="6" width="10.7109375" style="25" customWidth="1"/>
    <col min="7" max="8" width="10.7109375" style="26" customWidth="1"/>
    <col min="9" max="9" width="12.85546875" style="25" customWidth="1"/>
    <col min="10" max="256" width="11.5703125" style="1"/>
    <col min="257" max="257" width="3.85546875" style="1" bestFit="1" customWidth="1"/>
    <col min="258" max="258" width="15.140625" style="1" customWidth="1"/>
    <col min="259" max="259" width="16.42578125" style="1" customWidth="1"/>
    <col min="260" max="264" width="7.5703125" style="1" customWidth="1"/>
    <col min="265" max="265" width="10.85546875" style="1" customWidth="1"/>
    <col min="266" max="512" width="11.5703125" style="1"/>
    <col min="513" max="513" width="3.85546875" style="1" bestFit="1" customWidth="1"/>
    <col min="514" max="514" width="15.140625" style="1" customWidth="1"/>
    <col min="515" max="515" width="16.42578125" style="1" customWidth="1"/>
    <col min="516" max="520" width="7.5703125" style="1" customWidth="1"/>
    <col min="521" max="521" width="10.85546875" style="1" customWidth="1"/>
    <col min="522" max="768" width="11.5703125" style="1"/>
    <col min="769" max="769" width="3.85546875" style="1" bestFit="1" customWidth="1"/>
    <col min="770" max="770" width="15.140625" style="1" customWidth="1"/>
    <col min="771" max="771" width="16.42578125" style="1" customWidth="1"/>
    <col min="772" max="776" width="7.5703125" style="1" customWidth="1"/>
    <col min="777" max="777" width="10.85546875" style="1" customWidth="1"/>
    <col min="778" max="1024" width="11.5703125" style="1"/>
    <col min="1025" max="1025" width="3.85546875" style="1" bestFit="1" customWidth="1"/>
    <col min="1026" max="1026" width="15.140625" style="1" customWidth="1"/>
    <col min="1027" max="1027" width="16.42578125" style="1" customWidth="1"/>
    <col min="1028" max="1032" width="7.5703125" style="1" customWidth="1"/>
    <col min="1033" max="1033" width="10.85546875" style="1" customWidth="1"/>
    <col min="1034" max="1280" width="11.5703125" style="1"/>
    <col min="1281" max="1281" width="3.85546875" style="1" bestFit="1" customWidth="1"/>
    <col min="1282" max="1282" width="15.140625" style="1" customWidth="1"/>
    <col min="1283" max="1283" width="16.42578125" style="1" customWidth="1"/>
    <col min="1284" max="1288" width="7.5703125" style="1" customWidth="1"/>
    <col min="1289" max="1289" width="10.85546875" style="1" customWidth="1"/>
    <col min="1290" max="1536" width="11.5703125" style="1"/>
    <col min="1537" max="1537" width="3.85546875" style="1" bestFit="1" customWidth="1"/>
    <col min="1538" max="1538" width="15.140625" style="1" customWidth="1"/>
    <col min="1539" max="1539" width="16.42578125" style="1" customWidth="1"/>
    <col min="1540" max="1544" width="7.5703125" style="1" customWidth="1"/>
    <col min="1545" max="1545" width="10.85546875" style="1" customWidth="1"/>
    <col min="1546" max="1792" width="11.5703125" style="1"/>
    <col min="1793" max="1793" width="3.85546875" style="1" bestFit="1" customWidth="1"/>
    <col min="1794" max="1794" width="15.140625" style="1" customWidth="1"/>
    <col min="1795" max="1795" width="16.42578125" style="1" customWidth="1"/>
    <col min="1796" max="1800" width="7.5703125" style="1" customWidth="1"/>
    <col min="1801" max="1801" width="10.85546875" style="1" customWidth="1"/>
    <col min="1802" max="2048" width="11.5703125" style="1"/>
    <col min="2049" max="2049" width="3.85546875" style="1" bestFit="1" customWidth="1"/>
    <col min="2050" max="2050" width="15.140625" style="1" customWidth="1"/>
    <col min="2051" max="2051" width="16.42578125" style="1" customWidth="1"/>
    <col min="2052" max="2056" width="7.5703125" style="1" customWidth="1"/>
    <col min="2057" max="2057" width="10.85546875" style="1" customWidth="1"/>
    <col min="2058" max="2304" width="11.5703125" style="1"/>
    <col min="2305" max="2305" width="3.85546875" style="1" bestFit="1" customWidth="1"/>
    <col min="2306" max="2306" width="15.140625" style="1" customWidth="1"/>
    <col min="2307" max="2307" width="16.42578125" style="1" customWidth="1"/>
    <col min="2308" max="2312" width="7.5703125" style="1" customWidth="1"/>
    <col min="2313" max="2313" width="10.85546875" style="1" customWidth="1"/>
    <col min="2314" max="2560" width="11.5703125" style="1"/>
    <col min="2561" max="2561" width="3.85546875" style="1" bestFit="1" customWidth="1"/>
    <col min="2562" max="2562" width="15.140625" style="1" customWidth="1"/>
    <col min="2563" max="2563" width="16.42578125" style="1" customWidth="1"/>
    <col min="2564" max="2568" width="7.5703125" style="1" customWidth="1"/>
    <col min="2569" max="2569" width="10.85546875" style="1" customWidth="1"/>
    <col min="2570" max="2816" width="11.5703125" style="1"/>
    <col min="2817" max="2817" width="3.85546875" style="1" bestFit="1" customWidth="1"/>
    <col min="2818" max="2818" width="15.140625" style="1" customWidth="1"/>
    <col min="2819" max="2819" width="16.42578125" style="1" customWidth="1"/>
    <col min="2820" max="2824" width="7.5703125" style="1" customWidth="1"/>
    <col min="2825" max="2825" width="10.85546875" style="1" customWidth="1"/>
    <col min="2826" max="3072" width="11.5703125" style="1"/>
    <col min="3073" max="3073" width="3.85546875" style="1" bestFit="1" customWidth="1"/>
    <col min="3074" max="3074" width="15.140625" style="1" customWidth="1"/>
    <col min="3075" max="3075" width="16.42578125" style="1" customWidth="1"/>
    <col min="3076" max="3080" width="7.5703125" style="1" customWidth="1"/>
    <col min="3081" max="3081" width="10.85546875" style="1" customWidth="1"/>
    <col min="3082" max="3328" width="11.5703125" style="1"/>
    <col min="3329" max="3329" width="3.85546875" style="1" bestFit="1" customWidth="1"/>
    <col min="3330" max="3330" width="15.140625" style="1" customWidth="1"/>
    <col min="3331" max="3331" width="16.42578125" style="1" customWidth="1"/>
    <col min="3332" max="3336" width="7.5703125" style="1" customWidth="1"/>
    <col min="3337" max="3337" width="10.85546875" style="1" customWidth="1"/>
    <col min="3338" max="3584" width="11.5703125" style="1"/>
    <col min="3585" max="3585" width="3.85546875" style="1" bestFit="1" customWidth="1"/>
    <col min="3586" max="3586" width="15.140625" style="1" customWidth="1"/>
    <col min="3587" max="3587" width="16.42578125" style="1" customWidth="1"/>
    <col min="3588" max="3592" width="7.5703125" style="1" customWidth="1"/>
    <col min="3593" max="3593" width="10.85546875" style="1" customWidth="1"/>
    <col min="3594" max="3840" width="11.5703125" style="1"/>
    <col min="3841" max="3841" width="3.85546875" style="1" bestFit="1" customWidth="1"/>
    <col min="3842" max="3842" width="15.140625" style="1" customWidth="1"/>
    <col min="3843" max="3843" width="16.42578125" style="1" customWidth="1"/>
    <col min="3844" max="3848" width="7.5703125" style="1" customWidth="1"/>
    <col min="3849" max="3849" width="10.85546875" style="1" customWidth="1"/>
    <col min="3850" max="4096" width="11.5703125" style="1"/>
    <col min="4097" max="4097" width="3.85546875" style="1" bestFit="1" customWidth="1"/>
    <col min="4098" max="4098" width="15.140625" style="1" customWidth="1"/>
    <col min="4099" max="4099" width="16.42578125" style="1" customWidth="1"/>
    <col min="4100" max="4104" width="7.5703125" style="1" customWidth="1"/>
    <col min="4105" max="4105" width="10.85546875" style="1" customWidth="1"/>
    <col min="4106" max="4352" width="11.5703125" style="1"/>
    <col min="4353" max="4353" width="3.85546875" style="1" bestFit="1" customWidth="1"/>
    <col min="4354" max="4354" width="15.140625" style="1" customWidth="1"/>
    <col min="4355" max="4355" width="16.42578125" style="1" customWidth="1"/>
    <col min="4356" max="4360" width="7.5703125" style="1" customWidth="1"/>
    <col min="4361" max="4361" width="10.85546875" style="1" customWidth="1"/>
    <col min="4362" max="4608" width="11.5703125" style="1"/>
    <col min="4609" max="4609" width="3.85546875" style="1" bestFit="1" customWidth="1"/>
    <col min="4610" max="4610" width="15.140625" style="1" customWidth="1"/>
    <col min="4611" max="4611" width="16.42578125" style="1" customWidth="1"/>
    <col min="4612" max="4616" width="7.5703125" style="1" customWidth="1"/>
    <col min="4617" max="4617" width="10.85546875" style="1" customWidth="1"/>
    <col min="4618" max="4864" width="11.5703125" style="1"/>
    <col min="4865" max="4865" width="3.85546875" style="1" bestFit="1" customWidth="1"/>
    <col min="4866" max="4866" width="15.140625" style="1" customWidth="1"/>
    <col min="4867" max="4867" width="16.42578125" style="1" customWidth="1"/>
    <col min="4868" max="4872" width="7.5703125" style="1" customWidth="1"/>
    <col min="4873" max="4873" width="10.85546875" style="1" customWidth="1"/>
    <col min="4874" max="5120" width="11.5703125" style="1"/>
    <col min="5121" max="5121" width="3.85546875" style="1" bestFit="1" customWidth="1"/>
    <col min="5122" max="5122" width="15.140625" style="1" customWidth="1"/>
    <col min="5123" max="5123" width="16.42578125" style="1" customWidth="1"/>
    <col min="5124" max="5128" width="7.5703125" style="1" customWidth="1"/>
    <col min="5129" max="5129" width="10.85546875" style="1" customWidth="1"/>
    <col min="5130" max="5376" width="11.5703125" style="1"/>
    <col min="5377" max="5377" width="3.85546875" style="1" bestFit="1" customWidth="1"/>
    <col min="5378" max="5378" width="15.140625" style="1" customWidth="1"/>
    <col min="5379" max="5379" width="16.42578125" style="1" customWidth="1"/>
    <col min="5380" max="5384" width="7.5703125" style="1" customWidth="1"/>
    <col min="5385" max="5385" width="10.85546875" style="1" customWidth="1"/>
    <col min="5386" max="5632" width="11.5703125" style="1"/>
    <col min="5633" max="5633" width="3.85546875" style="1" bestFit="1" customWidth="1"/>
    <col min="5634" max="5634" width="15.140625" style="1" customWidth="1"/>
    <col min="5635" max="5635" width="16.42578125" style="1" customWidth="1"/>
    <col min="5636" max="5640" width="7.5703125" style="1" customWidth="1"/>
    <col min="5641" max="5641" width="10.85546875" style="1" customWidth="1"/>
    <col min="5642" max="5888" width="11.5703125" style="1"/>
    <col min="5889" max="5889" width="3.85546875" style="1" bestFit="1" customWidth="1"/>
    <col min="5890" max="5890" width="15.140625" style="1" customWidth="1"/>
    <col min="5891" max="5891" width="16.42578125" style="1" customWidth="1"/>
    <col min="5892" max="5896" width="7.5703125" style="1" customWidth="1"/>
    <col min="5897" max="5897" width="10.85546875" style="1" customWidth="1"/>
    <col min="5898" max="6144" width="11.5703125" style="1"/>
    <col min="6145" max="6145" width="3.85546875" style="1" bestFit="1" customWidth="1"/>
    <col min="6146" max="6146" width="15.140625" style="1" customWidth="1"/>
    <col min="6147" max="6147" width="16.42578125" style="1" customWidth="1"/>
    <col min="6148" max="6152" width="7.5703125" style="1" customWidth="1"/>
    <col min="6153" max="6153" width="10.85546875" style="1" customWidth="1"/>
    <col min="6154" max="6400" width="11.5703125" style="1"/>
    <col min="6401" max="6401" width="3.85546875" style="1" bestFit="1" customWidth="1"/>
    <col min="6402" max="6402" width="15.140625" style="1" customWidth="1"/>
    <col min="6403" max="6403" width="16.42578125" style="1" customWidth="1"/>
    <col min="6404" max="6408" width="7.5703125" style="1" customWidth="1"/>
    <col min="6409" max="6409" width="10.85546875" style="1" customWidth="1"/>
    <col min="6410" max="6656" width="11.5703125" style="1"/>
    <col min="6657" max="6657" width="3.85546875" style="1" bestFit="1" customWidth="1"/>
    <col min="6658" max="6658" width="15.140625" style="1" customWidth="1"/>
    <col min="6659" max="6659" width="16.42578125" style="1" customWidth="1"/>
    <col min="6660" max="6664" width="7.5703125" style="1" customWidth="1"/>
    <col min="6665" max="6665" width="10.85546875" style="1" customWidth="1"/>
    <col min="6666" max="6912" width="11.5703125" style="1"/>
    <col min="6913" max="6913" width="3.85546875" style="1" bestFit="1" customWidth="1"/>
    <col min="6914" max="6914" width="15.140625" style="1" customWidth="1"/>
    <col min="6915" max="6915" width="16.42578125" style="1" customWidth="1"/>
    <col min="6916" max="6920" width="7.5703125" style="1" customWidth="1"/>
    <col min="6921" max="6921" width="10.85546875" style="1" customWidth="1"/>
    <col min="6922" max="7168" width="11.5703125" style="1"/>
    <col min="7169" max="7169" width="3.85546875" style="1" bestFit="1" customWidth="1"/>
    <col min="7170" max="7170" width="15.140625" style="1" customWidth="1"/>
    <col min="7171" max="7171" width="16.42578125" style="1" customWidth="1"/>
    <col min="7172" max="7176" width="7.5703125" style="1" customWidth="1"/>
    <col min="7177" max="7177" width="10.85546875" style="1" customWidth="1"/>
    <col min="7178" max="7424" width="11.5703125" style="1"/>
    <col min="7425" max="7425" width="3.85546875" style="1" bestFit="1" customWidth="1"/>
    <col min="7426" max="7426" width="15.140625" style="1" customWidth="1"/>
    <col min="7427" max="7427" width="16.42578125" style="1" customWidth="1"/>
    <col min="7428" max="7432" width="7.5703125" style="1" customWidth="1"/>
    <col min="7433" max="7433" width="10.85546875" style="1" customWidth="1"/>
    <col min="7434" max="7680" width="11.5703125" style="1"/>
    <col min="7681" max="7681" width="3.85546875" style="1" bestFit="1" customWidth="1"/>
    <col min="7682" max="7682" width="15.140625" style="1" customWidth="1"/>
    <col min="7683" max="7683" width="16.42578125" style="1" customWidth="1"/>
    <col min="7684" max="7688" width="7.5703125" style="1" customWidth="1"/>
    <col min="7689" max="7689" width="10.85546875" style="1" customWidth="1"/>
    <col min="7690" max="7936" width="11.5703125" style="1"/>
    <col min="7937" max="7937" width="3.85546875" style="1" bestFit="1" customWidth="1"/>
    <col min="7938" max="7938" width="15.140625" style="1" customWidth="1"/>
    <col min="7939" max="7939" width="16.42578125" style="1" customWidth="1"/>
    <col min="7940" max="7944" width="7.5703125" style="1" customWidth="1"/>
    <col min="7945" max="7945" width="10.85546875" style="1" customWidth="1"/>
    <col min="7946" max="8192" width="11.5703125" style="1"/>
    <col min="8193" max="8193" width="3.85546875" style="1" bestFit="1" customWidth="1"/>
    <col min="8194" max="8194" width="15.140625" style="1" customWidth="1"/>
    <col min="8195" max="8195" width="16.42578125" style="1" customWidth="1"/>
    <col min="8196" max="8200" width="7.5703125" style="1" customWidth="1"/>
    <col min="8201" max="8201" width="10.85546875" style="1" customWidth="1"/>
    <col min="8202" max="8448" width="11.5703125" style="1"/>
    <col min="8449" max="8449" width="3.85546875" style="1" bestFit="1" customWidth="1"/>
    <col min="8450" max="8450" width="15.140625" style="1" customWidth="1"/>
    <col min="8451" max="8451" width="16.42578125" style="1" customWidth="1"/>
    <col min="8452" max="8456" width="7.5703125" style="1" customWidth="1"/>
    <col min="8457" max="8457" width="10.85546875" style="1" customWidth="1"/>
    <col min="8458" max="8704" width="11.5703125" style="1"/>
    <col min="8705" max="8705" width="3.85546875" style="1" bestFit="1" customWidth="1"/>
    <col min="8706" max="8706" width="15.140625" style="1" customWidth="1"/>
    <col min="8707" max="8707" width="16.42578125" style="1" customWidth="1"/>
    <col min="8708" max="8712" width="7.5703125" style="1" customWidth="1"/>
    <col min="8713" max="8713" width="10.85546875" style="1" customWidth="1"/>
    <col min="8714" max="8960" width="11.5703125" style="1"/>
    <col min="8961" max="8961" width="3.85546875" style="1" bestFit="1" customWidth="1"/>
    <col min="8962" max="8962" width="15.140625" style="1" customWidth="1"/>
    <col min="8963" max="8963" width="16.42578125" style="1" customWidth="1"/>
    <col min="8964" max="8968" width="7.5703125" style="1" customWidth="1"/>
    <col min="8969" max="8969" width="10.85546875" style="1" customWidth="1"/>
    <col min="8970" max="9216" width="11.5703125" style="1"/>
    <col min="9217" max="9217" width="3.85546875" style="1" bestFit="1" customWidth="1"/>
    <col min="9218" max="9218" width="15.140625" style="1" customWidth="1"/>
    <col min="9219" max="9219" width="16.42578125" style="1" customWidth="1"/>
    <col min="9220" max="9224" width="7.5703125" style="1" customWidth="1"/>
    <col min="9225" max="9225" width="10.85546875" style="1" customWidth="1"/>
    <col min="9226" max="9472" width="11.5703125" style="1"/>
    <col min="9473" max="9473" width="3.85546875" style="1" bestFit="1" customWidth="1"/>
    <col min="9474" max="9474" width="15.140625" style="1" customWidth="1"/>
    <col min="9475" max="9475" width="16.42578125" style="1" customWidth="1"/>
    <col min="9476" max="9480" width="7.5703125" style="1" customWidth="1"/>
    <col min="9481" max="9481" width="10.85546875" style="1" customWidth="1"/>
    <col min="9482" max="9728" width="11.5703125" style="1"/>
    <col min="9729" max="9729" width="3.85546875" style="1" bestFit="1" customWidth="1"/>
    <col min="9730" max="9730" width="15.140625" style="1" customWidth="1"/>
    <col min="9731" max="9731" width="16.42578125" style="1" customWidth="1"/>
    <col min="9732" max="9736" width="7.5703125" style="1" customWidth="1"/>
    <col min="9737" max="9737" width="10.85546875" style="1" customWidth="1"/>
    <col min="9738" max="9984" width="11.5703125" style="1"/>
    <col min="9985" max="9985" width="3.85546875" style="1" bestFit="1" customWidth="1"/>
    <col min="9986" max="9986" width="15.140625" style="1" customWidth="1"/>
    <col min="9987" max="9987" width="16.42578125" style="1" customWidth="1"/>
    <col min="9988" max="9992" width="7.5703125" style="1" customWidth="1"/>
    <col min="9993" max="9993" width="10.85546875" style="1" customWidth="1"/>
    <col min="9994" max="10240" width="11.5703125" style="1"/>
    <col min="10241" max="10241" width="3.85546875" style="1" bestFit="1" customWidth="1"/>
    <col min="10242" max="10242" width="15.140625" style="1" customWidth="1"/>
    <col min="10243" max="10243" width="16.42578125" style="1" customWidth="1"/>
    <col min="10244" max="10248" width="7.5703125" style="1" customWidth="1"/>
    <col min="10249" max="10249" width="10.85546875" style="1" customWidth="1"/>
    <col min="10250" max="10496" width="11.5703125" style="1"/>
    <col min="10497" max="10497" width="3.85546875" style="1" bestFit="1" customWidth="1"/>
    <col min="10498" max="10498" width="15.140625" style="1" customWidth="1"/>
    <col min="10499" max="10499" width="16.42578125" style="1" customWidth="1"/>
    <col min="10500" max="10504" width="7.5703125" style="1" customWidth="1"/>
    <col min="10505" max="10505" width="10.85546875" style="1" customWidth="1"/>
    <col min="10506" max="10752" width="11.5703125" style="1"/>
    <col min="10753" max="10753" width="3.85546875" style="1" bestFit="1" customWidth="1"/>
    <col min="10754" max="10754" width="15.140625" style="1" customWidth="1"/>
    <col min="10755" max="10755" width="16.42578125" style="1" customWidth="1"/>
    <col min="10756" max="10760" width="7.5703125" style="1" customWidth="1"/>
    <col min="10761" max="10761" width="10.85546875" style="1" customWidth="1"/>
    <col min="10762" max="11008" width="11.5703125" style="1"/>
    <col min="11009" max="11009" width="3.85546875" style="1" bestFit="1" customWidth="1"/>
    <col min="11010" max="11010" width="15.140625" style="1" customWidth="1"/>
    <col min="11011" max="11011" width="16.42578125" style="1" customWidth="1"/>
    <col min="11012" max="11016" width="7.5703125" style="1" customWidth="1"/>
    <col min="11017" max="11017" width="10.85546875" style="1" customWidth="1"/>
    <col min="11018" max="11264" width="11.5703125" style="1"/>
    <col min="11265" max="11265" width="3.85546875" style="1" bestFit="1" customWidth="1"/>
    <col min="11266" max="11266" width="15.140625" style="1" customWidth="1"/>
    <col min="11267" max="11267" width="16.42578125" style="1" customWidth="1"/>
    <col min="11268" max="11272" width="7.5703125" style="1" customWidth="1"/>
    <col min="11273" max="11273" width="10.85546875" style="1" customWidth="1"/>
    <col min="11274" max="11520" width="11.5703125" style="1"/>
    <col min="11521" max="11521" width="3.85546875" style="1" bestFit="1" customWidth="1"/>
    <col min="11522" max="11522" width="15.140625" style="1" customWidth="1"/>
    <col min="11523" max="11523" width="16.42578125" style="1" customWidth="1"/>
    <col min="11524" max="11528" width="7.5703125" style="1" customWidth="1"/>
    <col min="11529" max="11529" width="10.85546875" style="1" customWidth="1"/>
    <col min="11530" max="11776" width="11.5703125" style="1"/>
    <col min="11777" max="11777" width="3.85546875" style="1" bestFit="1" customWidth="1"/>
    <col min="11778" max="11778" width="15.140625" style="1" customWidth="1"/>
    <col min="11779" max="11779" width="16.42578125" style="1" customWidth="1"/>
    <col min="11780" max="11784" width="7.5703125" style="1" customWidth="1"/>
    <col min="11785" max="11785" width="10.85546875" style="1" customWidth="1"/>
    <col min="11786" max="12032" width="11.5703125" style="1"/>
    <col min="12033" max="12033" width="3.85546875" style="1" bestFit="1" customWidth="1"/>
    <col min="12034" max="12034" width="15.140625" style="1" customWidth="1"/>
    <col min="12035" max="12035" width="16.42578125" style="1" customWidth="1"/>
    <col min="12036" max="12040" width="7.5703125" style="1" customWidth="1"/>
    <col min="12041" max="12041" width="10.85546875" style="1" customWidth="1"/>
    <col min="12042" max="12288" width="11.5703125" style="1"/>
    <col min="12289" max="12289" width="3.85546875" style="1" bestFit="1" customWidth="1"/>
    <col min="12290" max="12290" width="15.140625" style="1" customWidth="1"/>
    <col min="12291" max="12291" width="16.42578125" style="1" customWidth="1"/>
    <col min="12292" max="12296" width="7.5703125" style="1" customWidth="1"/>
    <col min="12297" max="12297" width="10.85546875" style="1" customWidth="1"/>
    <col min="12298" max="12544" width="11.5703125" style="1"/>
    <col min="12545" max="12545" width="3.85546875" style="1" bestFit="1" customWidth="1"/>
    <col min="12546" max="12546" width="15.140625" style="1" customWidth="1"/>
    <col min="12547" max="12547" width="16.42578125" style="1" customWidth="1"/>
    <col min="12548" max="12552" width="7.5703125" style="1" customWidth="1"/>
    <col min="12553" max="12553" width="10.85546875" style="1" customWidth="1"/>
    <col min="12554" max="12800" width="11.5703125" style="1"/>
    <col min="12801" max="12801" width="3.85546875" style="1" bestFit="1" customWidth="1"/>
    <col min="12802" max="12802" width="15.140625" style="1" customWidth="1"/>
    <col min="12803" max="12803" width="16.42578125" style="1" customWidth="1"/>
    <col min="12804" max="12808" width="7.5703125" style="1" customWidth="1"/>
    <col min="12809" max="12809" width="10.85546875" style="1" customWidth="1"/>
    <col min="12810" max="13056" width="11.5703125" style="1"/>
    <col min="13057" max="13057" width="3.85546875" style="1" bestFit="1" customWidth="1"/>
    <col min="13058" max="13058" width="15.140625" style="1" customWidth="1"/>
    <col min="13059" max="13059" width="16.42578125" style="1" customWidth="1"/>
    <col min="13060" max="13064" width="7.5703125" style="1" customWidth="1"/>
    <col min="13065" max="13065" width="10.85546875" style="1" customWidth="1"/>
    <col min="13066" max="13312" width="11.5703125" style="1"/>
    <col min="13313" max="13313" width="3.85546875" style="1" bestFit="1" customWidth="1"/>
    <col min="13314" max="13314" width="15.140625" style="1" customWidth="1"/>
    <col min="13315" max="13315" width="16.42578125" style="1" customWidth="1"/>
    <col min="13316" max="13320" width="7.5703125" style="1" customWidth="1"/>
    <col min="13321" max="13321" width="10.85546875" style="1" customWidth="1"/>
    <col min="13322" max="13568" width="11.5703125" style="1"/>
    <col min="13569" max="13569" width="3.85546875" style="1" bestFit="1" customWidth="1"/>
    <col min="13570" max="13570" width="15.140625" style="1" customWidth="1"/>
    <col min="13571" max="13571" width="16.42578125" style="1" customWidth="1"/>
    <col min="13572" max="13576" width="7.5703125" style="1" customWidth="1"/>
    <col min="13577" max="13577" width="10.85546875" style="1" customWidth="1"/>
    <col min="13578" max="13824" width="11.5703125" style="1"/>
    <col min="13825" max="13825" width="3.85546875" style="1" bestFit="1" customWidth="1"/>
    <col min="13826" max="13826" width="15.140625" style="1" customWidth="1"/>
    <col min="13827" max="13827" width="16.42578125" style="1" customWidth="1"/>
    <col min="13828" max="13832" width="7.5703125" style="1" customWidth="1"/>
    <col min="13833" max="13833" width="10.85546875" style="1" customWidth="1"/>
    <col min="13834" max="14080" width="11.5703125" style="1"/>
    <col min="14081" max="14081" width="3.85546875" style="1" bestFit="1" customWidth="1"/>
    <col min="14082" max="14082" width="15.140625" style="1" customWidth="1"/>
    <col min="14083" max="14083" width="16.42578125" style="1" customWidth="1"/>
    <col min="14084" max="14088" width="7.5703125" style="1" customWidth="1"/>
    <col min="14089" max="14089" width="10.85546875" style="1" customWidth="1"/>
    <col min="14090" max="14336" width="11.5703125" style="1"/>
    <col min="14337" max="14337" width="3.85546875" style="1" bestFit="1" customWidth="1"/>
    <col min="14338" max="14338" width="15.140625" style="1" customWidth="1"/>
    <col min="14339" max="14339" width="16.42578125" style="1" customWidth="1"/>
    <col min="14340" max="14344" width="7.5703125" style="1" customWidth="1"/>
    <col min="14345" max="14345" width="10.85546875" style="1" customWidth="1"/>
    <col min="14346" max="14592" width="11.5703125" style="1"/>
    <col min="14593" max="14593" width="3.85546875" style="1" bestFit="1" customWidth="1"/>
    <col min="14594" max="14594" width="15.140625" style="1" customWidth="1"/>
    <col min="14595" max="14595" width="16.42578125" style="1" customWidth="1"/>
    <col min="14596" max="14600" width="7.5703125" style="1" customWidth="1"/>
    <col min="14601" max="14601" width="10.85546875" style="1" customWidth="1"/>
    <col min="14602" max="14848" width="11.5703125" style="1"/>
    <col min="14849" max="14849" width="3.85546875" style="1" bestFit="1" customWidth="1"/>
    <col min="14850" max="14850" width="15.140625" style="1" customWidth="1"/>
    <col min="14851" max="14851" width="16.42578125" style="1" customWidth="1"/>
    <col min="14852" max="14856" width="7.5703125" style="1" customWidth="1"/>
    <col min="14857" max="14857" width="10.85546875" style="1" customWidth="1"/>
    <col min="14858" max="15104" width="11.5703125" style="1"/>
    <col min="15105" max="15105" width="3.85546875" style="1" bestFit="1" customWidth="1"/>
    <col min="15106" max="15106" width="15.140625" style="1" customWidth="1"/>
    <col min="15107" max="15107" width="16.42578125" style="1" customWidth="1"/>
    <col min="15108" max="15112" width="7.5703125" style="1" customWidth="1"/>
    <col min="15113" max="15113" width="10.85546875" style="1" customWidth="1"/>
    <col min="15114" max="15360" width="11.5703125" style="1"/>
    <col min="15361" max="15361" width="3.85546875" style="1" bestFit="1" customWidth="1"/>
    <col min="15362" max="15362" width="15.140625" style="1" customWidth="1"/>
    <col min="15363" max="15363" width="16.42578125" style="1" customWidth="1"/>
    <col min="15364" max="15368" width="7.5703125" style="1" customWidth="1"/>
    <col min="15369" max="15369" width="10.85546875" style="1" customWidth="1"/>
    <col min="15370" max="15616" width="11.5703125" style="1"/>
    <col min="15617" max="15617" width="3.85546875" style="1" bestFit="1" customWidth="1"/>
    <col min="15618" max="15618" width="15.140625" style="1" customWidth="1"/>
    <col min="15619" max="15619" width="16.42578125" style="1" customWidth="1"/>
    <col min="15620" max="15624" width="7.5703125" style="1" customWidth="1"/>
    <col min="15625" max="15625" width="10.85546875" style="1" customWidth="1"/>
    <col min="15626" max="15872" width="11.5703125" style="1"/>
    <col min="15873" max="15873" width="3.85546875" style="1" bestFit="1" customWidth="1"/>
    <col min="15874" max="15874" width="15.140625" style="1" customWidth="1"/>
    <col min="15875" max="15875" width="16.42578125" style="1" customWidth="1"/>
    <col min="15876" max="15880" width="7.5703125" style="1" customWidth="1"/>
    <col min="15881" max="15881" width="10.85546875" style="1" customWidth="1"/>
    <col min="15882" max="16128" width="11.5703125" style="1"/>
    <col min="16129" max="16129" width="3.85546875" style="1" bestFit="1" customWidth="1"/>
    <col min="16130" max="16130" width="15.140625" style="1" customWidth="1"/>
    <col min="16131" max="16131" width="16.42578125" style="1" customWidth="1"/>
    <col min="16132" max="16136" width="7.5703125" style="1" customWidth="1"/>
    <col min="16137" max="16137" width="10.85546875" style="1" customWidth="1"/>
    <col min="16138" max="16384" width="11.5703125" style="1"/>
  </cols>
  <sheetData>
    <row r="1" spans="1:9" s="2" customFormat="1" ht="21.95" customHeight="1">
      <c r="A1" s="18" t="s">
        <v>10</v>
      </c>
      <c r="B1" s="18" t="s">
        <v>9</v>
      </c>
      <c r="C1" s="18" t="s">
        <v>8</v>
      </c>
      <c r="D1" s="18" t="s">
        <v>7</v>
      </c>
      <c r="E1" s="18" t="s">
        <v>6</v>
      </c>
      <c r="F1" s="18" t="s">
        <v>5</v>
      </c>
      <c r="G1" s="18" t="s">
        <v>4</v>
      </c>
      <c r="H1" s="18" t="s">
        <v>3</v>
      </c>
      <c r="I1" s="18" t="s">
        <v>2</v>
      </c>
    </row>
    <row r="2" spans="1:9" ht="24.95" customHeight="1">
      <c r="A2" s="19">
        <v>1</v>
      </c>
      <c r="B2" s="49" t="s">
        <v>50</v>
      </c>
      <c r="C2" s="49" t="s">
        <v>51</v>
      </c>
      <c r="D2" s="20">
        <v>14.5</v>
      </c>
      <c r="E2" s="20">
        <v>12.5</v>
      </c>
      <c r="F2" s="21">
        <f t="shared" ref="F2:F28" si="0">2*((E2+D2)/2)</f>
        <v>27</v>
      </c>
      <c r="G2" s="22"/>
      <c r="H2" s="23" t="str">
        <f t="shared" ref="H2:H28" si="1">IF(G2="","",2*(D2+G2)/2)</f>
        <v/>
      </c>
      <c r="I2" s="21">
        <f t="shared" ref="I2:I28" si="2">IF(H2="",F2,IF(H2&gt;F2,H2,F2))</f>
        <v>27</v>
      </c>
    </row>
    <row r="3" spans="1:9" ht="24.95" customHeight="1">
      <c r="A3" s="19">
        <f t="shared" ref="A3:A28" si="3">A2+1</f>
        <v>2</v>
      </c>
      <c r="B3" s="50" t="s">
        <v>52</v>
      </c>
      <c r="C3" s="50" t="s">
        <v>53</v>
      </c>
      <c r="D3" s="20">
        <v>14</v>
      </c>
      <c r="E3" s="20">
        <v>13</v>
      </c>
      <c r="F3" s="21">
        <f t="shared" si="0"/>
        <v>27</v>
      </c>
      <c r="G3" s="22"/>
      <c r="H3" s="23" t="str">
        <f t="shared" si="1"/>
        <v/>
      </c>
      <c r="I3" s="21">
        <f t="shared" si="2"/>
        <v>27</v>
      </c>
    </row>
    <row r="4" spans="1:9" ht="24.95" customHeight="1">
      <c r="A4" s="19">
        <f t="shared" si="3"/>
        <v>3</v>
      </c>
      <c r="B4" s="50" t="s">
        <v>54</v>
      </c>
      <c r="C4" s="50" t="s">
        <v>55</v>
      </c>
      <c r="D4" s="20">
        <v>13.5</v>
      </c>
      <c r="E4" s="20">
        <v>2</v>
      </c>
      <c r="F4" s="21">
        <f t="shared" si="0"/>
        <v>15.5</v>
      </c>
      <c r="G4" s="23"/>
      <c r="H4" s="23" t="str">
        <f t="shared" si="1"/>
        <v/>
      </c>
      <c r="I4" s="21">
        <f t="shared" si="2"/>
        <v>15.5</v>
      </c>
    </row>
    <row r="5" spans="1:9" ht="24.95" customHeight="1">
      <c r="A5" s="19">
        <f t="shared" si="3"/>
        <v>4</v>
      </c>
      <c r="B5" s="50" t="s">
        <v>56</v>
      </c>
      <c r="C5" s="50" t="s">
        <v>57</v>
      </c>
      <c r="D5" s="20">
        <v>12.5</v>
      </c>
      <c r="E5" s="20">
        <v>2.5</v>
      </c>
      <c r="F5" s="21">
        <f t="shared" si="0"/>
        <v>15</v>
      </c>
      <c r="G5" s="23"/>
      <c r="H5" s="23" t="str">
        <f t="shared" si="1"/>
        <v/>
      </c>
      <c r="I5" s="21">
        <f t="shared" si="2"/>
        <v>15</v>
      </c>
    </row>
    <row r="6" spans="1:9" ht="24.95" customHeight="1">
      <c r="A6" s="19">
        <f t="shared" si="3"/>
        <v>5</v>
      </c>
      <c r="B6" s="50" t="s">
        <v>58</v>
      </c>
      <c r="C6" s="50" t="s">
        <v>59</v>
      </c>
      <c r="D6" s="20">
        <v>15</v>
      </c>
      <c r="E6" s="20">
        <v>18</v>
      </c>
      <c r="F6" s="21">
        <f t="shared" si="0"/>
        <v>33</v>
      </c>
      <c r="G6" s="23"/>
      <c r="H6" s="23" t="str">
        <f t="shared" si="1"/>
        <v/>
      </c>
      <c r="I6" s="21">
        <f t="shared" si="2"/>
        <v>33</v>
      </c>
    </row>
    <row r="7" spans="1:9" ht="24.95" customHeight="1">
      <c r="A7" s="19">
        <f t="shared" si="3"/>
        <v>6</v>
      </c>
      <c r="B7" s="50" t="s">
        <v>60</v>
      </c>
      <c r="C7" s="50" t="s">
        <v>61</v>
      </c>
      <c r="D7" s="20">
        <v>14</v>
      </c>
      <c r="E7" s="20">
        <v>7.5</v>
      </c>
      <c r="F7" s="21">
        <f t="shared" si="0"/>
        <v>21.5</v>
      </c>
      <c r="G7" s="23"/>
      <c r="H7" s="23" t="str">
        <f t="shared" si="1"/>
        <v/>
      </c>
      <c r="I7" s="21">
        <f t="shared" si="2"/>
        <v>21.5</v>
      </c>
    </row>
    <row r="8" spans="1:9" ht="24.95" customHeight="1">
      <c r="A8" s="19">
        <f t="shared" si="3"/>
        <v>7</v>
      </c>
      <c r="B8" s="50" t="s">
        <v>62</v>
      </c>
      <c r="C8" s="50" t="s">
        <v>63</v>
      </c>
      <c r="D8" s="20">
        <v>14.5</v>
      </c>
      <c r="E8" s="20">
        <v>7.5</v>
      </c>
      <c r="F8" s="21">
        <f t="shared" si="0"/>
        <v>22</v>
      </c>
      <c r="G8" s="23"/>
      <c r="H8" s="23" t="str">
        <f t="shared" si="1"/>
        <v/>
      </c>
      <c r="I8" s="21">
        <f t="shared" si="2"/>
        <v>22</v>
      </c>
    </row>
    <row r="9" spans="1:9" ht="24.95" customHeight="1">
      <c r="A9" s="19">
        <f t="shared" si="3"/>
        <v>8</v>
      </c>
      <c r="B9" s="49" t="s">
        <v>64</v>
      </c>
      <c r="C9" s="49" t="s">
        <v>65</v>
      </c>
      <c r="D9" s="20">
        <v>14.5</v>
      </c>
      <c r="E9" s="20">
        <v>5.5</v>
      </c>
      <c r="F9" s="21">
        <f t="shared" si="0"/>
        <v>20</v>
      </c>
      <c r="G9" s="23"/>
      <c r="H9" s="23" t="str">
        <f t="shared" si="1"/>
        <v/>
      </c>
      <c r="I9" s="21">
        <f t="shared" si="2"/>
        <v>20</v>
      </c>
    </row>
    <row r="10" spans="1:9" ht="24.95" customHeight="1">
      <c r="A10" s="19">
        <f t="shared" si="3"/>
        <v>9</v>
      </c>
      <c r="B10" s="49" t="s">
        <v>66</v>
      </c>
      <c r="C10" s="49" t="s">
        <v>67</v>
      </c>
      <c r="D10" s="20">
        <v>14.5</v>
      </c>
      <c r="E10" s="20">
        <v>1</v>
      </c>
      <c r="F10" s="21">
        <f t="shared" si="0"/>
        <v>15.5</v>
      </c>
      <c r="G10" s="23"/>
      <c r="H10" s="23" t="str">
        <f t="shared" si="1"/>
        <v/>
      </c>
      <c r="I10" s="21">
        <f t="shared" si="2"/>
        <v>15.5</v>
      </c>
    </row>
    <row r="11" spans="1:9" ht="24.95" customHeight="1">
      <c r="A11" s="19">
        <f t="shared" si="3"/>
        <v>10</v>
      </c>
      <c r="B11" s="50" t="s">
        <v>68</v>
      </c>
      <c r="C11" s="50" t="s">
        <v>69</v>
      </c>
      <c r="D11" s="20">
        <v>15</v>
      </c>
      <c r="E11" s="20">
        <v>17</v>
      </c>
      <c r="F11" s="21">
        <f t="shared" si="0"/>
        <v>32</v>
      </c>
      <c r="G11" s="23"/>
      <c r="H11" s="23" t="str">
        <f t="shared" si="1"/>
        <v/>
      </c>
      <c r="I11" s="21">
        <f t="shared" si="2"/>
        <v>32</v>
      </c>
    </row>
    <row r="12" spans="1:9" ht="24.95" customHeight="1">
      <c r="A12" s="19">
        <f t="shared" si="3"/>
        <v>11</v>
      </c>
      <c r="B12" s="49" t="s">
        <v>70</v>
      </c>
      <c r="C12" s="49" t="s">
        <v>71</v>
      </c>
      <c r="D12" s="20">
        <v>13.5</v>
      </c>
      <c r="E12" s="20">
        <v>12.5</v>
      </c>
      <c r="F12" s="21">
        <f t="shared" si="0"/>
        <v>26</v>
      </c>
      <c r="G12" s="23"/>
      <c r="H12" s="23" t="str">
        <f t="shared" si="1"/>
        <v/>
      </c>
      <c r="I12" s="21">
        <f t="shared" si="2"/>
        <v>26</v>
      </c>
    </row>
    <row r="13" spans="1:9" ht="24.95" customHeight="1">
      <c r="A13" s="19">
        <f t="shared" si="3"/>
        <v>12</v>
      </c>
      <c r="B13" s="50" t="s">
        <v>72</v>
      </c>
      <c r="C13" s="50" t="s">
        <v>73</v>
      </c>
      <c r="D13" s="20">
        <v>15</v>
      </c>
      <c r="E13" s="20">
        <v>16.5</v>
      </c>
      <c r="F13" s="21">
        <f t="shared" si="0"/>
        <v>31.5</v>
      </c>
      <c r="G13" s="23"/>
      <c r="H13" s="23" t="str">
        <f t="shared" si="1"/>
        <v/>
      </c>
      <c r="I13" s="21">
        <f t="shared" si="2"/>
        <v>31.5</v>
      </c>
    </row>
    <row r="14" spans="1:9" ht="24.95" customHeight="1">
      <c r="A14" s="19">
        <f t="shared" si="3"/>
        <v>13</v>
      </c>
      <c r="B14" s="49" t="s">
        <v>74</v>
      </c>
      <c r="C14" s="49" t="s">
        <v>75</v>
      </c>
      <c r="D14" s="20">
        <v>13.5</v>
      </c>
      <c r="E14" s="20">
        <v>7.5</v>
      </c>
      <c r="F14" s="21">
        <f t="shared" si="0"/>
        <v>21</v>
      </c>
      <c r="G14" s="23"/>
      <c r="H14" s="23" t="str">
        <f t="shared" si="1"/>
        <v/>
      </c>
      <c r="I14" s="21">
        <f t="shared" si="2"/>
        <v>21</v>
      </c>
    </row>
    <row r="15" spans="1:9" ht="24.95" customHeight="1">
      <c r="A15" s="19">
        <f t="shared" si="3"/>
        <v>14</v>
      </c>
      <c r="B15" s="50" t="s">
        <v>76</v>
      </c>
      <c r="C15" s="50" t="s">
        <v>77</v>
      </c>
      <c r="D15" s="20">
        <v>13.5</v>
      </c>
      <c r="E15" s="20">
        <v>11</v>
      </c>
      <c r="F15" s="21">
        <f t="shared" si="0"/>
        <v>24.5</v>
      </c>
      <c r="G15" s="23"/>
      <c r="H15" s="23" t="str">
        <f t="shared" si="1"/>
        <v/>
      </c>
      <c r="I15" s="21">
        <f t="shared" si="2"/>
        <v>24.5</v>
      </c>
    </row>
    <row r="16" spans="1:9" ht="24.95" customHeight="1">
      <c r="A16" s="19">
        <f t="shared" si="3"/>
        <v>15</v>
      </c>
      <c r="B16" s="50" t="s">
        <v>78</v>
      </c>
      <c r="C16" s="50" t="s">
        <v>79</v>
      </c>
      <c r="D16" s="20">
        <v>15.5</v>
      </c>
      <c r="E16" s="20">
        <v>19</v>
      </c>
      <c r="F16" s="21">
        <f t="shared" si="0"/>
        <v>34.5</v>
      </c>
      <c r="G16" s="23"/>
      <c r="H16" s="23" t="str">
        <f t="shared" si="1"/>
        <v/>
      </c>
      <c r="I16" s="21">
        <f t="shared" si="2"/>
        <v>34.5</v>
      </c>
    </row>
    <row r="17" spans="1:9" ht="24.95" customHeight="1">
      <c r="A17" s="19">
        <f t="shared" si="3"/>
        <v>16</v>
      </c>
      <c r="B17" s="50" t="s">
        <v>80</v>
      </c>
      <c r="C17" s="50" t="s">
        <v>81</v>
      </c>
      <c r="D17" s="20">
        <v>12.5</v>
      </c>
      <c r="E17" s="20">
        <v>1</v>
      </c>
      <c r="F17" s="21">
        <f t="shared" si="0"/>
        <v>13.5</v>
      </c>
      <c r="G17" s="23"/>
      <c r="H17" s="23" t="str">
        <f t="shared" si="1"/>
        <v/>
      </c>
      <c r="I17" s="21">
        <f t="shared" si="2"/>
        <v>13.5</v>
      </c>
    </row>
    <row r="18" spans="1:9" ht="24.95" customHeight="1">
      <c r="A18" s="19">
        <f t="shared" si="3"/>
        <v>17</v>
      </c>
      <c r="B18" s="50" t="s">
        <v>82</v>
      </c>
      <c r="C18" s="50" t="s">
        <v>83</v>
      </c>
      <c r="D18" s="20">
        <v>13.5</v>
      </c>
      <c r="E18" s="20">
        <v>11</v>
      </c>
      <c r="F18" s="21">
        <f t="shared" si="0"/>
        <v>24.5</v>
      </c>
      <c r="G18" s="23"/>
      <c r="H18" s="23" t="str">
        <f t="shared" si="1"/>
        <v/>
      </c>
      <c r="I18" s="21">
        <f t="shared" si="2"/>
        <v>24.5</v>
      </c>
    </row>
    <row r="19" spans="1:9" ht="24.95" customHeight="1">
      <c r="A19" s="19">
        <f t="shared" si="3"/>
        <v>18</v>
      </c>
      <c r="B19" s="50" t="s">
        <v>84</v>
      </c>
      <c r="C19" s="50" t="s">
        <v>85</v>
      </c>
      <c r="D19" s="20">
        <v>15.5</v>
      </c>
      <c r="E19" s="20">
        <v>19</v>
      </c>
      <c r="F19" s="21">
        <f t="shared" si="0"/>
        <v>34.5</v>
      </c>
      <c r="G19" s="23"/>
      <c r="H19" s="23" t="str">
        <f t="shared" si="1"/>
        <v/>
      </c>
      <c r="I19" s="21">
        <f t="shared" si="2"/>
        <v>34.5</v>
      </c>
    </row>
    <row r="20" spans="1:9" ht="24.95" customHeight="1">
      <c r="A20" s="19">
        <f t="shared" si="3"/>
        <v>19</v>
      </c>
      <c r="B20" s="50" t="s">
        <v>86</v>
      </c>
      <c r="C20" s="50" t="s">
        <v>87</v>
      </c>
      <c r="D20" s="20">
        <v>15</v>
      </c>
      <c r="E20" s="20"/>
      <c r="F20" s="21">
        <f t="shared" si="0"/>
        <v>15</v>
      </c>
      <c r="G20" s="24"/>
      <c r="H20" s="23" t="str">
        <f t="shared" si="1"/>
        <v/>
      </c>
      <c r="I20" s="21">
        <f t="shared" si="2"/>
        <v>15</v>
      </c>
    </row>
    <row r="21" spans="1:9" ht="24.95" customHeight="1">
      <c r="A21" s="19">
        <f t="shared" si="3"/>
        <v>20</v>
      </c>
      <c r="B21" s="50" t="s">
        <v>88</v>
      </c>
      <c r="C21" s="50" t="s">
        <v>89</v>
      </c>
      <c r="D21" s="20">
        <v>14</v>
      </c>
      <c r="E21" s="20">
        <v>15</v>
      </c>
      <c r="F21" s="21">
        <f t="shared" si="0"/>
        <v>29</v>
      </c>
      <c r="G21" s="23"/>
      <c r="H21" s="23" t="str">
        <f t="shared" si="1"/>
        <v/>
      </c>
      <c r="I21" s="21">
        <f t="shared" si="2"/>
        <v>29</v>
      </c>
    </row>
    <row r="22" spans="1:9" ht="24.95" customHeight="1">
      <c r="A22" s="19">
        <f t="shared" si="3"/>
        <v>21</v>
      </c>
      <c r="B22" s="50" t="s">
        <v>1</v>
      </c>
      <c r="C22" s="50" t="s">
        <v>90</v>
      </c>
      <c r="D22" s="20">
        <v>13.5</v>
      </c>
      <c r="E22" s="20">
        <v>0.5</v>
      </c>
      <c r="F22" s="21">
        <f t="shared" si="0"/>
        <v>14</v>
      </c>
      <c r="G22" s="23"/>
      <c r="H22" s="23" t="str">
        <f t="shared" si="1"/>
        <v/>
      </c>
      <c r="I22" s="21">
        <f t="shared" si="2"/>
        <v>14</v>
      </c>
    </row>
    <row r="23" spans="1:9" ht="24.95" customHeight="1">
      <c r="A23" s="19">
        <f t="shared" si="3"/>
        <v>22</v>
      </c>
      <c r="B23" s="50" t="s">
        <v>91</v>
      </c>
      <c r="C23" s="50" t="s">
        <v>92</v>
      </c>
      <c r="D23" s="20">
        <v>15</v>
      </c>
      <c r="E23" s="20">
        <v>11.5</v>
      </c>
      <c r="F23" s="21">
        <f t="shared" si="0"/>
        <v>26.5</v>
      </c>
      <c r="G23" s="23"/>
      <c r="H23" s="23" t="str">
        <f t="shared" si="1"/>
        <v/>
      </c>
      <c r="I23" s="21">
        <f t="shared" si="2"/>
        <v>26.5</v>
      </c>
    </row>
    <row r="24" spans="1:9" ht="24.95" customHeight="1">
      <c r="A24" s="19">
        <f t="shared" si="3"/>
        <v>23</v>
      </c>
      <c r="B24" s="50" t="s">
        <v>93</v>
      </c>
      <c r="C24" s="50" t="s">
        <v>94</v>
      </c>
      <c r="D24" s="20">
        <v>15</v>
      </c>
      <c r="E24" s="20">
        <v>11.5</v>
      </c>
      <c r="F24" s="21">
        <f t="shared" si="0"/>
        <v>26.5</v>
      </c>
      <c r="G24" s="23"/>
      <c r="H24" s="23" t="str">
        <f t="shared" si="1"/>
        <v/>
      </c>
      <c r="I24" s="21">
        <f t="shared" si="2"/>
        <v>26.5</v>
      </c>
    </row>
    <row r="25" spans="1:9" ht="24.95" customHeight="1">
      <c r="A25" s="19">
        <f t="shared" si="3"/>
        <v>24</v>
      </c>
      <c r="B25" s="51" t="s">
        <v>95</v>
      </c>
      <c r="C25" s="51" t="s">
        <v>96</v>
      </c>
      <c r="D25" s="20" t="s">
        <v>103</v>
      </c>
      <c r="E25" s="20" t="s">
        <v>103</v>
      </c>
      <c r="F25" s="21" t="e">
        <f t="shared" si="0"/>
        <v>#VALUE!</v>
      </c>
      <c r="G25" s="23"/>
      <c r="H25" s="23" t="str">
        <f t="shared" si="1"/>
        <v/>
      </c>
      <c r="I25" s="21" t="e">
        <f t="shared" si="2"/>
        <v>#VALUE!</v>
      </c>
    </row>
    <row r="26" spans="1:9" ht="24.95" customHeight="1">
      <c r="A26" s="19">
        <f t="shared" si="3"/>
        <v>25</v>
      </c>
      <c r="B26" s="51" t="s">
        <v>97</v>
      </c>
      <c r="C26" s="51" t="s">
        <v>98</v>
      </c>
      <c r="D26" s="20">
        <v>14.5</v>
      </c>
      <c r="E26" s="20">
        <v>13.5</v>
      </c>
      <c r="F26" s="21">
        <f t="shared" si="0"/>
        <v>28</v>
      </c>
      <c r="G26" s="23"/>
      <c r="H26" s="23" t="str">
        <f t="shared" si="1"/>
        <v/>
      </c>
      <c r="I26" s="21">
        <f t="shared" si="2"/>
        <v>28</v>
      </c>
    </row>
    <row r="27" spans="1:9" ht="24.95" customHeight="1">
      <c r="A27" s="19">
        <f t="shared" si="3"/>
        <v>26</v>
      </c>
      <c r="B27" s="51" t="s">
        <v>99</v>
      </c>
      <c r="C27" s="51" t="s">
        <v>100</v>
      </c>
      <c r="D27" s="20" t="s">
        <v>103</v>
      </c>
      <c r="E27" s="20" t="s">
        <v>103</v>
      </c>
      <c r="F27" s="21" t="e">
        <f t="shared" si="0"/>
        <v>#VALUE!</v>
      </c>
      <c r="G27" s="23"/>
      <c r="H27" s="23" t="str">
        <f t="shared" si="1"/>
        <v/>
      </c>
      <c r="I27" s="21" t="e">
        <f t="shared" si="2"/>
        <v>#VALUE!</v>
      </c>
    </row>
    <row r="28" spans="1:9" ht="24.95" customHeight="1">
      <c r="A28" s="19">
        <f t="shared" si="3"/>
        <v>27</v>
      </c>
      <c r="B28" s="51" t="s">
        <v>101</v>
      </c>
      <c r="C28" s="51" t="s">
        <v>102</v>
      </c>
      <c r="D28" s="20">
        <v>10</v>
      </c>
      <c r="E28" s="20">
        <v>5</v>
      </c>
      <c r="F28" s="21">
        <f t="shared" si="0"/>
        <v>15</v>
      </c>
      <c r="G28" s="23"/>
      <c r="H28" s="23" t="str">
        <f t="shared" si="1"/>
        <v/>
      </c>
      <c r="I28" s="21">
        <f t="shared" si="2"/>
        <v>15</v>
      </c>
    </row>
  </sheetData>
  <sortState ref="B2:C36">
    <sortCondition ref="B2"/>
  </sortState>
  <printOptions horizontalCentered="1" verticalCentered="1"/>
  <pageMargins left="0.19685039370078741" right="0.19685039370078741" top="0.78740157480314965" bottom="0.62992125984251968" header="0.19685039370078741" footer="0.62992125984251968"/>
  <pageSetup paperSize="9" scale="90" orientation="portrait" r:id="rId1"/>
  <headerFooter alignWithMargins="0">
    <oddHeader xml:space="preserve">&amp;L&amp;"Comic Sans MS,Gras"&amp;12السنة الثالثة تسويــق الخدمات
2019/2018&amp;C
   &amp;"Comic Sans MS,Gras"&amp;12محضر العلامات لمقياس:
تسويق صحي
الفوج&amp;P  &amp;R&amp;"Comic Sans MS,Gras"&amp;12 كلية العلوم الاقتصادية و علوم التسيير
 قسم العلوم المالية
-نظام LMD-
</oddHeader>
    <oddFooter>&amp;C&amp;"Comic Sans MS,Gras"&amp;12 الامضاء:&amp;R&amp;"Mudir MT,Gras"&amp;12 ا&amp;"Comic Sans MS,Gras"لأستاذ(ة):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rightToLeft="1" view="pageBreakPreview" topLeftCell="A16" zoomScaleSheetLayoutView="100" workbookViewId="0">
      <selection activeCell="E27" sqref="E27"/>
    </sheetView>
  </sheetViews>
  <sheetFormatPr baseColWidth="10" defaultRowHeight="21.95" customHeight="1"/>
  <cols>
    <col min="1" max="1" width="5.7109375" style="25" customWidth="1"/>
    <col min="2" max="2" width="14.7109375" style="26" customWidth="1"/>
    <col min="3" max="3" width="20.7109375" style="27" customWidth="1"/>
    <col min="4" max="4" width="10.7109375" style="26" customWidth="1"/>
    <col min="5" max="6" width="10.7109375" style="25" customWidth="1"/>
    <col min="7" max="8" width="10.7109375" style="26" customWidth="1"/>
    <col min="9" max="9" width="12.85546875" style="25" customWidth="1"/>
    <col min="10" max="256" width="11.5703125" style="1"/>
    <col min="257" max="257" width="3.85546875" style="1" bestFit="1" customWidth="1"/>
    <col min="258" max="258" width="15.140625" style="1" customWidth="1"/>
    <col min="259" max="259" width="16.42578125" style="1" customWidth="1"/>
    <col min="260" max="264" width="7.5703125" style="1" customWidth="1"/>
    <col min="265" max="265" width="10.85546875" style="1" customWidth="1"/>
    <col min="266" max="512" width="11.5703125" style="1"/>
    <col min="513" max="513" width="3.85546875" style="1" bestFit="1" customWidth="1"/>
    <col min="514" max="514" width="15.140625" style="1" customWidth="1"/>
    <col min="515" max="515" width="16.42578125" style="1" customWidth="1"/>
    <col min="516" max="520" width="7.5703125" style="1" customWidth="1"/>
    <col min="521" max="521" width="10.85546875" style="1" customWidth="1"/>
    <col min="522" max="768" width="11.5703125" style="1"/>
    <col min="769" max="769" width="3.85546875" style="1" bestFit="1" customWidth="1"/>
    <col min="770" max="770" width="15.140625" style="1" customWidth="1"/>
    <col min="771" max="771" width="16.42578125" style="1" customWidth="1"/>
    <col min="772" max="776" width="7.5703125" style="1" customWidth="1"/>
    <col min="777" max="777" width="10.85546875" style="1" customWidth="1"/>
    <col min="778" max="1024" width="11.5703125" style="1"/>
    <col min="1025" max="1025" width="3.85546875" style="1" bestFit="1" customWidth="1"/>
    <col min="1026" max="1026" width="15.140625" style="1" customWidth="1"/>
    <col min="1027" max="1027" width="16.42578125" style="1" customWidth="1"/>
    <col min="1028" max="1032" width="7.5703125" style="1" customWidth="1"/>
    <col min="1033" max="1033" width="10.85546875" style="1" customWidth="1"/>
    <col min="1034" max="1280" width="11.5703125" style="1"/>
    <col min="1281" max="1281" width="3.85546875" style="1" bestFit="1" customWidth="1"/>
    <col min="1282" max="1282" width="15.140625" style="1" customWidth="1"/>
    <col min="1283" max="1283" width="16.42578125" style="1" customWidth="1"/>
    <col min="1284" max="1288" width="7.5703125" style="1" customWidth="1"/>
    <col min="1289" max="1289" width="10.85546875" style="1" customWidth="1"/>
    <col min="1290" max="1536" width="11.5703125" style="1"/>
    <col min="1537" max="1537" width="3.85546875" style="1" bestFit="1" customWidth="1"/>
    <col min="1538" max="1538" width="15.140625" style="1" customWidth="1"/>
    <col min="1539" max="1539" width="16.42578125" style="1" customWidth="1"/>
    <col min="1540" max="1544" width="7.5703125" style="1" customWidth="1"/>
    <col min="1545" max="1545" width="10.85546875" style="1" customWidth="1"/>
    <col min="1546" max="1792" width="11.5703125" style="1"/>
    <col min="1793" max="1793" width="3.85546875" style="1" bestFit="1" customWidth="1"/>
    <col min="1794" max="1794" width="15.140625" style="1" customWidth="1"/>
    <col min="1795" max="1795" width="16.42578125" style="1" customWidth="1"/>
    <col min="1796" max="1800" width="7.5703125" style="1" customWidth="1"/>
    <col min="1801" max="1801" width="10.85546875" style="1" customWidth="1"/>
    <col min="1802" max="2048" width="11.5703125" style="1"/>
    <col min="2049" max="2049" width="3.85546875" style="1" bestFit="1" customWidth="1"/>
    <col min="2050" max="2050" width="15.140625" style="1" customWidth="1"/>
    <col min="2051" max="2051" width="16.42578125" style="1" customWidth="1"/>
    <col min="2052" max="2056" width="7.5703125" style="1" customWidth="1"/>
    <col min="2057" max="2057" width="10.85546875" style="1" customWidth="1"/>
    <col min="2058" max="2304" width="11.5703125" style="1"/>
    <col min="2305" max="2305" width="3.85546875" style="1" bestFit="1" customWidth="1"/>
    <col min="2306" max="2306" width="15.140625" style="1" customWidth="1"/>
    <col min="2307" max="2307" width="16.42578125" style="1" customWidth="1"/>
    <col min="2308" max="2312" width="7.5703125" style="1" customWidth="1"/>
    <col min="2313" max="2313" width="10.85546875" style="1" customWidth="1"/>
    <col min="2314" max="2560" width="11.5703125" style="1"/>
    <col min="2561" max="2561" width="3.85546875" style="1" bestFit="1" customWidth="1"/>
    <col min="2562" max="2562" width="15.140625" style="1" customWidth="1"/>
    <col min="2563" max="2563" width="16.42578125" style="1" customWidth="1"/>
    <col min="2564" max="2568" width="7.5703125" style="1" customWidth="1"/>
    <col min="2569" max="2569" width="10.85546875" style="1" customWidth="1"/>
    <col min="2570" max="2816" width="11.5703125" style="1"/>
    <col min="2817" max="2817" width="3.85546875" style="1" bestFit="1" customWidth="1"/>
    <col min="2818" max="2818" width="15.140625" style="1" customWidth="1"/>
    <col min="2819" max="2819" width="16.42578125" style="1" customWidth="1"/>
    <col min="2820" max="2824" width="7.5703125" style="1" customWidth="1"/>
    <col min="2825" max="2825" width="10.85546875" style="1" customWidth="1"/>
    <col min="2826" max="3072" width="11.5703125" style="1"/>
    <col min="3073" max="3073" width="3.85546875" style="1" bestFit="1" customWidth="1"/>
    <col min="3074" max="3074" width="15.140625" style="1" customWidth="1"/>
    <col min="3075" max="3075" width="16.42578125" style="1" customWidth="1"/>
    <col min="3076" max="3080" width="7.5703125" style="1" customWidth="1"/>
    <col min="3081" max="3081" width="10.85546875" style="1" customWidth="1"/>
    <col min="3082" max="3328" width="11.5703125" style="1"/>
    <col min="3329" max="3329" width="3.85546875" style="1" bestFit="1" customWidth="1"/>
    <col min="3330" max="3330" width="15.140625" style="1" customWidth="1"/>
    <col min="3331" max="3331" width="16.42578125" style="1" customWidth="1"/>
    <col min="3332" max="3336" width="7.5703125" style="1" customWidth="1"/>
    <col min="3337" max="3337" width="10.85546875" style="1" customWidth="1"/>
    <col min="3338" max="3584" width="11.5703125" style="1"/>
    <col min="3585" max="3585" width="3.85546875" style="1" bestFit="1" customWidth="1"/>
    <col min="3586" max="3586" width="15.140625" style="1" customWidth="1"/>
    <col min="3587" max="3587" width="16.42578125" style="1" customWidth="1"/>
    <col min="3588" max="3592" width="7.5703125" style="1" customWidth="1"/>
    <col min="3593" max="3593" width="10.85546875" style="1" customWidth="1"/>
    <col min="3594" max="3840" width="11.5703125" style="1"/>
    <col min="3841" max="3841" width="3.85546875" style="1" bestFit="1" customWidth="1"/>
    <col min="3842" max="3842" width="15.140625" style="1" customWidth="1"/>
    <col min="3843" max="3843" width="16.42578125" style="1" customWidth="1"/>
    <col min="3844" max="3848" width="7.5703125" style="1" customWidth="1"/>
    <col min="3849" max="3849" width="10.85546875" style="1" customWidth="1"/>
    <col min="3850" max="4096" width="11.5703125" style="1"/>
    <col min="4097" max="4097" width="3.85546875" style="1" bestFit="1" customWidth="1"/>
    <col min="4098" max="4098" width="15.140625" style="1" customWidth="1"/>
    <col min="4099" max="4099" width="16.42578125" style="1" customWidth="1"/>
    <col min="4100" max="4104" width="7.5703125" style="1" customWidth="1"/>
    <col min="4105" max="4105" width="10.85546875" style="1" customWidth="1"/>
    <col min="4106" max="4352" width="11.5703125" style="1"/>
    <col min="4353" max="4353" width="3.85546875" style="1" bestFit="1" customWidth="1"/>
    <col min="4354" max="4354" width="15.140625" style="1" customWidth="1"/>
    <col min="4355" max="4355" width="16.42578125" style="1" customWidth="1"/>
    <col min="4356" max="4360" width="7.5703125" style="1" customWidth="1"/>
    <col min="4361" max="4361" width="10.85546875" style="1" customWidth="1"/>
    <col min="4362" max="4608" width="11.5703125" style="1"/>
    <col min="4609" max="4609" width="3.85546875" style="1" bestFit="1" customWidth="1"/>
    <col min="4610" max="4610" width="15.140625" style="1" customWidth="1"/>
    <col min="4611" max="4611" width="16.42578125" style="1" customWidth="1"/>
    <col min="4612" max="4616" width="7.5703125" style="1" customWidth="1"/>
    <col min="4617" max="4617" width="10.85546875" style="1" customWidth="1"/>
    <col min="4618" max="4864" width="11.5703125" style="1"/>
    <col min="4865" max="4865" width="3.85546875" style="1" bestFit="1" customWidth="1"/>
    <col min="4866" max="4866" width="15.140625" style="1" customWidth="1"/>
    <col min="4867" max="4867" width="16.42578125" style="1" customWidth="1"/>
    <col min="4868" max="4872" width="7.5703125" style="1" customWidth="1"/>
    <col min="4873" max="4873" width="10.85546875" style="1" customWidth="1"/>
    <col min="4874" max="5120" width="11.5703125" style="1"/>
    <col min="5121" max="5121" width="3.85546875" style="1" bestFit="1" customWidth="1"/>
    <col min="5122" max="5122" width="15.140625" style="1" customWidth="1"/>
    <col min="5123" max="5123" width="16.42578125" style="1" customWidth="1"/>
    <col min="5124" max="5128" width="7.5703125" style="1" customWidth="1"/>
    <col min="5129" max="5129" width="10.85546875" style="1" customWidth="1"/>
    <col min="5130" max="5376" width="11.5703125" style="1"/>
    <col min="5377" max="5377" width="3.85546875" style="1" bestFit="1" customWidth="1"/>
    <col min="5378" max="5378" width="15.140625" style="1" customWidth="1"/>
    <col min="5379" max="5379" width="16.42578125" style="1" customWidth="1"/>
    <col min="5380" max="5384" width="7.5703125" style="1" customWidth="1"/>
    <col min="5385" max="5385" width="10.85546875" style="1" customWidth="1"/>
    <col min="5386" max="5632" width="11.5703125" style="1"/>
    <col min="5633" max="5633" width="3.85546875" style="1" bestFit="1" customWidth="1"/>
    <col min="5634" max="5634" width="15.140625" style="1" customWidth="1"/>
    <col min="5635" max="5635" width="16.42578125" style="1" customWidth="1"/>
    <col min="5636" max="5640" width="7.5703125" style="1" customWidth="1"/>
    <col min="5641" max="5641" width="10.85546875" style="1" customWidth="1"/>
    <col min="5642" max="5888" width="11.5703125" style="1"/>
    <col min="5889" max="5889" width="3.85546875" style="1" bestFit="1" customWidth="1"/>
    <col min="5890" max="5890" width="15.140625" style="1" customWidth="1"/>
    <col min="5891" max="5891" width="16.42578125" style="1" customWidth="1"/>
    <col min="5892" max="5896" width="7.5703125" style="1" customWidth="1"/>
    <col min="5897" max="5897" width="10.85546875" style="1" customWidth="1"/>
    <col min="5898" max="6144" width="11.5703125" style="1"/>
    <col min="6145" max="6145" width="3.85546875" style="1" bestFit="1" customWidth="1"/>
    <col min="6146" max="6146" width="15.140625" style="1" customWidth="1"/>
    <col min="6147" max="6147" width="16.42578125" style="1" customWidth="1"/>
    <col min="6148" max="6152" width="7.5703125" style="1" customWidth="1"/>
    <col min="6153" max="6153" width="10.85546875" style="1" customWidth="1"/>
    <col min="6154" max="6400" width="11.5703125" style="1"/>
    <col min="6401" max="6401" width="3.85546875" style="1" bestFit="1" customWidth="1"/>
    <col min="6402" max="6402" width="15.140625" style="1" customWidth="1"/>
    <col min="6403" max="6403" width="16.42578125" style="1" customWidth="1"/>
    <col min="6404" max="6408" width="7.5703125" style="1" customWidth="1"/>
    <col min="6409" max="6409" width="10.85546875" style="1" customWidth="1"/>
    <col min="6410" max="6656" width="11.5703125" style="1"/>
    <col min="6657" max="6657" width="3.85546875" style="1" bestFit="1" customWidth="1"/>
    <col min="6658" max="6658" width="15.140625" style="1" customWidth="1"/>
    <col min="6659" max="6659" width="16.42578125" style="1" customWidth="1"/>
    <col min="6660" max="6664" width="7.5703125" style="1" customWidth="1"/>
    <col min="6665" max="6665" width="10.85546875" style="1" customWidth="1"/>
    <col min="6666" max="6912" width="11.5703125" style="1"/>
    <col min="6913" max="6913" width="3.85546875" style="1" bestFit="1" customWidth="1"/>
    <col min="6914" max="6914" width="15.140625" style="1" customWidth="1"/>
    <col min="6915" max="6915" width="16.42578125" style="1" customWidth="1"/>
    <col min="6916" max="6920" width="7.5703125" style="1" customWidth="1"/>
    <col min="6921" max="6921" width="10.85546875" style="1" customWidth="1"/>
    <col min="6922" max="7168" width="11.5703125" style="1"/>
    <col min="7169" max="7169" width="3.85546875" style="1" bestFit="1" customWidth="1"/>
    <col min="7170" max="7170" width="15.140625" style="1" customWidth="1"/>
    <col min="7171" max="7171" width="16.42578125" style="1" customWidth="1"/>
    <col min="7172" max="7176" width="7.5703125" style="1" customWidth="1"/>
    <col min="7177" max="7177" width="10.85546875" style="1" customWidth="1"/>
    <col min="7178" max="7424" width="11.5703125" style="1"/>
    <col min="7425" max="7425" width="3.85546875" style="1" bestFit="1" customWidth="1"/>
    <col min="7426" max="7426" width="15.140625" style="1" customWidth="1"/>
    <col min="7427" max="7427" width="16.42578125" style="1" customWidth="1"/>
    <col min="7428" max="7432" width="7.5703125" style="1" customWidth="1"/>
    <col min="7433" max="7433" width="10.85546875" style="1" customWidth="1"/>
    <col min="7434" max="7680" width="11.5703125" style="1"/>
    <col min="7681" max="7681" width="3.85546875" style="1" bestFit="1" customWidth="1"/>
    <col min="7682" max="7682" width="15.140625" style="1" customWidth="1"/>
    <col min="7683" max="7683" width="16.42578125" style="1" customWidth="1"/>
    <col min="7684" max="7688" width="7.5703125" style="1" customWidth="1"/>
    <col min="7689" max="7689" width="10.85546875" style="1" customWidth="1"/>
    <col min="7690" max="7936" width="11.5703125" style="1"/>
    <col min="7937" max="7937" width="3.85546875" style="1" bestFit="1" customWidth="1"/>
    <col min="7938" max="7938" width="15.140625" style="1" customWidth="1"/>
    <col min="7939" max="7939" width="16.42578125" style="1" customWidth="1"/>
    <col min="7940" max="7944" width="7.5703125" style="1" customWidth="1"/>
    <col min="7945" max="7945" width="10.85546875" style="1" customWidth="1"/>
    <col min="7946" max="8192" width="11.5703125" style="1"/>
    <col min="8193" max="8193" width="3.85546875" style="1" bestFit="1" customWidth="1"/>
    <col min="8194" max="8194" width="15.140625" style="1" customWidth="1"/>
    <col min="8195" max="8195" width="16.42578125" style="1" customWidth="1"/>
    <col min="8196" max="8200" width="7.5703125" style="1" customWidth="1"/>
    <col min="8201" max="8201" width="10.85546875" style="1" customWidth="1"/>
    <col min="8202" max="8448" width="11.5703125" style="1"/>
    <col min="8449" max="8449" width="3.85546875" style="1" bestFit="1" customWidth="1"/>
    <col min="8450" max="8450" width="15.140625" style="1" customWidth="1"/>
    <col min="8451" max="8451" width="16.42578125" style="1" customWidth="1"/>
    <col min="8452" max="8456" width="7.5703125" style="1" customWidth="1"/>
    <col min="8457" max="8457" width="10.85546875" style="1" customWidth="1"/>
    <col min="8458" max="8704" width="11.5703125" style="1"/>
    <col min="8705" max="8705" width="3.85546875" style="1" bestFit="1" customWidth="1"/>
    <col min="8706" max="8706" width="15.140625" style="1" customWidth="1"/>
    <col min="8707" max="8707" width="16.42578125" style="1" customWidth="1"/>
    <col min="8708" max="8712" width="7.5703125" style="1" customWidth="1"/>
    <col min="8713" max="8713" width="10.85546875" style="1" customWidth="1"/>
    <col min="8714" max="8960" width="11.5703125" style="1"/>
    <col min="8961" max="8961" width="3.85546875" style="1" bestFit="1" customWidth="1"/>
    <col min="8962" max="8962" width="15.140625" style="1" customWidth="1"/>
    <col min="8963" max="8963" width="16.42578125" style="1" customWidth="1"/>
    <col min="8964" max="8968" width="7.5703125" style="1" customWidth="1"/>
    <col min="8969" max="8969" width="10.85546875" style="1" customWidth="1"/>
    <col min="8970" max="9216" width="11.5703125" style="1"/>
    <col min="9217" max="9217" width="3.85546875" style="1" bestFit="1" customWidth="1"/>
    <col min="9218" max="9218" width="15.140625" style="1" customWidth="1"/>
    <col min="9219" max="9219" width="16.42578125" style="1" customWidth="1"/>
    <col min="9220" max="9224" width="7.5703125" style="1" customWidth="1"/>
    <col min="9225" max="9225" width="10.85546875" style="1" customWidth="1"/>
    <col min="9226" max="9472" width="11.5703125" style="1"/>
    <col min="9473" max="9473" width="3.85546875" style="1" bestFit="1" customWidth="1"/>
    <col min="9474" max="9474" width="15.140625" style="1" customWidth="1"/>
    <col min="9475" max="9475" width="16.42578125" style="1" customWidth="1"/>
    <col min="9476" max="9480" width="7.5703125" style="1" customWidth="1"/>
    <col min="9481" max="9481" width="10.85546875" style="1" customWidth="1"/>
    <col min="9482" max="9728" width="11.5703125" style="1"/>
    <col min="9729" max="9729" width="3.85546875" style="1" bestFit="1" customWidth="1"/>
    <col min="9730" max="9730" width="15.140625" style="1" customWidth="1"/>
    <col min="9731" max="9731" width="16.42578125" style="1" customWidth="1"/>
    <col min="9732" max="9736" width="7.5703125" style="1" customWidth="1"/>
    <col min="9737" max="9737" width="10.85546875" style="1" customWidth="1"/>
    <col min="9738" max="9984" width="11.5703125" style="1"/>
    <col min="9985" max="9985" width="3.85546875" style="1" bestFit="1" customWidth="1"/>
    <col min="9986" max="9986" width="15.140625" style="1" customWidth="1"/>
    <col min="9987" max="9987" width="16.42578125" style="1" customWidth="1"/>
    <col min="9988" max="9992" width="7.5703125" style="1" customWidth="1"/>
    <col min="9993" max="9993" width="10.85546875" style="1" customWidth="1"/>
    <col min="9994" max="10240" width="11.5703125" style="1"/>
    <col min="10241" max="10241" width="3.85546875" style="1" bestFit="1" customWidth="1"/>
    <col min="10242" max="10242" width="15.140625" style="1" customWidth="1"/>
    <col min="10243" max="10243" width="16.42578125" style="1" customWidth="1"/>
    <col min="10244" max="10248" width="7.5703125" style="1" customWidth="1"/>
    <col min="10249" max="10249" width="10.85546875" style="1" customWidth="1"/>
    <col min="10250" max="10496" width="11.5703125" style="1"/>
    <col min="10497" max="10497" width="3.85546875" style="1" bestFit="1" customWidth="1"/>
    <col min="10498" max="10498" width="15.140625" style="1" customWidth="1"/>
    <col min="10499" max="10499" width="16.42578125" style="1" customWidth="1"/>
    <col min="10500" max="10504" width="7.5703125" style="1" customWidth="1"/>
    <col min="10505" max="10505" width="10.85546875" style="1" customWidth="1"/>
    <col min="10506" max="10752" width="11.5703125" style="1"/>
    <col min="10753" max="10753" width="3.85546875" style="1" bestFit="1" customWidth="1"/>
    <col min="10754" max="10754" width="15.140625" style="1" customWidth="1"/>
    <col min="10755" max="10755" width="16.42578125" style="1" customWidth="1"/>
    <col min="10756" max="10760" width="7.5703125" style="1" customWidth="1"/>
    <col min="10761" max="10761" width="10.85546875" style="1" customWidth="1"/>
    <col min="10762" max="11008" width="11.5703125" style="1"/>
    <col min="11009" max="11009" width="3.85546875" style="1" bestFit="1" customWidth="1"/>
    <col min="11010" max="11010" width="15.140625" style="1" customWidth="1"/>
    <col min="11011" max="11011" width="16.42578125" style="1" customWidth="1"/>
    <col min="11012" max="11016" width="7.5703125" style="1" customWidth="1"/>
    <col min="11017" max="11017" width="10.85546875" style="1" customWidth="1"/>
    <col min="11018" max="11264" width="11.5703125" style="1"/>
    <col min="11265" max="11265" width="3.85546875" style="1" bestFit="1" customWidth="1"/>
    <col min="11266" max="11266" width="15.140625" style="1" customWidth="1"/>
    <col min="11267" max="11267" width="16.42578125" style="1" customWidth="1"/>
    <col min="11268" max="11272" width="7.5703125" style="1" customWidth="1"/>
    <col min="11273" max="11273" width="10.85546875" style="1" customWidth="1"/>
    <col min="11274" max="11520" width="11.5703125" style="1"/>
    <col min="11521" max="11521" width="3.85546875" style="1" bestFit="1" customWidth="1"/>
    <col min="11522" max="11522" width="15.140625" style="1" customWidth="1"/>
    <col min="11523" max="11523" width="16.42578125" style="1" customWidth="1"/>
    <col min="11524" max="11528" width="7.5703125" style="1" customWidth="1"/>
    <col min="11529" max="11529" width="10.85546875" style="1" customWidth="1"/>
    <col min="11530" max="11776" width="11.5703125" style="1"/>
    <col min="11777" max="11777" width="3.85546875" style="1" bestFit="1" customWidth="1"/>
    <col min="11778" max="11778" width="15.140625" style="1" customWidth="1"/>
    <col min="11779" max="11779" width="16.42578125" style="1" customWidth="1"/>
    <col min="11780" max="11784" width="7.5703125" style="1" customWidth="1"/>
    <col min="11785" max="11785" width="10.85546875" style="1" customWidth="1"/>
    <col min="11786" max="12032" width="11.5703125" style="1"/>
    <col min="12033" max="12033" width="3.85546875" style="1" bestFit="1" customWidth="1"/>
    <col min="12034" max="12034" width="15.140625" style="1" customWidth="1"/>
    <col min="12035" max="12035" width="16.42578125" style="1" customWidth="1"/>
    <col min="12036" max="12040" width="7.5703125" style="1" customWidth="1"/>
    <col min="12041" max="12041" width="10.85546875" style="1" customWidth="1"/>
    <col min="12042" max="12288" width="11.5703125" style="1"/>
    <col min="12289" max="12289" width="3.85546875" style="1" bestFit="1" customWidth="1"/>
    <col min="12290" max="12290" width="15.140625" style="1" customWidth="1"/>
    <col min="12291" max="12291" width="16.42578125" style="1" customWidth="1"/>
    <col min="12292" max="12296" width="7.5703125" style="1" customWidth="1"/>
    <col min="12297" max="12297" width="10.85546875" style="1" customWidth="1"/>
    <col min="12298" max="12544" width="11.5703125" style="1"/>
    <col min="12545" max="12545" width="3.85546875" style="1" bestFit="1" customWidth="1"/>
    <col min="12546" max="12546" width="15.140625" style="1" customWidth="1"/>
    <col min="12547" max="12547" width="16.42578125" style="1" customWidth="1"/>
    <col min="12548" max="12552" width="7.5703125" style="1" customWidth="1"/>
    <col min="12553" max="12553" width="10.85546875" style="1" customWidth="1"/>
    <col min="12554" max="12800" width="11.5703125" style="1"/>
    <col min="12801" max="12801" width="3.85546875" style="1" bestFit="1" customWidth="1"/>
    <col min="12802" max="12802" width="15.140625" style="1" customWidth="1"/>
    <col min="12803" max="12803" width="16.42578125" style="1" customWidth="1"/>
    <col min="12804" max="12808" width="7.5703125" style="1" customWidth="1"/>
    <col min="12809" max="12809" width="10.85546875" style="1" customWidth="1"/>
    <col min="12810" max="13056" width="11.5703125" style="1"/>
    <col min="13057" max="13057" width="3.85546875" style="1" bestFit="1" customWidth="1"/>
    <col min="13058" max="13058" width="15.140625" style="1" customWidth="1"/>
    <col min="13059" max="13059" width="16.42578125" style="1" customWidth="1"/>
    <col min="13060" max="13064" width="7.5703125" style="1" customWidth="1"/>
    <col min="13065" max="13065" width="10.85546875" style="1" customWidth="1"/>
    <col min="13066" max="13312" width="11.5703125" style="1"/>
    <col min="13313" max="13313" width="3.85546875" style="1" bestFit="1" customWidth="1"/>
    <col min="13314" max="13314" width="15.140625" style="1" customWidth="1"/>
    <col min="13315" max="13315" width="16.42578125" style="1" customWidth="1"/>
    <col min="13316" max="13320" width="7.5703125" style="1" customWidth="1"/>
    <col min="13321" max="13321" width="10.85546875" style="1" customWidth="1"/>
    <col min="13322" max="13568" width="11.5703125" style="1"/>
    <col min="13569" max="13569" width="3.85546875" style="1" bestFit="1" customWidth="1"/>
    <col min="13570" max="13570" width="15.140625" style="1" customWidth="1"/>
    <col min="13571" max="13571" width="16.42578125" style="1" customWidth="1"/>
    <col min="13572" max="13576" width="7.5703125" style="1" customWidth="1"/>
    <col min="13577" max="13577" width="10.85546875" style="1" customWidth="1"/>
    <col min="13578" max="13824" width="11.5703125" style="1"/>
    <col min="13825" max="13825" width="3.85546875" style="1" bestFit="1" customWidth="1"/>
    <col min="13826" max="13826" width="15.140625" style="1" customWidth="1"/>
    <col min="13827" max="13827" width="16.42578125" style="1" customWidth="1"/>
    <col min="13828" max="13832" width="7.5703125" style="1" customWidth="1"/>
    <col min="13833" max="13833" width="10.85546875" style="1" customWidth="1"/>
    <col min="13834" max="14080" width="11.5703125" style="1"/>
    <col min="14081" max="14081" width="3.85546875" style="1" bestFit="1" customWidth="1"/>
    <col min="14082" max="14082" width="15.140625" style="1" customWidth="1"/>
    <col min="14083" max="14083" width="16.42578125" style="1" customWidth="1"/>
    <col min="14084" max="14088" width="7.5703125" style="1" customWidth="1"/>
    <col min="14089" max="14089" width="10.85546875" style="1" customWidth="1"/>
    <col min="14090" max="14336" width="11.5703125" style="1"/>
    <col min="14337" max="14337" width="3.85546875" style="1" bestFit="1" customWidth="1"/>
    <col min="14338" max="14338" width="15.140625" style="1" customWidth="1"/>
    <col min="14339" max="14339" width="16.42578125" style="1" customWidth="1"/>
    <col min="14340" max="14344" width="7.5703125" style="1" customWidth="1"/>
    <col min="14345" max="14345" width="10.85546875" style="1" customWidth="1"/>
    <col min="14346" max="14592" width="11.5703125" style="1"/>
    <col min="14593" max="14593" width="3.85546875" style="1" bestFit="1" customWidth="1"/>
    <col min="14594" max="14594" width="15.140625" style="1" customWidth="1"/>
    <col min="14595" max="14595" width="16.42578125" style="1" customWidth="1"/>
    <col min="14596" max="14600" width="7.5703125" style="1" customWidth="1"/>
    <col min="14601" max="14601" width="10.85546875" style="1" customWidth="1"/>
    <col min="14602" max="14848" width="11.5703125" style="1"/>
    <col min="14849" max="14849" width="3.85546875" style="1" bestFit="1" customWidth="1"/>
    <col min="14850" max="14850" width="15.140625" style="1" customWidth="1"/>
    <col min="14851" max="14851" width="16.42578125" style="1" customWidth="1"/>
    <col min="14852" max="14856" width="7.5703125" style="1" customWidth="1"/>
    <col min="14857" max="14857" width="10.85546875" style="1" customWidth="1"/>
    <col min="14858" max="15104" width="11.5703125" style="1"/>
    <col min="15105" max="15105" width="3.85546875" style="1" bestFit="1" customWidth="1"/>
    <col min="15106" max="15106" width="15.140625" style="1" customWidth="1"/>
    <col min="15107" max="15107" width="16.42578125" style="1" customWidth="1"/>
    <col min="15108" max="15112" width="7.5703125" style="1" customWidth="1"/>
    <col min="15113" max="15113" width="10.85546875" style="1" customWidth="1"/>
    <col min="15114" max="15360" width="11.5703125" style="1"/>
    <col min="15361" max="15361" width="3.85546875" style="1" bestFit="1" customWidth="1"/>
    <col min="15362" max="15362" width="15.140625" style="1" customWidth="1"/>
    <col min="15363" max="15363" width="16.42578125" style="1" customWidth="1"/>
    <col min="15364" max="15368" width="7.5703125" style="1" customWidth="1"/>
    <col min="15369" max="15369" width="10.85546875" style="1" customWidth="1"/>
    <col min="15370" max="15616" width="11.5703125" style="1"/>
    <col min="15617" max="15617" width="3.85546875" style="1" bestFit="1" customWidth="1"/>
    <col min="15618" max="15618" width="15.140625" style="1" customWidth="1"/>
    <col min="15619" max="15619" width="16.42578125" style="1" customWidth="1"/>
    <col min="15620" max="15624" width="7.5703125" style="1" customWidth="1"/>
    <col min="15625" max="15625" width="10.85546875" style="1" customWidth="1"/>
    <col min="15626" max="15872" width="11.5703125" style="1"/>
    <col min="15873" max="15873" width="3.85546875" style="1" bestFit="1" customWidth="1"/>
    <col min="15874" max="15874" width="15.140625" style="1" customWidth="1"/>
    <col min="15875" max="15875" width="16.42578125" style="1" customWidth="1"/>
    <col min="15876" max="15880" width="7.5703125" style="1" customWidth="1"/>
    <col min="15881" max="15881" width="10.85546875" style="1" customWidth="1"/>
    <col min="15882" max="16128" width="11.5703125" style="1"/>
    <col min="16129" max="16129" width="3.85546875" style="1" bestFit="1" customWidth="1"/>
    <col min="16130" max="16130" width="15.140625" style="1" customWidth="1"/>
    <col min="16131" max="16131" width="16.42578125" style="1" customWidth="1"/>
    <col min="16132" max="16136" width="7.5703125" style="1" customWidth="1"/>
    <col min="16137" max="16137" width="10.85546875" style="1" customWidth="1"/>
    <col min="16138" max="16384" width="11.5703125" style="1"/>
  </cols>
  <sheetData>
    <row r="1" spans="1:9" s="2" customFormat="1" ht="21.95" customHeight="1">
      <c r="A1" s="18" t="s">
        <v>10</v>
      </c>
      <c r="B1" s="18" t="s">
        <v>9</v>
      </c>
      <c r="C1" s="18" t="s">
        <v>8</v>
      </c>
      <c r="D1" s="18" t="s">
        <v>7</v>
      </c>
      <c r="E1" s="18" t="s">
        <v>6</v>
      </c>
      <c r="F1" s="18" t="s">
        <v>5</v>
      </c>
      <c r="G1" s="18" t="s">
        <v>4</v>
      </c>
      <c r="H1" s="18" t="s">
        <v>3</v>
      </c>
      <c r="I1" s="18" t="s">
        <v>2</v>
      </c>
    </row>
    <row r="2" spans="1:9" ht="24.95" customHeight="1">
      <c r="A2" s="19">
        <v>1</v>
      </c>
      <c r="B2" s="49" t="s">
        <v>50</v>
      </c>
      <c r="C2" s="49" t="s">
        <v>51</v>
      </c>
      <c r="D2" s="20">
        <v>14</v>
      </c>
      <c r="E2" s="20">
        <v>14</v>
      </c>
      <c r="F2" s="21">
        <f t="shared" ref="F2:F28" si="0">2*((E2+D2)/2)</f>
        <v>28</v>
      </c>
      <c r="G2" s="22"/>
      <c r="H2" s="23" t="str">
        <f t="shared" ref="H2:H28" si="1">IF(G2="","",2*(D2+G2)/2)</f>
        <v/>
      </c>
      <c r="I2" s="21">
        <f t="shared" ref="I2:I28" si="2">IF(H2="",F2,IF(H2&gt;F2,H2,F2))</f>
        <v>28</v>
      </c>
    </row>
    <row r="3" spans="1:9" ht="24.95" customHeight="1">
      <c r="A3" s="19">
        <f t="shared" ref="A3:A28" si="3">A2+1</f>
        <v>2</v>
      </c>
      <c r="B3" s="50" t="s">
        <v>52</v>
      </c>
      <c r="C3" s="50" t="s">
        <v>53</v>
      </c>
      <c r="D3" s="20">
        <v>15</v>
      </c>
      <c r="E3" s="20">
        <v>3</v>
      </c>
      <c r="F3" s="21">
        <f t="shared" si="0"/>
        <v>18</v>
      </c>
      <c r="G3" s="22"/>
      <c r="H3" s="23" t="str">
        <f t="shared" si="1"/>
        <v/>
      </c>
      <c r="I3" s="21">
        <f t="shared" si="2"/>
        <v>18</v>
      </c>
    </row>
    <row r="4" spans="1:9" ht="24.95" customHeight="1">
      <c r="A4" s="19">
        <f t="shared" si="3"/>
        <v>3</v>
      </c>
      <c r="B4" s="50" t="s">
        <v>54</v>
      </c>
      <c r="C4" s="50" t="s">
        <v>55</v>
      </c>
      <c r="D4" s="20">
        <v>13</v>
      </c>
      <c r="E4" s="20">
        <v>2</v>
      </c>
      <c r="F4" s="21">
        <f t="shared" si="0"/>
        <v>15</v>
      </c>
      <c r="G4" s="23"/>
      <c r="H4" s="23" t="str">
        <f t="shared" si="1"/>
        <v/>
      </c>
      <c r="I4" s="21">
        <f t="shared" si="2"/>
        <v>15</v>
      </c>
    </row>
    <row r="5" spans="1:9" ht="24.95" customHeight="1">
      <c r="A5" s="19">
        <f t="shared" si="3"/>
        <v>4</v>
      </c>
      <c r="B5" s="50" t="s">
        <v>56</v>
      </c>
      <c r="C5" s="50" t="s">
        <v>57</v>
      </c>
      <c r="D5" s="20">
        <v>13</v>
      </c>
      <c r="E5" s="20">
        <v>10</v>
      </c>
      <c r="F5" s="21">
        <f t="shared" si="0"/>
        <v>23</v>
      </c>
      <c r="G5" s="23"/>
      <c r="H5" s="23" t="str">
        <f t="shared" si="1"/>
        <v/>
      </c>
      <c r="I5" s="21">
        <f t="shared" si="2"/>
        <v>23</v>
      </c>
    </row>
    <row r="6" spans="1:9" ht="24.95" customHeight="1">
      <c r="A6" s="19">
        <f t="shared" si="3"/>
        <v>5</v>
      </c>
      <c r="B6" s="50" t="s">
        <v>58</v>
      </c>
      <c r="C6" s="50" t="s">
        <v>59</v>
      </c>
      <c r="D6" s="20">
        <v>15</v>
      </c>
      <c r="E6" s="20">
        <v>6</v>
      </c>
      <c r="F6" s="21">
        <f t="shared" si="0"/>
        <v>21</v>
      </c>
      <c r="G6" s="23"/>
      <c r="H6" s="23" t="str">
        <f t="shared" si="1"/>
        <v/>
      </c>
      <c r="I6" s="21">
        <f t="shared" si="2"/>
        <v>21</v>
      </c>
    </row>
    <row r="7" spans="1:9" ht="24.95" customHeight="1">
      <c r="A7" s="19">
        <f t="shared" si="3"/>
        <v>6</v>
      </c>
      <c r="B7" s="50" t="s">
        <v>60</v>
      </c>
      <c r="C7" s="50" t="s">
        <v>61</v>
      </c>
      <c r="D7" s="20">
        <v>15</v>
      </c>
      <c r="E7" s="20">
        <v>11</v>
      </c>
      <c r="F7" s="21">
        <f t="shared" si="0"/>
        <v>26</v>
      </c>
      <c r="G7" s="23"/>
      <c r="H7" s="23" t="str">
        <f t="shared" si="1"/>
        <v/>
      </c>
      <c r="I7" s="21">
        <f t="shared" si="2"/>
        <v>26</v>
      </c>
    </row>
    <row r="8" spans="1:9" ht="24.95" customHeight="1">
      <c r="A8" s="19">
        <f t="shared" si="3"/>
        <v>7</v>
      </c>
      <c r="B8" s="50" t="s">
        <v>62</v>
      </c>
      <c r="C8" s="50" t="s">
        <v>63</v>
      </c>
      <c r="D8" s="20">
        <v>15</v>
      </c>
      <c r="E8" s="20">
        <v>3</v>
      </c>
      <c r="F8" s="21">
        <f t="shared" si="0"/>
        <v>18</v>
      </c>
      <c r="G8" s="23"/>
      <c r="H8" s="23" t="str">
        <f t="shared" si="1"/>
        <v/>
      </c>
      <c r="I8" s="21">
        <f t="shared" si="2"/>
        <v>18</v>
      </c>
    </row>
    <row r="9" spans="1:9" ht="24.95" customHeight="1">
      <c r="A9" s="19">
        <f t="shared" si="3"/>
        <v>8</v>
      </c>
      <c r="B9" s="49" t="s">
        <v>64</v>
      </c>
      <c r="C9" s="49" t="s">
        <v>65</v>
      </c>
      <c r="D9" s="20">
        <v>13</v>
      </c>
      <c r="E9" s="20">
        <v>6</v>
      </c>
      <c r="F9" s="21">
        <f t="shared" si="0"/>
        <v>19</v>
      </c>
      <c r="G9" s="23"/>
      <c r="H9" s="23" t="str">
        <f t="shared" si="1"/>
        <v/>
      </c>
      <c r="I9" s="21">
        <f t="shared" si="2"/>
        <v>19</v>
      </c>
    </row>
    <row r="10" spans="1:9" ht="24.95" customHeight="1">
      <c r="A10" s="19">
        <f t="shared" si="3"/>
        <v>9</v>
      </c>
      <c r="B10" s="49" t="s">
        <v>66</v>
      </c>
      <c r="C10" s="49" t="s">
        <v>67</v>
      </c>
      <c r="D10" s="20">
        <v>13</v>
      </c>
      <c r="E10" s="20">
        <v>3</v>
      </c>
      <c r="F10" s="21">
        <f t="shared" si="0"/>
        <v>16</v>
      </c>
      <c r="G10" s="23"/>
      <c r="H10" s="23" t="str">
        <f t="shared" si="1"/>
        <v/>
      </c>
      <c r="I10" s="21">
        <f t="shared" si="2"/>
        <v>16</v>
      </c>
    </row>
    <row r="11" spans="1:9" ht="24.95" customHeight="1">
      <c r="A11" s="19">
        <f t="shared" si="3"/>
        <v>10</v>
      </c>
      <c r="B11" s="50" t="s">
        <v>68</v>
      </c>
      <c r="C11" s="50" t="s">
        <v>69</v>
      </c>
      <c r="D11" s="20">
        <v>13</v>
      </c>
      <c r="E11" s="20">
        <v>2</v>
      </c>
      <c r="F11" s="21">
        <f t="shared" si="0"/>
        <v>15</v>
      </c>
      <c r="G11" s="23"/>
      <c r="H11" s="23" t="str">
        <f t="shared" si="1"/>
        <v/>
      </c>
      <c r="I11" s="21">
        <f t="shared" si="2"/>
        <v>15</v>
      </c>
    </row>
    <row r="12" spans="1:9" ht="24.95" customHeight="1">
      <c r="A12" s="19">
        <f t="shared" si="3"/>
        <v>11</v>
      </c>
      <c r="B12" s="49" t="s">
        <v>70</v>
      </c>
      <c r="C12" s="49" t="s">
        <v>71</v>
      </c>
      <c r="D12" s="20">
        <v>13</v>
      </c>
      <c r="E12" s="20">
        <v>3</v>
      </c>
      <c r="F12" s="21">
        <f t="shared" si="0"/>
        <v>16</v>
      </c>
      <c r="G12" s="23"/>
      <c r="H12" s="23" t="str">
        <f t="shared" si="1"/>
        <v/>
      </c>
      <c r="I12" s="21">
        <f t="shared" si="2"/>
        <v>16</v>
      </c>
    </row>
    <row r="13" spans="1:9" ht="24.95" customHeight="1">
      <c r="A13" s="19">
        <f t="shared" si="3"/>
        <v>12</v>
      </c>
      <c r="B13" s="50" t="s">
        <v>72</v>
      </c>
      <c r="C13" s="50" t="s">
        <v>73</v>
      </c>
      <c r="D13" s="20">
        <v>15</v>
      </c>
      <c r="E13" s="20">
        <v>11</v>
      </c>
      <c r="F13" s="21">
        <f t="shared" si="0"/>
        <v>26</v>
      </c>
      <c r="G13" s="23"/>
      <c r="H13" s="23" t="str">
        <f t="shared" si="1"/>
        <v/>
      </c>
      <c r="I13" s="21">
        <f t="shared" si="2"/>
        <v>26</v>
      </c>
    </row>
    <row r="14" spans="1:9" ht="24.95" customHeight="1">
      <c r="A14" s="19">
        <f t="shared" si="3"/>
        <v>13</v>
      </c>
      <c r="B14" s="49" t="s">
        <v>74</v>
      </c>
      <c r="C14" s="49" t="s">
        <v>75</v>
      </c>
      <c r="D14" s="20">
        <v>13</v>
      </c>
      <c r="E14" s="20">
        <v>7</v>
      </c>
      <c r="F14" s="21">
        <f t="shared" si="0"/>
        <v>20</v>
      </c>
      <c r="G14" s="23"/>
      <c r="H14" s="23" t="str">
        <f t="shared" si="1"/>
        <v/>
      </c>
      <c r="I14" s="21">
        <f t="shared" si="2"/>
        <v>20</v>
      </c>
    </row>
    <row r="15" spans="1:9" ht="24.95" customHeight="1">
      <c r="A15" s="19">
        <f t="shared" si="3"/>
        <v>14</v>
      </c>
      <c r="B15" s="50" t="s">
        <v>76</v>
      </c>
      <c r="C15" s="50" t="s">
        <v>77</v>
      </c>
      <c r="D15" s="20">
        <v>13</v>
      </c>
      <c r="E15" s="20">
        <v>1</v>
      </c>
      <c r="F15" s="21">
        <f t="shared" si="0"/>
        <v>14</v>
      </c>
      <c r="G15" s="23"/>
      <c r="H15" s="23" t="str">
        <f t="shared" si="1"/>
        <v/>
      </c>
      <c r="I15" s="21">
        <f t="shared" si="2"/>
        <v>14</v>
      </c>
    </row>
    <row r="16" spans="1:9" ht="24.95" customHeight="1">
      <c r="A16" s="19">
        <f t="shared" si="3"/>
        <v>15</v>
      </c>
      <c r="B16" s="50" t="s">
        <v>78</v>
      </c>
      <c r="C16" s="50" t="s">
        <v>79</v>
      </c>
      <c r="D16" s="20">
        <v>13</v>
      </c>
      <c r="E16" s="20">
        <v>2</v>
      </c>
      <c r="F16" s="21">
        <f t="shared" si="0"/>
        <v>15</v>
      </c>
      <c r="G16" s="23"/>
      <c r="H16" s="23" t="str">
        <f t="shared" si="1"/>
        <v/>
      </c>
      <c r="I16" s="21">
        <f t="shared" si="2"/>
        <v>15</v>
      </c>
    </row>
    <row r="17" spans="1:9" ht="24.95" customHeight="1">
      <c r="A17" s="19">
        <f t="shared" si="3"/>
        <v>16</v>
      </c>
      <c r="B17" s="50" t="s">
        <v>80</v>
      </c>
      <c r="C17" s="50" t="s">
        <v>81</v>
      </c>
      <c r="D17" s="20">
        <v>13</v>
      </c>
      <c r="E17" s="20">
        <v>4</v>
      </c>
      <c r="F17" s="21">
        <f t="shared" si="0"/>
        <v>17</v>
      </c>
      <c r="G17" s="23"/>
      <c r="H17" s="23" t="str">
        <f t="shared" si="1"/>
        <v/>
      </c>
      <c r="I17" s="21">
        <f t="shared" si="2"/>
        <v>17</v>
      </c>
    </row>
    <row r="18" spans="1:9" ht="24.95" customHeight="1">
      <c r="A18" s="19">
        <f t="shared" si="3"/>
        <v>17</v>
      </c>
      <c r="B18" s="50" t="s">
        <v>82</v>
      </c>
      <c r="C18" s="50" t="s">
        <v>83</v>
      </c>
      <c r="D18" s="20">
        <v>13</v>
      </c>
      <c r="E18" s="20">
        <v>0</v>
      </c>
      <c r="F18" s="21">
        <f t="shared" si="0"/>
        <v>13</v>
      </c>
      <c r="G18" s="23"/>
      <c r="H18" s="23" t="str">
        <f t="shared" si="1"/>
        <v/>
      </c>
      <c r="I18" s="21">
        <f t="shared" si="2"/>
        <v>13</v>
      </c>
    </row>
    <row r="19" spans="1:9" ht="24.95" customHeight="1">
      <c r="A19" s="19">
        <f t="shared" si="3"/>
        <v>18</v>
      </c>
      <c r="B19" s="50" t="s">
        <v>84</v>
      </c>
      <c r="C19" s="50" t="s">
        <v>85</v>
      </c>
      <c r="D19" s="20">
        <v>13</v>
      </c>
      <c r="E19" s="20">
        <v>12</v>
      </c>
      <c r="F19" s="21">
        <f t="shared" si="0"/>
        <v>25</v>
      </c>
      <c r="G19" s="23"/>
      <c r="H19" s="23" t="str">
        <f t="shared" si="1"/>
        <v/>
      </c>
      <c r="I19" s="21">
        <f t="shared" si="2"/>
        <v>25</v>
      </c>
    </row>
    <row r="20" spans="1:9" ht="24.95" customHeight="1">
      <c r="A20" s="19">
        <f t="shared" si="3"/>
        <v>19</v>
      </c>
      <c r="B20" s="50" t="s">
        <v>86</v>
      </c>
      <c r="C20" s="50" t="s">
        <v>87</v>
      </c>
      <c r="D20" s="20">
        <v>14</v>
      </c>
      <c r="E20" s="20">
        <v>13</v>
      </c>
      <c r="F20" s="21">
        <f t="shared" si="0"/>
        <v>27</v>
      </c>
      <c r="G20" s="24"/>
      <c r="H20" s="23" t="str">
        <f t="shared" si="1"/>
        <v/>
      </c>
      <c r="I20" s="21">
        <f t="shared" si="2"/>
        <v>27</v>
      </c>
    </row>
    <row r="21" spans="1:9" ht="24.95" customHeight="1">
      <c r="A21" s="19">
        <f t="shared" si="3"/>
        <v>20</v>
      </c>
      <c r="B21" s="50" t="s">
        <v>88</v>
      </c>
      <c r="C21" s="50" t="s">
        <v>89</v>
      </c>
      <c r="D21" s="20">
        <v>13</v>
      </c>
      <c r="E21" s="20">
        <v>3</v>
      </c>
      <c r="F21" s="21">
        <f t="shared" si="0"/>
        <v>16</v>
      </c>
      <c r="G21" s="23"/>
      <c r="H21" s="23" t="str">
        <f t="shared" si="1"/>
        <v/>
      </c>
      <c r="I21" s="21">
        <f t="shared" si="2"/>
        <v>16</v>
      </c>
    </row>
    <row r="22" spans="1:9" ht="24.95" customHeight="1">
      <c r="A22" s="19">
        <f t="shared" si="3"/>
        <v>21</v>
      </c>
      <c r="B22" s="50" t="s">
        <v>1</v>
      </c>
      <c r="C22" s="50" t="s">
        <v>90</v>
      </c>
      <c r="D22" s="20">
        <v>15</v>
      </c>
      <c r="E22" s="20">
        <v>10</v>
      </c>
      <c r="F22" s="21">
        <f t="shared" si="0"/>
        <v>25</v>
      </c>
      <c r="G22" s="23"/>
      <c r="H22" s="23" t="str">
        <f t="shared" si="1"/>
        <v/>
      </c>
      <c r="I22" s="21">
        <f t="shared" si="2"/>
        <v>25</v>
      </c>
    </row>
    <row r="23" spans="1:9" ht="24.95" customHeight="1">
      <c r="A23" s="19">
        <f t="shared" si="3"/>
        <v>22</v>
      </c>
      <c r="B23" s="50" t="s">
        <v>91</v>
      </c>
      <c r="C23" s="50" t="s">
        <v>92</v>
      </c>
      <c r="D23" s="20">
        <v>13</v>
      </c>
      <c r="E23" s="20">
        <v>7</v>
      </c>
      <c r="F23" s="21">
        <f t="shared" si="0"/>
        <v>20</v>
      </c>
      <c r="G23" s="23"/>
      <c r="H23" s="23" t="str">
        <f t="shared" si="1"/>
        <v/>
      </c>
      <c r="I23" s="21">
        <f t="shared" si="2"/>
        <v>20</v>
      </c>
    </row>
    <row r="24" spans="1:9" ht="24.95" customHeight="1">
      <c r="A24" s="19">
        <f t="shared" si="3"/>
        <v>23</v>
      </c>
      <c r="B24" s="50" t="s">
        <v>93</v>
      </c>
      <c r="C24" s="50" t="s">
        <v>94</v>
      </c>
      <c r="D24" s="20">
        <v>15</v>
      </c>
      <c r="E24" s="20">
        <v>1.5</v>
      </c>
      <c r="F24" s="21">
        <f t="shared" si="0"/>
        <v>16.5</v>
      </c>
      <c r="G24" s="23"/>
      <c r="H24" s="23" t="str">
        <f t="shared" si="1"/>
        <v/>
      </c>
      <c r="I24" s="21">
        <f t="shared" si="2"/>
        <v>16.5</v>
      </c>
    </row>
    <row r="25" spans="1:9" ht="24.95" customHeight="1">
      <c r="A25" s="19">
        <f t="shared" si="3"/>
        <v>24</v>
      </c>
      <c r="B25" s="51" t="s">
        <v>95</v>
      </c>
      <c r="C25" s="51" t="s">
        <v>96</v>
      </c>
      <c r="D25" s="20" t="s">
        <v>103</v>
      </c>
      <c r="E25" s="20" t="s">
        <v>103</v>
      </c>
      <c r="F25" s="21" t="e">
        <f t="shared" si="0"/>
        <v>#VALUE!</v>
      </c>
      <c r="G25" s="23"/>
      <c r="H25" s="23" t="str">
        <f t="shared" si="1"/>
        <v/>
      </c>
      <c r="I25" s="21" t="e">
        <f t="shared" si="2"/>
        <v>#VALUE!</v>
      </c>
    </row>
    <row r="26" spans="1:9" ht="24.95" customHeight="1">
      <c r="A26" s="19">
        <f t="shared" si="3"/>
        <v>25</v>
      </c>
      <c r="B26" s="51" t="s">
        <v>97</v>
      </c>
      <c r="C26" s="51" t="s">
        <v>98</v>
      </c>
      <c r="D26" s="20">
        <v>13</v>
      </c>
      <c r="E26" s="20">
        <v>12</v>
      </c>
      <c r="F26" s="21">
        <f t="shared" si="0"/>
        <v>25</v>
      </c>
      <c r="G26" s="23"/>
      <c r="H26" s="23" t="str">
        <f t="shared" si="1"/>
        <v/>
      </c>
      <c r="I26" s="21">
        <f t="shared" si="2"/>
        <v>25</v>
      </c>
    </row>
    <row r="27" spans="1:9" ht="24.95" customHeight="1">
      <c r="A27" s="19">
        <f t="shared" si="3"/>
        <v>26</v>
      </c>
      <c r="B27" s="51" t="s">
        <v>99</v>
      </c>
      <c r="C27" s="51" t="s">
        <v>100</v>
      </c>
      <c r="D27" s="20" t="s">
        <v>103</v>
      </c>
      <c r="E27" s="20" t="s">
        <v>103</v>
      </c>
      <c r="F27" s="21" t="e">
        <f t="shared" si="0"/>
        <v>#VALUE!</v>
      </c>
      <c r="G27" s="23"/>
      <c r="H27" s="23" t="str">
        <f t="shared" si="1"/>
        <v/>
      </c>
      <c r="I27" s="21" t="e">
        <f t="shared" si="2"/>
        <v>#VALUE!</v>
      </c>
    </row>
    <row r="28" spans="1:9" ht="24.95" customHeight="1">
      <c r="A28" s="19">
        <f t="shared" si="3"/>
        <v>27</v>
      </c>
      <c r="B28" s="51" t="s">
        <v>101</v>
      </c>
      <c r="C28" s="51" t="s">
        <v>102</v>
      </c>
      <c r="D28" s="20">
        <v>13</v>
      </c>
      <c r="E28" s="20">
        <v>3</v>
      </c>
      <c r="F28" s="21">
        <f t="shared" si="0"/>
        <v>16</v>
      </c>
      <c r="G28" s="23"/>
      <c r="H28" s="23" t="str">
        <f t="shared" si="1"/>
        <v/>
      </c>
      <c r="I28" s="21">
        <f t="shared" si="2"/>
        <v>16</v>
      </c>
    </row>
  </sheetData>
  <sortState ref="B2:C36">
    <sortCondition ref="B2"/>
  </sortState>
  <printOptions horizontalCentered="1" verticalCentered="1"/>
  <pageMargins left="0.19685039370078741" right="0.19685039370078741" top="0.78740157480314965" bottom="0.62992125984251968" header="0.19685039370078741" footer="0.62992125984251968"/>
  <pageSetup paperSize="9" scale="90" orientation="portrait" r:id="rId1"/>
  <headerFooter alignWithMargins="0">
    <oddHeader xml:space="preserve">&amp;L&amp;"Comic Sans MS,Gras"&amp;12السنة الثالثة تسويــق الخدمات
2019/2018&amp;C
   &amp;"Comic Sans MS,Gras"&amp;12محضر العلامات لمقياس:
تحليل قواعد البيانات
الفوج&amp;P  &amp;R&amp;"Comic Sans MS,Gras"&amp;12 كلية العلوم الاقتصادية و علوم التسيير
 قسم العلوم المالية
-نظام LMD-
</oddHeader>
    <oddFooter>&amp;C&amp;"Comic Sans MS,Gras"&amp;12 الامضاء:&amp;R&amp;"Mudir MT,Gras"&amp;12 ا&amp;"Comic Sans MS,Gras"لأستاذ(ة):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rightToLeft="1" view="pageBreakPreview" topLeftCell="A13" zoomScaleSheetLayoutView="100" workbookViewId="0">
      <selection activeCell="D27" sqref="D27"/>
    </sheetView>
  </sheetViews>
  <sheetFormatPr baseColWidth="10" defaultRowHeight="21.95" customHeight="1"/>
  <cols>
    <col min="1" max="1" width="5.7109375" style="25" customWidth="1"/>
    <col min="2" max="2" width="14.7109375" style="26" customWidth="1"/>
    <col min="3" max="3" width="20.7109375" style="27" customWidth="1"/>
    <col min="4" max="5" width="10.7109375" style="25" customWidth="1"/>
    <col min="6" max="7" width="10.7109375" style="26" customWidth="1"/>
    <col min="8" max="8" width="12.85546875" style="25" customWidth="1"/>
    <col min="9" max="256" width="11.5703125" style="1"/>
    <col min="257" max="257" width="3.85546875" style="1" bestFit="1" customWidth="1"/>
    <col min="258" max="258" width="15.140625" style="1" customWidth="1"/>
    <col min="259" max="259" width="16.42578125" style="1" customWidth="1"/>
    <col min="260" max="263" width="7.5703125" style="1" customWidth="1"/>
    <col min="264" max="264" width="10.42578125" style="1" customWidth="1"/>
    <col min="265" max="512" width="11.5703125" style="1"/>
    <col min="513" max="513" width="3.85546875" style="1" bestFit="1" customWidth="1"/>
    <col min="514" max="514" width="15.140625" style="1" customWidth="1"/>
    <col min="515" max="515" width="16.42578125" style="1" customWidth="1"/>
    <col min="516" max="519" width="7.5703125" style="1" customWidth="1"/>
    <col min="520" max="520" width="10.42578125" style="1" customWidth="1"/>
    <col min="521" max="768" width="11.5703125" style="1"/>
    <col min="769" max="769" width="3.85546875" style="1" bestFit="1" customWidth="1"/>
    <col min="770" max="770" width="15.140625" style="1" customWidth="1"/>
    <col min="771" max="771" width="16.42578125" style="1" customWidth="1"/>
    <col min="772" max="775" width="7.5703125" style="1" customWidth="1"/>
    <col min="776" max="776" width="10.42578125" style="1" customWidth="1"/>
    <col min="777" max="1024" width="11.5703125" style="1"/>
    <col min="1025" max="1025" width="3.85546875" style="1" bestFit="1" customWidth="1"/>
    <col min="1026" max="1026" width="15.140625" style="1" customWidth="1"/>
    <col min="1027" max="1027" width="16.42578125" style="1" customWidth="1"/>
    <col min="1028" max="1031" width="7.5703125" style="1" customWidth="1"/>
    <col min="1032" max="1032" width="10.42578125" style="1" customWidth="1"/>
    <col min="1033" max="1280" width="11.5703125" style="1"/>
    <col min="1281" max="1281" width="3.85546875" style="1" bestFit="1" customWidth="1"/>
    <col min="1282" max="1282" width="15.140625" style="1" customWidth="1"/>
    <col min="1283" max="1283" width="16.42578125" style="1" customWidth="1"/>
    <col min="1284" max="1287" width="7.5703125" style="1" customWidth="1"/>
    <col min="1288" max="1288" width="10.42578125" style="1" customWidth="1"/>
    <col min="1289" max="1536" width="11.5703125" style="1"/>
    <col min="1537" max="1537" width="3.85546875" style="1" bestFit="1" customWidth="1"/>
    <col min="1538" max="1538" width="15.140625" style="1" customWidth="1"/>
    <col min="1539" max="1539" width="16.42578125" style="1" customWidth="1"/>
    <col min="1540" max="1543" width="7.5703125" style="1" customWidth="1"/>
    <col min="1544" max="1544" width="10.42578125" style="1" customWidth="1"/>
    <col min="1545" max="1792" width="11.5703125" style="1"/>
    <col min="1793" max="1793" width="3.85546875" style="1" bestFit="1" customWidth="1"/>
    <col min="1794" max="1794" width="15.140625" style="1" customWidth="1"/>
    <col min="1795" max="1795" width="16.42578125" style="1" customWidth="1"/>
    <col min="1796" max="1799" width="7.5703125" style="1" customWidth="1"/>
    <col min="1800" max="1800" width="10.42578125" style="1" customWidth="1"/>
    <col min="1801" max="2048" width="11.5703125" style="1"/>
    <col min="2049" max="2049" width="3.85546875" style="1" bestFit="1" customWidth="1"/>
    <col min="2050" max="2050" width="15.140625" style="1" customWidth="1"/>
    <col min="2051" max="2051" width="16.42578125" style="1" customWidth="1"/>
    <col min="2052" max="2055" width="7.5703125" style="1" customWidth="1"/>
    <col min="2056" max="2056" width="10.42578125" style="1" customWidth="1"/>
    <col min="2057" max="2304" width="11.5703125" style="1"/>
    <col min="2305" max="2305" width="3.85546875" style="1" bestFit="1" customWidth="1"/>
    <col min="2306" max="2306" width="15.140625" style="1" customWidth="1"/>
    <col min="2307" max="2307" width="16.42578125" style="1" customWidth="1"/>
    <col min="2308" max="2311" width="7.5703125" style="1" customWidth="1"/>
    <col min="2312" max="2312" width="10.42578125" style="1" customWidth="1"/>
    <col min="2313" max="2560" width="11.5703125" style="1"/>
    <col min="2561" max="2561" width="3.85546875" style="1" bestFit="1" customWidth="1"/>
    <col min="2562" max="2562" width="15.140625" style="1" customWidth="1"/>
    <col min="2563" max="2563" width="16.42578125" style="1" customWidth="1"/>
    <col min="2564" max="2567" width="7.5703125" style="1" customWidth="1"/>
    <col min="2568" max="2568" width="10.42578125" style="1" customWidth="1"/>
    <col min="2569" max="2816" width="11.5703125" style="1"/>
    <col min="2817" max="2817" width="3.85546875" style="1" bestFit="1" customWidth="1"/>
    <col min="2818" max="2818" width="15.140625" style="1" customWidth="1"/>
    <col min="2819" max="2819" width="16.42578125" style="1" customWidth="1"/>
    <col min="2820" max="2823" width="7.5703125" style="1" customWidth="1"/>
    <col min="2824" max="2824" width="10.42578125" style="1" customWidth="1"/>
    <col min="2825" max="3072" width="11.5703125" style="1"/>
    <col min="3073" max="3073" width="3.85546875" style="1" bestFit="1" customWidth="1"/>
    <col min="3074" max="3074" width="15.140625" style="1" customWidth="1"/>
    <col min="3075" max="3075" width="16.42578125" style="1" customWidth="1"/>
    <col min="3076" max="3079" width="7.5703125" style="1" customWidth="1"/>
    <col min="3080" max="3080" width="10.42578125" style="1" customWidth="1"/>
    <col min="3081" max="3328" width="11.5703125" style="1"/>
    <col min="3329" max="3329" width="3.85546875" style="1" bestFit="1" customWidth="1"/>
    <col min="3330" max="3330" width="15.140625" style="1" customWidth="1"/>
    <col min="3331" max="3331" width="16.42578125" style="1" customWidth="1"/>
    <col min="3332" max="3335" width="7.5703125" style="1" customWidth="1"/>
    <col min="3336" max="3336" width="10.42578125" style="1" customWidth="1"/>
    <col min="3337" max="3584" width="11.5703125" style="1"/>
    <col min="3585" max="3585" width="3.85546875" style="1" bestFit="1" customWidth="1"/>
    <col min="3586" max="3586" width="15.140625" style="1" customWidth="1"/>
    <col min="3587" max="3587" width="16.42578125" style="1" customWidth="1"/>
    <col min="3588" max="3591" width="7.5703125" style="1" customWidth="1"/>
    <col min="3592" max="3592" width="10.42578125" style="1" customWidth="1"/>
    <col min="3593" max="3840" width="11.5703125" style="1"/>
    <col min="3841" max="3841" width="3.85546875" style="1" bestFit="1" customWidth="1"/>
    <col min="3842" max="3842" width="15.140625" style="1" customWidth="1"/>
    <col min="3843" max="3843" width="16.42578125" style="1" customWidth="1"/>
    <col min="3844" max="3847" width="7.5703125" style="1" customWidth="1"/>
    <col min="3848" max="3848" width="10.42578125" style="1" customWidth="1"/>
    <col min="3849" max="4096" width="11.5703125" style="1"/>
    <col min="4097" max="4097" width="3.85546875" style="1" bestFit="1" customWidth="1"/>
    <col min="4098" max="4098" width="15.140625" style="1" customWidth="1"/>
    <col min="4099" max="4099" width="16.42578125" style="1" customWidth="1"/>
    <col min="4100" max="4103" width="7.5703125" style="1" customWidth="1"/>
    <col min="4104" max="4104" width="10.42578125" style="1" customWidth="1"/>
    <col min="4105" max="4352" width="11.5703125" style="1"/>
    <col min="4353" max="4353" width="3.85546875" style="1" bestFit="1" customWidth="1"/>
    <col min="4354" max="4354" width="15.140625" style="1" customWidth="1"/>
    <col min="4355" max="4355" width="16.42578125" style="1" customWidth="1"/>
    <col min="4356" max="4359" width="7.5703125" style="1" customWidth="1"/>
    <col min="4360" max="4360" width="10.42578125" style="1" customWidth="1"/>
    <col min="4361" max="4608" width="11.5703125" style="1"/>
    <col min="4609" max="4609" width="3.85546875" style="1" bestFit="1" customWidth="1"/>
    <col min="4610" max="4610" width="15.140625" style="1" customWidth="1"/>
    <col min="4611" max="4611" width="16.42578125" style="1" customWidth="1"/>
    <col min="4612" max="4615" width="7.5703125" style="1" customWidth="1"/>
    <col min="4616" max="4616" width="10.42578125" style="1" customWidth="1"/>
    <col min="4617" max="4864" width="11.5703125" style="1"/>
    <col min="4865" max="4865" width="3.85546875" style="1" bestFit="1" customWidth="1"/>
    <col min="4866" max="4866" width="15.140625" style="1" customWidth="1"/>
    <col min="4867" max="4867" width="16.42578125" style="1" customWidth="1"/>
    <col min="4868" max="4871" width="7.5703125" style="1" customWidth="1"/>
    <col min="4872" max="4872" width="10.42578125" style="1" customWidth="1"/>
    <col min="4873" max="5120" width="11.5703125" style="1"/>
    <col min="5121" max="5121" width="3.85546875" style="1" bestFit="1" customWidth="1"/>
    <col min="5122" max="5122" width="15.140625" style="1" customWidth="1"/>
    <col min="5123" max="5123" width="16.42578125" style="1" customWidth="1"/>
    <col min="5124" max="5127" width="7.5703125" style="1" customWidth="1"/>
    <col min="5128" max="5128" width="10.42578125" style="1" customWidth="1"/>
    <col min="5129" max="5376" width="11.5703125" style="1"/>
    <col min="5377" max="5377" width="3.85546875" style="1" bestFit="1" customWidth="1"/>
    <col min="5378" max="5378" width="15.140625" style="1" customWidth="1"/>
    <col min="5379" max="5379" width="16.42578125" style="1" customWidth="1"/>
    <col min="5380" max="5383" width="7.5703125" style="1" customWidth="1"/>
    <col min="5384" max="5384" width="10.42578125" style="1" customWidth="1"/>
    <col min="5385" max="5632" width="11.5703125" style="1"/>
    <col min="5633" max="5633" width="3.85546875" style="1" bestFit="1" customWidth="1"/>
    <col min="5634" max="5634" width="15.140625" style="1" customWidth="1"/>
    <col min="5635" max="5635" width="16.42578125" style="1" customWidth="1"/>
    <col min="5636" max="5639" width="7.5703125" style="1" customWidth="1"/>
    <col min="5640" max="5640" width="10.42578125" style="1" customWidth="1"/>
    <col min="5641" max="5888" width="11.5703125" style="1"/>
    <col min="5889" max="5889" width="3.85546875" style="1" bestFit="1" customWidth="1"/>
    <col min="5890" max="5890" width="15.140625" style="1" customWidth="1"/>
    <col min="5891" max="5891" width="16.42578125" style="1" customWidth="1"/>
    <col min="5892" max="5895" width="7.5703125" style="1" customWidth="1"/>
    <col min="5896" max="5896" width="10.42578125" style="1" customWidth="1"/>
    <col min="5897" max="6144" width="11.5703125" style="1"/>
    <col min="6145" max="6145" width="3.85546875" style="1" bestFit="1" customWidth="1"/>
    <col min="6146" max="6146" width="15.140625" style="1" customWidth="1"/>
    <col min="6147" max="6147" width="16.42578125" style="1" customWidth="1"/>
    <col min="6148" max="6151" width="7.5703125" style="1" customWidth="1"/>
    <col min="6152" max="6152" width="10.42578125" style="1" customWidth="1"/>
    <col min="6153" max="6400" width="11.5703125" style="1"/>
    <col min="6401" max="6401" width="3.85546875" style="1" bestFit="1" customWidth="1"/>
    <col min="6402" max="6402" width="15.140625" style="1" customWidth="1"/>
    <col min="6403" max="6403" width="16.42578125" style="1" customWidth="1"/>
    <col min="6404" max="6407" width="7.5703125" style="1" customWidth="1"/>
    <col min="6408" max="6408" width="10.42578125" style="1" customWidth="1"/>
    <col min="6409" max="6656" width="11.5703125" style="1"/>
    <col min="6657" max="6657" width="3.85546875" style="1" bestFit="1" customWidth="1"/>
    <col min="6658" max="6658" width="15.140625" style="1" customWidth="1"/>
    <col min="6659" max="6659" width="16.42578125" style="1" customWidth="1"/>
    <col min="6660" max="6663" width="7.5703125" style="1" customWidth="1"/>
    <col min="6664" max="6664" width="10.42578125" style="1" customWidth="1"/>
    <col min="6665" max="6912" width="11.5703125" style="1"/>
    <col min="6913" max="6913" width="3.85546875" style="1" bestFit="1" customWidth="1"/>
    <col min="6914" max="6914" width="15.140625" style="1" customWidth="1"/>
    <col min="6915" max="6915" width="16.42578125" style="1" customWidth="1"/>
    <col min="6916" max="6919" width="7.5703125" style="1" customWidth="1"/>
    <col min="6920" max="6920" width="10.42578125" style="1" customWidth="1"/>
    <col min="6921" max="7168" width="11.5703125" style="1"/>
    <col min="7169" max="7169" width="3.85546875" style="1" bestFit="1" customWidth="1"/>
    <col min="7170" max="7170" width="15.140625" style="1" customWidth="1"/>
    <col min="7171" max="7171" width="16.42578125" style="1" customWidth="1"/>
    <col min="7172" max="7175" width="7.5703125" style="1" customWidth="1"/>
    <col min="7176" max="7176" width="10.42578125" style="1" customWidth="1"/>
    <col min="7177" max="7424" width="11.5703125" style="1"/>
    <col min="7425" max="7425" width="3.85546875" style="1" bestFit="1" customWidth="1"/>
    <col min="7426" max="7426" width="15.140625" style="1" customWidth="1"/>
    <col min="7427" max="7427" width="16.42578125" style="1" customWidth="1"/>
    <col min="7428" max="7431" width="7.5703125" style="1" customWidth="1"/>
    <col min="7432" max="7432" width="10.42578125" style="1" customWidth="1"/>
    <col min="7433" max="7680" width="11.5703125" style="1"/>
    <col min="7681" max="7681" width="3.85546875" style="1" bestFit="1" customWidth="1"/>
    <col min="7682" max="7682" width="15.140625" style="1" customWidth="1"/>
    <col min="7683" max="7683" width="16.42578125" style="1" customWidth="1"/>
    <col min="7684" max="7687" width="7.5703125" style="1" customWidth="1"/>
    <col min="7688" max="7688" width="10.42578125" style="1" customWidth="1"/>
    <col min="7689" max="7936" width="11.5703125" style="1"/>
    <col min="7937" max="7937" width="3.85546875" style="1" bestFit="1" customWidth="1"/>
    <col min="7938" max="7938" width="15.140625" style="1" customWidth="1"/>
    <col min="7939" max="7939" width="16.42578125" style="1" customWidth="1"/>
    <col min="7940" max="7943" width="7.5703125" style="1" customWidth="1"/>
    <col min="7944" max="7944" width="10.42578125" style="1" customWidth="1"/>
    <col min="7945" max="8192" width="11.5703125" style="1"/>
    <col min="8193" max="8193" width="3.85546875" style="1" bestFit="1" customWidth="1"/>
    <col min="8194" max="8194" width="15.140625" style="1" customWidth="1"/>
    <col min="8195" max="8195" width="16.42578125" style="1" customWidth="1"/>
    <col min="8196" max="8199" width="7.5703125" style="1" customWidth="1"/>
    <col min="8200" max="8200" width="10.42578125" style="1" customWidth="1"/>
    <col min="8201" max="8448" width="11.5703125" style="1"/>
    <col min="8449" max="8449" width="3.85546875" style="1" bestFit="1" customWidth="1"/>
    <col min="8450" max="8450" width="15.140625" style="1" customWidth="1"/>
    <col min="8451" max="8451" width="16.42578125" style="1" customWidth="1"/>
    <col min="8452" max="8455" width="7.5703125" style="1" customWidth="1"/>
    <col min="8456" max="8456" width="10.42578125" style="1" customWidth="1"/>
    <col min="8457" max="8704" width="11.5703125" style="1"/>
    <col min="8705" max="8705" width="3.85546875" style="1" bestFit="1" customWidth="1"/>
    <col min="8706" max="8706" width="15.140625" style="1" customWidth="1"/>
    <col min="8707" max="8707" width="16.42578125" style="1" customWidth="1"/>
    <col min="8708" max="8711" width="7.5703125" style="1" customWidth="1"/>
    <col min="8712" max="8712" width="10.42578125" style="1" customWidth="1"/>
    <col min="8713" max="8960" width="11.5703125" style="1"/>
    <col min="8961" max="8961" width="3.85546875" style="1" bestFit="1" customWidth="1"/>
    <col min="8962" max="8962" width="15.140625" style="1" customWidth="1"/>
    <col min="8963" max="8963" width="16.42578125" style="1" customWidth="1"/>
    <col min="8964" max="8967" width="7.5703125" style="1" customWidth="1"/>
    <col min="8968" max="8968" width="10.42578125" style="1" customWidth="1"/>
    <col min="8969" max="9216" width="11.5703125" style="1"/>
    <col min="9217" max="9217" width="3.85546875" style="1" bestFit="1" customWidth="1"/>
    <col min="9218" max="9218" width="15.140625" style="1" customWidth="1"/>
    <col min="9219" max="9219" width="16.42578125" style="1" customWidth="1"/>
    <col min="9220" max="9223" width="7.5703125" style="1" customWidth="1"/>
    <col min="9224" max="9224" width="10.42578125" style="1" customWidth="1"/>
    <col min="9225" max="9472" width="11.5703125" style="1"/>
    <col min="9473" max="9473" width="3.85546875" style="1" bestFit="1" customWidth="1"/>
    <col min="9474" max="9474" width="15.140625" style="1" customWidth="1"/>
    <col min="9475" max="9475" width="16.42578125" style="1" customWidth="1"/>
    <col min="9476" max="9479" width="7.5703125" style="1" customWidth="1"/>
    <col min="9480" max="9480" width="10.42578125" style="1" customWidth="1"/>
    <col min="9481" max="9728" width="11.5703125" style="1"/>
    <col min="9729" max="9729" width="3.85546875" style="1" bestFit="1" customWidth="1"/>
    <col min="9730" max="9730" width="15.140625" style="1" customWidth="1"/>
    <col min="9731" max="9731" width="16.42578125" style="1" customWidth="1"/>
    <col min="9732" max="9735" width="7.5703125" style="1" customWidth="1"/>
    <col min="9736" max="9736" width="10.42578125" style="1" customWidth="1"/>
    <col min="9737" max="9984" width="11.5703125" style="1"/>
    <col min="9985" max="9985" width="3.85546875" style="1" bestFit="1" customWidth="1"/>
    <col min="9986" max="9986" width="15.140625" style="1" customWidth="1"/>
    <col min="9987" max="9987" width="16.42578125" style="1" customWidth="1"/>
    <col min="9988" max="9991" width="7.5703125" style="1" customWidth="1"/>
    <col min="9992" max="9992" width="10.42578125" style="1" customWidth="1"/>
    <col min="9993" max="10240" width="11.5703125" style="1"/>
    <col min="10241" max="10241" width="3.85546875" style="1" bestFit="1" customWidth="1"/>
    <col min="10242" max="10242" width="15.140625" style="1" customWidth="1"/>
    <col min="10243" max="10243" width="16.42578125" style="1" customWidth="1"/>
    <col min="10244" max="10247" width="7.5703125" style="1" customWidth="1"/>
    <col min="10248" max="10248" width="10.42578125" style="1" customWidth="1"/>
    <col min="10249" max="10496" width="11.5703125" style="1"/>
    <col min="10497" max="10497" width="3.85546875" style="1" bestFit="1" customWidth="1"/>
    <col min="10498" max="10498" width="15.140625" style="1" customWidth="1"/>
    <col min="10499" max="10499" width="16.42578125" style="1" customWidth="1"/>
    <col min="10500" max="10503" width="7.5703125" style="1" customWidth="1"/>
    <col min="10504" max="10504" width="10.42578125" style="1" customWidth="1"/>
    <col min="10505" max="10752" width="11.5703125" style="1"/>
    <col min="10753" max="10753" width="3.85546875" style="1" bestFit="1" customWidth="1"/>
    <col min="10754" max="10754" width="15.140625" style="1" customWidth="1"/>
    <col min="10755" max="10755" width="16.42578125" style="1" customWidth="1"/>
    <col min="10756" max="10759" width="7.5703125" style="1" customWidth="1"/>
    <col min="10760" max="10760" width="10.42578125" style="1" customWidth="1"/>
    <col min="10761" max="11008" width="11.5703125" style="1"/>
    <col min="11009" max="11009" width="3.85546875" style="1" bestFit="1" customWidth="1"/>
    <col min="11010" max="11010" width="15.140625" style="1" customWidth="1"/>
    <col min="11011" max="11011" width="16.42578125" style="1" customWidth="1"/>
    <col min="11012" max="11015" width="7.5703125" style="1" customWidth="1"/>
    <col min="11016" max="11016" width="10.42578125" style="1" customWidth="1"/>
    <col min="11017" max="11264" width="11.5703125" style="1"/>
    <col min="11265" max="11265" width="3.85546875" style="1" bestFit="1" customWidth="1"/>
    <col min="11266" max="11266" width="15.140625" style="1" customWidth="1"/>
    <col min="11267" max="11267" width="16.42578125" style="1" customWidth="1"/>
    <col min="11268" max="11271" width="7.5703125" style="1" customWidth="1"/>
    <col min="11272" max="11272" width="10.42578125" style="1" customWidth="1"/>
    <col min="11273" max="11520" width="11.5703125" style="1"/>
    <col min="11521" max="11521" width="3.85546875" style="1" bestFit="1" customWidth="1"/>
    <col min="11522" max="11522" width="15.140625" style="1" customWidth="1"/>
    <col min="11523" max="11523" width="16.42578125" style="1" customWidth="1"/>
    <col min="11524" max="11527" width="7.5703125" style="1" customWidth="1"/>
    <col min="11528" max="11528" width="10.42578125" style="1" customWidth="1"/>
    <col min="11529" max="11776" width="11.5703125" style="1"/>
    <col min="11777" max="11777" width="3.85546875" style="1" bestFit="1" customWidth="1"/>
    <col min="11778" max="11778" width="15.140625" style="1" customWidth="1"/>
    <col min="11779" max="11779" width="16.42578125" style="1" customWidth="1"/>
    <col min="11780" max="11783" width="7.5703125" style="1" customWidth="1"/>
    <col min="11784" max="11784" width="10.42578125" style="1" customWidth="1"/>
    <col min="11785" max="12032" width="11.5703125" style="1"/>
    <col min="12033" max="12033" width="3.85546875" style="1" bestFit="1" customWidth="1"/>
    <col min="12034" max="12034" width="15.140625" style="1" customWidth="1"/>
    <col min="12035" max="12035" width="16.42578125" style="1" customWidth="1"/>
    <col min="12036" max="12039" width="7.5703125" style="1" customWidth="1"/>
    <col min="12040" max="12040" width="10.42578125" style="1" customWidth="1"/>
    <col min="12041" max="12288" width="11.5703125" style="1"/>
    <col min="12289" max="12289" width="3.85546875" style="1" bestFit="1" customWidth="1"/>
    <col min="12290" max="12290" width="15.140625" style="1" customWidth="1"/>
    <col min="12291" max="12291" width="16.42578125" style="1" customWidth="1"/>
    <col min="12292" max="12295" width="7.5703125" style="1" customWidth="1"/>
    <col min="12296" max="12296" width="10.42578125" style="1" customWidth="1"/>
    <col min="12297" max="12544" width="11.5703125" style="1"/>
    <col min="12545" max="12545" width="3.85546875" style="1" bestFit="1" customWidth="1"/>
    <col min="12546" max="12546" width="15.140625" style="1" customWidth="1"/>
    <col min="12547" max="12547" width="16.42578125" style="1" customWidth="1"/>
    <col min="12548" max="12551" width="7.5703125" style="1" customWidth="1"/>
    <col min="12552" max="12552" width="10.42578125" style="1" customWidth="1"/>
    <col min="12553" max="12800" width="11.5703125" style="1"/>
    <col min="12801" max="12801" width="3.85546875" style="1" bestFit="1" customWidth="1"/>
    <col min="12802" max="12802" width="15.140625" style="1" customWidth="1"/>
    <col min="12803" max="12803" width="16.42578125" style="1" customWidth="1"/>
    <col min="12804" max="12807" width="7.5703125" style="1" customWidth="1"/>
    <col min="12808" max="12808" width="10.42578125" style="1" customWidth="1"/>
    <col min="12809" max="13056" width="11.5703125" style="1"/>
    <col min="13057" max="13057" width="3.85546875" style="1" bestFit="1" customWidth="1"/>
    <col min="13058" max="13058" width="15.140625" style="1" customWidth="1"/>
    <col min="13059" max="13059" width="16.42578125" style="1" customWidth="1"/>
    <col min="13060" max="13063" width="7.5703125" style="1" customWidth="1"/>
    <col min="13064" max="13064" width="10.42578125" style="1" customWidth="1"/>
    <col min="13065" max="13312" width="11.5703125" style="1"/>
    <col min="13313" max="13313" width="3.85546875" style="1" bestFit="1" customWidth="1"/>
    <col min="13314" max="13314" width="15.140625" style="1" customWidth="1"/>
    <col min="13315" max="13315" width="16.42578125" style="1" customWidth="1"/>
    <col min="13316" max="13319" width="7.5703125" style="1" customWidth="1"/>
    <col min="13320" max="13320" width="10.42578125" style="1" customWidth="1"/>
    <col min="13321" max="13568" width="11.5703125" style="1"/>
    <col min="13569" max="13569" width="3.85546875" style="1" bestFit="1" customWidth="1"/>
    <col min="13570" max="13570" width="15.140625" style="1" customWidth="1"/>
    <col min="13571" max="13571" width="16.42578125" style="1" customWidth="1"/>
    <col min="13572" max="13575" width="7.5703125" style="1" customWidth="1"/>
    <col min="13576" max="13576" width="10.42578125" style="1" customWidth="1"/>
    <col min="13577" max="13824" width="11.5703125" style="1"/>
    <col min="13825" max="13825" width="3.85546875" style="1" bestFit="1" customWidth="1"/>
    <col min="13826" max="13826" width="15.140625" style="1" customWidth="1"/>
    <col min="13827" max="13827" width="16.42578125" style="1" customWidth="1"/>
    <col min="13828" max="13831" width="7.5703125" style="1" customWidth="1"/>
    <col min="13832" max="13832" width="10.42578125" style="1" customWidth="1"/>
    <col min="13833" max="14080" width="11.5703125" style="1"/>
    <col min="14081" max="14081" width="3.85546875" style="1" bestFit="1" customWidth="1"/>
    <col min="14082" max="14082" width="15.140625" style="1" customWidth="1"/>
    <col min="14083" max="14083" width="16.42578125" style="1" customWidth="1"/>
    <col min="14084" max="14087" width="7.5703125" style="1" customWidth="1"/>
    <col min="14088" max="14088" width="10.42578125" style="1" customWidth="1"/>
    <col min="14089" max="14336" width="11.5703125" style="1"/>
    <col min="14337" max="14337" width="3.85546875" style="1" bestFit="1" customWidth="1"/>
    <col min="14338" max="14338" width="15.140625" style="1" customWidth="1"/>
    <col min="14339" max="14339" width="16.42578125" style="1" customWidth="1"/>
    <col min="14340" max="14343" width="7.5703125" style="1" customWidth="1"/>
    <col min="14344" max="14344" width="10.42578125" style="1" customWidth="1"/>
    <col min="14345" max="14592" width="11.5703125" style="1"/>
    <col min="14593" max="14593" width="3.85546875" style="1" bestFit="1" customWidth="1"/>
    <col min="14594" max="14594" width="15.140625" style="1" customWidth="1"/>
    <col min="14595" max="14595" width="16.42578125" style="1" customWidth="1"/>
    <col min="14596" max="14599" width="7.5703125" style="1" customWidth="1"/>
    <col min="14600" max="14600" width="10.42578125" style="1" customWidth="1"/>
    <col min="14601" max="14848" width="11.5703125" style="1"/>
    <col min="14849" max="14849" width="3.85546875" style="1" bestFit="1" customWidth="1"/>
    <col min="14850" max="14850" width="15.140625" style="1" customWidth="1"/>
    <col min="14851" max="14851" width="16.42578125" style="1" customWidth="1"/>
    <col min="14852" max="14855" width="7.5703125" style="1" customWidth="1"/>
    <col min="14856" max="14856" width="10.42578125" style="1" customWidth="1"/>
    <col min="14857" max="15104" width="11.5703125" style="1"/>
    <col min="15105" max="15105" width="3.85546875" style="1" bestFit="1" customWidth="1"/>
    <col min="15106" max="15106" width="15.140625" style="1" customWidth="1"/>
    <col min="15107" max="15107" width="16.42578125" style="1" customWidth="1"/>
    <col min="15108" max="15111" width="7.5703125" style="1" customWidth="1"/>
    <col min="15112" max="15112" width="10.42578125" style="1" customWidth="1"/>
    <col min="15113" max="15360" width="11.5703125" style="1"/>
    <col min="15361" max="15361" width="3.85546875" style="1" bestFit="1" customWidth="1"/>
    <col min="15362" max="15362" width="15.140625" style="1" customWidth="1"/>
    <col min="15363" max="15363" width="16.42578125" style="1" customWidth="1"/>
    <col min="15364" max="15367" width="7.5703125" style="1" customWidth="1"/>
    <col min="15368" max="15368" width="10.42578125" style="1" customWidth="1"/>
    <col min="15369" max="15616" width="11.5703125" style="1"/>
    <col min="15617" max="15617" width="3.85546875" style="1" bestFit="1" customWidth="1"/>
    <col min="15618" max="15618" width="15.140625" style="1" customWidth="1"/>
    <col min="15619" max="15619" width="16.42578125" style="1" customWidth="1"/>
    <col min="15620" max="15623" width="7.5703125" style="1" customWidth="1"/>
    <col min="15624" max="15624" width="10.42578125" style="1" customWidth="1"/>
    <col min="15625" max="15872" width="11.5703125" style="1"/>
    <col min="15873" max="15873" width="3.85546875" style="1" bestFit="1" customWidth="1"/>
    <col min="15874" max="15874" width="15.140625" style="1" customWidth="1"/>
    <col min="15875" max="15875" width="16.42578125" style="1" customWidth="1"/>
    <col min="15876" max="15879" width="7.5703125" style="1" customWidth="1"/>
    <col min="15880" max="15880" width="10.42578125" style="1" customWidth="1"/>
    <col min="15881" max="16128" width="11.5703125" style="1"/>
    <col min="16129" max="16129" width="3.85546875" style="1" bestFit="1" customWidth="1"/>
    <col min="16130" max="16130" width="15.140625" style="1" customWidth="1"/>
    <col min="16131" max="16131" width="16.42578125" style="1" customWidth="1"/>
    <col min="16132" max="16135" width="7.5703125" style="1" customWidth="1"/>
    <col min="16136" max="16136" width="10.42578125" style="1" customWidth="1"/>
    <col min="16137" max="16384" width="11.5703125" style="1"/>
  </cols>
  <sheetData>
    <row r="1" spans="1:8" s="2" customFormat="1" ht="21.95" customHeight="1">
      <c r="A1" s="18" t="s">
        <v>10</v>
      </c>
      <c r="B1" s="18" t="s">
        <v>9</v>
      </c>
      <c r="C1" s="18" t="s">
        <v>8</v>
      </c>
      <c r="D1" s="18" t="s">
        <v>6</v>
      </c>
      <c r="E1" s="18" t="s">
        <v>5</v>
      </c>
      <c r="F1" s="18" t="s">
        <v>4</v>
      </c>
      <c r="G1" s="18" t="s">
        <v>3</v>
      </c>
      <c r="H1" s="18" t="s">
        <v>2</v>
      </c>
    </row>
    <row r="2" spans="1:8" ht="24.95" customHeight="1">
      <c r="A2" s="19">
        <v>1</v>
      </c>
      <c r="B2" s="49" t="s">
        <v>50</v>
      </c>
      <c r="C2" s="49" t="s">
        <v>51</v>
      </c>
      <c r="D2" s="20">
        <v>16</v>
      </c>
      <c r="E2" s="21">
        <f>1*D2</f>
        <v>16</v>
      </c>
      <c r="F2" s="22"/>
      <c r="G2" s="23" t="str">
        <f>IF(F2="","",1*F2)</f>
        <v/>
      </c>
      <c r="H2" s="21">
        <f>IF(G2="",E2,IF(G2&gt;E2,G2,E2))</f>
        <v>16</v>
      </c>
    </row>
    <row r="3" spans="1:8" ht="24.95" customHeight="1">
      <c r="A3" s="19">
        <f t="shared" ref="A3:A28" si="0">A2+1</f>
        <v>2</v>
      </c>
      <c r="B3" s="50" t="s">
        <v>52</v>
      </c>
      <c r="C3" s="50" t="s">
        <v>53</v>
      </c>
      <c r="D3" s="20">
        <v>14</v>
      </c>
      <c r="E3" s="21">
        <f t="shared" ref="E3:E28" si="1">1*D3</f>
        <v>14</v>
      </c>
      <c r="F3" s="22"/>
      <c r="G3" s="23" t="str">
        <f>IF(F3="","",1*F3)</f>
        <v/>
      </c>
      <c r="H3" s="21">
        <f>IF(G3="",E3,IF(G3&gt;E3,G3,E3))</f>
        <v>14</v>
      </c>
    </row>
    <row r="4" spans="1:8" ht="24.95" customHeight="1">
      <c r="A4" s="19">
        <f t="shared" si="0"/>
        <v>3</v>
      </c>
      <c r="B4" s="50" t="s">
        <v>54</v>
      </c>
      <c r="C4" s="50" t="s">
        <v>55</v>
      </c>
      <c r="D4" s="20">
        <v>10</v>
      </c>
      <c r="E4" s="21">
        <f t="shared" si="1"/>
        <v>10</v>
      </c>
      <c r="F4" s="23"/>
      <c r="G4" s="23" t="str">
        <f>IF(F4="","",1*F4)</f>
        <v/>
      </c>
      <c r="H4" s="21">
        <f t="shared" ref="H4:H28" si="2">IF(G4="",E4,IF(G4&gt;E4,G4,E4))</f>
        <v>10</v>
      </c>
    </row>
    <row r="5" spans="1:8" ht="24.95" customHeight="1">
      <c r="A5" s="19">
        <f t="shared" si="0"/>
        <v>4</v>
      </c>
      <c r="B5" s="50" t="s">
        <v>56</v>
      </c>
      <c r="C5" s="50" t="s">
        <v>57</v>
      </c>
      <c r="D5" s="20"/>
      <c r="E5" s="21">
        <f t="shared" si="1"/>
        <v>0</v>
      </c>
      <c r="F5" s="23"/>
      <c r="G5" s="23" t="str">
        <f>IF(F5="","",1*F5)</f>
        <v/>
      </c>
      <c r="H5" s="21">
        <f t="shared" si="2"/>
        <v>0</v>
      </c>
    </row>
    <row r="6" spans="1:8" ht="24.95" customHeight="1">
      <c r="A6" s="19">
        <f t="shared" si="0"/>
        <v>5</v>
      </c>
      <c r="B6" s="50" t="s">
        <v>58</v>
      </c>
      <c r="C6" s="50" t="s">
        <v>59</v>
      </c>
      <c r="D6" s="20">
        <v>12</v>
      </c>
      <c r="E6" s="21">
        <f t="shared" si="1"/>
        <v>12</v>
      </c>
      <c r="F6" s="23"/>
      <c r="G6" s="23" t="str">
        <f>IF(F6="","",1*F6)</f>
        <v/>
      </c>
      <c r="H6" s="21">
        <f t="shared" si="2"/>
        <v>12</v>
      </c>
    </row>
    <row r="7" spans="1:8" ht="24.95" customHeight="1">
      <c r="A7" s="19">
        <f t="shared" si="0"/>
        <v>6</v>
      </c>
      <c r="B7" s="50" t="s">
        <v>60</v>
      </c>
      <c r="C7" s="50" t="s">
        <v>61</v>
      </c>
      <c r="D7" s="20">
        <v>15</v>
      </c>
      <c r="E7" s="21">
        <f t="shared" si="1"/>
        <v>15</v>
      </c>
      <c r="F7" s="23"/>
      <c r="G7" s="23"/>
      <c r="H7" s="21">
        <f t="shared" si="2"/>
        <v>15</v>
      </c>
    </row>
    <row r="8" spans="1:8" ht="24.95" customHeight="1">
      <c r="A8" s="19">
        <f t="shared" si="0"/>
        <v>7</v>
      </c>
      <c r="B8" s="50" t="s">
        <v>62</v>
      </c>
      <c r="C8" s="50" t="s">
        <v>63</v>
      </c>
      <c r="D8" s="20">
        <v>16</v>
      </c>
      <c r="E8" s="21">
        <f t="shared" si="1"/>
        <v>16</v>
      </c>
      <c r="F8" s="23"/>
      <c r="G8" s="23"/>
      <c r="H8" s="21">
        <f t="shared" si="2"/>
        <v>16</v>
      </c>
    </row>
    <row r="9" spans="1:8" ht="24.95" customHeight="1">
      <c r="A9" s="19">
        <f t="shared" si="0"/>
        <v>8</v>
      </c>
      <c r="B9" s="49" t="s">
        <v>64</v>
      </c>
      <c r="C9" s="49" t="s">
        <v>65</v>
      </c>
      <c r="D9" s="20">
        <v>14</v>
      </c>
      <c r="E9" s="21">
        <f t="shared" si="1"/>
        <v>14</v>
      </c>
      <c r="F9" s="23"/>
      <c r="G9" s="23"/>
      <c r="H9" s="21">
        <f t="shared" si="2"/>
        <v>14</v>
      </c>
    </row>
    <row r="10" spans="1:8" ht="24.95" customHeight="1">
      <c r="A10" s="19">
        <f t="shared" si="0"/>
        <v>9</v>
      </c>
      <c r="B10" s="49" t="s">
        <v>66</v>
      </c>
      <c r="C10" s="49" t="s">
        <v>67</v>
      </c>
      <c r="D10" s="20">
        <v>10</v>
      </c>
      <c r="E10" s="21">
        <f t="shared" si="1"/>
        <v>10</v>
      </c>
      <c r="F10" s="23"/>
      <c r="G10" s="23"/>
      <c r="H10" s="21">
        <f t="shared" si="2"/>
        <v>10</v>
      </c>
    </row>
    <row r="11" spans="1:8" ht="24.95" customHeight="1">
      <c r="A11" s="19">
        <f t="shared" si="0"/>
        <v>10</v>
      </c>
      <c r="B11" s="50" t="s">
        <v>68</v>
      </c>
      <c r="C11" s="50" t="s">
        <v>69</v>
      </c>
      <c r="D11" s="20">
        <v>11</v>
      </c>
      <c r="E11" s="21">
        <f t="shared" si="1"/>
        <v>11</v>
      </c>
      <c r="F11" s="23"/>
      <c r="G11" s="23"/>
      <c r="H11" s="21">
        <f t="shared" si="2"/>
        <v>11</v>
      </c>
    </row>
    <row r="12" spans="1:8" ht="24.95" customHeight="1">
      <c r="A12" s="19">
        <f t="shared" si="0"/>
        <v>11</v>
      </c>
      <c r="B12" s="49" t="s">
        <v>70</v>
      </c>
      <c r="C12" s="49" t="s">
        <v>71</v>
      </c>
      <c r="D12" s="20">
        <v>10</v>
      </c>
      <c r="E12" s="21">
        <f t="shared" si="1"/>
        <v>10</v>
      </c>
      <c r="F12" s="23"/>
      <c r="G12" s="23" t="str">
        <f>IF(F12="","",1*F12)</f>
        <v/>
      </c>
      <c r="H12" s="21">
        <f t="shared" si="2"/>
        <v>10</v>
      </c>
    </row>
    <row r="13" spans="1:8" ht="24.95" customHeight="1">
      <c r="A13" s="19">
        <f t="shared" si="0"/>
        <v>12</v>
      </c>
      <c r="B13" s="50" t="s">
        <v>72</v>
      </c>
      <c r="C13" s="50" t="s">
        <v>73</v>
      </c>
      <c r="D13" s="20">
        <v>15</v>
      </c>
      <c r="E13" s="21">
        <f t="shared" si="1"/>
        <v>15</v>
      </c>
      <c r="F13" s="23"/>
      <c r="G13" s="23"/>
      <c r="H13" s="21">
        <f t="shared" si="2"/>
        <v>15</v>
      </c>
    </row>
    <row r="14" spans="1:8" ht="24.95" customHeight="1">
      <c r="A14" s="19">
        <f t="shared" si="0"/>
        <v>13</v>
      </c>
      <c r="B14" s="49" t="s">
        <v>74</v>
      </c>
      <c r="C14" s="49" t="s">
        <v>75</v>
      </c>
      <c r="D14" s="20">
        <v>10</v>
      </c>
      <c r="E14" s="21">
        <f t="shared" si="1"/>
        <v>10</v>
      </c>
      <c r="F14" s="23"/>
      <c r="G14" s="23"/>
      <c r="H14" s="21">
        <f t="shared" si="2"/>
        <v>10</v>
      </c>
    </row>
    <row r="15" spans="1:8" ht="24.95" customHeight="1">
      <c r="A15" s="19">
        <f t="shared" si="0"/>
        <v>14</v>
      </c>
      <c r="B15" s="50" t="s">
        <v>76</v>
      </c>
      <c r="C15" s="50" t="s">
        <v>77</v>
      </c>
      <c r="D15" s="20">
        <v>11</v>
      </c>
      <c r="E15" s="21">
        <f t="shared" si="1"/>
        <v>11</v>
      </c>
      <c r="F15" s="23"/>
      <c r="G15" s="23"/>
      <c r="H15" s="21">
        <f t="shared" si="2"/>
        <v>11</v>
      </c>
    </row>
    <row r="16" spans="1:8" ht="24.95" customHeight="1">
      <c r="A16" s="19">
        <f t="shared" si="0"/>
        <v>15</v>
      </c>
      <c r="B16" s="50" t="s">
        <v>78</v>
      </c>
      <c r="C16" s="50" t="s">
        <v>79</v>
      </c>
      <c r="D16" s="20">
        <v>11</v>
      </c>
      <c r="E16" s="21">
        <f t="shared" si="1"/>
        <v>11</v>
      </c>
      <c r="F16" s="23"/>
      <c r="G16" s="23"/>
      <c r="H16" s="21">
        <f t="shared" si="2"/>
        <v>11</v>
      </c>
    </row>
    <row r="17" spans="1:8" ht="24.95" customHeight="1">
      <c r="A17" s="19">
        <f t="shared" si="0"/>
        <v>16</v>
      </c>
      <c r="B17" s="50" t="s">
        <v>80</v>
      </c>
      <c r="C17" s="50" t="s">
        <v>81</v>
      </c>
      <c r="D17" s="20">
        <v>12</v>
      </c>
      <c r="E17" s="21">
        <f t="shared" si="1"/>
        <v>12</v>
      </c>
      <c r="F17" s="23"/>
      <c r="G17" s="23"/>
      <c r="H17" s="21">
        <f t="shared" si="2"/>
        <v>12</v>
      </c>
    </row>
    <row r="18" spans="1:8" ht="24.95" customHeight="1">
      <c r="A18" s="19">
        <f t="shared" si="0"/>
        <v>17</v>
      </c>
      <c r="B18" s="50" t="s">
        <v>82</v>
      </c>
      <c r="C18" s="50" t="s">
        <v>83</v>
      </c>
      <c r="D18" s="20">
        <v>12</v>
      </c>
      <c r="E18" s="21">
        <f t="shared" si="1"/>
        <v>12</v>
      </c>
      <c r="F18" s="23"/>
      <c r="G18" s="23"/>
      <c r="H18" s="21">
        <f t="shared" si="2"/>
        <v>12</v>
      </c>
    </row>
    <row r="19" spans="1:8" ht="24.95" customHeight="1">
      <c r="A19" s="19">
        <f t="shared" si="0"/>
        <v>18</v>
      </c>
      <c r="B19" s="50" t="s">
        <v>84</v>
      </c>
      <c r="C19" s="50" t="s">
        <v>85</v>
      </c>
      <c r="D19" s="20">
        <v>15</v>
      </c>
      <c r="E19" s="21">
        <f t="shared" si="1"/>
        <v>15</v>
      </c>
      <c r="F19" s="23"/>
      <c r="G19" s="23"/>
      <c r="H19" s="21">
        <f t="shared" si="2"/>
        <v>15</v>
      </c>
    </row>
    <row r="20" spans="1:8" ht="24.95" customHeight="1">
      <c r="A20" s="19">
        <f t="shared" si="0"/>
        <v>19</v>
      </c>
      <c r="B20" s="50" t="s">
        <v>86</v>
      </c>
      <c r="C20" s="50" t="s">
        <v>87</v>
      </c>
      <c r="D20" s="20">
        <v>13</v>
      </c>
      <c r="E20" s="21">
        <f t="shared" si="1"/>
        <v>13</v>
      </c>
      <c r="F20" s="24"/>
      <c r="G20" s="23"/>
      <c r="H20" s="21">
        <f t="shared" si="2"/>
        <v>13</v>
      </c>
    </row>
    <row r="21" spans="1:8" ht="24.95" customHeight="1">
      <c r="A21" s="19">
        <f t="shared" si="0"/>
        <v>20</v>
      </c>
      <c r="B21" s="50" t="s">
        <v>88</v>
      </c>
      <c r="C21" s="50" t="s">
        <v>89</v>
      </c>
      <c r="D21" s="20">
        <v>14</v>
      </c>
      <c r="E21" s="21">
        <f t="shared" si="1"/>
        <v>14</v>
      </c>
      <c r="F21" s="23"/>
      <c r="G21" s="23"/>
      <c r="H21" s="21">
        <f t="shared" si="2"/>
        <v>14</v>
      </c>
    </row>
    <row r="22" spans="1:8" ht="24.95" customHeight="1">
      <c r="A22" s="19">
        <f t="shared" si="0"/>
        <v>21</v>
      </c>
      <c r="B22" s="50" t="s">
        <v>1</v>
      </c>
      <c r="C22" s="50" t="s">
        <v>90</v>
      </c>
      <c r="D22" s="20">
        <v>14</v>
      </c>
      <c r="E22" s="21">
        <f t="shared" si="1"/>
        <v>14</v>
      </c>
      <c r="F22" s="23"/>
      <c r="G22" s="23"/>
      <c r="H22" s="21">
        <f t="shared" si="2"/>
        <v>14</v>
      </c>
    </row>
    <row r="23" spans="1:8" ht="24.95" customHeight="1">
      <c r="A23" s="19">
        <f t="shared" si="0"/>
        <v>22</v>
      </c>
      <c r="B23" s="50" t="s">
        <v>91</v>
      </c>
      <c r="C23" s="50" t="s">
        <v>92</v>
      </c>
      <c r="D23" s="20">
        <v>14</v>
      </c>
      <c r="E23" s="21">
        <f t="shared" si="1"/>
        <v>14</v>
      </c>
      <c r="F23" s="23"/>
      <c r="G23" s="23"/>
      <c r="H23" s="21">
        <f t="shared" si="2"/>
        <v>14</v>
      </c>
    </row>
    <row r="24" spans="1:8" ht="24.95" customHeight="1">
      <c r="A24" s="19">
        <f t="shared" si="0"/>
        <v>23</v>
      </c>
      <c r="B24" s="50" t="s">
        <v>93</v>
      </c>
      <c r="C24" s="50" t="s">
        <v>94</v>
      </c>
      <c r="D24" s="20">
        <v>15</v>
      </c>
      <c r="E24" s="21">
        <f t="shared" si="1"/>
        <v>15</v>
      </c>
      <c r="F24" s="23"/>
      <c r="G24" s="23"/>
      <c r="H24" s="21">
        <f t="shared" si="2"/>
        <v>15</v>
      </c>
    </row>
    <row r="25" spans="1:8" ht="24.95" customHeight="1">
      <c r="A25" s="19">
        <f t="shared" si="0"/>
        <v>24</v>
      </c>
      <c r="B25" s="51" t="s">
        <v>95</v>
      </c>
      <c r="C25" s="51" t="s">
        <v>96</v>
      </c>
      <c r="D25" s="20" t="s">
        <v>103</v>
      </c>
      <c r="E25" s="21" t="e">
        <f t="shared" si="1"/>
        <v>#VALUE!</v>
      </c>
      <c r="F25" s="23"/>
      <c r="G25" s="23"/>
      <c r="H25" s="21" t="e">
        <f t="shared" si="2"/>
        <v>#VALUE!</v>
      </c>
    </row>
    <row r="26" spans="1:8" ht="24.95" customHeight="1">
      <c r="A26" s="19">
        <f t="shared" si="0"/>
        <v>25</v>
      </c>
      <c r="B26" s="51" t="s">
        <v>97</v>
      </c>
      <c r="C26" s="51" t="s">
        <v>98</v>
      </c>
      <c r="D26" s="20">
        <v>10</v>
      </c>
      <c r="E26" s="21">
        <f t="shared" si="1"/>
        <v>10</v>
      </c>
      <c r="F26" s="23"/>
      <c r="G26" s="23"/>
      <c r="H26" s="21">
        <f t="shared" si="2"/>
        <v>10</v>
      </c>
    </row>
    <row r="27" spans="1:8" ht="24.95" customHeight="1">
      <c r="A27" s="19">
        <f t="shared" si="0"/>
        <v>26</v>
      </c>
      <c r="B27" s="51" t="s">
        <v>99</v>
      </c>
      <c r="C27" s="51" t="s">
        <v>100</v>
      </c>
      <c r="D27" s="20" t="s">
        <v>103</v>
      </c>
      <c r="E27" s="21" t="e">
        <f t="shared" si="1"/>
        <v>#VALUE!</v>
      </c>
      <c r="F27" s="23"/>
      <c r="G27" s="23" t="str">
        <f t="shared" ref="G27:G28" si="3">IF(F27="","",1*F27)</f>
        <v/>
      </c>
      <c r="H27" s="21" t="e">
        <f t="shared" si="2"/>
        <v>#VALUE!</v>
      </c>
    </row>
    <row r="28" spans="1:8" ht="24.95" customHeight="1">
      <c r="A28" s="19">
        <f t="shared" si="0"/>
        <v>27</v>
      </c>
      <c r="B28" s="51" t="s">
        <v>101</v>
      </c>
      <c r="C28" s="51" t="s">
        <v>102</v>
      </c>
      <c r="D28" s="20">
        <v>10</v>
      </c>
      <c r="E28" s="21">
        <f t="shared" si="1"/>
        <v>10</v>
      </c>
      <c r="F28" s="23"/>
      <c r="G28" s="23" t="str">
        <f t="shared" si="3"/>
        <v/>
      </c>
      <c r="H28" s="21">
        <f t="shared" si="2"/>
        <v>10</v>
      </c>
    </row>
  </sheetData>
  <sortState ref="B2:C36">
    <sortCondition ref="B2"/>
  </sortState>
  <printOptions horizontalCentered="1" verticalCentered="1"/>
  <pageMargins left="0.19685039370078741" right="0.19685039370078741" top="0.78740157480314965" bottom="0.62992125984251968" header="0.19685039370078741" footer="0.62992125984251968"/>
  <pageSetup paperSize="9" scale="90" orientation="portrait" r:id="rId1"/>
  <headerFooter alignWithMargins="0">
    <oddHeader xml:space="preserve">&amp;L&amp;"Comic Sans MS,Gras"&amp;12السنة الثالثة
 تسويــق الخدمات
2019/2018&amp;C
&amp;"Comic Sans MS,Gras"&amp;12محضر العلامات لمقياس:
تقرير التربص
 الفوج&amp;P  &amp;R&amp;"Comic Sans MS,Gras"&amp;12 كلية العلوم الاقتصادية و علوم التسيير
 قسم العلوم المالية
-نظام LMD-
</oddHeader>
    <oddFooter>&amp;C&amp;"Comic Sans MS,Gras"&amp;12 الامضاء:&amp;R&amp;"Mudir MT,Gras"&amp;12 ا&amp;"Comic Sans MS,Gras"لأستاذ(ة):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rightToLeft="1" view="pageBreakPreview" topLeftCell="A13" zoomScaleSheetLayoutView="100" workbookViewId="0">
      <selection activeCell="D27" sqref="D27"/>
    </sheetView>
  </sheetViews>
  <sheetFormatPr baseColWidth="10" defaultRowHeight="21.95" customHeight="1"/>
  <cols>
    <col min="1" max="1" width="5.7109375" style="25" customWidth="1"/>
    <col min="2" max="2" width="14.7109375" style="26" customWidth="1"/>
    <col min="3" max="3" width="20.7109375" style="27" customWidth="1"/>
    <col min="4" max="5" width="10.7109375" style="25" customWidth="1"/>
    <col min="6" max="7" width="10.7109375" style="26" customWidth="1"/>
    <col min="8" max="8" width="12.85546875" style="25" customWidth="1"/>
    <col min="9" max="256" width="11.5703125" style="1"/>
    <col min="257" max="257" width="3.85546875" style="1" bestFit="1" customWidth="1"/>
    <col min="258" max="258" width="15.140625" style="1" customWidth="1"/>
    <col min="259" max="259" width="16.42578125" style="1" customWidth="1"/>
    <col min="260" max="263" width="7.5703125" style="1" customWidth="1"/>
    <col min="264" max="264" width="10.42578125" style="1" customWidth="1"/>
    <col min="265" max="512" width="11.5703125" style="1"/>
    <col min="513" max="513" width="3.85546875" style="1" bestFit="1" customWidth="1"/>
    <col min="514" max="514" width="15.140625" style="1" customWidth="1"/>
    <col min="515" max="515" width="16.42578125" style="1" customWidth="1"/>
    <col min="516" max="519" width="7.5703125" style="1" customWidth="1"/>
    <col min="520" max="520" width="10.42578125" style="1" customWidth="1"/>
    <col min="521" max="768" width="11.5703125" style="1"/>
    <col min="769" max="769" width="3.85546875" style="1" bestFit="1" customWidth="1"/>
    <col min="770" max="770" width="15.140625" style="1" customWidth="1"/>
    <col min="771" max="771" width="16.42578125" style="1" customWidth="1"/>
    <col min="772" max="775" width="7.5703125" style="1" customWidth="1"/>
    <col min="776" max="776" width="10.42578125" style="1" customWidth="1"/>
    <col min="777" max="1024" width="11.5703125" style="1"/>
    <col min="1025" max="1025" width="3.85546875" style="1" bestFit="1" customWidth="1"/>
    <col min="1026" max="1026" width="15.140625" style="1" customWidth="1"/>
    <col min="1027" max="1027" width="16.42578125" style="1" customWidth="1"/>
    <col min="1028" max="1031" width="7.5703125" style="1" customWidth="1"/>
    <col min="1032" max="1032" width="10.42578125" style="1" customWidth="1"/>
    <col min="1033" max="1280" width="11.5703125" style="1"/>
    <col min="1281" max="1281" width="3.85546875" style="1" bestFit="1" customWidth="1"/>
    <col min="1282" max="1282" width="15.140625" style="1" customWidth="1"/>
    <col min="1283" max="1283" width="16.42578125" style="1" customWidth="1"/>
    <col min="1284" max="1287" width="7.5703125" style="1" customWidth="1"/>
    <col min="1288" max="1288" width="10.42578125" style="1" customWidth="1"/>
    <col min="1289" max="1536" width="11.5703125" style="1"/>
    <col min="1537" max="1537" width="3.85546875" style="1" bestFit="1" customWidth="1"/>
    <col min="1538" max="1538" width="15.140625" style="1" customWidth="1"/>
    <col min="1539" max="1539" width="16.42578125" style="1" customWidth="1"/>
    <col min="1540" max="1543" width="7.5703125" style="1" customWidth="1"/>
    <col min="1544" max="1544" width="10.42578125" style="1" customWidth="1"/>
    <col min="1545" max="1792" width="11.5703125" style="1"/>
    <col min="1793" max="1793" width="3.85546875" style="1" bestFit="1" customWidth="1"/>
    <col min="1794" max="1794" width="15.140625" style="1" customWidth="1"/>
    <col min="1795" max="1795" width="16.42578125" style="1" customWidth="1"/>
    <col min="1796" max="1799" width="7.5703125" style="1" customWidth="1"/>
    <col min="1800" max="1800" width="10.42578125" style="1" customWidth="1"/>
    <col min="1801" max="2048" width="11.5703125" style="1"/>
    <col min="2049" max="2049" width="3.85546875" style="1" bestFit="1" customWidth="1"/>
    <col min="2050" max="2050" width="15.140625" style="1" customWidth="1"/>
    <col min="2051" max="2051" width="16.42578125" style="1" customWidth="1"/>
    <col min="2052" max="2055" width="7.5703125" style="1" customWidth="1"/>
    <col min="2056" max="2056" width="10.42578125" style="1" customWidth="1"/>
    <col min="2057" max="2304" width="11.5703125" style="1"/>
    <col min="2305" max="2305" width="3.85546875" style="1" bestFit="1" customWidth="1"/>
    <col min="2306" max="2306" width="15.140625" style="1" customWidth="1"/>
    <col min="2307" max="2307" width="16.42578125" style="1" customWidth="1"/>
    <col min="2308" max="2311" width="7.5703125" style="1" customWidth="1"/>
    <col min="2312" max="2312" width="10.42578125" style="1" customWidth="1"/>
    <col min="2313" max="2560" width="11.5703125" style="1"/>
    <col min="2561" max="2561" width="3.85546875" style="1" bestFit="1" customWidth="1"/>
    <col min="2562" max="2562" width="15.140625" style="1" customWidth="1"/>
    <col min="2563" max="2563" width="16.42578125" style="1" customWidth="1"/>
    <col min="2564" max="2567" width="7.5703125" style="1" customWidth="1"/>
    <col min="2568" max="2568" width="10.42578125" style="1" customWidth="1"/>
    <col min="2569" max="2816" width="11.5703125" style="1"/>
    <col min="2817" max="2817" width="3.85546875" style="1" bestFit="1" customWidth="1"/>
    <col min="2818" max="2818" width="15.140625" style="1" customWidth="1"/>
    <col min="2819" max="2819" width="16.42578125" style="1" customWidth="1"/>
    <col min="2820" max="2823" width="7.5703125" style="1" customWidth="1"/>
    <col min="2824" max="2824" width="10.42578125" style="1" customWidth="1"/>
    <col min="2825" max="3072" width="11.5703125" style="1"/>
    <col min="3073" max="3073" width="3.85546875" style="1" bestFit="1" customWidth="1"/>
    <col min="3074" max="3074" width="15.140625" style="1" customWidth="1"/>
    <col min="3075" max="3075" width="16.42578125" style="1" customWidth="1"/>
    <col min="3076" max="3079" width="7.5703125" style="1" customWidth="1"/>
    <col min="3080" max="3080" width="10.42578125" style="1" customWidth="1"/>
    <col min="3081" max="3328" width="11.5703125" style="1"/>
    <col min="3329" max="3329" width="3.85546875" style="1" bestFit="1" customWidth="1"/>
    <col min="3330" max="3330" width="15.140625" style="1" customWidth="1"/>
    <col min="3331" max="3331" width="16.42578125" style="1" customWidth="1"/>
    <col min="3332" max="3335" width="7.5703125" style="1" customWidth="1"/>
    <col min="3336" max="3336" width="10.42578125" style="1" customWidth="1"/>
    <col min="3337" max="3584" width="11.5703125" style="1"/>
    <col min="3585" max="3585" width="3.85546875" style="1" bestFit="1" customWidth="1"/>
    <col min="3586" max="3586" width="15.140625" style="1" customWidth="1"/>
    <col min="3587" max="3587" width="16.42578125" style="1" customWidth="1"/>
    <col min="3588" max="3591" width="7.5703125" style="1" customWidth="1"/>
    <col min="3592" max="3592" width="10.42578125" style="1" customWidth="1"/>
    <col min="3593" max="3840" width="11.5703125" style="1"/>
    <col min="3841" max="3841" width="3.85546875" style="1" bestFit="1" customWidth="1"/>
    <col min="3842" max="3842" width="15.140625" style="1" customWidth="1"/>
    <col min="3843" max="3843" width="16.42578125" style="1" customWidth="1"/>
    <col min="3844" max="3847" width="7.5703125" style="1" customWidth="1"/>
    <col min="3848" max="3848" width="10.42578125" style="1" customWidth="1"/>
    <col min="3849" max="4096" width="11.5703125" style="1"/>
    <col min="4097" max="4097" width="3.85546875" style="1" bestFit="1" customWidth="1"/>
    <col min="4098" max="4098" width="15.140625" style="1" customWidth="1"/>
    <col min="4099" max="4099" width="16.42578125" style="1" customWidth="1"/>
    <col min="4100" max="4103" width="7.5703125" style="1" customWidth="1"/>
    <col min="4104" max="4104" width="10.42578125" style="1" customWidth="1"/>
    <col min="4105" max="4352" width="11.5703125" style="1"/>
    <col min="4353" max="4353" width="3.85546875" style="1" bestFit="1" customWidth="1"/>
    <col min="4354" max="4354" width="15.140625" style="1" customWidth="1"/>
    <col min="4355" max="4355" width="16.42578125" style="1" customWidth="1"/>
    <col min="4356" max="4359" width="7.5703125" style="1" customWidth="1"/>
    <col min="4360" max="4360" width="10.42578125" style="1" customWidth="1"/>
    <col min="4361" max="4608" width="11.5703125" style="1"/>
    <col min="4609" max="4609" width="3.85546875" style="1" bestFit="1" customWidth="1"/>
    <col min="4610" max="4610" width="15.140625" style="1" customWidth="1"/>
    <col min="4611" max="4611" width="16.42578125" style="1" customWidth="1"/>
    <col min="4612" max="4615" width="7.5703125" style="1" customWidth="1"/>
    <col min="4616" max="4616" width="10.42578125" style="1" customWidth="1"/>
    <col min="4617" max="4864" width="11.5703125" style="1"/>
    <col min="4865" max="4865" width="3.85546875" style="1" bestFit="1" customWidth="1"/>
    <col min="4866" max="4866" width="15.140625" style="1" customWidth="1"/>
    <col min="4867" max="4867" width="16.42578125" style="1" customWidth="1"/>
    <col min="4868" max="4871" width="7.5703125" style="1" customWidth="1"/>
    <col min="4872" max="4872" width="10.42578125" style="1" customWidth="1"/>
    <col min="4873" max="5120" width="11.5703125" style="1"/>
    <col min="5121" max="5121" width="3.85546875" style="1" bestFit="1" customWidth="1"/>
    <col min="5122" max="5122" width="15.140625" style="1" customWidth="1"/>
    <col min="5123" max="5123" width="16.42578125" style="1" customWidth="1"/>
    <col min="5124" max="5127" width="7.5703125" style="1" customWidth="1"/>
    <col min="5128" max="5128" width="10.42578125" style="1" customWidth="1"/>
    <col min="5129" max="5376" width="11.5703125" style="1"/>
    <col min="5377" max="5377" width="3.85546875" style="1" bestFit="1" customWidth="1"/>
    <col min="5378" max="5378" width="15.140625" style="1" customWidth="1"/>
    <col min="5379" max="5379" width="16.42578125" style="1" customWidth="1"/>
    <col min="5380" max="5383" width="7.5703125" style="1" customWidth="1"/>
    <col min="5384" max="5384" width="10.42578125" style="1" customWidth="1"/>
    <col min="5385" max="5632" width="11.5703125" style="1"/>
    <col min="5633" max="5633" width="3.85546875" style="1" bestFit="1" customWidth="1"/>
    <col min="5634" max="5634" width="15.140625" style="1" customWidth="1"/>
    <col min="5635" max="5635" width="16.42578125" style="1" customWidth="1"/>
    <col min="5636" max="5639" width="7.5703125" style="1" customWidth="1"/>
    <col min="5640" max="5640" width="10.42578125" style="1" customWidth="1"/>
    <col min="5641" max="5888" width="11.5703125" style="1"/>
    <col min="5889" max="5889" width="3.85546875" style="1" bestFit="1" customWidth="1"/>
    <col min="5890" max="5890" width="15.140625" style="1" customWidth="1"/>
    <col min="5891" max="5891" width="16.42578125" style="1" customWidth="1"/>
    <col min="5892" max="5895" width="7.5703125" style="1" customWidth="1"/>
    <col min="5896" max="5896" width="10.42578125" style="1" customWidth="1"/>
    <col min="5897" max="6144" width="11.5703125" style="1"/>
    <col min="6145" max="6145" width="3.85546875" style="1" bestFit="1" customWidth="1"/>
    <col min="6146" max="6146" width="15.140625" style="1" customWidth="1"/>
    <col min="6147" max="6147" width="16.42578125" style="1" customWidth="1"/>
    <col min="6148" max="6151" width="7.5703125" style="1" customWidth="1"/>
    <col min="6152" max="6152" width="10.42578125" style="1" customWidth="1"/>
    <col min="6153" max="6400" width="11.5703125" style="1"/>
    <col min="6401" max="6401" width="3.85546875" style="1" bestFit="1" customWidth="1"/>
    <col min="6402" max="6402" width="15.140625" style="1" customWidth="1"/>
    <col min="6403" max="6403" width="16.42578125" style="1" customWidth="1"/>
    <col min="6404" max="6407" width="7.5703125" style="1" customWidth="1"/>
    <col min="6408" max="6408" width="10.42578125" style="1" customWidth="1"/>
    <col min="6409" max="6656" width="11.5703125" style="1"/>
    <col min="6657" max="6657" width="3.85546875" style="1" bestFit="1" customWidth="1"/>
    <col min="6658" max="6658" width="15.140625" style="1" customWidth="1"/>
    <col min="6659" max="6659" width="16.42578125" style="1" customWidth="1"/>
    <col min="6660" max="6663" width="7.5703125" style="1" customWidth="1"/>
    <col min="6664" max="6664" width="10.42578125" style="1" customWidth="1"/>
    <col min="6665" max="6912" width="11.5703125" style="1"/>
    <col min="6913" max="6913" width="3.85546875" style="1" bestFit="1" customWidth="1"/>
    <col min="6914" max="6914" width="15.140625" style="1" customWidth="1"/>
    <col min="6915" max="6915" width="16.42578125" style="1" customWidth="1"/>
    <col min="6916" max="6919" width="7.5703125" style="1" customWidth="1"/>
    <col min="6920" max="6920" width="10.42578125" style="1" customWidth="1"/>
    <col min="6921" max="7168" width="11.5703125" style="1"/>
    <col min="7169" max="7169" width="3.85546875" style="1" bestFit="1" customWidth="1"/>
    <col min="7170" max="7170" width="15.140625" style="1" customWidth="1"/>
    <col min="7171" max="7171" width="16.42578125" style="1" customWidth="1"/>
    <col min="7172" max="7175" width="7.5703125" style="1" customWidth="1"/>
    <col min="7176" max="7176" width="10.42578125" style="1" customWidth="1"/>
    <col min="7177" max="7424" width="11.5703125" style="1"/>
    <col min="7425" max="7425" width="3.85546875" style="1" bestFit="1" customWidth="1"/>
    <col min="7426" max="7426" width="15.140625" style="1" customWidth="1"/>
    <col min="7427" max="7427" width="16.42578125" style="1" customWidth="1"/>
    <col min="7428" max="7431" width="7.5703125" style="1" customWidth="1"/>
    <col min="7432" max="7432" width="10.42578125" style="1" customWidth="1"/>
    <col min="7433" max="7680" width="11.5703125" style="1"/>
    <col min="7681" max="7681" width="3.85546875" style="1" bestFit="1" customWidth="1"/>
    <col min="7682" max="7682" width="15.140625" style="1" customWidth="1"/>
    <col min="7683" max="7683" width="16.42578125" style="1" customWidth="1"/>
    <col min="7684" max="7687" width="7.5703125" style="1" customWidth="1"/>
    <col min="7688" max="7688" width="10.42578125" style="1" customWidth="1"/>
    <col min="7689" max="7936" width="11.5703125" style="1"/>
    <col min="7937" max="7937" width="3.85546875" style="1" bestFit="1" customWidth="1"/>
    <col min="7938" max="7938" width="15.140625" style="1" customWidth="1"/>
    <col min="7939" max="7939" width="16.42578125" style="1" customWidth="1"/>
    <col min="7940" max="7943" width="7.5703125" style="1" customWidth="1"/>
    <col min="7944" max="7944" width="10.42578125" style="1" customWidth="1"/>
    <col min="7945" max="8192" width="11.5703125" style="1"/>
    <col min="8193" max="8193" width="3.85546875" style="1" bestFit="1" customWidth="1"/>
    <col min="8194" max="8194" width="15.140625" style="1" customWidth="1"/>
    <col min="8195" max="8195" width="16.42578125" style="1" customWidth="1"/>
    <col min="8196" max="8199" width="7.5703125" style="1" customWidth="1"/>
    <col min="8200" max="8200" width="10.42578125" style="1" customWidth="1"/>
    <col min="8201" max="8448" width="11.5703125" style="1"/>
    <col min="8449" max="8449" width="3.85546875" style="1" bestFit="1" customWidth="1"/>
    <col min="8450" max="8450" width="15.140625" style="1" customWidth="1"/>
    <col min="8451" max="8451" width="16.42578125" style="1" customWidth="1"/>
    <col min="8452" max="8455" width="7.5703125" style="1" customWidth="1"/>
    <col min="8456" max="8456" width="10.42578125" style="1" customWidth="1"/>
    <col min="8457" max="8704" width="11.5703125" style="1"/>
    <col min="8705" max="8705" width="3.85546875" style="1" bestFit="1" customWidth="1"/>
    <col min="8706" max="8706" width="15.140625" style="1" customWidth="1"/>
    <col min="8707" max="8707" width="16.42578125" style="1" customWidth="1"/>
    <col min="8708" max="8711" width="7.5703125" style="1" customWidth="1"/>
    <col min="8712" max="8712" width="10.42578125" style="1" customWidth="1"/>
    <col min="8713" max="8960" width="11.5703125" style="1"/>
    <col min="8961" max="8961" width="3.85546875" style="1" bestFit="1" customWidth="1"/>
    <col min="8962" max="8962" width="15.140625" style="1" customWidth="1"/>
    <col min="8963" max="8963" width="16.42578125" style="1" customWidth="1"/>
    <col min="8964" max="8967" width="7.5703125" style="1" customWidth="1"/>
    <col min="8968" max="8968" width="10.42578125" style="1" customWidth="1"/>
    <col min="8969" max="9216" width="11.5703125" style="1"/>
    <col min="9217" max="9217" width="3.85546875" style="1" bestFit="1" customWidth="1"/>
    <col min="9218" max="9218" width="15.140625" style="1" customWidth="1"/>
    <col min="9219" max="9219" width="16.42578125" style="1" customWidth="1"/>
    <col min="9220" max="9223" width="7.5703125" style="1" customWidth="1"/>
    <col min="9224" max="9224" width="10.42578125" style="1" customWidth="1"/>
    <col min="9225" max="9472" width="11.5703125" style="1"/>
    <col min="9473" max="9473" width="3.85546875" style="1" bestFit="1" customWidth="1"/>
    <col min="9474" max="9474" width="15.140625" style="1" customWidth="1"/>
    <col min="9475" max="9475" width="16.42578125" style="1" customWidth="1"/>
    <col min="9476" max="9479" width="7.5703125" style="1" customWidth="1"/>
    <col min="9480" max="9480" width="10.42578125" style="1" customWidth="1"/>
    <col min="9481" max="9728" width="11.5703125" style="1"/>
    <col min="9729" max="9729" width="3.85546875" style="1" bestFit="1" customWidth="1"/>
    <col min="9730" max="9730" width="15.140625" style="1" customWidth="1"/>
    <col min="9731" max="9731" width="16.42578125" style="1" customWidth="1"/>
    <col min="9732" max="9735" width="7.5703125" style="1" customWidth="1"/>
    <col min="9736" max="9736" width="10.42578125" style="1" customWidth="1"/>
    <col min="9737" max="9984" width="11.5703125" style="1"/>
    <col min="9985" max="9985" width="3.85546875" style="1" bestFit="1" customWidth="1"/>
    <col min="9986" max="9986" width="15.140625" style="1" customWidth="1"/>
    <col min="9987" max="9987" width="16.42578125" style="1" customWidth="1"/>
    <col min="9988" max="9991" width="7.5703125" style="1" customWidth="1"/>
    <col min="9992" max="9992" width="10.42578125" style="1" customWidth="1"/>
    <col min="9993" max="10240" width="11.5703125" style="1"/>
    <col min="10241" max="10241" width="3.85546875" style="1" bestFit="1" customWidth="1"/>
    <col min="10242" max="10242" width="15.140625" style="1" customWidth="1"/>
    <col min="10243" max="10243" width="16.42578125" style="1" customWidth="1"/>
    <col min="10244" max="10247" width="7.5703125" style="1" customWidth="1"/>
    <col min="10248" max="10248" width="10.42578125" style="1" customWidth="1"/>
    <col min="10249" max="10496" width="11.5703125" style="1"/>
    <col min="10497" max="10497" width="3.85546875" style="1" bestFit="1" customWidth="1"/>
    <col min="10498" max="10498" width="15.140625" style="1" customWidth="1"/>
    <col min="10499" max="10499" width="16.42578125" style="1" customWidth="1"/>
    <col min="10500" max="10503" width="7.5703125" style="1" customWidth="1"/>
    <col min="10504" max="10504" width="10.42578125" style="1" customWidth="1"/>
    <col min="10505" max="10752" width="11.5703125" style="1"/>
    <col min="10753" max="10753" width="3.85546875" style="1" bestFit="1" customWidth="1"/>
    <col min="10754" max="10754" width="15.140625" style="1" customWidth="1"/>
    <col min="10755" max="10755" width="16.42578125" style="1" customWidth="1"/>
    <col min="10756" max="10759" width="7.5703125" style="1" customWidth="1"/>
    <col min="10760" max="10760" width="10.42578125" style="1" customWidth="1"/>
    <col min="10761" max="11008" width="11.5703125" style="1"/>
    <col min="11009" max="11009" width="3.85546875" style="1" bestFit="1" customWidth="1"/>
    <col min="11010" max="11010" width="15.140625" style="1" customWidth="1"/>
    <col min="11011" max="11011" width="16.42578125" style="1" customWidth="1"/>
    <col min="11012" max="11015" width="7.5703125" style="1" customWidth="1"/>
    <col min="11016" max="11016" width="10.42578125" style="1" customWidth="1"/>
    <col min="11017" max="11264" width="11.5703125" style="1"/>
    <col min="11265" max="11265" width="3.85546875" style="1" bestFit="1" customWidth="1"/>
    <col min="11266" max="11266" width="15.140625" style="1" customWidth="1"/>
    <col min="11267" max="11267" width="16.42578125" style="1" customWidth="1"/>
    <col min="11268" max="11271" width="7.5703125" style="1" customWidth="1"/>
    <col min="11272" max="11272" width="10.42578125" style="1" customWidth="1"/>
    <col min="11273" max="11520" width="11.5703125" style="1"/>
    <col min="11521" max="11521" width="3.85546875" style="1" bestFit="1" customWidth="1"/>
    <col min="11522" max="11522" width="15.140625" style="1" customWidth="1"/>
    <col min="11523" max="11523" width="16.42578125" style="1" customWidth="1"/>
    <col min="11524" max="11527" width="7.5703125" style="1" customWidth="1"/>
    <col min="11528" max="11528" width="10.42578125" style="1" customWidth="1"/>
    <col min="11529" max="11776" width="11.5703125" style="1"/>
    <col min="11777" max="11777" width="3.85546875" style="1" bestFit="1" customWidth="1"/>
    <col min="11778" max="11778" width="15.140625" style="1" customWidth="1"/>
    <col min="11779" max="11779" width="16.42578125" style="1" customWidth="1"/>
    <col min="11780" max="11783" width="7.5703125" style="1" customWidth="1"/>
    <col min="11784" max="11784" width="10.42578125" style="1" customWidth="1"/>
    <col min="11785" max="12032" width="11.5703125" style="1"/>
    <col min="12033" max="12033" width="3.85546875" style="1" bestFit="1" customWidth="1"/>
    <col min="12034" max="12034" width="15.140625" style="1" customWidth="1"/>
    <col min="12035" max="12035" width="16.42578125" style="1" customWidth="1"/>
    <col min="12036" max="12039" width="7.5703125" style="1" customWidth="1"/>
    <col min="12040" max="12040" width="10.42578125" style="1" customWidth="1"/>
    <col min="12041" max="12288" width="11.5703125" style="1"/>
    <col min="12289" max="12289" width="3.85546875" style="1" bestFit="1" customWidth="1"/>
    <col min="12290" max="12290" width="15.140625" style="1" customWidth="1"/>
    <col min="12291" max="12291" width="16.42578125" style="1" customWidth="1"/>
    <col min="12292" max="12295" width="7.5703125" style="1" customWidth="1"/>
    <col min="12296" max="12296" width="10.42578125" style="1" customWidth="1"/>
    <col min="12297" max="12544" width="11.5703125" style="1"/>
    <col min="12545" max="12545" width="3.85546875" style="1" bestFit="1" customWidth="1"/>
    <col min="12546" max="12546" width="15.140625" style="1" customWidth="1"/>
    <col min="12547" max="12547" width="16.42578125" style="1" customWidth="1"/>
    <col min="12548" max="12551" width="7.5703125" style="1" customWidth="1"/>
    <col min="12552" max="12552" width="10.42578125" style="1" customWidth="1"/>
    <col min="12553" max="12800" width="11.5703125" style="1"/>
    <col min="12801" max="12801" width="3.85546875" style="1" bestFit="1" customWidth="1"/>
    <col min="12802" max="12802" width="15.140625" style="1" customWidth="1"/>
    <col min="12803" max="12803" width="16.42578125" style="1" customWidth="1"/>
    <col min="12804" max="12807" width="7.5703125" style="1" customWidth="1"/>
    <col min="12808" max="12808" width="10.42578125" style="1" customWidth="1"/>
    <col min="12809" max="13056" width="11.5703125" style="1"/>
    <col min="13057" max="13057" width="3.85546875" style="1" bestFit="1" customWidth="1"/>
    <col min="13058" max="13058" width="15.140625" style="1" customWidth="1"/>
    <col min="13059" max="13059" width="16.42578125" style="1" customWidth="1"/>
    <col min="13060" max="13063" width="7.5703125" style="1" customWidth="1"/>
    <col min="13064" max="13064" width="10.42578125" style="1" customWidth="1"/>
    <col min="13065" max="13312" width="11.5703125" style="1"/>
    <col min="13313" max="13313" width="3.85546875" style="1" bestFit="1" customWidth="1"/>
    <col min="13314" max="13314" width="15.140625" style="1" customWidth="1"/>
    <col min="13315" max="13315" width="16.42578125" style="1" customWidth="1"/>
    <col min="13316" max="13319" width="7.5703125" style="1" customWidth="1"/>
    <col min="13320" max="13320" width="10.42578125" style="1" customWidth="1"/>
    <col min="13321" max="13568" width="11.5703125" style="1"/>
    <col min="13569" max="13569" width="3.85546875" style="1" bestFit="1" customWidth="1"/>
    <col min="13570" max="13570" width="15.140625" style="1" customWidth="1"/>
    <col min="13571" max="13571" width="16.42578125" style="1" customWidth="1"/>
    <col min="13572" max="13575" width="7.5703125" style="1" customWidth="1"/>
    <col min="13576" max="13576" width="10.42578125" style="1" customWidth="1"/>
    <col min="13577" max="13824" width="11.5703125" style="1"/>
    <col min="13825" max="13825" width="3.85546875" style="1" bestFit="1" customWidth="1"/>
    <col min="13826" max="13826" width="15.140625" style="1" customWidth="1"/>
    <col min="13827" max="13827" width="16.42578125" style="1" customWidth="1"/>
    <col min="13828" max="13831" width="7.5703125" style="1" customWidth="1"/>
    <col min="13832" max="13832" width="10.42578125" style="1" customWidth="1"/>
    <col min="13833" max="14080" width="11.5703125" style="1"/>
    <col min="14081" max="14081" width="3.85546875" style="1" bestFit="1" customWidth="1"/>
    <col min="14082" max="14082" width="15.140625" style="1" customWidth="1"/>
    <col min="14083" max="14083" width="16.42578125" style="1" customWidth="1"/>
    <col min="14084" max="14087" width="7.5703125" style="1" customWidth="1"/>
    <col min="14088" max="14088" width="10.42578125" style="1" customWidth="1"/>
    <col min="14089" max="14336" width="11.5703125" style="1"/>
    <col min="14337" max="14337" width="3.85546875" style="1" bestFit="1" customWidth="1"/>
    <col min="14338" max="14338" width="15.140625" style="1" customWidth="1"/>
    <col min="14339" max="14339" width="16.42578125" style="1" customWidth="1"/>
    <col min="14340" max="14343" width="7.5703125" style="1" customWidth="1"/>
    <col min="14344" max="14344" width="10.42578125" style="1" customWidth="1"/>
    <col min="14345" max="14592" width="11.5703125" style="1"/>
    <col min="14593" max="14593" width="3.85546875" style="1" bestFit="1" customWidth="1"/>
    <col min="14594" max="14594" width="15.140625" style="1" customWidth="1"/>
    <col min="14595" max="14595" width="16.42578125" style="1" customWidth="1"/>
    <col min="14596" max="14599" width="7.5703125" style="1" customWidth="1"/>
    <col min="14600" max="14600" width="10.42578125" style="1" customWidth="1"/>
    <col min="14601" max="14848" width="11.5703125" style="1"/>
    <col min="14849" max="14849" width="3.85546875" style="1" bestFit="1" customWidth="1"/>
    <col min="14850" max="14850" width="15.140625" style="1" customWidth="1"/>
    <col min="14851" max="14851" width="16.42578125" style="1" customWidth="1"/>
    <col min="14852" max="14855" width="7.5703125" style="1" customWidth="1"/>
    <col min="14856" max="14856" width="10.42578125" style="1" customWidth="1"/>
    <col min="14857" max="15104" width="11.5703125" style="1"/>
    <col min="15105" max="15105" width="3.85546875" style="1" bestFit="1" customWidth="1"/>
    <col min="15106" max="15106" width="15.140625" style="1" customWidth="1"/>
    <col min="15107" max="15107" width="16.42578125" style="1" customWidth="1"/>
    <col min="15108" max="15111" width="7.5703125" style="1" customWidth="1"/>
    <col min="15112" max="15112" width="10.42578125" style="1" customWidth="1"/>
    <col min="15113" max="15360" width="11.5703125" style="1"/>
    <col min="15361" max="15361" width="3.85546875" style="1" bestFit="1" customWidth="1"/>
    <col min="15362" max="15362" width="15.140625" style="1" customWidth="1"/>
    <col min="15363" max="15363" width="16.42578125" style="1" customWidth="1"/>
    <col min="15364" max="15367" width="7.5703125" style="1" customWidth="1"/>
    <col min="15368" max="15368" width="10.42578125" style="1" customWidth="1"/>
    <col min="15369" max="15616" width="11.5703125" style="1"/>
    <col min="15617" max="15617" width="3.85546875" style="1" bestFit="1" customWidth="1"/>
    <col min="15618" max="15618" width="15.140625" style="1" customWidth="1"/>
    <col min="15619" max="15619" width="16.42578125" style="1" customWidth="1"/>
    <col min="15620" max="15623" width="7.5703125" style="1" customWidth="1"/>
    <col min="15624" max="15624" width="10.42578125" style="1" customWidth="1"/>
    <col min="15625" max="15872" width="11.5703125" style="1"/>
    <col min="15873" max="15873" width="3.85546875" style="1" bestFit="1" customWidth="1"/>
    <col min="15874" max="15874" width="15.140625" style="1" customWidth="1"/>
    <col min="15875" max="15875" width="16.42578125" style="1" customWidth="1"/>
    <col min="15876" max="15879" width="7.5703125" style="1" customWidth="1"/>
    <col min="15880" max="15880" width="10.42578125" style="1" customWidth="1"/>
    <col min="15881" max="16128" width="11.5703125" style="1"/>
    <col min="16129" max="16129" width="3.85546875" style="1" bestFit="1" customWidth="1"/>
    <col min="16130" max="16130" width="15.140625" style="1" customWidth="1"/>
    <col min="16131" max="16131" width="16.42578125" style="1" customWidth="1"/>
    <col min="16132" max="16135" width="7.5703125" style="1" customWidth="1"/>
    <col min="16136" max="16136" width="10.42578125" style="1" customWidth="1"/>
    <col min="16137" max="16384" width="11.5703125" style="1"/>
  </cols>
  <sheetData>
    <row r="1" spans="1:8" s="2" customFormat="1" ht="21.95" customHeight="1">
      <c r="A1" s="18" t="s">
        <v>10</v>
      </c>
      <c r="B1" s="18" t="s">
        <v>9</v>
      </c>
      <c r="C1" s="18" t="s">
        <v>8</v>
      </c>
      <c r="D1" s="18" t="s">
        <v>6</v>
      </c>
      <c r="E1" s="18" t="s">
        <v>5</v>
      </c>
      <c r="F1" s="18" t="s">
        <v>4</v>
      </c>
      <c r="G1" s="18" t="s">
        <v>3</v>
      </c>
      <c r="H1" s="18" t="s">
        <v>2</v>
      </c>
    </row>
    <row r="2" spans="1:8" ht="24.95" customHeight="1">
      <c r="A2" s="19">
        <v>1</v>
      </c>
      <c r="B2" s="49" t="s">
        <v>50</v>
      </c>
      <c r="C2" s="49" t="s">
        <v>51</v>
      </c>
      <c r="D2" s="20">
        <v>7.5</v>
      </c>
      <c r="E2" s="21">
        <f>1*D2</f>
        <v>7.5</v>
      </c>
      <c r="F2" s="22"/>
      <c r="G2" s="23" t="str">
        <f>IF(F2="","",1*F2)</f>
        <v/>
      </c>
      <c r="H2" s="21">
        <f>IF(G2="",E2,IF(G2&gt;E2,G2,E2))</f>
        <v>7.5</v>
      </c>
    </row>
    <row r="3" spans="1:8" ht="24.95" customHeight="1">
      <c r="A3" s="19">
        <f t="shared" ref="A3:A28" si="0">A2+1</f>
        <v>2</v>
      </c>
      <c r="B3" s="50" t="s">
        <v>52</v>
      </c>
      <c r="C3" s="50" t="s">
        <v>53</v>
      </c>
      <c r="D3" s="20">
        <v>3.5</v>
      </c>
      <c r="E3" s="21">
        <f t="shared" ref="E3:E28" si="1">1*D3</f>
        <v>3.5</v>
      </c>
      <c r="F3" s="22"/>
      <c r="G3" s="23" t="str">
        <f>IF(F3="","",1*F3)</f>
        <v/>
      </c>
      <c r="H3" s="21">
        <f>IF(G3="",E3,IF(G3&gt;E3,G3,E3))</f>
        <v>3.5</v>
      </c>
    </row>
    <row r="4" spans="1:8" ht="24.95" customHeight="1">
      <c r="A4" s="19">
        <f t="shared" si="0"/>
        <v>3</v>
      </c>
      <c r="B4" s="50" t="s">
        <v>54</v>
      </c>
      <c r="C4" s="50" t="s">
        <v>55</v>
      </c>
      <c r="D4" s="20">
        <v>5</v>
      </c>
      <c r="E4" s="21">
        <f t="shared" si="1"/>
        <v>5</v>
      </c>
      <c r="F4" s="23"/>
      <c r="G4" s="23" t="str">
        <f>IF(F4="","",1*F4)</f>
        <v/>
      </c>
      <c r="H4" s="21">
        <f t="shared" ref="H4:H28" si="2">IF(G4="",E4,IF(G4&gt;E4,G4,E4))</f>
        <v>5</v>
      </c>
    </row>
    <row r="5" spans="1:8" ht="24.95" customHeight="1">
      <c r="A5" s="19">
        <f t="shared" si="0"/>
        <v>4</v>
      </c>
      <c r="B5" s="50" t="s">
        <v>56</v>
      </c>
      <c r="C5" s="50" t="s">
        <v>57</v>
      </c>
      <c r="D5" s="20">
        <v>4.5</v>
      </c>
      <c r="E5" s="21">
        <f t="shared" si="1"/>
        <v>4.5</v>
      </c>
      <c r="F5" s="23"/>
      <c r="G5" s="23" t="str">
        <f>IF(F5="","",1*F5)</f>
        <v/>
      </c>
      <c r="H5" s="21">
        <f t="shared" si="2"/>
        <v>4.5</v>
      </c>
    </row>
    <row r="6" spans="1:8" ht="24.95" customHeight="1">
      <c r="A6" s="19">
        <f t="shared" si="0"/>
        <v>5</v>
      </c>
      <c r="B6" s="50" t="s">
        <v>58</v>
      </c>
      <c r="C6" s="50" t="s">
        <v>59</v>
      </c>
      <c r="D6" s="20">
        <v>8.5</v>
      </c>
      <c r="E6" s="21">
        <f t="shared" si="1"/>
        <v>8.5</v>
      </c>
      <c r="F6" s="23"/>
      <c r="G6" s="23" t="str">
        <f>IF(F6="","",1*F6)</f>
        <v/>
      </c>
      <c r="H6" s="21">
        <f t="shared" si="2"/>
        <v>8.5</v>
      </c>
    </row>
    <row r="7" spans="1:8" ht="24.95" customHeight="1">
      <c r="A7" s="19">
        <f t="shared" si="0"/>
        <v>6</v>
      </c>
      <c r="B7" s="50" t="s">
        <v>60</v>
      </c>
      <c r="C7" s="50" t="s">
        <v>61</v>
      </c>
      <c r="D7" s="20">
        <v>9.5</v>
      </c>
      <c r="E7" s="21">
        <f t="shared" si="1"/>
        <v>9.5</v>
      </c>
      <c r="F7" s="23"/>
      <c r="G7" s="23"/>
      <c r="H7" s="21">
        <f t="shared" si="2"/>
        <v>9.5</v>
      </c>
    </row>
    <row r="8" spans="1:8" ht="24.95" customHeight="1">
      <c r="A8" s="19">
        <f t="shared" si="0"/>
        <v>7</v>
      </c>
      <c r="B8" s="50" t="s">
        <v>62</v>
      </c>
      <c r="C8" s="50" t="s">
        <v>63</v>
      </c>
      <c r="D8" s="20">
        <v>1.5</v>
      </c>
      <c r="E8" s="21">
        <f t="shared" si="1"/>
        <v>1.5</v>
      </c>
      <c r="F8" s="23"/>
      <c r="G8" s="23"/>
      <c r="H8" s="21">
        <f t="shared" si="2"/>
        <v>1.5</v>
      </c>
    </row>
    <row r="9" spans="1:8" ht="24.95" customHeight="1">
      <c r="A9" s="19">
        <f t="shared" si="0"/>
        <v>8</v>
      </c>
      <c r="B9" s="49" t="s">
        <v>64</v>
      </c>
      <c r="C9" s="49" t="s">
        <v>65</v>
      </c>
      <c r="D9" s="20">
        <v>10</v>
      </c>
      <c r="E9" s="21">
        <f t="shared" si="1"/>
        <v>10</v>
      </c>
      <c r="F9" s="23"/>
      <c r="G9" s="23"/>
      <c r="H9" s="21">
        <f t="shared" si="2"/>
        <v>10</v>
      </c>
    </row>
    <row r="10" spans="1:8" ht="24.95" customHeight="1">
      <c r="A10" s="19">
        <f t="shared" si="0"/>
        <v>9</v>
      </c>
      <c r="B10" s="49" t="s">
        <v>66</v>
      </c>
      <c r="C10" s="49" t="s">
        <v>67</v>
      </c>
      <c r="D10" s="20">
        <v>0</v>
      </c>
      <c r="E10" s="21">
        <f t="shared" si="1"/>
        <v>0</v>
      </c>
      <c r="F10" s="23"/>
      <c r="G10" s="23"/>
      <c r="H10" s="21">
        <f t="shared" si="2"/>
        <v>0</v>
      </c>
    </row>
    <row r="11" spans="1:8" ht="24.95" customHeight="1">
      <c r="A11" s="19">
        <f t="shared" si="0"/>
        <v>10</v>
      </c>
      <c r="B11" s="50" t="s">
        <v>68</v>
      </c>
      <c r="C11" s="50" t="s">
        <v>69</v>
      </c>
      <c r="D11" s="20">
        <v>12.5</v>
      </c>
      <c r="E11" s="21">
        <f t="shared" si="1"/>
        <v>12.5</v>
      </c>
      <c r="F11" s="23"/>
      <c r="G11" s="23"/>
      <c r="H11" s="21">
        <f t="shared" si="2"/>
        <v>12.5</v>
      </c>
    </row>
    <row r="12" spans="1:8" ht="24.95" customHeight="1">
      <c r="A12" s="19">
        <f t="shared" si="0"/>
        <v>11</v>
      </c>
      <c r="B12" s="49" t="s">
        <v>70</v>
      </c>
      <c r="C12" s="49" t="s">
        <v>71</v>
      </c>
      <c r="D12" s="20">
        <v>3</v>
      </c>
      <c r="E12" s="21">
        <f t="shared" si="1"/>
        <v>3</v>
      </c>
      <c r="F12" s="23"/>
      <c r="G12" s="23" t="str">
        <f>IF(F12="","",1*F12)</f>
        <v/>
      </c>
      <c r="H12" s="21">
        <f t="shared" si="2"/>
        <v>3</v>
      </c>
    </row>
    <row r="13" spans="1:8" ht="24.95" customHeight="1">
      <c r="A13" s="19">
        <f t="shared" si="0"/>
        <v>12</v>
      </c>
      <c r="B13" s="50" t="s">
        <v>72</v>
      </c>
      <c r="C13" s="50" t="s">
        <v>73</v>
      </c>
      <c r="D13" s="20">
        <v>12.5</v>
      </c>
      <c r="E13" s="21">
        <f t="shared" si="1"/>
        <v>12.5</v>
      </c>
      <c r="F13" s="23"/>
      <c r="G13" s="23"/>
      <c r="H13" s="21">
        <f t="shared" si="2"/>
        <v>12.5</v>
      </c>
    </row>
    <row r="14" spans="1:8" ht="24.95" customHeight="1">
      <c r="A14" s="19">
        <f t="shared" si="0"/>
        <v>13</v>
      </c>
      <c r="B14" s="49" t="s">
        <v>74</v>
      </c>
      <c r="C14" s="49" t="s">
        <v>75</v>
      </c>
      <c r="D14" s="20">
        <v>6</v>
      </c>
      <c r="E14" s="21">
        <f t="shared" si="1"/>
        <v>6</v>
      </c>
      <c r="F14" s="23"/>
      <c r="G14" s="23"/>
      <c r="H14" s="21">
        <f t="shared" si="2"/>
        <v>6</v>
      </c>
    </row>
    <row r="15" spans="1:8" ht="24.95" customHeight="1">
      <c r="A15" s="19">
        <f t="shared" si="0"/>
        <v>14</v>
      </c>
      <c r="B15" s="50" t="s">
        <v>76</v>
      </c>
      <c r="C15" s="50" t="s">
        <v>77</v>
      </c>
      <c r="D15" s="20">
        <v>13</v>
      </c>
      <c r="E15" s="21">
        <f t="shared" si="1"/>
        <v>13</v>
      </c>
      <c r="F15" s="23"/>
      <c r="G15" s="23"/>
      <c r="H15" s="21">
        <f t="shared" si="2"/>
        <v>13</v>
      </c>
    </row>
    <row r="16" spans="1:8" ht="24.95" customHeight="1">
      <c r="A16" s="19">
        <f t="shared" si="0"/>
        <v>15</v>
      </c>
      <c r="B16" s="50" t="s">
        <v>78</v>
      </c>
      <c r="C16" s="50" t="s">
        <v>79</v>
      </c>
      <c r="D16" s="20">
        <v>15</v>
      </c>
      <c r="E16" s="21">
        <f t="shared" si="1"/>
        <v>15</v>
      </c>
      <c r="F16" s="23"/>
      <c r="G16" s="23"/>
      <c r="H16" s="21">
        <f t="shared" si="2"/>
        <v>15</v>
      </c>
    </row>
    <row r="17" spans="1:8" ht="24.95" customHeight="1">
      <c r="A17" s="19">
        <f t="shared" si="0"/>
        <v>16</v>
      </c>
      <c r="B17" s="50" t="s">
        <v>80</v>
      </c>
      <c r="C17" s="50" t="s">
        <v>81</v>
      </c>
      <c r="D17" s="20">
        <v>13</v>
      </c>
      <c r="E17" s="21">
        <f t="shared" si="1"/>
        <v>13</v>
      </c>
      <c r="F17" s="23"/>
      <c r="G17" s="23"/>
      <c r="H17" s="21">
        <f t="shared" si="2"/>
        <v>13</v>
      </c>
    </row>
    <row r="18" spans="1:8" ht="24.95" customHeight="1">
      <c r="A18" s="19">
        <f t="shared" si="0"/>
        <v>17</v>
      </c>
      <c r="B18" s="50" t="s">
        <v>82</v>
      </c>
      <c r="C18" s="50" t="s">
        <v>83</v>
      </c>
      <c r="D18" s="20">
        <v>12.5</v>
      </c>
      <c r="E18" s="21">
        <f t="shared" si="1"/>
        <v>12.5</v>
      </c>
      <c r="F18" s="23"/>
      <c r="G18" s="23"/>
      <c r="H18" s="21">
        <f t="shared" si="2"/>
        <v>12.5</v>
      </c>
    </row>
    <row r="19" spans="1:8" ht="24.95" customHeight="1">
      <c r="A19" s="19">
        <f t="shared" si="0"/>
        <v>18</v>
      </c>
      <c r="B19" s="50" t="s">
        <v>84</v>
      </c>
      <c r="C19" s="50" t="s">
        <v>85</v>
      </c>
      <c r="D19" s="20">
        <v>16</v>
      </c>
      <c r="E19" s="21">
        <f t="shared" si="1"/>
        <v>16</v>
      </c>
      <c r="F19" s="23"/>
      <c r="G19" s="23"/>
      <c r="H19" s="21">
        <f t="shared" si="2"/>
        <v>16</v>
      </c>
    </row>
    <row r="20" spans="1:8" ht="24.95" customHeight="1">
      <c r="A20" s="19">
        <f t="shared" si="0"/>
        <v>19</v>
      </c>
      <c r="B20" s="50" t="s">
        <v>86</v>
      </c>
      <c r="C20" s="50" t="s">
        <v>87</v>
      </c>
      <c r="D20" s="20">
        <v>2</v>
      </c>
      <c r="E20" s="21">
        <f t="shared" si="1"/>
        <v>2</v>
      </c>
      <c r="F20" s="24"/>
      <c r="G20" s="23"/>
      <c r="H20" s="21">
        <f t="shared" si="2"/>
        <v>2</v>
      </c>
    </row>
    <row r="21" spans="1:8" ht="24.95" customHeight="1">
      <c r="A21" s="19">
        <f t="shared" si="0"/>
        <v>20</v>
      </c>
      <c r="B21" s="50" t="s">
        <v>88</v>
      </c>
      <c r="C21" s="50" t="s">
        <v>89</v>
      </c>
      <c r="D21" s="20">
        <v>12.5</v>
      </c>
      <c r="E21" s="21">
        <f t="shared" si="1"/>
        <v>12.5</v>
      </c>
      <c r="F21" s="23"/>
      <c r="G21" s="23"/>
      <c r="H21" s="21">
        <f t="shared" si="2"/>
        <v>12.5</v>
      </c>
    </row>
    <row r="22" spans="1:8" ht="24.95" customHeight="1">
      <c r="A22" s="19">
        <f t="shared" si="0"/>
        <v>21</v>
      </c>
      <c r="B22" s="50" t="s">
        <v>1</v>
      </c>
      <c r="C22" s="50" t="s">
        <v>90</v>
      </c>
      <c r="D22" s="20">
        <v>1</v>
      </c>
      <c r="E22" s="21">
        <f t="shared" si="1"/>
        <v>1</v>
      </c>
      <c r="F22" s="23"/>
      <c r="G22" s="23"/>
      <c r="H22" s="21">
        <f t="shared" si="2"/>
        <v>1</v>
      </c>
    </row>
    <row r="23" spans="1:8" ht="24.95" customHeight="1">
      <c r="A23" s="19">
        <f t="shared" si="0"/>
        <v>22</v>
      </c>
      <c r="B23" s="50" t="s">
        <v>91</v>
      </c>
      <c r="C23" s="50" t="s">
        <v>92</v>
      </c>
      <c r="D23" s="20">
        <v>2</v>
      </c>
      <c r="E23" s="21">
        <f t="shared" si="1"/>
        <v>2</v>
      </c>
      <c r="F23" s="23"/>
      <c r="G23" s="23"/>
      <c r="H23" s="21">
        <f t="shared" si="2"/>
        <v>2</v>
      </c>
    </row>
    <row r="24" spans="1:8" ht="24.95" customHeight="1">
      <c r="A24" s="19">
        <f t="shared" si="0"/>
        <v>23</v>
      </c>
      <c r="B24" s="50" t="s">
        <v>93</v>
      </c>
      <c r="C24" s="50" t="s">
        <v>94</v>
      </c>
      <c r="D24" s="20">
        <v>1.5</v>
      </c>
      <c r="E24" s="21">
        <f t="shared" si="1"/>
        <v>1.5</v>
      </c>
      <c r="F24" s="23"/>
      <c r="G24" s="23"/>
      <c r="H24" s="21">
        <f t="shared" si="2"/>
        <v>1.5</v>
      </c>
    </row>
    <row r="25" spans="1:8" ht="24.95" customHeight="1">
      <c r="A25" s="19">
        <f t="shared" si="0"/>
        <v>24</v>
      </c>
      <c r="B25" s="51" t="s">
        <v>95</v>
      </c>
      <c r="C25" s="51" t="s">
        <v>96</v>
      </c>
      <c r="D25" s="20" t="s">
        <v>103</v>
      </c>
      <c r="E25" s="21" t="e">
        <f t="shared" si="1"/>
        <v>#VALUE!</v>
      </c>
      <c r="F25" s="23"/>
      <c r="G25" s="23"/>
      <c r="H25" s="21" t="e">
        <f t="shared" si="2"/>
        <v>#VALUE!</v>
      </c>
    </row>
    <row r="26" spans="1:8" ht="24.95" customHeight="1">
      <c r="A26" s="19">
        <f t="shared" si="0"/>
        <v>25</v>
      </c>
      <c r="B26" s="51" t="s">
        <v>97</v>
      </c>
      <c r="C26" s="51" t="s">
        <v>98</v>
      </c>
      <c r="D26" s="20">
        <v>17</v>
      </c>
      <c r="E26" s="21">
        <f t="shared" si="1"/>
        <v>17</v>
      </c>
      <c r="F26" s="23"/>
      <c r="G26" s="23"/>
      <c r="H26" s="21">
        <f t="shared" si="2"/>
        <v>17</v>
      </c>
    </row>
    <row r="27" spans="1:8" ht="24.95" customHeight="1">
      <c r="A27" s="19">
        <f t="shared" si="0"/>
        <v>26</v>
      </c>
      <c r="B27" s="51" t="s">
        <v>99</v>
      </c>
      <c r="C27" s="51" t="s">
        <v>100</v>
      </c>
      <c r="D27" s="20" t="s">
        <v>103</v>
      </c>
      <c r="E27" s="21" t="e">
        <f t="shared" si="1"/>
        <v>#VALUE!</v>
      </c>
      <c r="F27" s="23"/>
      <c r="G27" s="23" t="str">
        <f t="shared" ref="G27:G28" si="3">IF(F27="","",1*F27)</f>
        <v/>
      </c>
      <c r="H27" s="21" t="e">
        <f t="shared" si="2"/>
        <v>#VALUE!</v>
      </c>
    </row>
    <row r="28" spans="1:8" ht="24.95" customHeight="1">
      <c r="A28" s="19">
        <f t="shared" si="0"/>
        <v>27</v>
      </c>
      <c r="B28" s="51" t="s">
        <v>101</v>
      </c>
      <c r="C28" s="51" t="s">
        <v>102</v>
      </c>
      <c r="D28" s="20">
        <v>10.5</v>
      </c>
      <c r="E28" s="21">
        <f t="shared" si="1"/>
        <v>10.5</v>
      </c>
      <c r="F28" s="23"/>
      <c r="G28" s="23" t="str">
        <f t="shared" si="3"/>
        <v/>
      </c>
      <c r="H28" s="21">
        <f t="shared" si="2"/>
        <v>10.5</v>
      </c>
    </row>
  </sheetData>
  <sortState ref="B2:C36">
    <sortCondition ref="B2"/>
  </sortState>
  <printOptions horizontalCentered="1" verticalCentered="1"/>
  <pageMargins left="0.19685039370078741" right="0.19685039370078741" top="0.78740157480314965" bottom="0.62992125984251968" header="0.19685039370078741" footer="0.62992125984251968"/>
  <pageSetup paperSize="9" scale="90" orientation="portrait" r:id="rId1"/>
  <headerFooter alignWithMargins="0">
    <oddHeader xml:space="preserve">&amp;L&amp;"Comic Sans MS,Gras"&amp;12السنة الثالثة
 تسويــق الخدمات
2019/2018&amp;C
&amp;"Comic Sans MS,Gras"&amp;12محضر العلامات لمقياس:
قانون المنافسة
 الفوج&amp;P  &amp;R&amp;"Comic Sans MS,Gras"&amp;12 كلية العلوم الاقتصادية و علوم التسيير
 قسم العلوم المالية
-نظام LMD-
</oddHeader>
    <oddFooter>&amp;C&amp;"Comic Sans MS,Gras"&amp;12 الامضاء:&amp;R&amp;"Mudir MT,Gras"&amp;12 ا&amp;"Comic Sans MS,Gras"لأستاذ(ة):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rightToLeft="1" view="pageBreakPreview" topLeftCell="A16" zoomScaleSheetLayoutView="100" workbookViewId="0">
      <selection activeCell="D27" sqref="D27"/>
    </sheetView>
  </sheetViews>
  <sheetFormatPr baseColWidth="10" defaultRowHeight="21.95" customHeight="1"/>
  <cols>
    <col min="1" max="1" width="5.7109375" style="25" customWidth="1"/>
    <col min="2" max="2" width="14.7109375" style="26" customWidth="1"/>
    <col min="3" max="3" width="20.7109375" style="27" customWidth="1"/>
    <col min="4" max="5" width="10.7109375" style="25" customWidth="1"/>
    <col min="6" max="7" width="10.7109375" style="26" customWidth="1"/>
    <col min="8" max="8" width="12.85546875" style="25" customWidth="1"/>
    <col min="9" max="256" width="11.5703125" style="1"/>
    <col min="257" max="257" width="3.85546875" style="1" bestFit="1" customWidth="1"/>
    <col min="258" max="258" width="15.140625" style="1" customWidth="1"/>
    <col min="259" max="259" width="16.42578125" style="1" customWidth="1"/>
    <col min="260" max="263" width="7.5703125" style="1" customWidth="1"/>
    <col min="264" max="264" width="10.42578125" style="1" customWidth="1"/>
    <col min="265" max="512" width="11.5703125" style="1"/>
    <col min="513" max="513" width="3.85546875" style="1" bestFit="1" customWidth="1"/>
    <col min="514" max="514" width="15.140625" style="1" customWidth="1"/>
    <col min="515" max="515" width="16.42578125" style="1" customWidth="1"/>
    <col min="516" max="519" width="7.5703125" style="1" customWidth="1"/>
    <col min="520" max="520" width="10.42578125" style="1" customWidth="1"/>
    <col min="521" max="768" width="11.5703125" style="1"/>
    <col min="769" max="769" width="3.85546875" style="1" bestFit="1" customWidth="1"/>
    <col min="770" max="770" width="15.140625" style="1" customWidth="1"/>
    <col min="771" max="771" width="16.42578125" style="1" customWidth="1"/>
    <col min="772" max="775" width="7.5703125" style="1" customWidth="1"/>
    <col min="776" max="776" width="10.42578125" style="1" customWidth="1"/>
    <col min="777" max="1024" width="11.5703125" style="1"/>
    <col min="1025" max="1025" width="3.85546875" style="1" bestFit="1" customWidth="1"/>
    <col min="1026" max="1026" width="15.140625" style="1" customWidth="1"/>
    <col min="1027" max="1027" width="16.42578125" style="1" customWidth="1"/>
    <col min="1028" max="1031" width="7.5703125" style="1" customWidth="1"/>
    <col min="1032" max="1032" width="10.42578125" style="1" customWidth="1"/>
    <col min="1033" max="1280" width="11.5703125" style="1"/>
    <col min="1281" max="1281" width="3.85546875" style="1" bestFit="1" customWidth="1"/>
    <col min="1282" max="1282" width="15.140625" style="1" customWidth="1"/>
    <col min="1283" max="1283" width="16.42578125" style="1" customWidth="1"/>
    <col min="1284" max="1287" width="7.5703125" style="1" customWidth="1"/>
    <col min="1288" max="1288" width="10.42578125" style="1" customWidth="1"/>
    <col min="1289" max="1536" width="11.5703125" style="1"/>
    <col min="1537" max="1537" width="3.85546875" style="1" bestFit="1" customWidth="1"/>
    <col min="1538" max="1538" width="15.140625" style="1" customWidth="1"/>
    <col min="1539" max="1539" width="16.42578125" style="1" customWidth="1"/>
    <col min="1540" max="1543" width="7.5703125" style="1" customWidth="1"/>
    <col min="1544" max="1544" width="10.42578125" style="1" customWidth="1"/>
    <col min="1545" max="1792" width="11.5703125" style="1"/>
    <col min="1793" max="1793" width="3.85546875" style="1" bestFit="1" customWidth="1"/>
    <col min="1794" max="1794" width="15.140625" style="1" customWidth="1"/>
    <col min="1795" max="1795" width="16.42578125" style="1" customWidth="1"/>
    <col min="1796" max="1799" width="7.5703125" style="1" customWidth="1"/>
    <col min="1800" max="1800" width="10.42578125" style="1" customWidth="1"/>
    <col min="1801" max="2048" width="11.5703125" style="1"/>
    <col min="2049" max="2049" width="3.85546875" style="1" bestFit="1" customWidth="1"/>
    <col min="2050" max="2050" width="15.140625" style="1" customWidth="1"/>
    <col min="2051" max="2051" width="16.42578125" style="1" customWidth="1"/>
    <col min="2052" max="2055" width="7.5703125" style="1" customWidth="1"/>
    <col min="2056" max="2056" width="10.42578125" style="1" customWidth="1"/>
    <col min="2057" max="2304" width="11.5703125" style="1"/>
    <col min="2305" max="2305" width="3.85546875" style="1" bestFit="1" customWidth="1"/>
    <col min="2306" max="2306" width="15.140625" style="1" customWidth="1"/>
    <col min="2307" max="2307" width="16.42578125" style="1" customWidth="1"/>
    <col min="2308" max="2311" width="7.5703125" style="1" customWidth="1"/>
    <col min="2312" max="2312" width="10.42578125" style="1" customWidth="1"/>
    <col min="2313" max="2560" width="11.5703125" style="1"/>
    <col min="2561" max="2561" width="3.85546875" style="1" bestFit="1" customWidth="1"/>
    <col min="2562" max="2562" width="15.140625" style="1" customWidth="1"/>
    <col min="2563" max="2563" width="16.42578125" style="1" customWidth="1"/>
    <col min="2564" max="2567" width="7.5703125" style="1" customWidth="1"/>
    <col min="2568" max="2568" width="10.42578125" style="1" customWidth="1"/>
    <col min="2569" max="2816" width="11.5703125" style="1"/>
    <col min="2817" max="2817" width="3.85546875" style="1" bestFit="1" customWidth="1"/>
    <col min="2818" max="2818" width="15.140625" style="1" customWidth="1"/>
    <col min="2819" max="2819" width="16.42578125" style="1" customWidth="1"/>
    <col min="2820" max="2823" width="7.5703125" style="1" customWidth="1"/>
    <col min="2824" max="2824" width="10.42578125" style="1" customWidth="1"/>
    <col min="2825" max="3072" width="11.5703125" style="1"/>
    <col min="3073" max="3073" width="3.85546875" style="1" bestFit="1" customWidth="1"/>
    <col min="3074" max="3074" width="15.140625" style="1" customWidth="1"/>
    <col min="3075" max="3075" width="16.42578125" style="1" customWidth="1"/>
    <col min="3076" max="3079" width="7.5703125" style="1" customWidth="1"/>
    <col min="3080" max="3080" width="10.42578125" style="1" customWidth="1"/>
    <col min="3081" max="3328" width="11.5703125" style="1"/>
    <col min="3329" max="3329" width="3.85546875" style="1" bestFit="1" customWidth="1"/>
    <col min="3330" max="3330" width="15.140625" style="1" customWidth="1"/>
    <col min="3331" max="3331" width="16.42578125" style="1" customWidth="1"/>
    <col min="3332" max="3335" width="7.5703125" style="1" customWidth="1"/>
    <col min="3336" max="3336" width="10.42578125" style="1" customWidth="1"/>
    <col min="3337" max="3584" width="11.5703125" style="1"/>
    <col min="3585" max="3585" width="3.85546875" style="1" bestFit="1" customWidth="1"/>
    <col min="3586" max="3586" width="15.140625" style="1" customWidth="1"/>
    <col min="3587" max="3587" width="16.42578125" style="1" customWidth="1"/>
    <col min="3588" max="3591" width="7.5703125" style="1" customWidth="1"/>
    <col min="3592" max="3592" width="10.42578125" style="1" customWidth="1"/>
    <col min="3593" max="3840" width="11.5703125" style="1"/>
    <col min="3841" max="3841" width="3.85546875" style="1" bestFit="1" customWidth="1"/>
    <col min="3842" max="3842" width="15.140625" style="1" customWidth="1"/>
    <col min="3843" max="3843" width="16.42578125" style="1" customWidth="1"/>
    <col min="3844" max="3847" width="7.5703125" style="1" customWidth="1"/>
    <col min="3848" max="3848" width="10.42578125" style="1" customWidth="1"/>
    <col min="3849" max="4096" width="11.5703125" style="1"/>
    <col min="4097" max="4097" width="3.85546875" style="1" bestFit="1" customWidth="1"/>
    <col min="4098" max="4098" width="15.140625" style="1" customWidth="1"/>
    <col min="4099" max="4099" width="16.42578125" style="1" customWidth="1"/>
    <col min="4100" max="4103" width="7.5703125" style="1" customWidth="1"/>
    <col min="4104" max="4104" width="10.42578125" style="1" customWidth="1"/>
    <col min="4105" max="4352" width="11.5703125" style="1"/>
    <col min="4353" max="4353" width="3.85546875" style="1" bestFit="1" customWidth="1"/>
    <col min="4354" max="4354" width="15.140625" style="1" customWidth="1"/>
    <col min="4355" max="4355" width="16.42578125" style="1" customWidth="1"/>
    <col min="4356" max="4359" width="7.5703125" style="1" customWidth="1"/>
    <col min="4360" max="4360" width="10.42578125" style="1" customWidth="1"/>
    <col min="4361" max="4608" width="11.5703125" style="1"/>
    <col min="4609" max="4609" width="3.85546875" style="1" bestFit="1" customWidth="1"/>
    <col min="4610" max="4610" width="15.140625" style="1" customWidth="1"/>
    <col min="4611" max="4611" width="16.42578125" style="1" customWidth="1"/>
    <col min="4612" max="4615" width="7.5703125" style="1" customWidth="1"/>
    <col min="4616" max="4616" width="10.42578125" style="1" customWidth="1"/>
    <col min="4617" max="4864" width="11.5703125" style="1"/>
    <col min="4865" max="4865" width="3.85546875" style="1" bestFit="1" customWidth="1"/>
    <col min="4866" max="4866" width="15.140625" style="1" customWidth="1"/>
    <col min="4867" max="4867" width="16.42578125" style="1" customWidth="1"/>
    <col min="4868" max="4871" width="7.5703125" style="1" customWidth="1"/>
    <col min="4872" max="4872" width="10.42578125" style="1" customWidth="1"/>
    <col min="4873" max="5120" width="11.5703125" style="1"/>
    <col min="5121" max="5121" width="3.85546875" style="1" bestFit="1" customWidth="1"/>
    <col min="5122" max="5122" width="15.140625" style="1" customWidth="1"/>
    <col min="5123" max="5123" width="16.42578125" style="1" customWidth="1"/>
    <col min="5124" max="5127" width="7.5703125" style="1" customWidth="1"/>
    <col min="5128" max="5128" width="10.42578125" style="1" customWidth="1"/>
    <col min="5129" max="5376" width="11.5703125" style="1"/>
    <col min="5377" max="5377" width="3.85546875" style="1" bestFit="1" customWidth="1"/>
    <col min="5378" max="5378" width="15.140625" style="1" customWidth="1"/>
    <col min="5379" max="5379" width="16.42578125" style="1" customWidth="1"/>
    <col min="5380" max="5383" width="7.5703125" style="1" customWidth="1"/>
    <col min="5384" max="5384" width="10.42578125" style="1" customWidth="1"/>
    <col min="5385" max="5632" width="11.5703125" style="1"/>
    <col min="5633" max="5633" width="3.85546875" style="1" bestFit="1" customWidth="1"/>
    <col min="5634" max="5634" width="15.140625" style="1" customWidth="1"/>
    <col min="5635" max="5635" width="16.42578125" style="1" customWidth="1"/>
    <col min="5636" max="5639" width="7.5703125" style="1" customWidth="1"/>
    <col min="5640" max="5640" width="10.42578125" style="1" customWidth="1"/>
    <col min="5641" max="5888" width="11.5703125" style="1"/>
    <col min="5889" max="5889" width="3.85546875" style="1" bestFit="1" customWidth="1"/>
    <col min="5890" max="5890" width="15.140625" style="1" customWidth="1"/>
    <col min="5891" max="5891" width="16.42578125" style="1" customWidth="1"/>
    <col min="5892" max="5895" width="7.5703125" style="1" customWidth="1"/>
    <col min="5896" max="5896" width="10.42578125" style="1" customWidth="1"/>
    <col min="5897" max="6144" width="11.5703125" style="1"/>
    <col min="6145" max="6145" width="3.85546875" style="1" bestFit="1" customWidth="1"/>
    <col min="6146" max="6146" width="15.140625" style="1" customWidth="1"/>
    <col min="6147" max="6147" width="16.42578125" style="1" customWidth="1"/>
    <col min="6148" max="6151" width="7.5703125" style="1" customWidth="1"/>
    <col min="6152" max="6152" width="10.42578125" style="1" customWidth="1"/>
    <col min="6153" max="6400" width="11.5703125" style="1"/>
    <col min="6401" max="6401" width="3.85546875" style="1" bestFit="1" customWidth="1"/>
    <col min="6402" max="6402" width="15.140625" style="1" customWidth="1"/>
    <col min="6403" max="6403" width="16.42578125" style="1" customWidth="1"/>
    <col min="6404" max="6407" width="7.5703125" style="1" customWidth="1"/>
    <col min="6408" max="6408" width="10.42578125" style="1" customWidth="1"/>
    <col min="6409" max="6656" width="11.5703125" style="1"/>
    <col min="6657" max="6657" width="3.85546875" style="1" bestFit="1" customWidth="1"/>
    <col min="6658" max="6658" width="15.140625" style="1" customWidth="1"/>
    <col min="6659" max="6659" width="16.42578125" style="1" customWidth="1"/>
    <col min="6660" max="6663" width="7.5703125" style="1" customWidth="1"/>
    <col min="6664" max="6664" width="10.42578125" style="1" customWidth="1"/>
    <col min="6665" max="6912" width="11.5703125" style="1"/>
    <col min="6913" max="6913" width="3.85546875" style="1" bestFit="1" customWidth="1"/>
    <col min="6914" max="6914" width="15.140625" style="1" customWidth="1"/>
    <col min="6915" max="6915" width="16.42578125" style="1" customWidth="1"/>
    <col min="6916" max="6919" width="7.5703125" style="1" customWidth="1"/>
    <col min="6920" max="6920" width="10.42578125" style="1" customWidth="1"/>
    <col min="6921" max="7168" width="11.5703125" style="1"/>
    <col min="7169" max="7169" width="3.85546875" style="1" bestFit="1" customWidth="1"/>
    <col min="7170" max="7170" width="15.140625" style="1" customWidth="1"/>
    <col min="7171" max="7171" width="16.42578125" style="1" customWidth="1"/>
    <col min="7172" max="7175" width="7.5703125" style="1" customWidth="1"/>
    <col min="7176" max="7176" width="10.42578125" style="1" customWidth="1"/>
    <col min="7177" max="7424" width="11.5703125" style="1"/>
    <col min="7425" max="7425" width="3.85546875" style="1" bestFit="1" customWidth="1"/>
    <col min="7426" max="7426" width="15.140625" style="1" customWidth="1"/>
    <col min="7427" max="7427" width="16.42578125" style="1" customWidth="1"/>
    <col min="7428" max="7431" width="7.5703125" style="1" customWidth="1"/>
    <col min="7432" max="7432" width="10.42578125" style="1" customWidth="1"/>
    <col min="7433" max="7680" width="11.5703125" style="1"/>
    <col min="7681" max="7681" width="3.85546875" style="1" bestFit="1" customWidth="1"/>
    <col min="7682" max="7682" width="15.140625" style="1" customWidth="1"/>
    <col min="7683" max="7683" width="16.42578125" style="1" customWidth="1"/>
    <col min="7684" max="7687" width="7.5703125" style="1" customWidth="1"/>
    <col min="7688" max="7688" width="10.42578125" style="1" customWidth="1"/>
    <col min="7689" max="7936" width="11.5703125" style="1"/>
    <col min="7937" max="7937" width="3.85546875" style="1" bestFit="1" customWidth="1"/>
    <col min="7938" max="7938" width="15.140625" style="1" customWidth="1"/>
    <col min="7939" max="7939" width="16.42578125" style="1" customWidth="1"/>
    <col min="7940" max="7943" width="7.5703125" style="1" customWidth="1"/>
    <col min="7944" max="7944" width="10.42578125" style="1" customWidth="1"/>
    <col min="7945" max="8192" width="11.5703125" style="1"/>
    <col min="8193" max="8193" width="3.85546875" style="1" bestFit="1" customWidth="1"/>
    <col min="8194" max="8194" width="15.140625" style="1" customWidth="1"/>
    <col min="8195" max="8195" width="16.42578125" style="1" customWidth="1"/>
    <col min="8196" max="8199" width="7.5703125" style="1" customWidth="1"/>
    <col min="8200" max="8200" width="10.42578125" style="1" customWidth="1"/>
    <col min="8201" max="8448" width="11.5703125" style="1"/>
    <col min="8449" max="8449" width="3.85546875" style="1" bestFit="1" customWidth="1"/>
    <col min="8450" max="8450" width="15.140625" style="1" customWidth="1"/>
    <col min="8451" max="8451" width="16.42578125" style="1" customWidth="1"/>
    <col min="8452" max="8455" width="7.5703125" style="1" customWidth="1"/>
    <col min="8456" max="8456" width="10.42578125" style="1" customWidth="1"/>
    <col min="8457" max="8704" width="11.5703125" style="1"/>
    <col min="8705" max="8705" width="3.85546875" style="1" bestFit="1" customWidth="1"/>
    <col min="8706" max="8706" width="15.140625" style="1" customWidth="1"/>
    <col min="8707" max="8707" width="16.42578125" style="1" customWidth="1"/>
    <col min="8708" max="8711" width="7.5703125" style="1" customWidth="1"/>
    <col min="8712" max="8712" width="10.42578125" style="1" customWidth="1"/>
    <col min="8713" max="8960" width="11.5703125" style="1"/>
    <col min="8961" max="8961" width="3.85546875" style="1" bestFit="1" customWidth="1"/>
    <col min="8962" max="8962" width="15.140625" style="1" customWidth="1"/>
    <col min="8963" max="8963" width="16.42578125" style="1" customWidth="1"/>
    <col min="8964" max="8967" width="7.5703125" style="1" customWidth="1"/>
    <col min="8968" max="8968" width="10.42578125" style="1" customWidth="1"/>
    <col min="8969" max="9216" width="11.5703125" style="1"/>
    <col min="9217" max="9217" width="3.85546875" style="1" bestFit="1" customWidth="1"/>
    <col min="9218" max="9218" width="15.140625" style="1" customWidth="1"/>
    <col min="9219" max="9219" width="16.42578125" style="1" customWidth="1"/>
    <col min="9220" max="9223" width="7.5703125" style="1" customWidth="1"/>
    <col min="9224" max="9224" width="10.42578125" style="1" customWidth="1"/>
    <col min="9225" max="9472" width="11.5703125" style="1"/>
    <col min="9473" max="9473" width="3.85546875" style="1" bestFit="1" customWidth="1"/>
    <col min="9474" max="9474" width="15.140625" style="1" customWidth="1"/>
    <col min="9475" max="9475" width="16.42578125" style="1" customWidth="1"/>
    <col min="9476" max="9479" width="7.5703125" style="1" customWidth="1"/>
    <col min="9480" max="9480" width="10.42578125" style="1" customWidth="1"/>
    <col min="9481" max="9728" width="11.5703125" style="1"/>
    <col min="9729" max="9729" width="3.85546875" style="1" bestFit="1" customWidth="1"/>
    <col min="9730" max="9730" width="15.140625" style="1" customWidth="1"/>
    <col min="9731" max="9731" width="16.42578125" style="1" customWidth="1"/>
    <col min="9732" max="9735" width="7.5703125" style="1" customWidth="1"/>
    <col min="9736" max="9736" width="10.42578125" style="1" customWidth="1"/>
    <col min="9737" max="9984" width="11.5703125" style="1"/>
    <col min="9985" max="9985" width="3.85546875" style="1" bestFit="1" customWidth="1"/>
    <col min="9986" max="9986" width="15.140625" style="1" customWidth="1"/>
    <col min="9987" max="9987" width="16.42578125" style="1" customWidth="1"/>
    <col min="9988" max="9991" width="7.5703125" style="1" customWidth="1"/>
    <col min="9992" max="9992" width="10.42578125" style="1" customWidth="1"/>
    <col min="9993" max="10240" width="11.5703125" style="1"/>
    <col min="10241" max="10241" width="3.85546875" style="1" bestFit="1" customWidth="1"/>
    <col min="10242" max="10242" width="15.140625" style="1" customWidth="1"/>
    <col min="10243" max="10243" width="16.42578125" style="1" customWidth="1"/>
    <col min="10244" max="10247" width="7.5703125" style="1" customWidth="1"/>
    <col min="10248" max="10248" width="10.42578125" style="1" customWidth="1"/>
    <col min="10249" max="10496" width="11.5703125" style="1"/>
    <col min="10497" max="10497" width="3.85546875" style="1" bestFit="1" customWidth="1"/>
    <col min="10498" max="10498" width="15.140625" style="1" customWidth="1"/>
    <col min="10499" max="10499" width="16.42578125" style="1" customWidth="1"/>
    <col min="10500" max="10503" width="7.5703125" style="1" customWidth="1"/>
    <col min="10504" max="10504" width="10.42578125" style="1" customWidth="1"/>
    <col min="10505" max="10752" width="11.5703125" style="1"/>
    <col min="10753" max="10753" width="3.85546875" style="1" bestFit="1" customWidth="1"/>
    <col min="10754" max="10754" width="15.140625" style="1" customWidth="1"/>
    <col min="10755" max="10755" width="16.42578125" style="1" customWidth="1"/>
    <col min="10756" max="10759" width="7.5703125" style="1" customWidth="1"/>
    <col min="10760" max="10760" width="10.42578125" style="1" customWidth="1"/>
    <col min="10761" max="11008" width="11.5703125" style="1"/>
    <col min="11009" max="11009" width="3.85546875" style="1" bestFit="1" customWidth="1"/>
    <col min="11010" max="11010" width="15.140625" style="1" customWidth="1"/>
    <col min="11011" max="11011" width="16.42578125" style="1" customWidth="1"/>
    <col min="11012" max="11015" width="7.5703125" style="1" customWidth="1"/>
    <col min="11016" max="11016" width="10.42578125" style="1" customWidth="1"/>
    <col min="11017" max="11264" width="11.5703125" style="1"/>
    <col min="11265" max="11265" width="3.85546875" style="1" bestFit="1" customWidth="1"/>
    <col min="11266" max="11266" width="15.140625" style="1" customWidth="1"/>
    <col min="11267" max="11267" width="16.42578125" style="1" customWidth="1"/>
    <col min="11268" max="11271" width="7.5703125" style="1" customWidth="1"/>
    <col min="11272" max="11272" width="10.42578125" style="1" customWidth="1"/>
    <col min="11273" max="11520" width="11.5703125" style="1"/>
    <col min="11521" max="11521" width="3.85546875" style="1" bestFit="1" customWidth="1"/>
    <col min="11522" max="11522" width="15.140625" style="1" customWidth="1"/>
    <col min="11523" max="11523" width="16.42578125" style="1" customWidth="1"/>
    <col min="11524" max="11527" width="7.5703125" style="1" customWidth="1"/>
    <col min="11528" max="11528" width="10.42578125" style="1" customWidth="1"/>
    <col min="11529" max="11776" width="11.5703125" style="1"/>
    <col min="11777" max="11777" width="3.85546875" style="1" bestFit="1" customWidth="1"/>
    <col min="11778" max="11778" width="15.140625" style="1" customWidth="1"/>
    <col min="11779" max="11779" width="16.42578125" style="1" customWidth="1"/>
    <col min="11780" max="11783" width="7.5703125" style="1" customWidth="1"/>
    <col min="11784" max="11784" width="10.42578125" style="1" customWidth="1"/>
    <col min="11785" max="12032" width="11.5703125" style="1"/>
    <col min="12033" max="12033" width="3.85546875" style="1" bestFit="1" customWidth="1"/>
    <col min="12034" max="12034" width="15.140625" style="1" customWidth="1"/>
    <col min="12035" max="12035" width="16.42578125" style="1" customWidth="1"/>
    <col min="12036" max="12039" width="7.5703125" style="1" customWidth="1"/>
    <col min="12040" max="12040" width="10.42578125" style="1" customWidth="1"/>
    <col min="12041" max="12288" width="11.5703125" style="1"/>
    <col min="12289" max="12289" width="3.85546875" style="1" bestFit="1" customWidth="1"/>
    <col min="12290" max="12290" width="15.140625" style="1" customWidth="1"/>
    <col min="12291" max="12291" width="16.42578125" style="1" customWidth="1"/>
    <col min="12292" max="12295" width="7.5703125" style="1" customWidth="1"/>
    <col min="12296" max="12296" width="10.42578125" style="1" customWidth="1"/>
    <col min="12297" max="12544" width="11.5703125" style="1"/>
    <col min="12545" max="12545" width="3.85546875" style="1" bestFit="1" customWidth="1"/>
    <col min="12546" max="12546" width="15.140625" style="1" customWidth="1"/>
    <col min="12547" max="12547" width="16.42578125" style="1" customWidth="1"/>
    <col min="12548" max="12551" width="7.5703125" style="1" customWidth="1"/>
    <col min="12552" max="12552" width="10.42578125" style="1" customWidth="1"/>
    <col min="12553" max="12800" width="11.5703125" style="1"/>
    <col min="12801" max="12801" width="3.85546875" style="1" bestFit="1" customWidth="1"/>
    <col min="12802" max="12802" width="15.140625" style="1" customWidth="1"/>
    <col min="12803" max="12803" width="16.42578125" style="1" customWidth="1"/>
    <col min="12804" max="12807" width="7.5703125" style="1" customWidth="1"/>
    <col min="12808" max="12808" width="10.42578125" style="1" customWidth="1"/>
    <col min="12809" max="13056" width="11.5703125" style="1"/>
    <col min="13057" max="13057" width="3.85546875" style="1" bestFit="1" customWidth="1"/>
    <col min="13058" max="13058" width="15.140625" style="1" customWidth="1"/>
    <col min="13059" max="13059" width="16.42578125" style="1" customWidth="1"/>
    <col min="13060" max="13063" width="7.5703125" style="1" customWidth="1"/>
    <col min="13064" max="13064" width="10.42578125" style="1" customWidth="1"/>
    <col min="13065" max="13312" width="11.5703125" style="1"/>
    <col min="13313" max="13313" width="3.85546875" style="1" bestFit="1" customWidth="1"/>
    <col min="13314" max="13314" width="15.140625" style="1" customWidth="1"/>
    <col min="13315" max="13315" width="16.42578125" style="1" customWidth="1"/>
    <col min="13316" max="13319" width="7.5703125" style="1" customWidth="1"/>
    <col min="13320" max="13320" width="10.42578125" style="1" customWidth="1"/>
    <col min="13321" max="13568" width="11.5703125" style="1"/>
    <col min="13569" max="13569" width="3.85546875" style="1" bestFit="1" customWidth="1"/>
    <col min="13570" max="13570" width="15.140625" style="1" customWidth="1"/>
    <col min="13571" max="13571" width="16.42578125" style="1" customWidth="1"/>
    <col min="13572" max="13575" width="7.5703125" style="1" customWidth="1"/>
    <col min="13576" max="13576" width="10.42578125" style="1" customWidth="1"/>
    <col min="13577" max="13824" width="11.5703125" style="1"/>
    <col min="13825" max="13825" width="3.85546875" style="1" bestFit="1" customWidth="1"/>
    <col min="13826" max="13826" width="15.140625" style="1" customWidth="1"/>
    <col min="13827" max="13827" width="16.42578125" style="1" customWidth="1"/>
    <col min="13828" max="13831" width="7.5703125" style="1" customWidth="1"/>
    <col min="13832" max="13832" width="10.42578125" style="1" customWidth="1"/>
    <col min="13833" max="14080" width="11.5703125" style="1"/>
    <col min="14081" max="14081" width="3.85546875" style="1" bestFit="1" customWidth="1"/>
    <col min="14082" max="14082" width="15.140625" style="1" customWidth="1"/>
    <col min="14083" max="14083" width="16.42578125" style="1" customWidth="1"/>
    <col min="14084" max="14087" width="7.5703125" style="1" customWidth="1"/>
    <col min="14088" max="14088" width="10.42578125" style="1" customWidth="1"/>
    <col min="14089" max="14336" width="11.5703125" style="1"/>
    <col min="14337" max="14337" width="3.85546875" style="1" bestFit="1" customWidth="1"/>
    <col min="14338" max="14338" width="15.140625" style="1" customWidth="1"/>
    <col min="14339" max="14339" width="16.42578125" style="1" customWidth="1"/>
    <col min="14340" max="14343" width="7.5703125" style="1" customWidth="1"/>
    <col min="14344" max="14344" width="10.42578125" style="1" customWidth="1"/>
    <col min="14345" max="14592" width="11.5703125" style="1"/>
    <col min="14593" max="14593" width="3.85546875" style="1" bestFit="1" customWidth="1"/>
    <col min="14594" max="14594" width="15.140625" style="1" customWidth="1"/>
    <col min="14595" max="14595" width="16.42578125" style="1" customWidth="1"/>
    <col min="14596" max="14599" width="7.5703125" style="1" customWidth="1"/>
    <col min="14600" max="14600" width="10.42578125" style="1" customWidth="1"/>
    <col min="14601" max="14848" width="11.5703125" style="1"/>
    <col min="14849" max="14849" width="3.85546875" style="1" bestFit="1" customWidth="1"/>
    <col min="14850" max="14850" width="15.140625" style="1" customWidth="1"/>
    <col min="14851" max="14851" width="16.42578125" style="1" customWidth="1"/>
    <col min="14852" max="14855" width="7.5703125" style="1" customWidth="1"/>
    <col min="14856" max="14856" width="10.42578125" style="1" customWidth="1"/>
    <col min="14857" max="15104" width="11.5703125" style="1"/>
    <col min="15105" max="15105" width="3.85546875" style="1" bestFit="1" customWidth="1"/>
    <col min="15106" max="15106" width="15.140625" style="1" customWidth="1"/>
    <col min="15107" max="15107" width="16.42578125" style="1" customWidth="1"/>
    <col min="15108" max="15111" width="7.5703125" style="1" customWidth="1"/>
    <col min="15112" max="15112" width="10.42578125" style="1" customWidth="1"/>
    <col min="15113" max="15360" width="11.5703125" style="1"/>
    <col min="15361" max="15361" width="3.85546875" style="1" bestFit="1" customWidth="1"/>
    <col min="15362" max="15362" width="15.140625" style="1" customWidth="1"/>
    <col min="15363" max="15363" width="16.42578125" style="1" customWidth="1"/>
    <col min="15364" max="15367" width="7.5703125" style="1" customWidth="1"/>
    <col min="15368" max="15368" width="10.42578125" style="1" customWidth="1"/>
    <col min="15369" max="15616" width="11.5703125" style="1"/>
    <col min="15617" max="15617" width="3.85546875" style="1" bestFit="1" customWidth="1"/>
    <col min="15618" max="15618" width="15.140625" style="1" customWidth="1"/>
    <col min="15619" max="15619" width="16.42578125" style="1" customWidth="1"/>
    <col min="15620" max="15623" width="7.5703125" style="1" customWidth="1"/>
    <col min="15624" max="15624" width="10.42578125" style="1" customWidth="1"/>
    <col min="15625" max="15872" width="11.5703125" style="1"/>
    <col min="15873" max="15873" width="3.85546875" style="1" bestFit="1" customWidth="1"/>
    <col min="15874" max="15874" width="15.140625" style="1" customWidth="1"/>
    <col min="15875" max="15875" width="16.42578125" style="1" customWidth="1"/>
    <col min="15876" max="15879" width="7.5703125" style="1" customWidth="1"/>
    <col min="15880" max="15880" width="10.42578125" style="1" customWidth="1"/>
    <col min="15881" max="16128" width="11.5703125" style="1"/>
    <col min="16129" max="16129" width="3.85546875" style="1" bestFit="1" customWidth="1"/>
    <col min="16130" max="16130" width="15.140625" style="1" customWidth="1"/>
    <col min="16131" max="16131" width="16.42578125" style="1" customWidth="1"/>
    <col min="16132" max="16135" width="7.5703125" style="1" customWidth="1"/>
    <col min="16136" max="16136" width="10.42578125" style="1" customWidth="1"/>
    <col min="16137" max="16384" width="11.5703125" style="1"/>
  </cols>
  <sheetData>
    <row r="1" spans="1:8" s="2" customFormat="1" ht="21.95" customHeight="1">
      <c r="A1" s="18" t="s">
        <v>10</v>
      </c>
      <c r="B1" s="18" t="s">
        <v>9</v>
      </c>
      <c r="C1" s="18" t="s">
        <v>8</v>
      </c>
      <c r="D1" s="18" t="s">
        <v>6</v>
      </c>
      <c r="E1" s="18" t="s">
        <v>5</v>
      </c>
      <c r="F1" s="18" t="s">
        <v>4</v>
      </c>
      <c r="G1" s="18" t="s">
        <v>3</v>
      </c>
      <c r="H1" s="18" t="s">
        <v>2</v>
      </c>
    </row>
    <row r="2" spans="1:8" ht="24.95" customHeight="1">
      <c r="A2" s="19">
        <v>1</v>
      </c>
      <c r="B2" s="49" t="s">
        <v>50</v>
      </c>
      <c r="C2" s="49" t="s">
        <v>51</v>
      </c>
      <c r="D2" s="20">
        <v>15.25</v>
      </c>
      <c r="E2" s="21">
        <f>1*D2</f>
        <v>15.25</v>
      </c>
      <c r="F2" s="22"/>
      <c r="G2" s="23" t="str">
        <f>IF(F2="","",1*F2)</f>
        <v/>
      </c>
      <c r="H2" s="21">
        <f>IF(G2="",E2,IF(G2&gt;E2,G2,E2))</f>
        <v>15.25</v>
      </c>
    </row>
    <row r="3" spans="1:8" ht="24.95" customHeight="1">
      <c r="A3" s="19">
        <f t="shared" ref="A3:A28" si="0">A2+1</f>
        <v>2</v>
      </c>
      <c r="B3" s="50" t="s">
        <v>52</v>
      </c>
      <c r="C3" s="50" t="s">
        <v>53</v>
      </c>
      <c r="D3" s="20">
        <v>12</v>
      </c>
      <c r="E3" s="21">
        <f t="shared" ref="E3:E28" si="1">1*D3</f>
        <v>12</v>
      </c>
      <c r="F3" s="22"/>
      <c r="G3" s="23" t="str">
        <f>IF(F3="","",1*F3)</f>
        <v/>
      </c>
      <c r="H3" s="21">
        <f>IF(G3="",E3,IF(G3&gt;E3,G3,E3))</f>
        <v>12</v>
      </c>
    </row>
    <row r="4" spans="1:8" ht="24.95" customHeight="1">
      <c r="A4" s="19">
        <f t="shared" si="0"/>
        <v>3</v>
      </c>
      <c r="B4" s="50" t="s">
        <v>54</v>
      </c>
      <c r="C4" s="50" t="s">
        <v>55</v>
      </c>
      <c r="D4" s="20">
        <v>14</v>
      </c>
      <c r="E4" s="21">
        <f t="shared" si="1"/>
        <v>14</v>
      </c>
      <c r="F4" s="23"/>
      <c r="G4" s="23" t="str">
        <f>IF(F4="","",1*F4)</f>
        <v/>
      </c>
      <c r="H4" s="21">
        <f t="shared" ref="H4:H28" si="2">IF(G4="",E4,IF(G4&gt;E4,G4,E4))</f>
        <v>14</v>
      </c>
    </row>
    <row r="5" spans="1:8" ht="24.95" customHeight="1">
      <c r="A5" s="19">
        <f t="shared" si="0"/>
        <v>4</v>
      </c>
      <c r="B5" s="50" t="s">
        <v>56</v>
      </c>
      <c r="C5" s="50" t="s">
        <v>57</v>
      </c>
      <c r="D5" s="20">
        <v>14.5</v>
      </c>
      <c r="E5" s="21">
        <f t="shared" si="1"/>
        <v>14.5</v>
      </c>
      <c r="F5" s="23"/>
      <c r="G5" s="23" t="str">
        <f>IF(F5="","",1*F5)</f>
        <v/>
      </c>
      <c r="H5" s="21">
        <f t="shared" si="2"/>
        <v>14.5</v>
      </c>
    </row>
    <row r="6" spans="1:8" ht="24.95" customHeight="1">
      <c r="A6" s="19">
        <f t="shared" si="0"/>
        <v>5</v>
      </c>
      <c r="B6" s="50" t="s">
        <v>58</v>
      </c>
      <c r="C6" s="50" t="s">
        <v>59</v>
      </c>
      <c r="D6" s="20">
        <v>15.25</v>
      </c>
      <c r="E6" s="21">
        <f t="shared" si="1"/>
        <v>15.25</v>
      </c>
      <c r="F6" s="23"/>
      <c r="G6" s="23" t="str">
        <f>IF(F6="","",1*F6)</f>
        <v/>
      </c>
      <c r="H6" s="21">
        <f t="shared" si="2"/>
        <v>15.25</v>
      </c>
    </row>
    <row r="7" spans="1:8" ht="24.95" customHeight="1">
      <c r="A7" s="19">
        <f t="shared" si="0"/>
        <v>6</v>
      </c>
      <c r="B7" s="50" t="s">
        <v>60</v>
      </c>
      <c r="C7" s="50" t="s">
        <v>61</v>
      </c>
      <c r="D7" s="20">
        <v>14</v>
      </c>
      <c r="E7" s="21">
        <f t="shared" si="1"/>
        <v>14</v>
      </c>
      <c r="F7" s="23"/>
      <c r="G7" s="23"/>
      <c r="H7" s="21">
        <f t="shared" si="2"/>
        <v>14</v>
      </c>
    </row>
    <row r="8" spans="1:8" ht="24.95" customHeight="1">
      <c r="A8" s="19">
        <f t="shared" si="0"/>
        <v>7</v>
      </c>
      <c r="B8" s="50" t="s">
        <v>62</v>
      </c>
      <c r="C8" s="50" t="s">
        <v>63</v>
      </c>
      <c r="D8" s="20">
        <v>14.5</v>
      </c>
      <c r="E8" s="21">
        <f t="shared" si="1"/>
        <v>14.5</v>
      </c>
      <c r="F8" s="23"/>
      <c r="G8" s="23"/>
      <c r="H8" s="21">
        <f t="shared" si="2"/>
        <v>14.5</v>
      </c>
    </row>
    <row r="9" spans="1:8" ht="24.95" customHeight="1">
      <c r="A9" s="19">
        <f t="shared" si="0"/>
        <v>8</v>
      </c>
      <c r="B9" s="49" t="s">
        <v>64</v>
      </c>
      <c r="C9" s="49" t="s">
        <v>65</v>
      </c>
      <c r="D9" s="20">
        <v>16</v>
      </c>
      <c r="E9" s="21">
        <f t="shared" si="1"/>
        <v>16</v>
      </c>
      <c r="F9" s="23"/>
      <c r="G9" s="23"/>
      <c r="H9" s="21">
        <f t="shared" si="2"/>
        <v>16</v>
      </c>
    </row>
    <row r="10" spans="1:8" ht="24.95" customHeight="1">
      <c r="A10" s="19">
        <f t="shared" si="0"/>
        <v>9</v>
      </c>
      <c r="B10" s="49" t="s">
        <v>66</v>
      </c>
      <c r="C10" s="49" t="s">
        <v>67</v>
      </c>
      <c r="D10" s="20">
        <v>13</v>
      </c>
      <c r="E10" s="21">
        <f t="shared" si="1"/>
        <v>13</v>
      </c>
      <c r="F10" s="23"/>
      <c r="G10" s="23"/>
      <c r="H10" s="21">
        <f t="shared" si="2"/>
        <v>13</v>
      </c>
    </row>
    <row r="11" spans="1:8" ht="24.95" customHeight="1">
      <c r="A11" s="19">
        <f t="shared" si="0"/>
        <v>10</v>
      </c>
      <c r="B11" s="50" t="s">
        <v>68</v>
      </c>
      <c r="C11" s="50" t="s">
        <v>69</v>
      </c>
      <c r="D11" s="20">
        <v>12</v>
      </c>
      <c r="E11" s="21">
        <f t="shared" si="1"/>
        <v>12</v>
      </c>
      <c r="F11" s="23"/>
      <c r="G11" s="23"/>
      <c r="H11" s="21">
        <f t="shared" si="2"/>
        <v>12</v>
      </c>
    </row>
    <row r="12" spans="1:8" ht="24.95" customHeight="1">
      <c r="A12" s="19">
        <f t="shared" si="0"/>
        <v>11</v>
      </c>
      <c r="B12" s="49" t="s">
        <v>70</v>
      </c>
      <c r="C12" s="49" t="s">
        <v>71</v>
      </c>
      <c r="D12" s="20">
        <v>13.5</v>
      </c>
      <c r="E12" s="21">
        <f t="shared" si="1"/>
        <v>13.5</v>
      </c>
      <c r="F12" s="23"/>
      <c r="G12" s="23" t="str">
        <f>IF(F12="","",1*F12)</f>
        <v/>
      </c>
      <c r="H12" s="21">
        <f t="shared" si="2"/>
        <v>13.5</v>
      </c>
    </row>
    <row r="13" spans="1:8" ht="24.95" customHeight="1">
      <c r="A13" s="19">
        <f t="shared" si="0"/>
        <v>12</v>
      </c>
      <c r="B13" s="50" t="s">
        <v>72</v>
      </c>
      <c r="C13" s="50" t="s">
        <v>73</v>
      </c>
      <c r="D13" s="20">
        <v>14.5</v>
      </c>
      <c r="E13" s="21">
        <f t="shared" si="1"/>
        <v>14.5</v>
      </c>
      <c r="F13" s="23"/>
      <c r="G13" s="23"/>
      <c r="H13" s="21">
        <f t="shared" si="2"/>
        <v>14.5</v>
      </c>
    </row>
    <row r="14" spans="1:8" ht="24.95" customHeight="1">
      <c r="A14" s="19">
        <f t="shared" si="0"/>
        <v>13</v>
      </c>
      <c r="B14" s="49" t="s">
        <v>74</v>
      </c>
      <c r="C14" s="49" t="s">
        <v>75</v>
      </c>
      <c r="D14" s="20">
        <v>14.75</v>
      </c>
      <c r="E14" s="21">
        <f t="shared" si="1"/>
        <v>14.75</v>
      </c>
      <c r="F14" s="23"/>
      <c r="G14" s="23"/>
      <c r="H14" s="21">
        <f t="shared" si="2"/>
        <v>14.75</v>
      </c>
    </row>
    <row r="15" spans="1:8" ht="24.95" customHeight="1">
      <c r="A15" s="19">
        <f t="shared" si="0"/>
        <v>14</v>
      </c>
      <c r="B15" s="50" t="s">
        <v>76</v>
      </c>
      <c r="C15" s="50" t="s">
        <v>77</v>
      </c>
      <c r="D15" s="20">
        <v>13.25</v>
      </c>
      <c r="E15" s="21">
        <f t="shared" si="1"/>
        <v>13.25</v>
      </c>
      <c r="F15" s="23"/>
      <c r="G15" s="23"/>
      <c r="H15" s="21">
        <f t="shared" si="2"/>
        <v>13.25</v>
      </c>
    </row>
    <row r="16" spans="1:8" ht="24.95" customHeight="1">
      <c r="A16" s="19">
        <f t="shared" si="0"/>
        <v>15</v>
      </c>
      <c r="B16" s="50" t="s">
        <v>78</v>
      </c>
      <c r="C16" s="50" t="s">
        <v>79</v>
      </c>
      <c r="D16" s="20">
        <v>12.5</v>
      </c>
      <c r="E16" s="21">
        <f t="shared" si="1"/>
        <v>12.5</v>
      </c>
      <c r="F16" s="23"/>
      <c r="G16" s="23"/>
      <c r="H16" s="21">
        <f t="shared" si="2"/>
        <v>12.5</v>
      </c>
    </row>
    <row r="17" spans="1:8" ht="24.95" customHeight="1">
      <c r="A17" s="19">
        <f t="shared" si="0"/>
        <v>16</v>
      </c>
      <c r="B17" s="50" t="s">
        <v>80</v>
      </c>
      <c r="C17" s="50" t="s">
        <v>81</v>
      </c>
      <c r="D17" s="20">
        <v>12.5</v>
      </c>
      <c r="E17" s="21">
        <f t="shared" si="1"/>
        <v>12.5</v>
      </c>
      <c r="F17" s="23"/>
      <c r="G17" s="23"/>
      <c r="H17" s="21">
        <f t="shared" si="2"/>
        <v>12.5</v>
      </c>
    </row>
    <row r="18" spans="1:8" ht="24.95" customHeight="1">
      <c r="A18" s="19">
        <f t="shared" si="0"/>
        <v>17</v>
      </c>
      <c r="B18" s="50" t="s">
        <v>82</v>
      </c>
      <c r="C18" s="50" t="s">
        <v>83</v>
      </c>
      <c r="D18" s="20">
        <v>11</v>
      </c>
      <c r="E18" s="21">
        <f t="shared" si="1"/>
        <v>11</v>
      </c>
      <c r="F18" s="23"/>
      <c r="G18" s="23"/>
      <c r="H18" s="21">
        <f t="shared" si="2"/>
        <v>11</v>
      </c>
    </row>
    <row r="19" spans="1:8" ht="24.95" customHeight="1">
      <c r="A19" s="19">
        <f t="shared" si="0"/>
        <v>18</v>
      </c>
      <c r="B19" s="50" t="s">
        <v>84</v>
      </c>
      <c r="C19" s="50" t="s">
        <v>85</v>
      </c>
      <c r="D19" s="20">
        <v>14.5</v>
      </c>
      <c r="E19" s="21">
        <f t="shared" si="1"/>
        <v>14.5</v>
      </c>
      <c r="F19" s="23"/>
      <c r="G19" s="23"/>
      <c r="H19" s="21">
        <f t="shared" si="2"/>
        <v>14.5</v>
      </c>
    </row>
    <row r="20" spans="1:8" ht="24.95" customHeight="1">
      <c r="A20" s="19">
        <f t="shared" si="0"/>
        <v>19</v>
      </c>
      <c r="B20" s="50" t="s">
        <v>86</v>
      </c>
      <c r="C20" s="50" t="s">
        <v>87</v>
      </c>
      <c r="D20" s="20">
        <v>13.25</v>
      </c>
      <c r="E20" s="21">
        <f t="shared" si="1"/>
        <v>13.25</v>
      </c>
      <c r="F20" s="24"/>
      <c r="G20" s="23"/>
      <c r="H20" s="21">
        <f t="shared" si="2"/>
        <v>13.25</v>
      </c>
    </row>
    <row r="21" spans="1:8" ht="24.95" customHeight="1">
      <c r="A21" s="19">
        <f t="shared" si="0"/>
        <v>20</v>
      </c>
      <c r="B21" s="50" t="s">
        <v>88</v>
      </c>
      <c r="C21" s="50" t="s">
        <v>89</v>
      </c>
      <c r="D21" s="20">
        <v>13.5</v>
      </c>
      <c r="E21" s="21">
        <f t="shared" si="1"/>
        <v>13.5</v>
      </c>
      <c r="F21" s="23"/>
      <c r="G21" s="23"/>
      <c r="H21" s="21">
        <f t="shared" si="2"/>
        <v>13.5</v>
      </c>
    </row>
    <row r="22" spans="1:8" ht="24.95" customHeight="1">
      <c r="A22" s="19">
        <f t="shared" si="0"/>
        <v>21</v>
      </c>
      <c r="B22" s="50" t="s">
        <v>1</v>
      </c>
      <c r="C22" s="50" t="s">
        <v>90</v>
      </c>
      <c r="D22" s="20">
        <v>14</v>
      </c>
      <c r="E22" s="21">
        <f t="shared" si="1"/>
        <v>14</v>
      </c>
      <c r="F22" s="23"/>
      <c r="G22" s="23"/>
      <c r="H22" s="21">
        <f t="shared" si="2"/>
        <v>14</v>
      </c>
    </row>
    <row r="23" spans="1:8" ht="24.95" customHeight="1">
      <c r="A23" s="19">
        <f t="shared" si="0"/>
        <v>22</v>
      </c>
      <c r="B23" s="50" t="s">
        <v>91</v>
      </c>
      <c r="C23" s="50" t="s">
        <v>92</v>
      </c>
      <c r="D23" s="20">
        <v>14.75</v>
      </c>
      <c r="E23" s="21">
        <f t="shared" si="1"/>
        <v>14.75</v>
      </c>
      <c r="F23" s="23"/>
      <c r="G23" s="23"/>
      <c r="H23" s="21">
        <f t="shared" si="2"/>
        <v>14.75</v>
      </c>
    </row>
    <row r="24" spans="1:8" ht="24.95" customHeight="1">
      <c r="A24" s="19">
        <f t="shared" si="0"/>
        <v>23</v>
      </c>
      <c r="B24" s="50" t="s">
        <v>93</v>
      </c>
      <c r="C24" s="50" t="s">
        <v>94</v>
      </c>
      <c r="D24" s="20">
        <v>16.5</v>
      </c>
      <c r="E24" s="21">
        <f t="shared" si="1"/>
        <v>16.5</v>
      </c>
      <c r="F24" s="23"/>
      <c r="G24" s="23"/>
      <c r="H24" s="21">
        <f t="shared" si="2"/>
        <v>16.5</v>
      </c>
    </row>
    <row r="25" spans="1:8" ht="24.95" customHeight="1">
      <c r="A25" s="19">
        <f t="shared" si="0"/>
        <v>24</v>
      </c>
      <c r="B25" s="51" t="s">
        <v>95</v>
      </c>
      <c r="C25" s="51" t="s">
        <v>96</v>
      </c>
      <c r="D25" s="20" t="s">
        <v>103</v>
      </c>
      <c r="E25" s="21" t="e">
        <f t="shared" si="1"/>
        <v>#VALUE!</v>
      </c>
      <c r="F25" s="23"/>
      <c r="G25" s="23"/>
      <c r="H25" s="21" t="e">
        <f t="shared" si="2"/>
        <v>#VALUE!</v>
      </c>
    </row>
    <row r="26" spans="1:8" ht="24.95" customHeight="1">
      <c r="A26" s="19">
        <f t="shared" si="0"/>
        <v>25</v>
      </c>
      <c r="B26" s="51" t="s">
        <v>97</v>
      </c>
      <c r="C26" s="51" t="s">
        <v>98</v>
      </c>
      <c r="D26" s="20">
        <v>13</v>
      </c>
      <c r="E26" s="21">
        <f t="shared" si="1"/>
        <v>13</v>
      </c>
      <c r="F26" s="23"/>
      <c r="G26" s="23"/>
      <c r="H26" s="21">
        <f t="shared" si="2"/>
        <v>13</v>
      </c>
    </row>
    <row r="27" spans="1:8" ht="24.95" customHeight="1">
      <c r="A27" s="19">
        <f t="shared" si="0"/>
        <v>26</v>
      </c>
      <c r="B27" s="51" t="s">
        <v>99</v>
      </c>
      <c r="C27" s="51" t="s">
        <v>100</v>
      </c>
      <c r="D27" s="20" t="s">
        <v>103</v>
      </c>
      <c r="E27" s="21" t="e">
        <f t="shared" si="1"/>
        <v>#VALUE!</v>
      </c>
      <c r="F27" s="23"/>
      <c r="G27" s="23" t="str">
        <f t="shared" ref="G27:G28" si="3">IF(F27="","",1*F27)</f>
        <v/>
      </c>
      <c r="H27" s="21" t="e">
        <f t="shared" si="2"/>
        <v>#VALUE!</v>
      </c>
    </row>
    <row r="28" spans="1:8" ht="24.95" customHeight="1">
      <c r="A28" s="19">
        <f t="shared" si="0"/>
        <v>27</v>
      </c>
      <c r="B28" s="51" t="s">
        <v>101</v>
      </c>
      <c r="C28" s="51" t="s">
        <v>102</v>
      </c>
      <c r="D28" s="20">
        <v>13.5</v>
      </c>
      <c r="E28" s="21">
        <f t="shared" si="1"/>
        <v>13.5</v>
      </c>
      <c r="F28" s="23"/>
      <c r="G28" s="23" t="str">
        <f t="shared" si="3"/>
        <v/>
      </c>
      <c r="H28" s="21">
        <f t="shared" si="2"/>
        <v>13.5</v>
      </c>
    </row>
  </sheetData>
  <sortState ref="B2:C36">
    <sortCondition ref="B2"/>
  </sortState>
  <printOptions horizontalCentered="1" verticalCentered="1"/>
  <pageMargins left="0.19685039370078741" right="0.19685039370078741" top="0.78740157480314965" bottom="0.62992125984251968" header="0.19685039370078741" footer="0.62992125984251968"/>
  <pageSetup paperSize="9" scale="90" orientation="portrait" r:id="rId1"/>
  <headerFooter alignWithMargins="0">
    <oddHeader xml:space="preserve">&amp;L&amp;"Comic Sans MS,Gras"&amp;12السنة الثالثة
 تسويــق الخدمات
2019/2018&amp;C
&amp;"Comic Sans MS,Gras"&amp;12محضر العلامات لمقياس:
انجليزية
 الفوج&amp;P  &amp;R&amp;"Comic Sans MS,Gras"&amp;12 كلية العلوم الاقتصادية و علوم التسيير
 قسم العلوم المالية
-نظام LMD-
</oddHeader>
    <oddFooter>&amp;C&amp;"Comic Sans MS,Gras"&amp;12 الامضاء:&amp;R&amp;"Mudir MT,Gras"&amp;12 ا&amp;"Comic Sans MS,Gras"لأستاذ(ة):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40"/>
  <sheetViews>
    <sheetView rightToLeft="1" tabSelected="1" view="pageBreakPreview" topLeftCell="B1" zoomScale="80" zoomScaleSheetLayoutView="80" workbookViewId="0">
      <selection activeCell="E22" sqref="E22"/>
    </sheetView>
  </sheetViews>
  <sheetFormatPr baseColWidth="10" defaultRowHeight="16.5"/>
  <cols>
    <col min="1" max="1" width="1.7109375" style="17" hidden="1" customWidth="1"/>
    <col min="2" max="2" width="4" style="29" customWidth="1"/>
    <col min="3" max="3" width="13.7109375" style="15" customWidth="1"/>
    <col min="4" max="4" width="19.7109375" style="15" customWidth="1"/>
    <col min="5" max="5" width="8.5703125" style="15" customWidth="1"/>
    <col min="6" max="6" width="5.140625" style="15" customWidth="1"/>
    <col min="7" max="7" width="9" style="15" customWidth="1"/>
    <col min="8" max="8" width="5.140625" style="15" customWidth="1"/>
    <col min="9" max="9" width="8.42578125" style="15" customWidth="1"/>
    <col min="10" max="10" width="6.42578125" style="15" customWidth="1"/>
    <col min="11" max="11" width="10.140625" style="15" customWidth="1"/>
    <col min="12" max="12" width="8.7109375" style="15" customWidth="1"/>
    <col min="13" max="13" width="5.140625" style="15" customWidth="1"/>
    <col min="14" max="14" width="9" style="15" customWidth="1"/>
    <col min="15" max="15" width="5.5703125" style="15" customWidth="1"/>
    <col min="16" max="16" width="9" style="15" customWidth="1"/>
    <col min="17" max="17" width="6.28515625" style="15" customWidth="1"/>
    <col min="18" max="18" width="7.7109375" style="15" customWidth="1"/>
    <col min="19" max="19" width="8.28515625" style="15" customWidth="1"/>
    <col min="20" max="20" width="5.28515625" style="15" customWidth="1"/>
    <col min="21" max="21" width="7.28515625" style="15" customWidth="1"/>
    <col min="22" max="22" width="4.5703125" style="15" customWidth="1"/>
    <col min="23" max="23" width="8" style="15" customWidth="1"/>
    <col min="24" max="24" width="7.28515625" style="15" customWidth="1"/>
    <col min="25" max="25" width="5.28515625" style="15" customWidth="1"/>
    <col min="26" max="26" width="9" style="15" customWidth="1"/>
    <col min="27" max="27" width="5.28515625" style="15" customWidth="1"/>
    <col min="28" max="28" width="7.7109375" style="15" customWidth="1"/>
    <col min="29" max="29" width="7.85546875" style="15" customWidth="1"/>
    <col min="30" max="30" width="5.85546875" style="15" customWidth="1"/>
    <col min="31" max="31" width="8.7109375" style="15" bestFit="1" customWidth="1"/>
    <col min="32" max="32" width="5.85546875" style="15" customWidth="1"/>
    <col min="33" max="33" width="8.42578125" style="15" hidden="1" customWidth="1"/>
    <col min="34" max="34" width="10.28515625" style="13" customWidth="1"/>
    <col min="35" max="16384" width="11.42578125" style="15"/>
  </cols>
  <sheetData>
    <row r="1" spans="2:34" s="3" customFormat="1" ht="28.5" customHeight="1">
      <c r="B1" s="68" t="s">
        <v>10</v>
      </c>
      <c r="C1" s="65" t="s">
        <v>11</v>
      </c>
      <c r="D1" s="68" t="s">
        <v>16</v>
      </c>
      <c r="E1" s="71" t="s">
        <v>37</v>
      </c>
      <c r="F1" s="72"/>
      <c r="G1" s="72"/>
      <c r="H1" s="72"/>
      <c r="I1" s="72"/>
      <c r="J1" s="72"/>
      <c r="K1" s="72"/>
      <c r="L1" s="72"/>
      <c r="M1" s="73"/>
      <c r="N1" s="71" t="s">
        <v>38</v>
      </c>
      <c r="O1" s="72"/>
      <c r="P1" s="72"/>
      <c r="Q1" s="72"/>
      <c r="R1" s="73"/>
      <c r="S1" s="71"/>
      <c r="T1" s="73"/>
      <c r="U1" s="71" t="s">
        <v>39</v>
      </c>
      <c r="V1" s="72"/>
      <c r="W1" s="72"/>
      <c r="X1" s="72"/>
      <c r="Y1" s="73"/>
      <c r="Z1" s="80" t="s">
        <v>40</v>
      </c>
      <c r="AA1" s="81"/>
      <c r="AB1" s="81"/>
      <c r="AC1" s="81"/>
      <c r="AD1" s="82"/>
      <c r="AE1" s="78" t="s">
        <v>17</v>
      </c>
      <c r="AF1" s="78" t="s">
        <v>18</v>
      </c>
      <c r="AH1" s="87" t="s">
        <v>47</v>
      </c>
    </row>
    <row r="2" spans="2:34" s="6" customFormat="1" ht="28.5" customHeight="1">
      <c r="B2" s="90"/>
      <c r="C2" s="66"/>
      <c r="D2" s="69"/>
      <c r="E2" s="71" t="s">
        <v>41</v>
      </c>
      <c r="F2" s="77"/>
      <c r="G2" s="71" t="s">
        <v>42</v>
      </c>
      <c r="H2" s="77"/>
      <c r="I2" s="75" t="s">
        <v>43</v>
      </c>
      <c r="J2" s="76"/>
      <c r="K2" s="4" t="s">
        <v>19</v>
      </c>
      <c r="L2" s="78" t="s">
        <v>20</v>
      </c>
      <c r="M2" s="78" t="s">
        <v>13</v>
      </c>
      <c r="N2" s="71" t="s">
        <v>44</v>
      </c>
      <c r="O2" s="74"/>
      <c r="P2" s="75" t="s">
        <v>45</v>
      </c>
      <c r="Q2" s="76"/>
      <c r="R2" s="4" t="s">
        <v>19</v>
      </c>
      <c r="S2" s="78" t="s">
        <v>20</v>
      </c>
      <c r="T2" s="78" t="s">
        <v>13</v>
      </c>
      <c r="U2" s="71" t="s">
        <v>46</v>
      </c>
      <c r="V2" s="74"/>
      <c r="W2" s="5" t="s">
        <v>12</v>
      </c>
      <c r="X2" s="78" t="s">
        <v>20</v>
      </c>
      <c r="Y2" s="78" t="s">
        <v>13</v>
      </c>
      <c r="Z2" s="71" t="s">
        <v>21</v>
      </c>
      <c r="AA2" s="74"/>
      <c r="AB2" s="4" t="s">
        <v>19</v>
      </c>
      <c r="AC2" s="78" t="s">
        <v>20</v>
      </c>
      <c r="AD2" s="78" t="s">
        <v>13</v>
      </c>
      <c r="AE2" s="83"/>
      <c r="AF2" s="83"/>
      <c r="AH2" s="88"/>
    </row>
    <row r="3" spans="2:34" s="6" customFormat="1" ht="20.100000000000001" customHeight="1" thickBot="1">
      <c r="B3" s="91"/>
      <c r="C3" s="67"/>
      <c r="D3" s="70"/>
      <c r="E3" s="47">
        <v>6</v>
      </c>
      <c r="F3" s="4" t="s">
        <v>14</v>
      </c>
      <c r="G3" s="4">
        <v>6</v>
      </c>
      <c r="H3" s="4" t="s">
        <v>14</v>
      </c>
      <c r="I3" s="4">
        <v>6</v>
      </c>
      <c r="J3" s="4" t="s">
        <v>14</v>
      </c>
      <c r="K3" s="4">
        <v>18</v>
      </c>
      <c r="L3" s="79"/>
      <c r="M3" s="79"/>
      <c r="N3" s="4">
        <v>5</v>
      </c>
      <c r="O3" s="4" t="s">
        <v>14</v>
      </c>
      <c r="P3" s="4">
        <v>4</v>
      </c>
      <c r="Q3" s="4" t="s">
        <v>14</v>
      </c>
      <c r="R3" s="4">
        <v>9</v>
      </c>
      <c r="S3" s="79"/>
      <c r="T3" s="79"/>
      <c r="U3" s="4">
        <v>2</v>
      </c>
      <c r="V3" s="4" t="s">
        <v>14</v>
      </c>
      <c r="W3" s="4">
        <v>2</v>
      </c>
      <c r="X3" s="79"/>
      <c r="Y3" s="79"/>
      <c r="Z3" s="4">
        <v>1</v>
      </c>
      <c r="AA3" s="4" t="s">
        <v>14</v>
      </c>
      <c r="AB3" s="4">
        <v>1</v>
      </c>
      <c r="AC3" s="79"/>
      <c r="AD3" s="79"/>
      <c r="AE3" s="79"/>
      <c r="AF3" s="79"/>
      <c r="AH3" s="89"/>
    </row>
    <row r="4" spans="2:34" s="6" customFormat="1" ht="24.95" customHeight="1" thickBot="1">
      <c r="B4" s="28">
        <v>1</v>
      </c>
      <c r="C4" s="49" t="s">
        <v>50</v>
      </c>
      <c r="D4" s="49" t="s">
        <v>51</v>
      </c>
      <c r="E4" s="48">
        <f>'تسويق فندقي'!I2</f>
        <v>26</v>
      </c>
      <c r="F4" s="36">
        <f>IF(E4&gt;=20,6,0)</f>
        <v>6</v>
      </c>
      <c r="G4" s="37">
        <f>'تسويق سياحي'!I2</f>
        <v>31</v>
      </c>
      <c r="H4" s="36">
        <f>IF(G4&gt;=20,6,0)</f>
        <v>6</v>
      </c>
      <c r="I4" s="37">
        <f>'تسويق صحي'!I2</f>
        <v>27</v>
      </c>
      <c r="J4" s="36">
        <f>IF(I4&gt;=20,6,0)</f>
        <v>6</v>
      </c>
      <c r="K4" s="37">
        <f>E4+G4+I4</f>
        <v>84</v>
      </c>
      <c r="L4" s="37">
        <f>K4/6</f>
        <v>14</v>
      </c>
      <c r="M4" s="52">
        <f>IF(L4&gt;=10,18,F4+H4+J4)</f>
        <v>18</v>
      </c>
      <c r="N4" s="37">
        <f>'تحلبل قواعد البيانات'!I2</f>
        <v>28</v>
      </c>
      <c r="O4" s="36">
        <f>IF(N4&gt;=20,5,0)</f>
        <v>5</v>
      </c>
      <c r="P4" s="37">
        <f>'تقرير التربص'!H2</f>
        <v>16</v>
      </c>
      <c r="Q4" s="36">
        <f>IF(P4&gt;=10,4,0)</f>
        <v>4</v>
      </c>
      <c r="R4" s="37">
        <f>N4+P4</f>
        <v>44</v>
      </c>
      <c r="S4" s="37">
        <f>R4/3</f>
        <v>14.666666666666666</v>
      </c>
      <c r="T4" s="52">
        <f>IF(S4&gt;=10,9,O4+Q4)</f>
        <v>9</v>
      </c>
      <c r="U4" s="37">
        <f>'قانون المنافسة'!H2</f>
        <v>7.5</v>
      </c>
      <c r="V4" s="36">
        <f>IF(U4&gt;=10,2,0)</f>
        <v>0</v>
      </c>
      <c r="W4" s="37">
        <f>U4</f>
        <v>7.5</v>
      </c>
      <c r="X4" s="37">
        <f>W4/1</f>
        <v>7.5</v>
      </c>
      <c r="Y4" s="36">
        <f>IF(X4&gt;=10,2,V4)</f>
        <v>0</v>
      </c>
      <c r="Z4" s="38">
        <f>إتجليزية!H2</f>
        <v>15.25</v>
      </c>
      <c r="AA4" s="36">
        <f>IF(Z4&gt;=10,1,0)</f>
        <v>1</v>
      </c>
      <c r="AB4" s="37">
        <f>Z4</f>
        <v>15.25</v>
      </c>
      <c r="AC4" s="37">
        <f>AB4/1</f>
        <v>15.25</v>
      </c>
      <c r="AD4" s="52">
        <f>IF(AC4&gt;=10,1,AA4)</f>
        <v>1</v>
      </c>
      <c r="AE4" s="53">
        <f>(AB4+W4+R4+K4)/11</f>
        <v>13.704545454545455</v>
      </c>
      <c r="AF4" s="54">
        <f t="shared" ref="AF4:AF30" si="0">IF(AE4&gt;=10,30,M4+T4+Y4+AD4)</f>
        <v>30</v>
      </c>
      <c r="AG4" s="55" t="str">
        <f t="shared" ref="AG4:AG30" si="1">IF(AF4=30,"ناجح","مؤجل")</f>
        <v>ناجح</v>
      </c>
      <c r="AH4" s="8" t="str">
        <f>IF(AND(AF4&gt;=30),"ناجح","مؤجل")</f>
        <v>ناجح</v>
      </c>
    </row>
    <row r="5" spans="2:34" s="6" customFormat="1" ht="24.95" customHeight="1" thickBot="1">
      <c r="B5" s="28">
        <v>2</v>
      </c>
      <c r="C5" s="50" t="s">
        <v>52</v>
      </c>
      <c r="D5" s="50" t="s">
        <v>53</v>
      </c>
      <c r="E5" s="48">
        <f>'تسويق فندقي'!I3</f>
        <v>22.5</v>
      </c>
      <c r="F5" s="36">
        <f t="shared" ref="F5:F30" si="2">IF(E5&gt;=20,6,0)</f>
        <v>6</v>
      </c>
      <c r="G5" s="37">
        <f>'تسويق سياحي'!I3</f>
        <v>24</v>
      </c>
      <c r="H5" s="36">
        <f t="shared" ref="H5:H30" si="3">IF(G5&gt;=20,6,0)</f>
        <v>6</v>
      </c>
      <c r="I5" s="37">
        <f>'تسويق صحي'!I3</f>
        <v>27</v>
      </c>
      <c r="J5" s="36">
        <f t="shared" ref="J5:J30" si="4">IF(I5&gt;=20,6,0)</f>
        <v>6</v>
      </c>
      <c r="K5" s="37">
        <f t="shared" ref="K5:K30" si="5">E5+G5+I5</f>
        <v>73.5</v>
      </c>
      <c r="L5" s="37">
        <f t="shared" ref="L5:L30" si="6">K5/6</f>
        <v>12.25</v>
      </c>
      <c r="M5" s="52">
        <f t="shared" ref="M5:M30" si="7">IF(L5&gt;=10,18,F5+H5+J5)</f>
        <v>18</v>
      </c>
      <c r="N5" s="37">
        <f>'تحلبل قواعد البيانات'!I3</f>
        <v>18</v>
      </c>
      <c r="O5" s="36">
        <f t="shared" ref="O5:O30" si="8">IF(N5&gt;=20,5,0)</f>
        <v>0</v>
      </c>
      <c r="P5" s="37">
        <f>'تقرير التربص'!H3</f>
        <v>14</v>
      </c>
      <c r="Q5" s="36">
        <f t="shared" ref="Q5:Q30" si="9">IF(P5&gt;=10,4,0)</f>
        <v>4</v>
      </c>
      <c r="R5" s="37">
        <f t="shared" ref="R5:R30" si="10">N5+P5</f>
        <v>32</v>
      </c>
      <c r="S5" s="37">
        <f t="shared" ref="S5:S30" si="11">R5/3</f>
        <v>10.666666666666666</v>
      </c>
      <c r="T5" s="52">
        <f t="shared" ref="T5:T30" si="12">IF(S5&gt;=10,9,O5+Q5)</f>
        <v>9</v>
      </c>
      <c r="U5" s="37">
        <f>'قانون المنافسة'!H3</f>
        <v>3.5</v>
      </c>
      <c r="V5" s="36">
        <f t="shared" ref="V5:V30" si="13">IF(U5&gt;=10,2,0)</f>
        <v>0</v>
      </c>
      <c r="W5" s="37">
        <f t="shared" ref="W5:W30" si="14">U5</f>
        <v>3.5</v>
      </c>
      <c r="X5" s="37">
        <f t="shared" ref="X5:X30" si="15">W5/1</f>
        <v>3.5</v>
      </c>
      <c r="Y5" s="36">
        <f t="shared" ref="Y5:Y30" si="16">IF(X5&gt;=10,2,V5)</f>
        <v>0</v>
      </c>
      <c r="Z5" s="38">
        <f>إتجليزية!H3</f>
        <v>12</v>
      </c>
      <c r="AA5" s="36">
        <f t="shared" ref="AA5:AA30" si="17">IF(Z5&gt;=10,1,0)</f>
        <v>1</v>
      </c>
      <c r="AB5" s="37">
        <f t="shared" ref="AB5:AB30" si="18">Z5</f>
        <v>12</v>
      </c>
      <c r="AC5" s="37">
        <f t="shared" ref="AC5:AC30" si="19">AB5/1</f>
        <v>12</v>
      </c>
      <c r="AD5" s="52">
        <f t="shared" ref="AD5:AD30" si="20">IF(AC5&gt;=10,1,AA5)</f>
        <v>1</v>
      </c>
      <c r="AE5" s="53">
        <f t="shared" ref="AE5:AE30" si="21">(AB5+W5+R5+K5)/11</f>
        <v>11</v>
      </c>
      <c r="AF5" s="54">
        <f t="shared" si="0"/>
        <v>30</v>
      </c>
      <c r="AG5" s="55" t="str">
        <f t="shared" si="1"/>
        <v>ناجح</v>
      </c>
      <c r="AH5" s="8" t="str">
        <f t="shared" ref="AH5:AH30" si="22">IF(AND(AF5&gt;=30),"ناجح","مؤجل")</f>
        <v>ناجح</v>
      </c>
    </row>
    <row r="6" spans="2:34" s="6" customFormat="1" ht="24.95" customHeight="1" thickBot="1">
      <c r="B6" s="28">
        <v>3</v>
      </c>
      <c r="C6" s="50" t="s">
        <v>54</v>
      </c>
      <c r="D6" s="50" t="s">
        <v>55</v>
      </c>
      <c r="E6" s="59">
        <v>13.25</v>
      </c>
      <c r="F6" s="60">
        <f t="shared" si="2"/>
        <v>0</v>
      </c>
      <c r="G6" s="37">
        <f>'تسويق سياحي'!I4</f>
        <v>18.5</v>
      </c>
      <c r="H6" s="36">
        <f t="shared" si="3"/>
        <v>0</v>
      </c>
      <c r="I6" s="37">
        <f>'تسويق صحي'!I4</f>
        <v>15.5</v>
      </c>
      <c r="J6" s="36">
        <f t="shared" si="4"/>
        <v>0</v>
      </c>
      <c r="K6" s="37">
        <f t="shared" si="5"/>
        <v>47.25</v>
      </c>
      <c r="L6" s="37">
        <f t="shared" si="6"/>
        <v>7.875</v>
      </c>
      <c r="M6" s="52">
        <f t="shared" si="7"/>
        <v>0</v>
      </c>
      <c r="N6" s="37">
        <f>'تحلبل قواعد البيانات'!I4</f>
        <v>15</v>
      </c>
      <c r="O6" s="36">
        <f t="shared" si="8"/>
        <v>0</v>
      </c>
      <c r="P6" s="37">
        <f>'تقرير التربص'!H4</f>
        <v>10</v>
      </c>
      <c r="Q6" s="36">
        <f t="shared" si="9"/>
        <v>4</v>
      </c>
      <c r="R6" s="37">
        <f t="shared" si="10"/>
        <v>25</v>
      </c>
      <c r="S6" s="37">
        <f t="shared" si="11"/>
        <v>8.3333333333333339</v>
      </c>
      <c r="T6" s="52">
        <f t="shared" si="12"/>
        <v>4</v>
      </c>
      <c r="U6" s="37">
        <f>'قانون المنافسة'!H4</f>
        <v>5</v>
      </c>
      <c r="V6" s="36">
        <f t="shared" si="13"/>
        <v>0</v>
      </c>
      <c r="W6" s="37">
        <f t="shared" si="14"/>
        <v>5</v>
      </c>
      <c r="X6" s="37">
        <f t="shared" si="15"/>
        <v>5</v>
      </c>
      <c r="Y6" s="36">
        <f t="shared" si="16"/>
        <v>0</v>
      </c>
      <c r="Z6" s="38">
        <f>إتجليزية!H4</f>
        <v>14</v>
      </c>
      <c r="AA6" s="36">
        <f t="shared" si="17"/>
        <v>1</v>
      </c>
      <c r="AB6" s="38">
        <f t="shared" si="18"/>
        <v>14</v>
      </c>
      <c r="AC6" s="38">
        <f t="shared" si="19"/>
        <v>14</v>
      </c>
      <c r="AD6" s="56">
        <f t="shared" si="20"/>
        <v>1</v>
      </c>
      <c r="AE6" s="61">
        <f t="shared" si="21"/>
        <v>8.295454545454545</v>
      </c>
      <c r="AF6" s="62">
        <v>30</v>
      </c>
      <c r="AG6" s="63" t="str">
        <f t="shared" si="1"/>
        <v>ناجح</v>
      </c>
      <c r="AH6" s="64" t="s">
        <v>107</v>
      </c>
    </row>
    <row r="7" spans="2:34" s="6" customFormat="1" ht="24.95" customHeight="1" thickBot="1">
      <c r="B7" s="28">
        <v>4</v>
      </c>
      <c r="C7" s="50" t="s">
        <v>56</v>
      </c>
      <c r="D7" s="50" t="s">
        <v>57</v>
      </c>
      <c r="E7" s="48">
        <f>'تسويق فندقي'!I5</f>
        <v>12</v>
      </c>
      <c r="F7" s="36">
        <f t="shared" si="2"/>
        <v>0</v>
      </c>
      <c r="G7" s="37">
        <f>'تسويق سياحي'!I5</f>
        <v>9</v>
      </c>
      <c r="H7" s="36">
        <f t="shared" si="3"/>
        <v>0</v>
      </c>
      <c r="I7" s="37">
        <f>'تسويق صحي'!I5</f>
        <v>15</v>
      </c>
      <c r="J7" s="36">
        <f t="shared" si="4"/>
        <v>0</v>
      </c>
      <c r="K7" s="37">
        <f t="shared" si="5"/>
        <v>36</v>
      </c>
      <c r="L7" s="37">
        <f t="shared" si="6"/>
        <v>6</v>
      </c>
      <c r="M7" s="52">
        <f t="shared" si="7"/>
        <v>0</v>
      </c>
      <c r="N7" s="37">
        <f>'تحلبل قواعد البيانات'!I5</f>
        <v>23</v>
      </c>
      <c r="O7" s="36">
        <f t="shared" si="8"/>
        <v>5</v>
      </c>
      <c r="P7" s="37">
        <f>'تقرير التربص'!H5</f>
        <v>0</v>
      </c>
      <c r="Q7" s="36">
        <f t="shared" si="9"/>
        <v>0</v>
      </c>
      <c r="R7" s="37">
        <f t="shared" si="10"/>
        <v>23</v>
      </c>
      <c r="S7" s="37">
        <f t="shared" si="11"/>
        <v>7.666666666666667</v>
      </c>
      <c r="T7" s="52">
        <f t="shared" si="12"/>
        <v>5</v>
      </c>
      <c r="U7" s="37">
        <f>'قانون المنافسة'!H5</f>
        <v>4.5</v>
      </c>
      <c r="V7" s="36">
        <f t="shared" si="13"/>
        <v>0</v>
      </c>
      <c r="W7" s="37">
        <f t="shared" si="14"/>
        <v>4.5</v>
      </c>
      <c r="X7" s="37">
        <f t="shared" si="15"/>
        <v>4.5</v>
      </c>
      <c r="Y7" s="36">
        <f t="shared" si="16"/>
        <v>0</v>
      </c>
      <c r="Z7" s="38">
        <f>إتجليزية!H5</f>
        <v>14.5</v>
      </c>
      <c r="AA7" s="36">
        <f t="shared" si="17"/>
        <v>1</v>
      </c>
      <c r="AB7" s="38">
        <f t="shared" si="18"/>
        <v>14.5</v>
      </c>
      <c r="AC7" s="38">
        <f t="shared" si="19"/>
        <v>14.5</v>
      </c>
      <c r="AD7" s="56">
        <f t="shared" si="20"/>
        <v>1</v>
      </c>
      <c r="AE7" s="57">
        <f t="shared" si="21"/>
        <v>7.0909090909090908</v>
      </c>
      <c r="AF7" s="54">
        <f t="shared" si="0"/>
        <v>6</v>
      </c>
      <c r="AG7" s="55" t="str">
        <f t="shared" si="1"/>
        <v>مؤجل</v>
      </c>
      <c r="AH7" s="8" t="str">
        <f t="shared" si="22"/>
        <v>مؤجل</v>
      </c>
    </row>
    <row r="8" spans="2:34" s="6" customFormat="1" ht="24.95" customHeight="1" thickBot="1">
      <c r="B8" s="28">
        <v>5</v>
      </c>
      <c r="C8" s="50" t="s">
        <v>58</v>
      </c>
      <c r="D8" s="50" t="s">
        <v>59</v>
      </c>
      <c r="E8" s="48">
        <f>'تسويق فندقي'!I6</f>
        <v>14</v>
      </c>
      <c r="F8" s="36">
        <f t="shared" si="2"/>
        <v>0</v>
      </c>
      <c r="G8" s="37">
        <f>'تسويق سياحي'!I6</f>
        <v>23.5</v>
      </c>
      <c r="H8" s="36">
        <f t="shared" si="3"/>
        <v>6</v>
      </c>
      <c r="I8" s="37">
        <f>'تسويق صحي'!I6</f>
        <v>33</v>
      </c>
      <c r="J8" s="36">
        <f t="shared" si="4"/>
        <v>6</v>
      </c>
      <c r="K8" s="37">
        <f t="shared" si="5"/>
        <v>70.5</v>
      </c>
      <c r="L8" s="37">
        <f t="shared" si="6"/>
        <v>11.75</v>
      </c>
      <c r="M8" s="52">
        <f t="shared" si="7"/>
        <v>18</v>
      </c>
      <c r="N8" s="37">
        <f>'تحلبل قواعد البيانات'!I6</f>
        <v>21</v>
      </c>
      <c r="O8" s="36">
        <f t="shared" si="8"/>
        <v>5</v>
      </c>
      <c r="P8" s="37">
        <f>'تقرير التربص'!H6</f>
        <v>12</v>
      </c>
      <c r="Q8" s="36">
        <f t="shared" si="9"/>
        <v>4</v>
      </c>
      <c r="R8" s="37">
        <f t="shared" si="10"/>
        <v>33</v>
      </c>
      <c r="S8" s="37">
        <f t="shared" si="11"/>
        <v>11</v>
      </c>
      <c r="T8" s="52">
        <f t="shared" si="12"/>
        <v>9</v>
      </c>
      <c r="U8" s="37">
        <f>'قانون المنافسة'!H6</f>
        <v>8.5</v>
      </c>
      <c r="V8" s="36">
        <f t="shared" si="13"/>
        <v>0</v>
      </c>
      <c r="W8" s="37">
        <f t="shared" si="14"/>
        <v>8.5</v>
      </c>
      <c r="X8" s="37">
        <f t="shared" si="15"/>
        <v>8.5</v>
      </c>
      <c r="Y8" s="36">
        <f t="shared" si="16"/>
        <v>0</v>
      </c>
      <c r="Z8" s="38">
        <f>إتجليزية!H6</f>
        <v>15.25</v>
      </c>
      <c r="AA8" s="36">
        <f t="shared" si="17"/>
        <v>1</v>
      </c>
      <c r="AB8" s="38">
        <f t="shared" si="18"/>
        <v>15.25</v>
      </c>
      <c r="AC8" s="38">
        <f t="shared" si="19"/>
        <v>15.25</v>
      </c>
      <c r="AD8" s="56">
        <f t="shared" si="20"/>
        <v>1</v>
      </c>
      <c r="AE8" s="57">
        <f t="shared" si="21"/>
        <v>11.568181818181818</v>
      </c>
      <c r="AF8" s="54">
        <f t="shared" si="0"/>
        <v>30</v>
      </c>
      <c r="AG8" s="55" t="str">
        <f t="shared" si="1"/>
        <v>ناجح</v>
      </c>
      <c r="AH8" s="8" t="str">
        <f t="shared" si="22"/>
        <v>ناجح</v>
      </c>
    </row>
    <row r="9" spans="2:34" s="6" customFormat="1" ht="24.95" customHeight="1" thickBot="1">
      <c r="B9" s="28">
        <v>6</v>
      </c>
      <c r="C9" s="50" t="s">
        <v>60</v>
      </c>
      <c r="D9" s="50" t="s">
        <v>61</v>
      </c>
      <c r="E9" s="48">
        <f>'تسويق فندقي'!I7</f>
        <v>19</v>
      </c>
      <c r="F9" s="36">
        <f t="shared" si="2"/>
        <v>0</v>
      </c>
      <c r="G9" s="37">
        <f>'تسويق سياحي'!I7</f>
        <v>24</v>
      </c>
      <c r="H9" s="36">
        <f t="shared" si="3"/>
        <v>6</v>
      </c>
      <c r="I9" s="37">
        <f>'تسويق صحي'!I7</f>
        <v>21.5</v>
      </c>
      <c r="J9" s="36">
        <f t="shared" si="4"/>
        <v>6</v>
      </c>
      <c r="K9" s="37">
        <f t="shared" si="5"/>
        <v>64.5</v>
      </c>
      <c r="L9" s="37">
        <f t="shared" si="6"/>
        <v>10.75</v>
      </c>
      <c r="M9" s="52">
        <f t="shared" si="7"/>
        <v>18</v>
      </c>
      <c r="N9" s="37">
        <f>'تحلبل قواعد البيانات'!I7</f>
        <v>26</v>
      </c>
      <c r="O9" s="36">
        <f t="shared" si="8"/>
        <v>5</v>
      </c>
      <c r="P9" s="37">
        <f>'تقرير التربص'!H7</f>
        <v>15</v>
      </c>
      <c r="Q9" s="36">
        <f t="shared" si="9"/>
        <v>4</v>
      </c>
      <c r="R9" s="37">
        <f t="shared" si="10"/>
        <v>41</v>
      </c>
      <c r="S9" s="37">
        <f t="shared" si="11"/>
        <v>13.666666666666666</v>
      </c>
      <c r="T9" s="52">
        <f t="shared" si="12"/>
        <v>9</v>
      </c>
      <c r="U9" s="37">
        <f>'قانون المنافسة'!H7</f>
        <v>9.5</v>
      </c>
      <c r="V9" s="36">
        <f t="shared" si="13"/>
        <v>0</v>
      </c>
      <c r="W9" s="37">
        <f t="shared" si="14"/>
        <v>9.5</v>
      </c>
      <c r="X9" s="37">
        <f t="shared" si="15"/>
        <v>9.5</v>
      </c>
      <c r="Y9" s="36">
        <f t="shared" si="16"/>
        <v>0</v>
      </c>
      <c r="Z9" s="38">
        <f>إتجليزية!H7</f>
        <v>14</v>
      </c>
      <c r="AA9" s="36">
        <f t="shared" si="17"/>
        <v>1</v>
      </c>
      <c r="AB9" s="38">
        <f t="shared" si="18"/>
        <v>14</v>
      </c>
      <c r="AC9" s="38">
        <f t="shared" si="19"/>
        <v>14</v>
      </c>
      <c r="AD9" s="56">
        <f t="shared" si="20"/>
        <v>1</v>
      </c>
      <c r="AE9" s="57">
        <f>(AB9+W9+R9+K9)/11</f>
        <v>11.727272727272727</v>
      </c>
      <c r="AF9" s="54">
        <f t="shared" si="0"/>
        <v>30</v>
      </c>
      <c r="AG9" s="55" t="str">
        <f t="shared" si="1"/>
        <v>ناجح</v>
      </c>
      <c r="AH9" s="8" t="str">
        <f t="shared" si="22"/>
        <v>ناجح</v>
      </c>
    </row>
    <row r="10" spans="2:34" s="6" customFormat="1" ht="24.95" customHeight="1" thickBot="1">
      <c r="B10" s="28">
        <v>7</v>
      </c>
      <c r="C10" s="50" t="s">
        <v>62</v>
      </c>
      <c r="D10" s="50" t="s">
        <v>63</v>
      </c>
      <c r="E10" s="48">
        <f>'تسويق فندقي'!I8</f>
        <v>22</v>
      </c>
      <c r="F10" s="36">
        <f t="shared" si="2"/>
        <v>6</v>
      </c>
      <c r="G10" s="37">
        <f>'تسويق سياحي'!I8</f>
        <v>31</v>
      </c>
      <c r="H10" s="36">
        <f t="shared" si="3"/>
        <v>6</v>
      </c>
      <c r="I10" s="37">
        <f>'تسويق صحي'!I8</f>
        <v>22</v>
      </c>
      <c r="J10" s="36">
        <f t="shared" si="4"/>
        <v>6</v>
      </c>
      <c r="K10" s="37">
        <f t="shared" si="5"/>
        <v>75</v>
      </c>
      <c r="L10" s="37">
        <f t="shared" si="6"/>
        <v>12.5</v>
      </c>
      <c r="M10" s="52">
        <f t="shared" si="7"/>
        <v>18</v>
      </c>
      <c r="N10" s="37">
        <f>'تحلبل قواعد البيانات'!I8</f>
        <v>18</v>
      </c>
      <c r="O10" s="36">
        <f t="shared" si="8"/>
        <v>0</v>
      </c>
      <c r="P10" s="37">
        <f>'تقرير التربص'!H8</f>
        <v>16</v>
      </c>
      <c r="Q10" s="36">
        <f t="shared" si="9"/>
        <v>4</v>
      </c>
      <c r="R10" s="37">
        <f t="shared" si="10"/>
        <v>34</v>
      </c>
      <c r="S10" s="37">
        <f t="shared" si="11"/>
        <v>11.333333333333334</v>
      </c>
      <c r="T10" s="52">
        <f t="shared" si="12"/>
        <v>9</v>
      </c>
      <c r="U10" s="37">
        <f>'قانون المنافسة'!H8</f>
        <v>1.5</v>
      </c>
      <c r="V10" s="36">
        <f t="shared" si="13"/>
        <v>0</v>
      </c>
      <c r="W10" s="37">
        <f t="shared" si="14"/>
        <v>1.5</v>
      </c>
      <c r="X10" s="37">
        <f t="shared" si="15"/>
        <v>1.5</v>
      </c>
      <c r="Y10" s="36">
        <f t="shared" si="16"/>
        <v>0</v>
      </c>
      <c r="Z10" s="38">
        <f>إتجليزية!H8</f>
        <v>14.5</v>
      </c>
      <c r="AA10" s="36">
        <f t="shared" si="17"/>
        <v>1</v>
      </c>
      <c r="AB10" s="38">
        <f t="shared" si="18"/>
        <v>14.5</v>
      </c>
      <c r="AC10" s="38">
        <f t="shared" si="19"/>
        <v>14.5</v>
      </c>
      <c r="AD10" s="56">
        <f t="shared" si="20"/>
        <v>1</v>
      </c>
      <c r="AE10" s="57">
        <f t="shared" si="21"/>
        <v>11.363636363636363</v>
      </c>
      <c r="AF10" s="54">
        <f t="shared" si="0"/>
        <v>30</v>
      </c>
      <c r="AG10" s="55" t="str">
        <f t="shared" si="1"/>
        <v>ناجح</v>
      </c>
      <c r="AH10" s="8" t="str">
        <f t="shared" si="22"/>
        <v>ناجح</v>
      </c>
    </row>
    <row r="11" spans="2:34" s="6" customFormat="1" ht="24.95" customHeight="1" thickBot="1">
      <c r="B11" s="28">
        <v>8</v>
      </c>
      <c r="C11" s="49" t="s">
        <v>64</v>
      </c>
      <c r="D11" s="49" t="s">
        <v>65</v>
      </c>
      <c r="E11" s="48">
        <f>'تسويق فندقي'!I9</f>
        <v>21</v>
      </c>
      <c r="F11" s="36">
        <f t="shared" si="2"/>
        <v>6</v>
      </c>
      <c r="G11" s="37">
        <f>'تسويق سياحي'!I9</f>
        <v>22</v>
      </c>
      <c r="H11" s="36">
        <f t="shared" si="3"/>
        <v>6</v>
      </c>
      <c r="I11" s="37">
        <f>'تسويق صحي'!I9</f>
        <v>20</v>
      </c>
      <c r="J11" s="36">
        <f t="shared" si="4"/>
        <v>6</v>
      </c>
      <c r="K11" s="37">
        <f t="shared" si="5"/>
        <v>63</v>
      </c>
      <c r="L11" s="37">
        <f t="shared" si="6"/>
        <v>10.5</v>
      </c>
      <c r="M11" s="52">
        <f t="shared" si="7"/>
        <v>18</v>
      </c>
      <c r="N11" s="37">
        <f>'تحلبل قواعد البيانات'!I9</f>
        <v>19</v>
      </c>
      <c r="O11" s="36">
        <f t="shared" si="8"/>
        <v>0</v>
      </c>
      <c r="P11" s="37">
        <f>'تقرير التربص'!H9</f>
        <v>14</v>
      </c>
      <c r="Q11" s="36">
        <f t="shared" si="9"/>
        <v>4</v>
      </c>
      <c r="R11" s="37">
        <f t="shared" si="10"/>
        <v>33</v>
      </c>
      <c r="S11" s="37">
        <f t="shared" si="11"/>
        <v>11</v>
      </c>
      <c r="T11" s="52">
        <f t="shared" si="12"/>
        <v>9</v>
      </c>
      <c r="U11" s="37">
        <f>'قانون المنافسة'!H9</f>
        <v>10</v>
      </c>
      <c r="V11" s="36">
        <f t="shared" si="13"/>
        <v>2</v>
      </c>
      <c r="W11" s="37">
        <f t="shared" si="14"/>
        <v>10</v>
      </c>
      <c r="X11" s="37">
        <f t="shared" si="15"/>
        <v>10</v>
      </c>
      <c r="Y11" s="36">
        <f t="shared" si="16"/>
        <v>2</v>
      </c>
      <c r="Z11" s="38">
        <f>إتجليزية!H9</f>
        <v>16</v>
      </c>
      <c r="AA11" s="36">
        <f t="shared" si="17"/>
        <v>1</v>
      </c>
      <c r="AB11" s="38">
        <f t="shared" si="18"/>
        <v>16</v>
      </c>
      <c r="AC11" s="38">
        <f t="shared" si="19"/>
        <v>16</v>
      </c>
      <c r="AD11" s="56">
        <f t="shared" si="20"/>
        <v>1</v>
      </c>
      <c r="AE11" s="57">
        <f t="shared" si="21"/>
        <v>11.090909090909092</v>
      </c>
      <c r="AF11" s="54">
        <f t="shared" si="0"/>
        <v>30</v>
      </c>
      <c r="AG11" s="55" t="str">
        <f t="shared" si="1"/>
        <v>ناجح</v>
      </c>
      <c r="AH11" s="8" t="str">
        <f t="shared" si="22"/>
        <v>ناجح</v>
      </c>
    </row>
    <row r="12" spans="2:34" s="6" customFormat="1" ht="24.95" customHeight="1" thickBot="1">
      <c r="B12" s="28">
        <v>9</v>
      </c>
      <c r="C12" s="49" t="s">
        <v>66</v>
      </c>
      <c r="D12" s="49" t="s">
        <v>67</v>
      </c>
      <c r="E12" s="48">
        <f>'تسويق فندقي'!I10</f>
        <v>13</v>
      </c>
      <c r="F12" s="36">
        <f t="shared" si="2"/>
        <v>0</v>
      </c>
      <c r="G12" s="37">
        <f>'تسويق سياحي'!I10</f>
        <v>7</v>
      </c>
      <c r="H12" s="36">
        <f t="shared" si="3"/>
        <v>0</v>
      </c>
      <c r="I12" s="37">
        <f>'تسويق صحي'!I10</f>
        <v>15.5</v>
      </c>
      <c r="J12" s="36">
        <f t="shared" si="4"/>
        <v>0</v>
      </c>
      <c r="K12" s="37">
        <f t="shared" si="5"/>
        <v>35.5</v>
      </c>
      <c r="L12" s="37">
        <f t="shared" si="6"/>
        <v>5.916666666666667</v>
      </c>
      <c r="M12" s="52">
        <f t="shared" si="7"/>
        <v>0</v>
      </c>
      <c r="N12" s="37">
        <f>'تحلبل قواعد البيانات'!I10</f>
        <v>16</v>
      </c>
      <c r="O12" s="36">
        <f t="shared" si="8"/>
        <v>0</v>
      </c>
      <c r="P12" s="37">
        <f>'تقرير التربص'!H10</f>
        <v>10</v>
      </c>
      <c r="Q12" s="36">
        <f t="shared" si="9"/>
        <v>4</v>
      </c>
      <c r="R12" s="37">
        <f t="shared" si="10"/>
        <v>26</v>
      </c>
      <c r="S12" s="37">
        <f t="shared" si="11"/>
        <v>8.6666666666666661</v>
      </c>
      <c r="T12" s="52">
        <f t="shared" si="12"/>
        <v>4</v>
      </c>
      <c r="U12" s="37">
        <f>'قانون المنافسة'!H10</f>
        <v>0</v>
      </c>
      <c r="V12" s="36">
        <f t="shared" si="13"/>
        <v>0</v>
      </c>
      <c r="W12" s="37">
        <f t="shared" si="14"/>
        <v>0</v>
      </c>
      <c r="X12" s="37">
        <f t="shared" si="15"/>
        <v>0</v>
      </c>
      <c r="Y12" s="36">
        <f t="shared" si="16"/>
        <v>0</v>
      </c>
      <c r="Z12" s="38">
        <f>إتجليزية!H10</f>
        <v>13</v>
      </c>
      <c r="AA12" s="36">
        <f t="shared" si="17"/>
        <v>1</v>
      </c>
      <c r="AB12" s="38">
        <f t="shared" si="18"/>
        <v>13</v>
      </c>
      <c r="AC12" s="38">
        <f t="shared" si="19"/>
        <v>13</v>
      </c>
      <c r="AD12" s="56">
        <f t="shared" si="20"/>
        <v>1</v>
      </c>
      <c r="AE12" s="57">
        <f t="shared" si="21"/>
        <v>6.7727272727272725</v>
      </c>
      <c r="AF12" s="54">
        <f t="shared" si="0"/>
        <v>5</v>
      </c>
      <c r="AG12" s="55" t="str">
        <f t="shared" si="1"/>
        <v>مؤجل</v>
      </c>
      <c r="AH12" s="8" t="str">
        <f t="shared" si="22"/>
        <v>مؤجل</v>
      </c>
    </row>
    <row r="13" spans="2:34" s="6" customFormat="1" ht="24.95" customHeight="1" thickBot="1">
      <c r="B13" s="28">
        <v>10</v>
      </c>
      <c r="C13" s="50" t="s">
        <v>68</v>
      </c>
      <c r="D13" s="50" t="s">
        <v>69</v>
      </c>
      <c r="E13" s="48">
        <f>'تسويق فندقي'!I11</f>
        <v>15.5</v>
      </c>
      <c r="F13" s="36">
        <f t="shared" si="2"/>
        <v>0</v>
      </c>
      <c r="G13" s="37">
        <f>'تسويق سياحي'!I11</f>
        <v>18.5</v>
      </c>
      <c r="H13" s="36">
        <f t="shared" si="3"/>
        <v>0</v>
      </c>
      <c r="I13" s="37">
        <f>'تسويق صحي'!I11</f>
        <v>32</v>
      </c>
      <c r="J13" s="36">
        <f t="shared" si="4"/>
        <v>6</v>
      </c>
      <c r="K13" s="37">
        <f t="shared" si="5"/>
        <v>66</v>
      </c>
      <c r="L13" s="37">
        <f t="shared" si="6"/>
        <v>11</v>
      </c>
      <c r="M13" s="52">
        <f t="shared" si="7"/>
        <v>18</v>
      </c>
      <c r="N13" s="37">
        <f>'تحلبل قواعد البيانات'!I11</f>
        <v>15</v>
      </c>
      <c r="O13" s="36">
        <f t="shared" si="8"/>
        <v>0</v>
      </c>
      <c r="P13" s="37">
        <f>'تقرير التربص'!H11</f>
        <v>11</v>
      </c>
      <c r="Q13" s="36">
        <f t="shared" si="9"/>
        <v>4</v>
      </c>
      <c r="R13" s="37">
        <f t="shared" si="10"/>
        <v>26</v>
      </c>
      <c r="S13" s="37">
        <f t="shared" si="11"/>
        <v>8.6666666666666661</v>
      </c>
      <c r="T13" s="52">
        <f t="shared" si="12"/>
        <v>4</v>
      </c>
      <c r="U13" s="37">
        <f>'قانون المنافسة'!H11</f>
        <v>12.5</v>
      </c>
      <c r="V13" s="36">
        <f t="shared" si="13"/>
        <v>2</v>
      </c>
      <c r="W13" s="37">
        <f t="shared" si="14"/>
        <v>12.5</v>
      </c>
      <c r="X13" s="37">
        <f t="shared" si="15"/>
        <v>12.5</v>
      </c>
      <c r="Y13" s="36">
        <f t="shared" si="16"/>
        <v>2</v>
      </c>
      <c r="Z13" s="38">
        <f>إتجليزية!H11</f>
        <v>12</v>
      </c>
      <c r="AA13" s="36">
        <f t="shared" si="17"/>
        <v>1</v>
      </c>
      <c r="AB13" s="38">
        <f t="shared" si="18"/>
        <v>12</v>
      </c>
      <c r="AC13" s="38">
        <f t="shared" si="19"/>
        <v>12</v>
      </c>
      <c r="AD13" s="56">
        <f t="shared" si="20"/>
        <v>1</v>
      </c>
      <c r="AE13" s="57">
        <f t="shared" si="21"/>
        <v>10.590909090909092</v>
      </c>
      <c r="AF13" s="54">
        <f t="shared" si="0"/>
        <v>30</v>
      </c>
      <c r="AG13" s="55" t="str">
        <f t="shared" si="1"/>
        <v>ناجح</v>
      </c>
      <c r="AH13" s="8" t="str">
        <f t="shared" si="22"/>
        <v>ناجح</v>
      </c>
    </row>
    <row r="14" spans="2:34" s="6" customFormat="1" ht="24.95" customHeight="1" thickBot="1">
      <c r="B14" s="28">
        <v>11</v>
      </c>
      <c r="C14" s="49" t="s">
        <v>70</v>
      </c>
      <c r="D14" s="49" t="s">
        <v>71</v>
      </c>
      <c r="E14" s="48">
        <f>'تسويق فندقي'!I12</f>
        <v>14</v>
      </c>
      <c r="F14" s="36">
        <f t="shared" si="2"/>
        <v>0</v>
      </c>
      <c r="G14" s="37">
        <f>'تسويق سياحي'!I12</f>
        <v>29</v>
      </c>
      <c r="H14" s="36">
        <f t="shared" si="3"/>
        <v>6</v>
      </c>
      <c r="I14" s="37">
        <f>'تسويق صحي'!I12</f>
        <v>26</v>
      </c>
      <c r="J14" s="36">
        <f t="shared" si="4"/>
        <v>6</v>
      </c>
      <c r="K14" s="37">
        <f t="shared" si="5"/>
        <v>69</v>
      </c>
      <c r="L14" s="37">
        <f t="shared" si="6"/>
        <v>11.5</v>
      </c>
      <c r="M14" s="52">
        <f t="shared" si="7"/>
        <v>18</v>
      </c>
      <c r="N14" s="37">
        <f>'تحلبل قواعد البيانات'!I12</f>
        <v>16</v>
      </c>
      <c r="O14" s="36">
        <f t="shared" si="8"/>
        <v>0</v>
      </c>
      <c r="P14" s="37">
        <f>'تقرير التربص'!H12</f>
        <v>10</v>
      </c>
      <c r="Q14" s="36">
        <f t="shared" si="9"/>
        <v>4</v>
      </c>
      <c r="R14" s="37">
        <f t="shared" si="10"/>
        <v>26</v>
      </c>
      <c r="S14" s="37">
        <f t="shared" si="11"/>
        <v>8.6666666666666661</v>
      </c>
      <c r="T14" s="52">
        <f t="shared" si="12"/>
        <v>4</v>
      </c>
      <c r="U14" s="37">
        <f>'قانون المنافسة'!H12</f>
        <v>3</v>
      </c>
      <c r="V14" s="36">
        <f t="shared" si="13"/>
        <v>0</v>
      </c>
      <c r="W14" s="37">
        <f t="shared" si="14"/>
        <v>3</v>
      </c>
      <c r="X14" s="37">
        <f t="shared" si="15"/>
        <v>3</v>
      </c>
      <c r="Y14" s="36">
        <f t="shared" si="16"/>
        <v>0</v>
      </c>
      <c r="Z14" s="38">
        <f>إتجليزية!H12</f>
        <v>13.5</v>
      </c>
      <c r="AA14" s="36">
        <f t="shared" si="17"/>
        <v>1</v>
      </c>
      <c r="AB14" s="38">
        <f t="shared" si="18"/>
        <v>13.5</v>
      </c>
      <c r="AC14" s="38">
        <f t="shared" si="19"/>
        <v>13.5</v>
      </c>
      <c r="AD14" s="56">
        <f t="shared" si="20"/>
        <v>1</v>
      </c>
      <c r="AE14" s="57">
        <f t="shared" si="21"/>
        <v>10.136363636363637</v>
      </c>
      <c r="AF14" s="54">
        <f t="shared" si="0"/>
        <v>30</v>
      </c>
      <c r="AG14" s="55" t="str">
        <f t="shared" si="1"/>
        <v>ناجح</v>
      </c>
      <c r="AH14" s="8" t="str">
        <f t="shared" si="22"/>
        <v>ناجح</v>
      </c>
    </row>
    <row r="15" spans="2:34" s="6" customFormat="1" ht="24.95" customHeight="1" thickBot="1">
      <c r="B15" s="28">
        <v>12</v>
      </c>
      <c r="C15" s="50" t="s">
        <v>72</v>
      </c>
      <c r="D15" s="50" t="s">
        <v>73</v>
      </c>
      <c r="E15" s="48">
        <f>'تسويق فندقي'!I13</f>
        <v>20</v>
      </c>
      <c r="F15" s="36">
        <f t="shared" si="2"/>
        <v>6</v>
      </c>
      <c r="G15" s="37">
        <f>'تسويق سياحي'!I13</f>
        <v>25.5</v>
      </c>
      <c r="H15" s="36">
        <f t="shared" si="3"/>
        <v>6</v>
      </c>
      <c r="I15" s="37">
        <f>'تسويق صحي'!I13</f>
        <v>31.5</v>
      </c>
      <c r="J15" s="36">
        <f t="shared" si="4"/>
        <v>6</v>
      </c>
      <c r="K15" s="37">
        <f t="shared" si="5"/>
        <v>77</v>
      </c>
      <c r="L15" s="37">
        <f t="shared" si="6"/>
        <v>12.833333333333334</v>
      </c>
      <c r="M15" s="52">
        <f t="shared" si="7"/>
        <v>18</v>
      </c>
      <c r="N15" s="37">
        <f>'تحلبل قواعد البيانات'!I13</f>
        <v>26</v>
      </c>
      <c r="O15" s="36">
        <f t="shared" si="8"/>
        <v>5</v>
      </c>
      <c r="P15" s="37">
        <f>'تقرير التربص'!H13</f>
        <v>15</v>
      </c>
      <c r="Q15" s="36">
        <f t="shared" si="9"/>
        <v>4</v>
      </c>
      <c r="R15" s="37">
        <f t="shared" si="10"/>
        <v>41</v>
      </c>
      <c r="S15" s="37">
        <f t="shared" si="11"/>
        <v>13.666666666666666</v>
      </c>
      <c r="T15" s="52">
        <f t="shared" si="12"/>
        <v>9</v>
      </c>
      <c r="U15" s="37">
        <f>'قانون المنافسة'!H13</f>
        <v>12.5</v>
      </c>
      <c r="V15" s="36">
        <f t="shared" si="13"/>
        <v>2</v>
      </c>
      <c r="W15" s="37">
        <f t="shared" si="14"/>
        <v>12.5</v>
      </c>
      <c r="X15" s="37">
        <f t="shared" si="15"/>
        <v>12.5</v>
      </c>
      <c r="Y15" s="36">
        <f t="shared" si="16"/>
        <v>2</v>
      </c>
      <c r="Z15" s="38">
        <f>إتجليزية!H13</f>
        <v>14.5</v>
      </c>
      <c r="AA15" s="36">
        <f t="shared" si="17"/>
        <v>1</v>
      </c>
      <c r="AB15" s="38">
        <f t="shared" si="18"/>
        <v>14.5</v>
      </c>
      <c r="AC15" s="38">
        <f t="shared" si="19"/>
        <v>14.5</v>
      </c>
      <c r="AD15" s="56">
        <f t="shared" si="20"/>
        <v>1</v>
      </c>
      <c r="AE15" s="57">
        <f t="shared" si="21"/>
        <v>13.181818181818182</v>
      </c>
      <c r="AF15" s="54">
        <f t="shared" si="0"/>
        <v>30</v>
      </c>
      <c r="AG15" s="55" t="str">
        <f t="shared" si="1"/>
        <v>ناجح</v>
      </c>
      <c r="AH15" s="8" t="str">
        <f t="shared" si="22"/>
        <v>ناجح</v>
      </c>
    </row>
    <row r="16" spans="2:34" s="6" customFormat="1" ht="24.95" customHeight="1" thickBot="1">
      <c r="B16" s="28">
        <v>13</v>
      </c>
      <c r="C16" s="49" t="s">
        <v>74</v>
      </c>
      <c r="D16" s="49" t="s">
        <v>75</v>
      </c>
      <c r="E16" s="59">
        <v>21.5</v>
      </c>
      <c r="F16" s="60">
        <f t="shared" si="2"/>
        <v>6</v>
      </c>
      <c r="G16" s="37">
        <f>'تسويق سياحي'!I14</f>
        <v>19.5</v>
      </c>
      <c r="H16" s="39">
        <f t="shared" si="3"/>
        <v>0</v>
      </c>
      <c r="I16" s="37">
        <f>'تسويق صحي'!I14</f>
        <v>21</v>
      </c>
      <c r="J16" s="39">
        <f t="shared" si="4"/>
        <v>6</v>
      </c>
      <c r="K16" s="38">
        <f t="shared" si="5"/>
        <v>62</v>
      </c>
      <c r="L16" s="38">
        <f t="shared" si="6"/>
        <v>10.333333333333334</v>
      </c>
      <c r="M16" s="56">
        <f t="shared" si="7"/>
        <v>18</v>
      </c>
      <c r="N16" s="37">
        <f>'تحلبل قواعد البيانات'!I14</f>
        <v>20</v>
      </c>
      <c r="O16" s="36">
        <f t="shared" si="8"/>
        <v>5</v>
      </c>
      <c r="P16" s="37">
        <f>'تقرير التربص'!H14</f>
        <v>10</v>
      </c>
      <c r="Q16" s="36">
        <f t="shared" si="9"/>
        <v>4</v>
      </c>
      <c r="R16" s="38">
        <f t="shared" si="10"/>
        <v>30</v>
      </c>
      <c r="S16" s="38">
        <f t="shared" si="11"/>
        <v>10</v>
      </c>
      <c r="T16" s="56">
        <f t="shared" si="12"/>
        <v>9</v>
      </c>
      <c r="U16" s="37">
        <f>'قانون المنافسة'!H14</f>
        <v>6</v>
      </c>
      <c r="V16" s="39">
        <f t="shared" si="13"/>
        <v>0</v>
      </c>
      <c r="W16" s="38">
        <f t="shared" si="14"/>
        <v>6</v>
      </c>
      <c r="X16" s="38">
        <f t="shared" si="15"/>
        <v>6</v>
      </c>
      <c r="Y16" s="39">
        <f t="shared" si="16"/>
        <v>0</v>
      </c>
      <c r="Z16" s="38">
        <f>إتجليزية!H14</f>
        <v>14.75</v>
      </c>
      <c r="AA16" s="39">
        <f t="shared" si="17"/>
        <v>1</v>
      </c>
      <c r="AB16" s="38">
        <f t="shared" si="18"/>
        <v>14.75</v>
      </c>
      <c r="AC16" s="38">
        <f t="shared" si="19"/>
        <v>14.75</v>
      </c>
      <c r="AD16" s="56">
        <f t="shared" si="20"/>
        <v>1</v>
      </c>
      <c r="AE16" s="61">
        <f t="shared" si="21"/>
        <v>10.25</v>
      </c>
      <c r="AF16" s="62">
        <f t="shared" si="0"/>
        <v>30</v>
      </c>
      <c r="AG16" s="63" t="str">
        <f t="shared" si="1"/>
        <v>ناجح</v>
      </c>
      <c r="AH16" s="64" t="s">
        <v>107</v>
      </c>
    </row>
    <row r="17" spans="2:34" s="6" customFormat="1" ht="24.95" customHeight="1" thickBot="1">
      <c r="B17" s="28">
        <v>14</v>
      </c>
      <c r="C17" s="50" t="s">
        <v>76</v>
      </c>
      <c r="D17" s="50" t="s">
        <v>77</v>
      </c>
      <c r="E17" s="48">
        <f>'تسويق فندقي'!I15</f>
        <v>10</v>
      </c>
      <c r="F17" s="36">
        <f t="shared" si="2"/>
        <v>0</v>
      </c>
      <c r="G17" s="37">
        <f>'تسويق سياحي'!I15</f>
        <v>9.5</v>
      </c>
      <c r="H17" s="36">
        <f t="shared" si="3"/>
        <v>0</v>
      </c>
      <c r="I17" s="37">
        <f>'تسويق صحي'!I15</f>
        <v>24.5</v>
      </c>
      <c r="J17" s="36">
        <f t="shared" si="4"/>
        <v>6</v>
      </c>
      <c r="K17" s="37">
        <f t="shared" si="5"/>
        <v>44</v>
      </c>
      <c r="L17" s="37">
        <f t="shared" si="6"/>
        <v>7.333333333333333</v>
      </c>
      <c r="M17" s="52">
        <f t="shared" si="7"/>
        <v>6</v>
      </c>
      <c r="N17" s="37">
        <f>'تحلبل قواعد البيانات'!I15</f>
        <v>14</v>
      </c>
      <c r="O17" s="36">
        <f t="shared" si="8"/>
        <v>0</v>
      </c>
      <c r="P17" s="37">
        <f>'تقرير التربص'!H15</f>
        <v>11</v>
      </c>
      <c r="Q17" s="36">
        <f t="shared" si="9"/>
        <v>4</v>
      </c>
      <c r="R17" s="37">
        <f t="shared" si="10"/>
        <v>25</v>
      </c>
      <c r="S17" s="37">
        <f t="shared" si="11"/>
        <v>8.3333333333333339</v>
      </c>
      <c r="T17" s="52">
        <f t="shared" si="12"/>
        <v>4</v>
      </c>
      <c r="U17" s="37">
        <f>'قانون المنافسة'!H15</f>
        <v>13</v>
      </c>
      <c r="V17" s="36">
        <f t="shared" si="13"/>
        <v>2</v>
      </c>
      <c r="W17" s="37">
        <f t="shared" si="14"/>
        <v>13</v>
      </c>
      <c r="X17" s="37">
        <f t="shared" si="15"/>
        <v>13</v>
      </c>
      <c r="Y17" s="36">
        <f t="shared" si="16"/>
        <v>2</v>
      </c>
      <c r="Z17" s="38">
        <f>إتجليزية!H15</f>
        <v>13.25</v>
      </c>
      <c r="AA17" s="36">
        <f t="shared" si="17"/>
        <v>1</v>
      </c>
      <c r="AB17" s="38">
        <f t="shared" si="18"/>
        <v>13.25</v>
      </c>
      <c r="AC17" s="38">
        <f t="shared" si="19"/>
        <v>13.25</v>
      </c>
      <c r="AD17" s="56">
        <f t="shared" si="20"/>
        <v>1</v>
      </c>
      <c r="AE17" s="57">
        <f t="shared" si="21"/>
        <v>8.6590909090909083</v>
      </c>
      <c r="AF17" s="54">
        <f t="shared" si="0"/>
        <v>13</v>
      </c>
      <c r="AG17" s="55" t="str">
        <f t="shared" si="1"/>
        <v>مؤجل</v>
      </c>
      <c r="AH17" s="8" t="str">
        <f t="shared" si="22"/>
        <v>مؤجل</v>
      </c>
    </row>
    <row r="18" spans="2:34" s="6" customFormat="1" ht="24.95" customHeight="1" thickBot="1">
      <c r="B18" s="28">
        <v>15</v>
      </c>
      <c r="C18" s="50" t="s">
        <v>78</v>
      </c>
      <c r="D18" s="50" t="s">
        <v>79</v>
      </c>
      <c r="E18" s="48">
        <f>'تسويق فندقي'!I16</f>
        <v>16</v>
      </c>
      <c r="F18" s="36">
        <f t="shared" si="2"/>
        <v>0</v>
      </c>
      <c r="G18" s="37">
        <f>'تسويق سياحي'!I16</f>
        <v>18</v>
      </c>
      <c r="H18" s="36">
        <f t="shared" si="3"/>
        <v>0</v>
      </c>
      <c r="I18" s="37">
        <f>'تسويق صحي'!I16</f>
        <v>34.5</v>
      </c>
      <c r="J18" s="36">
        <f t="shared" si="4"/>
        <v>6</v>
      </c>
      <c r="K18" s="37">
        <f t="shared" si="5"/>
        <v>68.5</v>
      </c>
      <c r="L18" s="37">
        <f t="shared" si="6"/>
        <v>11.416666666666666</v>
      </c>
      <c r="M18" s="52">
        <f t="shared" si="7"/>
        <v>18</v>
      </c>
      <c r="N18" s="37">
        <f>'تحلبل قواعد البيانات'!I16</f>
        <v>15</v>
      </c>
      <c r="O18" s="36">
        <f t="shared" si="8"/>
        <v>0</v>
      </c>
      <c r="P18" s="37">
        <f>'تقرير التربص'!H16</f>
        <v>11</v>
      </c>
      <c r="Q18" s="36">
        <f t="shared" si="9"/>
        <v>4</v>
      </c>
      <c r="R18" s="37">
        <f t="shared" si="10"/>
        <v>26</v>
      </c>
      <c r="S18" s="37">
        <f t="shared" si="11"/>
        <v>8.6666666666666661</v>
      </c>
      <c r="T18" s="52">
        <f t="shared" si="12"/>
        <v>4</v>
      </c>
      <c r="U18" s="37">
        <f>'قانون المنافسة'!H16</f>
        <v>15</v>
      </c>
      <c r="V18" s="36">
        <f t="shared" si="13"/>
        <v>2</v>
      </c>
      <c r="W18" s="37">
        <f t="shared" si="14"/>
        <v>15</v>
      </c>
      <c r="X18" s="37">
        <f t="shared" si="15"/>
        <v>15</v>
      </c>
      <c r="Y18" s="36">
        <f t="shared" si="16"/>
        <v>2</v>
      </c>
      <c r="Z18" s="38">
        <f>إتجليزية!H16</f>
        <v>12.5</v>
      </c>
      <c r="AA18" s="36">
        <f t="shared" si="17"/>
        <v>1</v>
      </c>
      <c r="AB18" s="38">
        <f t="shared" si="18"/>
        <v>12.5</v>
      </c>
      <c r="AC18" s="38">
        <f t="shared" si="19"/>
        <v>12.5</v>
      </c>
      <c r="AD18" s="56">
        <f t="shared" si="20"/>
        <v>1</v>
      </c>
      <c r="AE18" s="57">
        <f t="shared" si="21"/>
        <v>11.090909090909092</v>
      </c>
      <c r="AF18" s="54">
        <f t="shared" si="0"/>
        <v>30</v>
      </c>
      <c r="AG18" s="55" t="str">
        <f t="shared" si="1"/>
        <v>ناجح</v>
      </c>
      <c r="AH18" s="8" t="str">
        <f t="shared" si="22"/>
        <v>ناجح</v>
      </c>
    </row>
    <row r="19" spans="2:34" s="6" customFormat="1" ht="24.95" customHeight="1" thickBot="1">
      <c r="B19" s="28">
        <v>16</v>
      </c>
      <c r="C19" s="50" t="s">
        <v>80</v>
      </c>
      <c r="D19" s="50" t="s">
        <v>81</v>
      </c>
      <c r="E19" s="48">
        <f>'تسويق فندقي'!I17</f>
        <v>4</v>
      </c>
      <c r="F19" s="36">
        <f t="shared" si="2"/>
        <v>0</v>
      </c>
      <c r="G19" s="37">
        <f>'تسويق سياحي'!I17</f>
        <v>11</v>
      </c>
      <c r="H19" s="36">
        <f t="shared" si="3"/>
        <v>0</v>
      </c>
      <c r="I19" s="37">
        <f>'تسويق صحي'!I17</f>
        <v>13.5</v>
      </c>
      <c r="J19" s="36">
        <f t="shared" si="4"/>
        <v>0</v>
      </c>
      <c r="K19" s="37">
        <f t="shared" si="5"/>
        <v>28.5</v>
      </c>
      <c r="L19" s="37">
        <f t="shared" si="6"/>
        <v>4.75</v>
      </c>
      <c r="M19" s="52">
        <f t="shared" si="7"/>
        <v>0</v>
      </c>
      <c r="N19" s="37">
        <f>'تحلبل قواعد البيانات'!I17</f>
        <v>17</v>
      </c>
      <c r="O19" s="36">
        <f t="shared" si="8"/>
        <v>0</v>
      </c>
      <c r="P19" s="37">
        <f>'تقرير التربص'!H17</f>
        <v>12</v>
      </c>
      <c r="Q19" s="36">
        <f t="shared" si="9"/>
        <v>4</v>
      </c>
      <c r="R19" s="37">
        <f t="shared" si="10"/>
        <v>29</v>
      </c>
      <c r="S19" s="37">
        <f t="shared" si="11"/>
        <v>9.6666666666666661</v>
      </c>
      <c r="T19" s="52">
        <f t="shared" si="12"/>
        <v>4</v>
      </c>
      <c r="U19" s="37">
        <f>'قانون المنافسة'!H17</f>
        <v>13</v>
      </c>
      <c r="V19" s="36">
        <f t="shared" si="13"/>
        <v>2</v>
      </c>
      <c r="W19" s="37">
        <f t="shared" si="14"/>
        <v>13</v>
      </c>
      <c r="X19" s="37">
        <f t="shared" si="15"/>
        <v>13</v>
      </c>
      <c r="Y19" s="36">
        <f t="shared" si="16"/>
        <v>2</v>
      </c>
      <c r="Z19" s="38">
        <f>إتجليزية!H17</f>
        <v>12.5</v>
      </c>
      <c r="AA19" s="36">
        <f t="shared" si="17"/>
        <v>1</v>
      </c>
      <c r="AB19" s="38">
        <f t="shared" si="18"/>
        <v>12.5</v>
      </c>
      <c r="AC19" s="38">
        <f t="shared" si="19"/>
        <v>12.5</v>
      </c>
      <c r="AD19" s="56">
        <f t="shared" si="20"/>
        <v>1</v>
      </c>
      <c r="AE19" s="57">
        <f t="shared" si="21"/>
        <v>7.5454545454545459</v>
      </c>
      <c r="AF19" s="54">
        <f t="shared" si="0"/>
        <v>7</v>
      </c>
      <c r="AG19" s="55" t="str">
        <f t="shared" si="1"/>
        <v>مؤجل</v>
      </c>
      <c r="AH19" s="8" t="str">
        <f t="shared" si="22"/>
        <v>مؤجل</v>
      </c>
    </row>
    <row r="20" spans="2:34" s="6" customFormat="1" ht="24.95" customHeight="1" thickBot="1">
      <c r="B20" s="28">
        <v>17</v>
      </c>
      <c r="C20" s="50" t="s">
        <v>82</v>
      </c>
      <c r="D20" s="50" t="s">
        <v>83</v>
      </c>
      <c r="E20" s="48">
        <f>'تسويق فندقي'!I18</f>
        <v>17</v>
      </c>
      <c r="F20" s="36">
        <f t="shared" si="2"/>
        <v>0</v>
      </c>
      <c r="G20" s="37">
        <f>'تسويق سياحي'!I18</f>
        <v>10</v>
      </c>
      <c r="H20" s="36">
        <f t="shared" si="3"/>
        <v>0</v>
      </c>
      <c r="I20" s="37">
        <f>'تسويق صحي'!I18</f>
        <v>24.5</v>
      </c>
      <c r="J20" s="36">
        <f t="shared" si="4"/>
        <v>6</v>
      </c>
      <c r="K20" s="37">
        <f t="shared" si="5"/>
        <v>51.5</v>
      </c>
      <c r="L20" s="37">
        <f t="shared" si="6"/>
        <v>8.5833333333333339</v>
      </c>
      <c r="M20" s="52">
        <f t="shared" si="7"/>
        <v>6</v>
      </c>
      <c r="N20" s="37">
        <f>'تحلبل قواعد البيانات'!I18</f>
        <v>13</v>
      </c>
      <c r="O20" s="36">
        <f t="shared" si="8"/>
        <v>0</v>
      </c>
      <c r="P20" s="37">
        <f>'تقرير التربص'!H18</f>
        <v>12</v>
      </c>
      <c r="Q20" s="36">
        <f t="shared" si="9"/>
        <v>4</v>
      </c>
      <c r="R20" s="37">
        <f t="shared" si="10"/>
        <v>25</v>
      </c>
      <c r="S20" s="37">
        <f t="shared" si="11"/>
        <v>8.3333333333333339</v>
      </c>
      <c r="T20" s="52">
        <f t="shared" si="12"/>
        <v>4</v>
      </c>
      <c r="U20" s="37">
        <f>'قانون المنافسة'!H18</f>
        <v>12.5</v>
      </c>
      <c r="V20" s="36">
        <f t="shared" si="13"/>
        <v>2</v>
      </c>
      <c r="W20" s="37">
        <f t="shared" si="14"/>
        <v>12.5</v>
      </c>
      <c r="X20" s="37">
        <f t="shared" si="15"/>
        <v>12.5</v>
      </c>
      <c r="Y20" s="36">
        <f t="shared" si="16"/>
        <v>2</v>
      </c>
      <c r="Z20" s="38">
        <f>إتجليزية!H18</f>
        <v>11</v>
      </c>
      <c r="AA20" s="36">
        <f t="shared" si="17"/>
        <v>1</v>
      </c>
      <c r="AB20" s="38">
        <f t="shared" si="18"/>
        <v>11</v>
      </c>
      <c r="AC20" s="38">
        <f t="shared" si="19"/>
        <v>11</v>
      </c>
      <c r="AD20" s="56">
        <f t="shared" si="20"/>
        <v>1</v>
      </c>
      <c r="AE20" s="57">
        <f t="shared" si="21"/>
        <v>9.0909090909090917</v>
      </c>
      <c r="AF20" s="54">
        <f t="shared" si="0"/>
        <v>13</v>
      </c>
      <c r="AG20" s="55" t="str">
        <f t="shared" si="1"/>
        <v>مؤجل</v>
      </c>
      <c r="AH20" s="8" t="str">
        <f t="shared" si="22"/>
        <v>مؤجل</v>
      </c>
    </row>
    <row r="21" spans="2:34" s="6" customFormat="1" ht="24.95" customHeight="1" thickBot="1">
      <c r="B21" s="28">
        <v>18</v>
      </c>
      <c r="C21" s="50" t="s">
        <v>84</v>
      </c>
      <c r="D21" s="50" t="s">
        <v>85</v>
      </c>
      <c r="E21" s="48">
        <f>'تسويق فندقي'!I19</f>
        <v>29</v>
      </c>
      <c r="F21" s="39">
        <f t="shared" si="2"/>
        <v>6</v>
      </c>
      <c r="G21" s="37">
        <f>'تسويق سياحي'!I19</f>
        <v>30</v>
      </c>
      <c r="H21" s="39">
        <f t="shared" si="3"/>
        <v>6</v>
      </c>
      <c r="I21" s="37">
        <f>'تسويق صحي'!I19</f>
        <v>34.5</v>
      </c>
      <c r="J21" s="39">
        <f t="shared" si="4"/>
        <v>6</v>
      </c>
      <c r="K21" s="38">
        <f t="shared" si="5"/>
        <v>93.5</v>
      </c>
      <c r="L21" s="38">
        <f t="shared" si="6"/>
        <v>15.583333333333334</v>
      </c>
      <c r="M21" s="56">
        <f t="shared" si="7"/>
        <v>18</v>
      </c>
      <c r="N21" s="37">
        <f>'تحلبل قواعد البيانات'!I19</f>
        <v>25</v>
      </c>
      <c r="O21" s="36">
        <f t="shared" si="8"/>
        <v>5</v>
      </c>
      <c r="P21" s="37">
        <f>'تقرير التربص'!H19</f>
        <v>15</v>
      </c>
      <c r="Q21" s="36">
        <f t="shared" si="9"/>
        <v>4</v>
      </c>
      <c r="R21" s="38">
        <f t="shared" si="10"/>
        <v>40</v>
      </c>
      <c r="S21" s="38">
        <f t="shared" si="11"/>
        <v>13.333333333333334</v>
      </c>
      <c r="T21" s="52">
        <f t="shared" si="12"/>
        <v>9</v>
      </c>
      <c r="U21" s="37">
        <f>'قانون المنافسة'!H19</f>
        <v>16</v>
      </c>
      <c r="V21" s="36">
        <f t="shared" si="13"/>
        <v>2</v>
      </c>
      <c r="W21" s="38">
        <f t="shared" si="14"/>
        <v>16</v>
      </c>
      <c r="X21" s="38">
        <f t="shared" si="15"/>
        <v>16</v>
      </c>
      <c r="Y21" s="36">
        <f t="shared" si="16"/>
        <v>2</v>
      </c>
      <c r="Z21" s="38">
        <f>إتجليزية!H19</f>
        <v>14.5</v>
      </c>
      <c r="AA21" s="39">
        <f t="shared" si="17"/>
        <v>1</v>
      </c>
      <c r="AB21" s="38">
        <f t="shared" si="18"/>
        <v>14.5</v>
      </c>
      <c r="AC21" s="38">
        <f t="shared" si="19"/>
        <v>14.5</v>
      </c>
      <c r="AD21" s="56">
        <f t="shared" si="20"/>
        <v>1</v>
      </c>
      <c r="AE21" s="57">
        <f t="shared" si="21"/>
        <v>14.909090909090908</v>
      </c>
      <c r="AF21" s="54">
        <f t="shared" si="0"/>
        <v>30</v>
      </c>
      <c r="AG21" s="55" t="str">
        <f t="shared" si="1"/>
        <v>ناجح</v>
      </c>
      <c r="AH21" s="8" t="str">
        <f t="shared" si="22"/>
        <v>ناجح</v>
      </c>
    </row>
    <row r="22" spans="2:34" s="6" customFormat="1" ht="24.95" customHeight="1" thickBot="1">
      <c r="B22" s="28">
        <v>19</v>
      </c>
      <c r="C22" s="50" t="s">
        <v>86</v>
      </c>
      <c r="D22" s="50" t="s">
        <v>87</v>
      </c>
      <c r="E22" s="59">
        <v>8</v>
      </c>
      <c r="F22" s="60">
        <f t="shared" si="2"/>
        <v>0</v>
      </c>
      <c r="G22" s="37">
        <f>'تسويق سياحي'!I20</f>
        <v>13</v>
      </c>
      <c r="H22" s="36">
        <f t="shared" si="3"/>
        <v>0</v>
      </c>
      <c r="I22" s="37">
        <f>'تسويق صحي'!I20</f>
        <v>15</v>
      </c>
      <c r="J22" s="36">
        <f t="shared" si="4"/>
        <v>0</v>
      </c>
      <c r="K22" s="37">
        <f t="shared" si="5"/>
        <v>36</v>
      </c>
      <c r="L22" s="37">
        <f t="shared" si="6"/>
        <v>6</v>
      </c>
      <c r="M22" s="52">
        <f t="shared" si="7"/>
        <v>0</v>
      </c>
      <c r="N22" s="37">
        <f>'تحلبل قواعد البيانات'!I20</f>
        <v>27</v>
      </c>
      <c r="O22" s="36">
        <f t="shared" si="8"/>
        <v>5</v>
      </c>
      <c r="P22" s="37">
        <f>'تقرير التربص'!H20</f>
        <v>13</v>
      </c>
      <c r="Q22" s="36">
        <f t="shared" si="9"/>
        <v>4</v>
      </c>
      <c r="R22" s="37">
        <f t="shared" si="10"/>
        <v>40</v>
      </c>
      <c r="S22" s="37">
        <f t="shared" si="11"/>
        <v>13.333333333333334</v>
      </c>
      <c r="T22" s="52">
        <f t="shared" si="12"/>
        <v>9</v>
      </c>
      <c r="U22" s="37">
        <f>'قانون المنافسة'!H20</f>
        <v>2</v>
      </c>
      <c r="V22" s="36">
        <f t="shared" si="13"/>
        <v>0</v>
      </c>
      <c r="W22" s="37">
        <f t="shared" si="14"/>
        <v>2</v>
      </c>
      <c r="X22" s="37">
        <f t="shared" si="15"/>
        <v>2</v>
      </c>
      <c r="Y22" s="36">
        <f t="shared" si="16"/>
        <v>0</v>
      </c>
      <c r="Z22" s="38">
        <f>إتجليزية!H20</f>
        <v>13.25</v>
      </c>
      <c r="AA22" s="36">
        <f t="shared" si="17"/>
        <v>1</v>
      </c>
      <c r="AB22" s="38">
        <f t="shared" si="18"/>
        <v>13.25</v>
      </c>
      <c r="AC22" s="38">
        <f t="shared" si="19"/>
        <v>13.25</v>
      </c>
      <c r="AD22" s="56">
        <f t="shared" si="20"/>
        <v>1</v>
      </c>
      <c r="AE22" s="61">
        <f t="shared" si="21"/>
        <v>8.295454545454545</v>
      </c>
      <c r="AF22" s="62">
        <f t="shared" si="0"/>
        <v>10</v>
      </c>
      <c r="AG22" s="63" t="str">
        <f t="shared" si="1"/>
        <v>مؤجل</v>
      </c>
      <c r="AH22" s="64" t="s">
        <v>107</v>
      </c>
    </row>
    <row r="23" spans="2:34" s="6" customFormat="1" ht="24.95" customHeight="1" thickBot="1">
      <c r="B23" s="28">
        <v>20</v>
      </c>
      <c r="C23" s="50" t="s">
        <v>88</v>
      </c>
      <c r="D23" s="50" t="s">
        <v>89</v>
      </c>
      <c r="E23" s="48">
        <f>'تسويق فندقي'!I21</f>
        <v>25</v>
      </c>
      <c r="F23" s="36">
        <f t="shared" si="2"/>
        <v>6</v>
      </c>
      <c r="G23" s="37">
        <f>'تسويق سياحي'!I21</f>
        <v>26.5</v>
      </c>
      <c r="H23" s="36">
        <f t="shared" si="3"/>
        <v>6</v>
      </c>
      <c r="I23" s="37">
        <f>'تسويق صحي'!I21</f>
        <v>29</v>
      </c>
      <c r="J23" s="36">
        <f t="shared" si="4"/>
        <v>6</v>
      </c>
      <c r="K23" s="37">
        <f t="shared" si="5"/>
        <v>80.5</v>
      </c>
      <c r="L23" s="37">
        <f t="shared" si="6"/>
        <v>13.416666666666666</v>
      </c>
      <c r="M23" s="52">
        <f t="shared" si="7"/>
        <v>18</v>
      </c>
      <c r="N23" s="37">
        <f>'تحلبل قواعد البيانات'!I21</f>
        <v>16</v>
      </c>
      <c r="O23" s="36">
        <f t="shared" si="8"/>
        <v>0</v>
      </c>
      <c r="P23" s="37">
        <f>'تقرير التربص'!H21</f>
        <v>14</v>
      </c>
      <c r="Q23" s="36">
        <f t="shared" si="9"/>
        <v>4</v>
      </c>
      <c r="R23" s="37">
        <f t="shared" si="10"/>
        <v>30</v>
      </c>
      <c r="S23" s="37">
        <f t="shared" si="11"/>
        <v>10</v>
      </c>
      <c r="T23" s="52">
        <f t="shared" si="12"/>
        <v>9</v>
      </c>
      <c r="U23" s="37">
        <f>'قانون المنافسة'!H21</f>
        <v>12.5</v>
      </c>
      <c r="V23" s="36">
        <f t="shared" si="13"/>
        <v>2</v>
      </c>
      <c r="W23" s="37">
        <f t="shared" si="14"/>
        <v>12.5</v>
      </c>
      <c r="X23" s="37">
        <f t="shared" si="15"/>
        <v>12.5</v>
      </c>
      <c r="Y23" s="36">
        <f t="shared" si="16"/>
        <v>2</v>
      </c>
      <c r="Z23" s="38">
        <f>إتجليزية!H21</f>
        <v>13.5</v>
      </c>
      <c r="AA23" s="36">
        <f t="shared" si="17"/>
        <v>1</v>
      </c>
      <c r="AB23" s="38">
        <f t="shared" si="18"/>
        <v>13.5</v>
      </c>
      <c r="AC23" s="38">
        <f t="shared" si="19"/>
        <v>13.5</v>
      </c>
      <c r="AD23" s="56">
        <f t="shared" si="20"/>
        <v>1</v>
      </c>
      <c r="AE23" s="57">
        <f t="shared" si="21"/>
        <v>12.409090909090908</v>
      </c>
      <c r="AF23" s="54">
        <f t="shared" si="0"/>
        <v>30</v>
      </c>
      <c r="AG23" s="55" t="str">
        <f t="shared" si="1"/>
        <v>ناجح</v>
      </c>
      <c r="AH23" s="8" t="str">
        <f t="shared" si="22"/>
        <v>ناجح</v>
      </c>
    </row>
    <row r="24" spans="2:34" s="6" customFormat="1" ht="24.95" customHeight="1" thickBot="1">
      <c r="B24" s="28">
        <v>21</v>
      </c>
      <c r="C24" s="50" t="s">
        <v>1</v>
      </c>
      <c r="D24" s="50" t="s">
        <v>90</v>
      </c>
      <c r="E24" s="48">
        <f>'تسويق فندقي'!I22</f>
        <v>20</v>
      </c>
      <c r="F24" s="36">
        <f t="shared" si="2"/>
        <v>6</v>
      </c>
      <c r="G24" s="37">
        <f>'تسويق سياحي'!I22</f>
        <v>20.5</v>
      </c>
      <c r="H24" s="36">
        <f t="shared" si="3"/>
        <v>6</v>
      </c>
      <c r="I24" s="37">
        <f>'تسويق صحي'!I22</f>
        <v>14</v>
      </c>
      <c r="J24" s="36">
        <f t="shared" si="4"/>
        <v>0</v>
      </c>
      <c r="K24" s="37">
        <f t="shared" si="5"/>
        <v>54.5</v>
      </c>
      <c r="L24" s="37">
        <f t="shared" si="6"/>
        <v>9.0833333333333339</v>
      </c>
      <c r="M24" s="52">
        <f t="shared" si="7"/>
        <v>12</v>
      </c>
      <c r="N24" s="37">
        <f>'تحلبل قواعد البيانات'!I22</f>
        <v>25</v>
      </c>
      <c r="O24" s="36">
        <f t="shared" si="8"/>
        <v>5</v>
      </c>
      <c r="P24" s="37">
        <f>'تقرير التربص'!H22</f>
        <v>14</v>
      </c>
      <c r="Q24" s="36">
        <f t="shared" si="9"/>
        <v>4</v>
      </c>
      <c r="R24" s="37">
        <f t="shared" si="10"/>
        <v>39</v>
      </c>
      <c r="S24" s="37">
        <f t="shared" si="11"/>
        <v>13</v>
      </c>
      <c r="T24" s="52">
        <f t="shared" si="12"/>
        <v>9</v>
      </c>
      <c r="U24" s="37">
        <f>'قانون المنافسة'!H22</f>
        <v>1</v>
      </c>
      <c r="V24" s="36">
        <f t="shared" si="13"/>
        <v>0</v>
      </c>
      <c r="W24" s="37">
        <f t="shared" si="14"/>
        <v>1</v>
      </c>
      <c r="X24" s="37">
        <f t="shared" si="15"/>
        <v>1</v>
      </c>
      <c r="Y24" s="36">
        <f t="shared" si="16"/>
        <v>0</v>
      </c>
      <c r="Z24" s="38">
        <f>إتجليزية!H22</f>
        <v>14</v>
      </c>
      <c r="AA24" s="36">
        <f t="shared" si="17"/>
        <v>1</v>
      </c>
      <c r="AB24" s="38">
        <f t="shared" si="18"/>
        <v>14</v>
      </c>
      <c r="AC24" s="38">
        <f t="shared" si="19"/>
        <v>14</v>
      </c>
      <c r="AD24" s="56">
        <f t="shared" si="20"/>
        <v>1</v>
      </c>
      <c r="AE24" s="57">
        <f t="shared" si="21"/>
        <v>9.8636363636363633</v>
      </c>
      <c r="AF24" s="54">
        <f t="shared" si="0"/>
        <v>22</v>
      </c>
      <c r="AG24" s="55" t="str">
        <f t="shared" si="1"/>
        <v>مؤجل</v>
      </c>
      <c r="AH24" s="8" t="str">
        <f t="shared" si="22"/>
        <v>مؤجل</v>
      </c>
    </row>
    <row r="25" spans="2:34" s="6" customFormat="1" ht="24.95" customHeight="1" thickBot="1">
      <c r="B25" s="28">
        <v>22</v>
      </c>
      <c r="C25" s="50" t="s">
        <v>91</v>
      </c>
      <c r="D25" s="50" t="s">
        <v>92</v>
      </c>
      <c r="E25" s="48">
        <f>'تسويق فندقي'!I23</f>
        <v>10</v>
      </c>
      <c r="F25" s="36">
        <f t="shared" si="2"/>
        <v>0</v>
      </c>
      <c r="G25" s="37">
        <f>'تسويق سياحي'!I23</f>
        <v>21</v>
      </c>
      <c r="H25" s="36">
        <f t="shared" si="3"/>
        <v>6</v>
      </c>
      <c r="I25" s="37">
        <f>'تسويق صحي'!I23</f>
        <v>26.5</v>
      </c>
      <c r="J25" s="36">
        <f t="shared" si="4"/>
        <v>6</v>
      </c>
      <c r="K25" s="37">
        <f t="shared" si="5"/>
        <v>57.5</v>
      </c>
      <c r="L25" s="37">
        <f t="shared" si="6"/>
        <v>9.5833333333333339</v>
      </c>
      <c r="M25" s="52">
        <f t="shared" si="7"/>
        <v>12</v>
      </c>
      <c r="N25" s="37">
        <f>'تحلبل قواعد البيانات'!I23</f>
        <v>20</v>
      </c>
      <c r="O25" s="36">
        <f t="shared" si="8"/>
        <v>5</v>
      </c>
      <c r="P25" s="37">
        <f>'تقرير التربص'!H23</f>
        <v>14</v>
      </c>
      <c r="Q25" s="36">
        <f t="shared" si="9"/>
        <v>4</v>
      </c>
      <c r="R25" s="37">
        <f t="shared" si="10"/>
        <v>34</v>
      </c>
      <c r="S25" s="37">
        <f t="shared" si="11"/>
        <v>11.333333333333334</v>
      </c>
      <c r="T25" s="52">
        <f t="shared" si="12"/>
        <v>9</v>
      </c>
      <c r="U25" s="37">
        <f>'قانون المنافسة'!H23</f>
        <v>2</v>
      </c>
      <c r="V25" s="36">
        <f t="shared" si="13"/>
        <v>0</v>
      </c>
      <c r="W25" s="37">
        <f t="shared" si="14"/>
        <v>2</v>
      </c>
      <c r="X25" s="37">
        <f t="shared" si="15"/>
        <v>2</v>
      </c>
      <c r="Y25" s="36">
        <f t="shared" si="16"/>
        <v>0</v>
      </c>
      <c r="Z25" s="38">
        <f>إتجليزية!H23</f>
        <v>14.75</v>
      </c>
      <c r="AA25" s="36">
        <f t="shared" si="17"/>
        <v>1</v>
      </c>
      <c r="AB25" s="38">
        <f t="shared" si="18"/>
        <v>14.75</v>
      </c>
      <c r="AC25" s="38">
        <f t="shared" si="19"/>
        <v>14.75</v>
      </c>
      <c r="AD25" s="56">
        <f t="shared" si="20"/>
        <v>1</v>
      </c>
      <c r="AE25" s="57">
        <f t="shared" si="21"/>
        <v>9.8409090909090917</v>
      </c>
      <c r="AF25" s="54">
        <f t="shared" si="0"/>
        <v>22</v>
      </c>
      <c r="AG25" s="55" t="str">
        <f t="shared" si="1"/>
        <v>مؤجل</v>
      </c>
      <c r="AH25" s="8" t="str">
        <f t="shared" si="22"/>
        <v>مؤجل</v>
      </c>
    </row>
    <row r="26" spans="2:34" s="6" customFormat="1" ht="24.95" customHeight="1">
      <c r="B26" s="28">
        <v>23</v>
      </c>
      <c r="C26" s="50" t="s">
        <v>93</v>
      </c>
      <c r="D26" s="50" t="s">
        <v>94</v>
      </c>
      <c r="E26" s="48">
        <f>'تسويق فندقي'!I24</f>
        <v>18</v>
      </c>
      <c r="F26" s="36">
        <f t="shared" si="2"/>
        <v>0</v>
      </c>
      <c r="G26" s="37">
        <f>'تسويق سياحي'!I24</f>
        <v>21.5</v>
      </c>
      <c r="H26" s="36">
        <f t="shared" si="3"/>
        <v>6</v>
      </c>
      <c r="I26" s="37">
        <f>'تسويق صحي'!I24</f>
        <v>26.5</v>
      </c>
      <c r="J26" s="36">
        <f t="shared" si="4"/>
        <v>6</v>
      </c>
      <c r="K26" s="37">
        <f t="shared" si="5"/>
        <v>66</v>
      </c>
      <c r="L26" s="37">
        <f t="shared" si="6"/>
        <v>11</v>
      </c>
      <c r="M26" s="52">
        <f t="shared" si="7"/>
        <v>18</v>
      </c>
      <c r="N26" s="37">
        <f>'تحلبل قواعد البيانات'!I24</f>
        <v>16.5</v>
      </c>
      <c r="O26" s="36">
        <f t="shared" si="8"/>
        <v>0</v>
      </c>
      <c r="P26" s="37">
        <f>'تقرير التربص'!H24</f>
        <v>15</v>
      </c>
      <c r="Q26" s="36">
        <f t="shared" si="9"/>
        <v>4</v>
      </c>
      <c r="R26" s="37">
        <f t="shared" si="10"/>
        <v>31.5</v>
      </c>
      <c r="S26" s="37">
        <f t="shared" si="11"/>
        <v>10.5</v>
      </c>
      <c r="T26" s="52">
        <f t="shared" si="12"/>
        <v>9</v>
      </c>
      <c r="U26" s="37">
        <f>'قانون المنافسة'!H24</f>
        <v>1.5</v>
      </c>
      <c r="V26" s="36">
        <f t="shared" si="13"/>
        <v>0</v>
      </c>
      <c r="W26" s="37">
        <f t="shared" si="14"/>
        <v>1.5</v>
      </c>
      <c r="X26" s="37">
        <f t="shared" si="15"/>
        <v>1.5</v>
      </c>
      <c r="Y26" s="36">
        <f t="shared" si="16"/>
        <v>0</v>
      </c>
      <c r="Z26" s="38">
        <f>إتجليزية!H24</f>
        <v>16.5</v>
      </c>
      <c r="AA26" s="36">
        <f t="shared" si="17"/>
        <v>1</v>
      </c>
      <c r="AB26" s="37">
        <f t="shared" si="18"/>
        <v>16.5</v>
      </c>
      <c r="AC26" s="37">
        <f t="shared" si="19"/>
        <v>16.5</v>
      </c>
      <c r="AD26" s="52">
        <f t="shared" si="20"/>
        <v>1</v>
      </c>
      <c r="AE26" s="53">
        <f t="shared" si="21"/>
        <v>10.5</v>
      </c>
      <c r="AF26" s="54">
        <f t="shared" si="0"/>
        <v>30</v>
      </c>
      <c r="AG26" s="55" t="str">
        <f t="shared" si="1"/>
        <v>ناجح</v>
      </c>
      <c r="AH26" s="8" t="str">
        <f t="shared" si="22"/>
        <v>ناجح</v>
      </c>
    </row>
    <row r="27" spans="2:34" s="6" customFormat="1" ht="24.95" customHeight="1" thickBot="1">
      <c r="B27" s="28">
        <v>24</v>
      </c>
      <c r="C27" s="51" t="s">
        <v>95</v>
      </c>
      <c r="D27" s="51" t="s">
        <v>96</v>
      </c>
      <c r="E27" s="84" t="s">
        <v>104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6"/>
    </row>
    <row r="28" spans="2:34" s="6" customFormat="1" ht="24.95" customHeight="1">
      <c r="B28" s="28">
        <v>25</v>
      </c>
      <c r="C28" s="51" t="s">
        <v>97</v>
      </c>
      <c r="D28" s="51" t="s">
        <v>98</v>
      </c>
      <c r="E28" s="48">
        <f>'تسويق فندقي'!I26</f>
        <v>25</v>
      </c>
      <c r="F28" s="36">
        <f t="shared" si="2"/>
        <v>6</v>
      </c>
      <c r="G28" s="37">
        <f>'تسويق سياحي'!I26</f>
        <v>30</v>
      </c>
      <c r="H28" s="36">
        <f t="shared" si="3"/>
        <v>6</v>
      </c>
      <c r="I28" s="37">
        <f>'تسويق صحي'!I26</f>
        <v>28</v>
      </c>
      <c r="J28" s="36">
        <f t="shared" si="4"/>
        <v>6</v>
      </c>
      <c r="K28" s="37">
        <f t="shared" si="5"/>
        <v>83</v>
      </c>
      <c r="L28" s="37">
        <f t="shared" si="6"/>
        <v>13.833333333333334</v>
      </c>
      <c r="M28" s="52">
        <f t="shared" si="7"/>
        <v>18</v>
      </c>
      <c r="N28" s="37">
        <f>'تحلبل قواعد البيانات'!I26</f>
        <v>25</v>
      </c>
      <c r="O28" s="36">
        <f t="shared" si="8"/>
        <v>5</v>
      </c>
      <c r="P28" s="37">
        <f>'تقرير التربص'!H26</f>
        <v>10</v>
      </c>
      <c r="Q28" s="36">
        <f t="shared" si="9"/>
        <v>4</v>
      </c>
      <c r="R28" s="37">
        <f t="shared" si="10"/>
        <v>35</v>
      </c>
      <c r="S28" s="37">
        <f t="shared" si="11"/>
        <v>11.666666666666666</v>
      </c>
      <c r="T28" s="52">
        <f t="shared" si="12"/>
        <v>9</v>
      </c>
      <c r="U28" s="37">
        <f>'قانون المنافسة'!H26</f>
        <v>17</v>
      </c>
      <c r="V28" s="36">
        <f t="shared" si="13"/>
        <v>2</v>
      </c>
      <c r="W28" s="37">
        <f t="shared" si="14"/>
        <v>17</v>
      </c>
      <c r="X28" s="37">
        <f t="shared" si="15"/>
        <v>17</v>
      </c>
      <c r="Y28" s="36">
        <f t="shared" si="16"/>
        <v>2</v>
      </c>
      <c r="Z28" s="38">
        <f>إتجليزية!H26</f>
        <v>13</v>
      </c>
      <c r="AA28" s="36">
        <f t="shared" si="17"/>
        <v>1</v>
      </c>
      <c r="AB28" s="37">
        <f t="shared" si="18"/>
        <v>13</v>
      </c>
      <c r="AC28" s="37">
        <f t="shared" si="19"/>
        <v>13</v>
      </c>
      <c r="AD28" s="52">
        <f t="shared" si="20"/>
        <v>1</v>
      </c>
      <c r="AE28" s="53">
        <f t="shared" si="21"/>
        <v>13.454545454545455</v>
      </c>
      <c r="AF28" s="54">
        <f t="shared" si="0"/>
        <v>30</v>
      </c>
      <c r="AG28" s="55" t="str">
        <f t="shared" si="1"/>
        <v>ناجح</v>
      </c>
      <c r="AH28" s="8" t="str">
        <f t="shared" si="22"/>
        <v>ناجح</v>
      </c>
    </row>
    <row r="29" spans="2:34" s="6" customFormat="1" ht="24.95" customHeight="1" thickBot="1">
      <c r="B29" s="28">
        <v>26</v>
      </c>
      <c r="C29" s="51" t="s">
        <v>99</v>
      </c>
      <c r="D29" s="51" t="s">
        <v>100</v>
      </c>
      <c r="E29" s="84" t="s">
        <v>104</v>
      </c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6"/>
    </row>
    <row r="30" spans="2:34" s="6" customFormat="1" ht="24.95" customHeight="1">
      <c r="B30" s="28">
        <v>27</v>
      </c>
      <c r="C30" s="51" t="s">
        <v>101</v>
      </c>
      <c r="D30" s="51" t="s">
        <v>102</v>
      </c>
      <c r="E30" s="48">
        <f>'تسويق فندقي'!I28</f>
        <v>18.5</v>
      </c>
      <c r="F30" s="36">
        <f t="shared" si="2"/>
        <v>0</v>
      </c>
      <c r="G30" s="37">
        <f>'تسويق سياحي'!I28</f>
        <v>16</v>
      </c>
      <c r="H30" s="36">
        <f t="shared" si="3"/>
        <v>0</v>
      </c>
      <c r="I30" s="37">
        <f>'تسويق صحي'!I28</f>
        <v>15</v>
      </c>
      <c r="J30" s="36">
        <f t="shared" si="4"/>
        <v>0</v>
      </c>
      <c r="K30" s="37">
        <f t="shared" si="5"/>
        <v>49.5</v>
      </c>
      <c r="L30" s="37">
        <f t="shared" si="6"/>
        <v>8.25</v>
      </c>
      <c r="M30" s="52">
        <f t="shared" si="7"/>
        <v>0</v>
      </c>
      <c r="N30" s="37">
        <f>'تحلبل قواعد البيانات'!I28</f>
        <v>16</v>
      </c>
      <c r="O30" s="36">
        <f t="shared" si="8"/>
        <v>0</v>
      </c>
      <c r="P30" s="37">
        <f>'تقرير التربص'!H28</f>
        <v>10</v>
      </c>
      <c r="Q30" s="36">
        <f t="shared" si="9"/>
        <v>4</v>
      </c>
      <c r="R30" s="37">
        <f t="shared" si="10"/>
        <v>26</v>
      </c>
      <c r="S30" s="37">
        <f t="shared" si="11"/>
        <v>8.6666666666666661</v>
      </c>
      <c r="T30" s="52">
        <f t="shared" si="12"/>
        <v>4</v>
      </c>
      <c r="U30" s="37">
        <f>'قانون المنافسة'!H28</f>
        <v>10.5</v>
      </c>
      <c r="V30" s="36">
        <f t="shared" si="13"/>
        <v>2</v>
      </c>
      <c r="W30" s="37">
        <f t="shared" si="14"/>
        <v>10.5</v>
      </c>
      <c r="X30" s="37">
        <f t="shared" si="15"/>
        <v>10.5</v>
      </c>
      <c r="Y30" s="36">
        <f t="shared" si="16"/>
        <v>2</v>
      </c>
      <c r="Z30" s="38">
        <f>إتجليزية!H28</f>
        <v>13.5</v>
      </c>
      <c r="AA30" s="36">
        <f t="shared" si="17"/>
        <v>1</v>
      </c>
      <c r="AB30" s="37">
        <f t="shared" si="18"/>
        <v>13.5</v>
      </c>
      <c r="AC30" s="37">
        <f t="shared" si="19"/>
        <v>13.5</v>
      </c>
      <c r="AD30" s="52">
        <f t="shared" si="20"/>
        <v>1</v>
      </c>
      <c r="AE30" s="53">
        <f t="shared" si="21"/>
        <v>9.045454545454545</v>
      </c>
      <c r="AF30" s="54">
        <f t="shared" si="0"/>
        <v>7</v>
      </c>
      <c r="AG30" s="55" t="str">
        <f t="shared" si="1"/>
        <v>مؤجل</v>
      </c>
      <c r="AH30" s="8" t="str">
        <f t="shared" si="22"/>
        <v>مؤجل</v>
      </c>
    </row>
    <row r="31" spans="2:34" s="30" customFormat="1" ht="18" hidden="1" customHeight="1" thickBot="1">
      <c r="B31" s="31">
        <v>36</v>
      </c>
      <c r="C31" s="32" t="s">
        <v>23</v>
      </c>
      <c r="D31" s="33" t="s">
        <v>0</v>
      </c>
      <c r="E31" s="40"/>
      <c r="F31" s="41">
        <f>IF(E31&gt;=20,6,0)</f>
        <v>0</v>
      </c>
      <c r="G31" s="42"/>
      <c r="H31" s="41">
        <f>IF(G31&gt;=20,6,0)</f>
        <v>0</v>
      </c>
      <c r="I31" s="42"/>
      <c r="J31" s="41">
        <f>IF(I31&gt;=20,6,0)</f>
        <v>0</v>
      </c>
      <c r="K31" s="43">
        <f>E31+G31+I31</f>
        <v>0</v>
      </c>
      <c r="L31" s="42">
        <f>K31/6</f>
        <v>0</v>
      </c>
      <c r="M31" s="44">
        <f>IF(L31&gt;=10,18,F31+H31+J31)</f>
        <v>0</v>
      </c>
      <c r="N31" s="42"/>
      <c r="O31" s="41">
        <f>IF(N31&gt;=10,4,0)</f>
        <v>0</v>
      </c>
      <c r="P31" s="42"/>
      <c r="Q31" s="41">
        <f>IF(P31&gt;=20,5,0)</f>
        <v>0</v>
      </c>
      <c r="R31" s="43">
        <f>N31+P31</f>
        <v>0</v>
      </c>
      <c r="S31" s="42">
        <f>R31/3</f>
        <v>0</v>
      </c>
      <c r="T31" s="44">
        <f>IF(S31&gt;=10,9,O31+Q31)</f>
        <v>0</v>
      </c>
      <c r="U31" s="42"/>
      <c r="V31" s="41">
        <f>IF(U31&gt;=10,2,0)</f>
        <v>0</v>
      </c>
      <c r="W31" s="42">
        <f>U31</f>
        <v>0</v>
      </c>
      <c r="X31" s="42">
        <f>W31/1</f>
        <v>0</v>
      </c>
      <c r="Y31" s="41">
        <f>IF(X31&gt;=10,2,V31)</f>
        <v>0</v>
      </c>
      <c r="Z31" s="42"/>
      <c r="AA31" s="41">
        <f>IF(Z31&gt;=10,1,0)</f>
        <v>0</v>
      </c>
      <c r="AB31" s="43">
        <f>Z31</f>
        <v>0</v>
      </c>
      <c r="AC31" s="42">
        <f>AB31/1</f>
        <v>0</v>
      </c>
      <c r="AD31" s="44">
        <f>IF(AC31&gt;=10,1,AA31)</f>
        <v>0</v>
      </c>
      <c r="AE31" s="45">
        <f>(AB31+W31+R31+K31)/11</f>
        <v>0</v>
      </c>
      <c r="AF31" s="46">
        <f t="shared" ref="AF31:AF37" si="23">IF(AE31&gt;=10,30,M31+T31+Y31+AD31)</f>
        <v>0</v>
      </c>
      <c r="AG31" s="34" t="str">
        <f t="shared" ref="AG31:AG37" si="24">IF(AF31=30,"ناجح","مؤجل")</f>
        <v>مؤجل</v>
      </c>
      <c r="AH31" s="35" t="str">
        <f>IF(AND(AF31&gt;=30),"ناجح","مؤجل")</f>
        <v>مؤجل</v>
      </c>
    </row>
    <row r="32" spans="2:34" s="30" customFormat="1" ht="18" hidden="1" customHeight="1" thickBot="1">
      <c r="B32" s="31">
        <v>37</v>
      </c>
      <c r="C32" s="32" t="s">
        <v>24</v>
      </c>
      <c r="D32" s="32" t="s">
        <v>25</v>
      </c>
      <c r="E32" s="42"/>
      <c r="F32" s="41">
        <f t="shared" ref="F32:F37" si="25">IF(E32&gt;=20,6,0)</f>
        <v>0</v>
      </c>
      <c r="G32" s="42"/>
      <c r="H32" s="41">
        <f t="shared" ref="H32:H37" si="26">IF(G32&gt;=20,6,0)</f>
        <v>0</v>
      </c>
      <c r="I32" s="42"/>
      <c r="J32" s="41">
        <f t="shared" ref="J32:J37" si="27">IF(I32&gt;=20,6,0)</f>
        <v>0</v>
      </c>
      <c r="K32" s="43">
        <f t="shared" ref="K32:K37" si="28">E32+G32+I32</f>
        <v>0</v>
      </c>
      <c r="L32" s="42">
        <f t="shared" ref="L32:L37" si="29">K32/6</f>
        <v>0</v>
      </c>
      <c r="M32" s="44">
        <f t="shared" ref="M32:M37" si="30">IF(L32&gt;=10,18,F32+H32+J32)</f>
        <v>0</v>
      </c>
      <c r="N32" s="42"/>
      <c r="O32" s="41">
        <f t="shared" ref="O32:O37" si="31">IF(N32&gt;=10,4,0)</f>
        <v>0</v>
      </c>
      <c r="P32" s="42"/>
      <c r="Q32" s="41">
        <f t="shared" ref="Q32:Q37" si="32">IF(P32&gt;=20,5,0)</f>
        <v>0</v>
      </c>
      <c r="R32" s="43">
        <f t="shared" ref="R32:R37" si="33">N32+P32</f>
        <v>0</v>
      </c>
      <c r="S32" s="42">
        <f t="shared" ref="S32:S37" si="34">R32/3</f>
        <v>0</v>
      </c>
      <c r="T32" s="44">
        <f t="shared" ref="T32:T37" si="35">IF(S32&gt;=9,9,O32+Q32)</f>
        <v>0</v>
      </c>
      <c r="U32" s="42"/>
      <c r="V32" s="41">
        <f t="shared" ref="V32:V37" si="36">IF(U32&gt;=10,2,0)</f>
        <v>0</v>
      </c>
      <c r="W32" s="42">
        <f t="shared" ref="W32:W37" si="37">U32</f>
        <v>0</v>
      </c>
      <c r="X32" s="42">
        <f t="shared" ref="X32:X37" si="38">W32/1</f>
        <v>0</v>
      </c>
      <c r="Y32" s="41">
        <f t="shared" ref="Y32:Y37" si="39">IF(X32&gt;=10,2,V32)</f>
        <v>0</v>
      </c>
      <c r="Z32" s="42"/>
      <c r="AA32" s="41">
        <f t="shared" ref="AA32:AA37" si="40">IF(Z32&gt;=10,1,0)</f>
        <v>0</v>
      </c>
      <c r="AB32" s="43">
        <f t="shared" ref="AB32:AB37" si="41">Z32</f>
        <v>0</v>
      </c>
      <c r="AC32" s="42">
        <f t="shared" ref="AC32:AC37" si="42">AB32/1</f>
        <v>0</v>
      </c>
      <c r="AD32" s="44">
        <f t="shared" ref="AD32:AD37" si="43">IF(AC32&gt;=10,1,AA32)</f>
        <v>0</v>
      </c>
      <c r="AE32" s="45">
        <f t="shared" ref="AE32:AE35" si="44">(AB32+W32+R32+K32)/11</f>
        <v>0</v>
      </c>
      <c r="AF32" s="46">
        <f t="shared" si="23"/>
        <v>0</v>
      </c>
      <c r="AG32" s="34" t="str">
        <f t="shared" si="24"/>
        <v>مؤجل</v>
      </c>
      <c r="AH32" s="35" t="str">
        <f t="shared" ref="AH32:AH37" si="45">IF(AND(AF32&gt;=30),"ناجح","مؤجل")</f>
        <v>مؤجل</v>
      </c>
    </row>
    <row r="33" spans="2:35" s="30" customFormat="1" ht="18" hidden="1" customHeight="1" thickBot="1">
      <c r="B33" s="31">
        <v>38</v>
      </c>
      <c r="C33" s="32" t="s">
        <v>26</v>
      </c>
      <c r="D33" s="32" t="s">
        <v>22</v>
      </c>
      <c r="E33" s="42"/>
      <c r="F33" s="41">
        <f t="shared" si="25"/>
        <v>0</v>
      </c>
      <c r="G33" s="42"/>
      <c r="H33" s="41">
        <f t="shared" si="26"/>
        <v>0</v>
      </c>
      <c r="I33" s="42"/>
      <c r="J33" s="41">
        <f t="shared" si="27"/>
        <v>0</v>
      </c>
      <c r="K33" s="43">
        <f t="shared" si="28"/>
        <v>0</v>
      </c>
      <c r="L33" s="42">
        <f t="shared" si="29"/>
        <v>0</v>
      </c>
      <c r="M33" s="44">
        <f t="shared" si="30"/>
        <v>0</v>
      </c>
      <c r="N33" s="42"/>
      <c r="O33" s="41">
        <f t="shared" si="31"/>
        <v>0</v>
      </c>
      <c r="P33" s="42"/>
      <c r="Q33" s="41">
        <f t="shared" si="32"/>
        <v>0</v>
      </c>
      <c r="R33" s="43">
        <f t="shared" si="33"/>
        <v>0</v>
      </c>
      <c r="S33" s="42">
        <f t="shared" si="34"/>
        <v>0</v>
      </c>
      <c r="T33" s="44">
        <f t="shared" si="35"/>
        <v>0</v>
      </c>
      <c r="U33" s="42"/>
      <c r="V33" s="41">
        <f t="shared" si="36"/>
        <v>0</v>
      </c>
      <c r="W33" s="42">
        <f t="shared" si="37"/>
        <v>0</v>
      </c>
      <c r="X33" s="42">
        <f t="shared" si="38"/>
        <v>0</v>
      </c>
      <c r="Y33" s="41">
        <f t="shared" si="39"/>
        <v>0</v>
      </c>
      <c r="Z33" s="42"/>
      <c r="AA33" s="41">
        <f t="shared" si="40"/>
        <v>0</v>
      </c>
      <c r="AB33" s="43">
        <f t="shared" si="41"/>
        <v>0</v>
      </c>
      <c r="AC33" s="42">
        <f t="shared" si="42"/>
        <v>0</v>
      </c>
      <c r="AD33" s="44">
        <f t="shared" si="43"/>
        <v>0</v>
      </c>
      <c r="AE33" s="45">
        <f t="shared" si="44"/>
        <v>0</v>
      </c>
      <c r="AF33" s="46">
        <f t="shared" si="23"/>
        <v>0</v>
      </c>
      <c r="AG33" s="34" t="str">
        <f t="shared" si="24"/>
        <v>مؤجل</v>
      </c>
      <c r="AH33" s="35" t="str">
        <f t="shared" si="45"/>
        <v>مؤجل</v>
      </c>
    </row>
    <row r="34" spans="2:35" s="30" customFormat="1" ht="18" hidden="1" customHeight="1" thickBot="1">
      <c r="B34" s="31">
        <v>39</v>
      </c>
      <c r="C34" s="32" t="s">
        <v>27</v>
      </c>
      <c r="D34" s="32" t="s">
        <v>28</v>
      </c>
      <c r="E34" s="42"/>
      <c r="F34" s="41">
        <f t="shared" si="25"/>
        <v>0</v>
      </c>
      <c r="G34" s="42"/>
      <c r="H34" s="41">
        <f t="shared" si="26"/>
        <v>0</v>
      </c>
      <c r="I34" s="42"/>
      <c r="J34" s="41">
        <f t="shared" si="27"/>
        <v>0</v>
      </c>
      <c r="K34" s="43">
        <f t="shared" si="28"/>
        <v>0</v>
      </c>
      <c r="L34" s="42">
        <f t="shared" si="29"/>
        <v>0</v>
      </c>
      <c r="M34" s="44">
        <f t="shared" si="30"/>
        <v>0</v>
      </c>
      <c r="N34" s="42"/>
      <c r="O34" s="41">
        <f t="shared" si="31"/>
        <v>0</v>
      </c>
      <c r="P34" s="42"/>
      <c r="Q34" s="41">
        <f t="shared" si="32"/>
        <v>0</v>
      </c>
      <c r="R34" s="43">
        <f t="shared" si="33"/>
        <v>0</v>
      </c>
      <c r="S34" s="42">
        <f t="shared" si="34"/>
        <v>0</v>
      </c>
      <c r="T34" s="44">
        <f t="shared" si="35"/>
        <v>0</v>
      </c>
      <c r="U34" s="42"/>
      <c r="V34" s="41">
        <f t="shared" si="36"/>
        <v>0</v>
      </c>
      <c r="W34" s="42">
        <f t="shared" si="37"/>
        <v>0</v>
      </c>
      <c r="X34" s="42">
        <f t="shared" si="38"/>
        <v>0</v>
      </c>
      <c r="Y34" s="41">
        <f t="shared" si="39"/>
        <v>0</v>
      </c>
      <c r="Z34" s="42"/>
      <c r="AA34" s="41">
        <f t="shared" si="40"/>
        <v>0</v>
      </c>
      <c r="AB34" s="43">
        <f t="shared" si="41"/>
        <v>0</v>
      </c>
      <c r="AC34" s="42">
        <f t="shared" si="42"/>
        <v>0</v>
      </c>
      <c r="AD34" s="44">
        <f t="shared" si="43"/>
        <v>0</v>
      </c>
      <c r="AE34" s="45">
        <f t="shared" si="44"/>
        <v>0</v>
      </c>
      <c r="AF34" s="46">
        <f t="shared" si="23"/>
        <v>0</v>
      </c>
      <c r="AG34" s="34" t="str">
        <f t="shared" si="24"/>
        <v>مؤجل</v>
      </c>
      <c r="AH34" s="35" t="str">
        <f t="shared" si="45"/>
        <v>مؤجل</v>
      </c>
    </row>
    <row r="35" spans="2:35" s="30" customFormat="1" ht="18" hidden="1" customHeight="1" thickBot="1">
      <c r="B35" s="31">
        <v>40</v>
      </c>
      <c r="C35" s="32" t="s">
        <v>29</v>
      </c>
      <c r="D35" s="32" t="s">
        <v>30</v>
      </c>
      <c r="E35" s="42"/>
      <c r="F35" s="41">
        <f t="shared" si="25"/>
        <v>0</v>
      </c>
      <c r="G35" s="42"/>
      <c r="H35" s="41">
        <f t="shared" si="26"/>
        <v>0</v>
      </c>
      <c r="I35" s="42"/>
      <c r="J35" s="41">
        <f t="shared" si="27"/>
        <v>0</v>
      </c>
      <c r="K35" s="43">
        <f t="shared" si="28"/>
        <v>0</v>
      </c>
      <c r="L35" s="42">
        <f t="shared" si="29"/>
        <v>0</v>
      </c>
      <c r="M35" s="44">
        <f t="shared" si="30"/>
        <v>0</v>
      </c>
      <c r="N35" s="42"/>
      <c r="O35" s="41">
        <f t="shared" si="31"/>
        <v>0</v>
      </c>
      <c r="P35" s="42"/>
      <c r="Q35" s="41">
        <f t="shared" si="32"/>
        <v>0</v>
      </c>
      <c r="R35" s="43">
        <f t="shared" si="33"/>
        <v>0</v>
      </c>
      <c r="S35" s="42">
        <f t="shared" si="34"/>
        <v>0</v>
      </c>
      <c r="T35" s="44">
        <f t="shared" si="35"/>
        <v>0</v>
      </c>
      <c r="U35" s="42"/>
      <c r="V35" s="41">
        <f t="shared" si="36"/>
        <v>0</v>
      </c>
      <c r="W35" s="42">
        <f t="shared" si="37"/>
        <v>0</v>
      </c>
      <c r="X35" s="42">
        <f t="shared" si="38"/>
        <v>0</v>
      </c>
      <c r="Y35" s="41">
        <f t="shared" si="39"/>
        <v>0</v>
      </c>
      <c r="Z35" s="42"/>
      <c r="AA35" s="41">
        <f t="shared" si="40"/>
        <v>0</v>
      </c>
      <c r="AB35" s="43">
        <f t="shared" si="41"/>
        <v>0</v>
      </c>
      <c r="AC35" s="42">
        <f t="shared" si="42"/>
        <v>0</v>
      </c>
      <c r="AD35" s="44">
        <f t="shared" si="43"/>
        <v>0</v>
      </c>
      <c r="AE35" s="45">
        <f t="shared" si="44"/>
        <v>0</v>
      </c>
      <c r="AF35" s="46">
        <f t="shared" si="23"/>
        <v>0</v>
      </c>
      <c r="AG35" s="34" t="str">
        <f t="shared" si="24"/>
        <v>مؤجل</v>
      </c>
      <c r="AH35" s="35" t="str">
        <f t="shared" si="45"/>
        <v>مؤجل</v>
      </c>
    </row>
    <row r="36" spans="2:35" s="30" customFormat="1" ht="18" hidden="1" customHeight="1" thickBot="1">
      <c r="B36" s="31">
        <v>41</v>
      </c>
      <c r="C36" s="32" t="s">
        <v>31</v>
      </c>
      <c r="D36" s="32" t="s">
        <v>32</v>
      </c>
      <c r="E36" s="42"/>
      <c r="F36" s="41">
        <f t="shared" si="25"/>
        <v>0</v>
      </c>
      <c r="G36" s="42"/>
      <c r="H36" s="41">
        <f t="shared" si="26"/>
        <v>0</v>
      </c>
      <c r="I36" s="42"/>
      <c r="J36" s="41">
        <f t="shared" si="27"/>
        <v>0</v>
      </c>
      <c r="K36" s="43">
        <f t="shared" si="28"/>
        <v>0</v>
      </c>
      <c r="L36" s="42">
        <f t="shared" si="29"/>
        <v>0</v>
      </c>
      <c r="M36" s="44">
        <f t="shared" si="30"/>
        <v>0</v>
      </c>
      <c r="N36" s="42"/>
      <c r="O36" s="41">
        <f t="shared" si="31"/>
        <v>0</v>
      </c>
      <c r="P36" s="42"/>
      <c r="Q36" s="41">
        <f t="shared" si="32"/>
        <v>0</v>
      </c>
      <c r="R36" s="43">
        <f t="shared" si="33"/>
        <v>0</v>
      </c>
      <c r="S36" s="42">
        <f t="shared" si="34"/>
        <v>0</v>
      </c>
      <c r="T36" s="44">
        <f t="shared" si="35"/>
        <v>0</v>
      </c>
      <c r="U36" s="42"/>
      <c r="V36" s="41">
        <f t="shared" si="36"/>
        <v>0</v>
      </c>
      <c r="W36" s="42">
        <f t="shared" si="37"/>
        <v>0</v>
      </c>
      <c r="X36" s="42">
        <f t="shared" si="38"/>
        <v>0</v>
      </c>
      <c r="Y36" s="41">
        <f t="shared" si="39"/>
        <v>0</v>
      </c>
      <c r="Z36" s="42"/>
      <c r="AA36" s="41">
        <f t="shared" si="40"/>
        <v>0</v>
      </c>
      <c r="AB36" s="43">
        <f t="shared" si="41"/>
        <v>0</v>
      </c>
      <c r="AC36" s="42">
        <f t="shared" si="42"/>
        <v>0</v>
      </c>
      <c r="AD36" s="44">
        <f t="shared" si="43"/>
        <v>0</v>
      </c>
      <c r="AE36" s="45">
        <f>(AB36+W36+R36+K36)/11</f>
        <v>0</v>
      </c>
      <c r="AF36" s="46">
        <f t="shared" si="23"/>
        <v>0</v>
      </c>
      <c r="AG36" s="34" t="str">
        <f t="shared" si="24"/>
        <v>مؤجل</v>
      </c>
      <c r="AH36" s="35" t="str">
        <f t="shared" si="45"/>
        <v>مؤجل</v>
      </c>
    </row>
    <row r="37" spans="2:35" s="30" customFormat="1" ht="18" hidden="1" customHeight="1">
      <c r="B37" s="31">
        <v>42</v>
      </c>
      <c r="C37" s="32" t="s">
        <v>33</v>
      </c>
      <c r="D37" s="32" t="s">
        <v>34</v>
      </c>
      <c r="E37" s="42"/>
      <c r="F37" s="41">
        <f t="shared" si="25"/>
        <v>0</v>
      </c>
      <c r="G37" s="42"/>
      <c r="H37" s="41">
        <f t="shared" si="26"/>
        <v>0</v>
      </c>
      <c r="I37" s="42"/>
      <c r="J37" s="41">
        <f t="shared" si="27"/>
        <v>0</v>
      </c>
      <c r="K37" s="43">
        <f t="shared" si="28"/>
        <v>0</v>
      </c>
      <c r="L37" s="42">
        <f t="shared" si="29"/>
        <v>0</v>
      </c>
      <c r="M37" s="44">
        <f t="shared" si="30"/>
        <v>0</v>
      </c>
      <c r="N37" s="42"/>
      <c r="O37" s="41">
        <f t="shared" si="31"/>
        <v>0</v>
      </c>
      <c r="P37" s="42"/>
      <c r="Q37" s="41">
        <f t="shared" si="32"/>
        <v>0</v>
      </c>
      <c r="R37" s="43">
        <f t="shared" si="33"/>
        <v>0</v>
      </c>
      <c r="S37" s="42">
        <f t="shared" si="34"/>
        <v>0</v>
      </c>
      <c r="T37" s="44">
        <f t="shared" si="35"/>
        <v>0</v>
      </c>
      <c r="U37" s="42"/>
      <c r="V37" s="41">
        <f t="shared" si="36"/>
        <v>0</v>
      </c>
      <c r="W37" s="42">
        <f t="shared" si="37"/>
        <v>0</v>
      </c>
      <c r="X37" s="42">
        <f t="shared" si="38"/>
        <v>0</v>
      </c>
      <c r="Y37" s="41">
        <f t="shared" si="39"/>
        <v>0</v>
      </c>
      <c r="Z37" s="42"/>
      <c r="AA37" s="41">
        <f t="shared" si="40"/>
        <v>0</v>
      </c>
      <c r="AB37" s="43">
        <f t="shared" si="41"/>
        <v>0</v>
      </c>
      <c r="AC37" s="42">
        <f t="shared" si="42"/>
        <v>0</v>
      </c>
      <c r="AD37" s="44">
        <f t="shared" si="43"/>
        <v>0</v>
      </c>
      <c r="AE37" s="45">
        <f t="shared" ref="AE37" si="46">(AB37+W37+R37+K37)/11</f>
        <v>0</v>
      </c>
      <c r="AF37" s="46">
        <f t="shared" si="23"/>
        <v>0</v>
      </c>
      <c r="AG37" s="34" t="str">
        <f t="shared" si="24"/>
        <v>مؤجل</v>
      </c>
      <c r="AH37" s="35" t="str">
        <f t="shared" si="45"/>
        <v>مؤجل</v>
      </c>
    </row>
    <row r="38" spans="2:35" s="6" customFormat="1" ht="26.1" customHeight="1">
      <c r="B38" s="96" t="s">
        <v>15</v>
      </c>
      <c r="C38" s="97"/>
      <c r="D38" s="98"/>
      <c r="E38" s="92" t="s">
        <v>106</v>
      </c>
      <c r="F38" s="102"/>
      <c r="G38" s="92" t="s">
        <v>106</v>
      </c>
      <c r="H38" s="102"/>
      <c r="I38" s="92" t="s">
        <v>35</v>
      </c>
      <c r="J38" s="102"/>
      <c r="K38" s="105"/>
      <c r="L38" s="106"/>
      <c r="M38" s="107"/>
      <c r="N38" s="92" t="s">
        <v>48</v>
      </c>
      <c r="O38" s="111"/>
      <c r="P38" s="92" t="s">
        <v>49</v>
      </c>
      <c r="Q38" s="111"/>
      <c r="R38" s="105"/>
      <c r="S38" s="93"/>
      <c r="T38" s="102"/>
      <c r="U38" s="92" t="s">
        <v>36</v>
      </c>
      <c r="V38" s="111"/>
      <c r="W38" s="9"/>
      <c r="X38" s="9"/>
      <c r="Y38" s="9"/>
      <c r="Z38" s="92" t="s">
        <v>105</v>
      </c>
      <c r="AA38" s="111"/>
      <c r="AB38" s="92"/>
      <c r="AC38" s="93"/>
      <c r="AD38" s="93"/>
      <c r="AE38" s="93"/>
      <c r="AF38" s="93"/>
      <c r="AG38" s="7"/>
      <c r="AH38" s="10"/>
    </row>
    <row r="39" spans="2:35" s="6" customFormat="1" ht="26.1" customHeight="1">
      <c r="B39" s="99"/>
      <c r="C39" s="100"/>
      <c r="D39" s="101"/>
      <c r="E39" s="103"/>
      <c r="F39" s="104"/>
      <c r="G39" s="103"/>
      <c r="H39" s="104"/>
      <c r="I39" s="103"/>
      <c r="J39" s="104"/>
      <c r="K39" s="108"/>
      <c r="L39" s="109"/>
      <c r="M39" s="110"/>
      <c r="N39" s="112"/>
      <c r="O39" s="113"/>
      <c r="P39" s="112"/>
      <c r="Q39" s="113"/>
      <c r="R39" s="108"/>
      <c r="S39" s="95"/>
      <c r="T39" s="114"/>
      <c r="U39" s="112"/>
      <c r="V39" s="113"/>
      <c r="W39" s="11"/>
      <c r="X39" s="12"/>
      <c r="Y39" s="12"/>
      <c r="Z39" s="112"/>
      <c r="AA39" s="113"/>
      <c r="AB39" s="94"/>
      <c r="AC39" s="95"/>
      <c r="AD39" s="95"/>
      <c r="AE39" s="95"/>
      <c r="AF39" s="95"/>
      <c r="AG39" s="7"/>
      <c r="AH39" s="13"/>
      <c r="AI39" s="14"/>
    </row>
    <row r="40" spans="2:35">
      <c r="AI40" s="16"/>
    </row>
  </sheetData>
  <mergeCells count="40">
    <mergeCell ref="B1:B3"/>
    <mergeCell ref="AB38:AF39"/>
    <mergeCell ref="B38:D39"/>
    <mergeCell ref="E38:F39"/>
    <mergeCell ref="G38:H39"/>
    <mergeCell ref="I38:J39"/>
    <mergeCell ref="K38:M39"/>
    <mergeCell ref="N38:O39"/>
    <mergeCell ref="P38:Q39"/>
    <mergeCell ref="R38:R39"/>
    <mergeCell ref="S38:T39"/>
    <mergeCell ref="U38:V39"/>
    <mergeCell ref="Z38:AA39"/>
    <mergeCell ref="AF1:AF3"/>
    <mergeCell ref="U2:V2"/>
    <mergeCell ref="X2:X3"/>
    <mergeCell ref="U1:Y1"/>
    <mergeCell ref="Z1:AD1"/>
    <mergeCell ref="AE1:AE3"/>
    <mergeCell ref="E29:AH29"/>
    <mergeCell ref="E27:AH27"/>
    <mergeCell ref="AH1:AH3"/>
    <mergeCell ref="S1:T1"/>
    <mergeCell ref="S2:S3"/>
    <mergeCell ref="Y2:Y3"/>
    <mergeCell ref="Z2:AA2"/>
    <mergeCell ref="AC2:AC3"/>
    <mergeCell ref="T2:T3"/>
    <mergeCell ref="AD2:AD3"/>
    <mergeCell ref="C1:C3"/>
    <mergeCell ref="D1:D3"/>
    <mergeCell ref="E1:M1"/>
    <mergeCell ref="N1:R1"/>
    <mergeCell ref="N2:O2"/>
    <mergeCell ref="P2:Q2"/>
    <mergeCell ref="E2:F2"/>
    <mergeCell ref="G2:H2"/>
    <mergeCell ref="I2:J2"/>
    <mergeCell ref="L2:L3"/>
    <mergeCell ref="M2:M3"/>
  </mergeCells>
  <printOptions horizontalCentered="1" verticalCentered="1"/>
  <pageMargins left="0" right="0" top="0.78740157480314965" bottom="0.39370078740157483" header="0.39370078740157483" footer="0.39370078740157483"/>
  <pageSetup paperSize="9" scale="56" orientation="landscape" verticalDpi="180" r:id="rId1"/>
  <headerFooter alignWithMargins="0">
    <oddHeader>&amp;L&amp;"Comic Sans MS,Gras"&amp;18السنة الثالثة
2019/2018&amp;C&amp;"Comic Sans MS,Gras"&amp;18&amp;Uمحضر المداولات للسداسي السادس (الدورة الأولى)
تسويق الخدمات
الفوج&amp;P
&amp;R&amp;"Arial,Gras"&amp;14جامعة باجي مختار-عنابة
كلية العلوم الاقتصادية وعلوم التسيير
قسم العلوم المالية</oddHeader>
    <oddFooter>&amp;L&amp;"Comic Sans MS,Gras"&amp;16رئيس القسم&amp;R&amp;"Comic Sans MS,Gras"&amp;16رئيس لجنة المداولات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تسويق فندقي</vt:lpstr>
      <vt:lpstr>تسويق سياحي</vt:lpstr>
      <vt:lpstr>تسويق صحي</vt:lpstr>
      <vt:lpstr>تحلبل قواعد البيانات</vt:lpstr>
      <vt:lpstr>تقرير التربص</vt:lpstr>
      <vt:lpstr>قانون المنافسة</vt:lpstr>
      <vt:lpstr>إتجليزية</vt:lpstr>
      <vt:lpstr>Sem6(MKG S)</vt:lpstr>
      <vt:lpstr>'Sem6(MKG S)'!Zone_d_impression</vt:lpstr>
      <vt:lpstr>إتجليزية!Zone_d_impression</vt:lpstr>
      <vt:lpstr>'تحلبل قواعد البيانات'!Zone_d_impression</vt:lpstr>
      <vt:lpstr>'تسويق سياحي'!Zone_d_impression</vt:lpstr>
      <vt:lpstr>'تسويق صحي'!Zone_d_impression</vt:lpstr>
      <vt:lpstr>'تسويق فندقي'!Zone_d_impression</vt:lpstr>
      <vt:lpstr>'تقرير التربص'!Zone_d_impression</vt:lpstr>
      <vt:lpstr>'قانون المنافسة'!Zone_d_impression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2019-07-10T09:42:00Z</dcterms:modified>
</cp:coreProperties>
</file>