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9660" tabRatio="513"/>
  </bookViews>
  <sheets>
    <sheet name="PVD" sheetId="11" r:id="rId1"/>
  </sheets>
  <calcPr calcId="124519"/>
</workbook>
</file>

<file path=xl/calcChain.xml><?xml version="1.0" encoding="utf-8"?>
<calcChain xmlns="http://schemas.openxmlformats.org/spreadsheetml/2006/main">
  <c r="AX62" i="11"/>
  <c r="EF61"/>
  <c r="EE61"/>
  <c r="DY61"/>
  <c r="DX61"/>
  <c r="DH61"/>
  <c r="DG61"/>
  <c r="DF61"/>
  <c r="DE61"/>
  <c r="DD61"/>
  <c r="DI61" s="1"/>
  <c r="DC61"/>
  <c r="DA61"/>
  <c r="CZ61"/>
  <c r="CY61"/>
  <c r="CX61"/>
  <c r="CW61"/>
  <c r="CV61"/>
  <c r="CN61"/>
  <c r="CO61" s="1"/>
  <c r="CL61"/>
  <c r="CJ61"/>
  <c r="CK61" s="1"/>
  <c r="CH61"/>
  <c r="CF61"/>
  <c r="CI61" s="1"/>
  <c r="CC61"/>
  <c r="CD61" s="1"/>
  <c r="CA61"/>
  <c r="BY61"/>
  <c r="CB61" s="1"/>
  <c r="BV61"/>
  <c r="BW61" s="1"/>
  <c r="BT61"/>
  <c r="BU61" s="1"/>
  <c r="BR61"/>
  <c r="BO61"/>
  <c r="BL61"/>
  <c r="BM61" s="1"/>
  <c r="BJ61"/>
  <c r="BH61"/>
  <c r="BE61"/>
  <c r="BB61"/>
  <c r="AZ61"/>
  <c r="AY61"/>
  <c r="AS61"/>
  <c r="AP61"/>
  <c r="DJ61" s="1"/>
  <c r="AN61"/>
  <c r="AO61" s="1"/>
  <c r="AL61"/>
  <c r="AM61" s="1"/>
  <c r="AJ61"/>
  <c r="AG61"/>
  <c r="AH61" s="1"/>
  <c r="AE61"/>
  <c r="AF61" s="1"/>
  <c r="AC61"/>
  <c r="Z61"/>
  <c r="AA61" s="1"/>
  <c r="X61"/>
  <c r="V61"/>
  <c r="S61"/>
  <c r="P61"/>
  <c r="Q61" s="1"/>
  <c r="N61"/>
  <c r="O61" s="1"/>
  <c r="L61"/>
  <c r="I61"/>
  <c r="F61"/>
  <c r="EF60"/>
  <c r="EE60"/>
  <c r="DY60"/>
  <c r="DX60"/>
  <c r="DH60"/>
  <c r="DG60"/>
  <c r="DF60"/>
  <c r="DE60"/>
  <c r="DD60"/>
  <c r="DI60" s="1"/>
  <c r="DC60"/>
  <c r="DA60"/>
  <c r="CZ60"/>
  <c r="CY60"/>
  <c r="CX60"/>
  <c r="CW60"/>
  <c r="CV60"/>
  <c r="CN60"/>
  <c r="CO60" s="1"/>
  <c r="CL60"/>
  <c r="CJ60"/>
  <c r="CK60" s="1"/>
  <c r="CH60"/>
  <c r="CF60"/>
  <c r="CI60" s="1"/>
  <c r="CC60"/>
  <c r="CD60" s="1"/>
  <c r="CA60"/>
  <c r="BY60"/>
  <c r="CB60" s="1"/>
  <c r="BW60"/>
  <c r="BV60"/>
  <c r="BU60"/>
  <c r="BT60"/>
  <c r="BR60"/>
  <c r="BO60"/>
  <c r="BM60"/>
  <c r="BL60"/>
  <c r="BK60"/>
  <c r="BJ60"/>
  <c r="BH60"/>
  <c r="BE60"/>
  <c r="BB60"/>
  <c r="AZ60"/>
  <c r="AY60"/>
  <c r="AS60"/>
  <c r="AP60"/>
  <c r="DJ60" s="1"/>
  <c r="AN60"/>
  <c r="AO60" s="1"/>
  <c r="AL60"/>
  <c r="AM60" s="1"/>
  <c r="AJ60"/>
  <c r="AG60"/>
  <c r="AH60" s="1"/>
  <c r="AE60"/>
  <c r="AF60" s="1"/>
  <c r="AC60"/>
  <c r="Z60"/>
  <c r="AA60" s="1"/>
  <c r="X60"/>
  <c r="V60"/>
  <c r="S60"/>
  <c r="P60"/>
  <c r="Q60" s="1"/>
  <c r="N60"/>
  <c r="L60"/>
  <c r="I60"/>
  <c r="F60"/>
  <c r="EF59"/>
  <c r="EE59"/>
  <c r="DY59"/>
  <c r="DX59"/>
  <c r="DH59"/>
  <c r="DG59"/>
  <c r="DF59"/>
  <c r="DE59"/>
  <c r="DD59"/>
  <c r="DI59" s="1"/>
  <c r="DC59"/>
  <c r="DA59"/>
  <c r="CZ59"/>
  <c r="CY59"/>
  <c r="CX59"/>
  <c r="CW59"/>
  <c r="CV59"/>
  <c r="CN59"/>
  <c r="CO59" s="1"/>
  <c r="CL59"/>
  <c r="CJ59"/>
  <c r="CK59" s="1"/>
  <c r="CH59"/>
  <c r="CF59"/>
  <c r="CI59" s="1"/>
  <c r="CC59"/>
  <c r="CD59" s="1"/>
  <c r="CA59"/>
  <c r="BY59"/>
  <c r="CB59" s="1"/>
  <c r="BV59"/>
  <c r="BW59" s="1"/>
  <c r="BT59"/>
  <c r="BU59" s="1"/>
  <c r="BR59"/>
  <c r="BO59"/>
  <c r="BL59"/>
  <c r="BM59" s="1"/>
  <c r="BJ59"/>
  <c r="BH59"/>
  <c r="BE59"/>
  <c r="BB59"/>
  <c r="AZ59"/>
  <c r="AY59"/>
  <c r="AS59"/>
  <c r="AP59"/>
  <c r="DJ59" s="1"/>
  <c r="AN59"/>
  <c r="AO59" s="1"/>
  <c r="AL59"/>
  <c r="AM59" s="1"/>
  <c r="AJ59"/>
  <c r="AH59"/>
  <c r="AG59"/>
  <c r="AF59"/>
  <c r="AE59"/>
  <c r="AC59"/>
  <c r="Z59"/>
  <c r="AA59" s="1"/>
  <c r="X59"/>
  <c r="V59"/>
  <c r="S59"/>
  <c r="P59"/>
  <c r="Q59" s="1"/>
  <c r="N59"/>
  <c r="O59" s="1"/>
  <c r="L59"/>
  <c r="I59"/>
  <c r="F59"/>
  <c r="EF58"/>
  <c r="EE58"/>
  <c r="DY58"/>
  <c r="DX58"/>
  <c r="DH58"/>
  <c r="DG58"/>
  <c r="DF58"/>
  <c r="DE58"/>
  <c r="DD58"/>
  <c r="DC58"/>
  <c r="DA58"/>
  <c r="CZ58"/>
  <c r="CY58"/>
  <c r="CX58"/>
  <c r="CW58"/>
  <c r="CV58"/>
  <c r="CN58"/>
  <c r="CO58" s="1"/>
  <c r="CL58"/>
  <c r="CJ58"/>
  <c r="CK58" s="1"/>
  <c r="CH58"/>
  <c r="CF58"/>
  <c r="CI58" s="1"/>
  <c r="CC58"/>
  <c r="CD58" s="1"/>
  <c r="CA58"/>
  <c r="BY58"/>
  <c r="CB58" s="1"/>
  <c r="BV58"/>
  <c r="BW58" s="1"/>
  <c r="BT58"/>
  <c r="BU58" s="1"/>
  <c r="BR58"/>
  <c r="BO58"/>
  <c r="BL58"/>
  <c r="BM58" s="1"/>
  <c r="BJ58"/>
  <c r="BH58"/>
  <c r="BE58"/>
  <c r="BB58"/>
  <c r="BK58" s="1"/>
  <c r="AZ58"/>
  <c r="AY58"/>
  <c r="AS58"/>
  <c r="AP58"/>
  <c r="DJ58" s="1"/>
  <c r="AN58"/>
  <c r="AO58" s="1"/>
  <c r="AL58"/>
  <c r="AM58" s="1"/>
  <c r="AJ58"/>
  <c r="AG58"/>
  <c r="AH58" s="1"/>
  <c r="AE58"/>
  <c r="AF58" s="1"/>
  <c r="AC58"/>
  <c r="Z58"/>
  <c r="AA58" s="1"/>
  <c r="X58"/>
  <c r="V58"/>
  <c r="S58"/>
  <c r="P58"/>
  <c r="Q58" s="1"/>
  <c r="N58"/>
  <c r="L58"/>
  <c r="I58"/>
  <c r="F58"/>
  <c r="EF57"/>
  <c r="EE57"/>
  <c r="DY57"/>
  <c r="DX57"/>
  <c r="DH57"/>
  <c r="DG57"/>
  <c r="DF57"/>
  <c r="DE57"/>
  <c r="DD57"/>
  <c r="DI57" s="1"/>
  <c r="DC57"/>
  <c r="DA57"/>
  <c r="CZ57"/>
  <c r="CY57"/>
  <c r="CX57"/>
  <c r="CW57"/>
  <c r="CV57"/>
  <c r="CN57"/>
  <c r="CO57" s="1"/>
  <c r="CL57"/>
  <c r="CJ57"/>
  <c r="CK57" s="1"/>
  <c r="CH57"/>
  <c r="CF57"/>
  <c r="CI57" s="1"/>
  <c r="CC57"/>
  <c r="CD57" s="1"/>
  <c r="CA57"/>
  <c r="BY57"/>
  <c r="CB57" s="1"/>
  <c r="BV57"/>
  <c r="BW57" s="1"/>
  <c r="BT57"/>
  <c r="BU57" s="1"/>
  <c r="BR57"/>
  <c r="BO57"/>
  <c r="BL57"/>
  <c r="BM57" s="1"/>
  <c r="BJ57"/>
  <c r="BH57"/>
  <c r="BE57"/>
  <c r="BB57"/>
  <c r="AZ57"/>
  <c r="AY57"/>
  <c r="AS57"/>
  <c r="AP57"/>
  <c r="DJ57" s="1"/>
  <c r="AN57"/>
  <c r="AO57" s="1"/>
  <c r="AL57"/>
  <c r="AM57" s="1"/>
  <c r="AJ57"/>
  <c r="AG57"/>
  <c r="AH57" s="1"/>
  <c r="AE57"/>
  <c r="AF57" s="1"/>
  <c r="AC57"/>
  <c r="Z57"/>
  <c r="AA57" s="1"/>
  <c r="X57"/>
  <c r="V57"/>
  <c r="S57"/>
  <c r="P57"/>
  <c r="Q57" s="1"/>
  <c r="N57"/>
  <c r="L57"/>
  <c r="I57"/>
  <c r="F57"/>
  <c r="EF56"/>
  <c r="EE56"/>
  <c r="DY56"/>
  <c r="DX56"/>
  <c r="DH56"/>
  <c r="DG56"/>
  <c r="DF56"/>
  <c r="DE56"/>
  <c r="DD56"/>
  <c r="DI56" s="1"/>
  <c r="DC56"/>
  <c r="DA56"/>
  <c r="CZ56"/>
  <c r="CY56"/>
  <c r="CX56"/>
  <c r="CW56"/>
  <c r="CV56"/>
  <c r="CN56"/>
  <c r="CO56" s="1"/>
  <c r="DP56" s="1"/>
  <c r="CL56"/>
  <c r="DM56" s="1"/>
  <c r="CK56"/>
  <c r="CJ56"/>
  <c r="CH56"/>
  <c r="CF56"/>
  <c r="CI56" s="1"/>
  <c r="CC56"/>
  <c r="CD56" s="1"/>
  <c r="CA56"/>
  <c r="BY56"/>
  <c r="CB56" s="1"/>
  <c r="BV56"/>
  <c r="BW56" s="1"/>
  <c r="BT56"/>
  <c r="BU56" s="1"/>
  <c r="BR56"/>
  <c r="BO56"/>
  <c r="BL56"/>
  <c r="BM56" s="1"/>
  <c r="BJ56"/>
  <c r="BH56"/>
  <c r="BE56"/>
  <c r="BB56"/>
  <c r="AZ56"/>
  <c r="AY56"/>
  <c r="AS56"/>
  <c r="AP56"/>
  <c r="AR56" s="1"/>
  <c r="AN56"/>
  <c r="AO56" s="1"/>
  <c r="AL56"/>
  <c r="AM56" s="1"/>
  <c r="AJ56"/>
  <c r="AG56"/>
  <c r="AH56" s="1"/>
  <c r="AE56"/>
  <c r="AF56" s="1"/>
  <c r="AC56"/>
  <c r="Z56"/>
  <c r="AA56" s="1"/>
  <c r="X56"/>
  <c r="V56"/>
  <c r="S56"/>
  <c r="P56"/>
  <c r="Q56" s="1"/>
  <c r="N56"/>
  <c r="O56" s="1"/>
  <c r="L56"/>
  <c r="I56"/>
  <c r="F56"/>
  <c r="CL50"/>
  <c r="AX40"/>
  <c r="CQ37"/>
  <c r="CR37" s="1"/>
  <c r="CQ38"/>
  <c r="CR38" s="1"/>
  <c r="CQ39"/>
  <c r="CR39" s="1"/>
  <c r="DZ58" l="1"/>
  <c r="EA58" s="1"/>
  <c r="BK56"/>
  <c r="DZ56"/>
  <c r="EA56" s="1"/>
  <c r="Y56"/>
  <c r="Y58"/>
  <c r="CQ56"/>
  <c r="CR56" s="1"/>
  <c r="BK57"/>
  <c r="CQ58"/>
  <c r="CR58" s="1"/>
  <c r="Y59"/>
  <c r="O60"/>
  <c r="AQ60" s="1"/>
  <c r="DK60" s="1"/>
  <c r="Y60"/>
  <c r="Y61"/>
  <c r="DJ56"/>
  <c r="DT56" s="1"/>
  <c r="EB56" s="1"/>
  <c r="O57"/>
  <c r="Y57"/>
  <c r="CQ57"/>
  <c r="CR57" s="1"/>
  <c r="DZ57"/>
  <c r="EA57" s="1"/>
  <c r="O58"/>
  <c r="DI58"/>
  <c r="EI58" s="1"/>
  <c r="BK59"/>
  <c r="CQ59"/>
  <c r="CR59" s="1"/>
  <c r="DZ59"/>
  <c r="EA59" s="1"/>
  <c r="CQ60"/>
  <c r="CR60" s="1"/>
  <c r="DZ60"/>
  <c r="EA60" s="1"/>
  <c r="BK61"/>
  <c r="CM61" s="1"/>
  <c r="DN61" s="1"/>
  <c r="CQ61"/>
  <c r="CR61" s="1"/>
  <c r="DZ61"/>
  <c r="EA61" s="1"/>
  <c r="DP61"/>
  <c r="CS61"/>
  <c r="EI61"/>
  <c r="EJ61"/>
  <c r="AR61"/>
  <c r="AT61"/>
  <c r="CP61"/>
  <c r="CT61"/>
  <c r="DM61"/>
  <c r="DT61" s="1"/>
  <c r="AQ61"/>
  <c r="DK61" s="1"/>
  <c r="DB61"/>
  <c r="DP60"/>
  <c r="CS60"/>
  <c r="EI60"/>
  <c r="EJ60"/>
  <c r="AR60"/>
  <c r="AT60"/>
  <c r="CP60"/>
  <c r="CT60"/>
  <c r="DM60"/>
  <c r="DT60" s="1"/>
  <c r="EB60" s="1"/>
  <c r="CM60"/>
  <c r="DN60" s="1"/>
  <c r="DB60"/>
  <c r="DP59"/>
  <c r="CS59"/>
  <c r="EI59"/>
  <c r="EJ59"/>
  <c r="AR59"/>
  <c r="AT59"/>
  <c r="CP59"/>
  <c r="CT59"/>
  <c r="DM59"/>
  <c r="DT59" s="1"/>
  <c r="EB59" s="1"/>
  <c r="AQ59"/>
  <c r="DK59" s="1"/>
  <c r="CM59"/>
  <c r="DN59" s="1"/>
  <c r="DB59"/>
  <c r="DP58"/>
  <c r="CS58"/>
  <c r="EJ58"/>
  <c r="AQ58"/>
  <c r="DK58" s="1"/>
  <c r="DP57"/>
  <c r="CS57"/>
  <c r="EI57"/>
  <c r="EJ57"/>
  <c r="AR57"/>
  <c r="AT57"/>
  <c r="CP57"/>
  <c r="CT57"/>
  <c r="DM57"/>
  <c r="DT57" s="1"/>
  <c r="AR58"/>
  <c r="AT58"/>
  <c r="CP58"/>
  <c r="CT58"/>
  <c r="DM58"/>
  <c r="DT58" s="1"/>
  <c r="EB58" s="1"/>
  <c r="CM57"/>
  <c r="DN57" s="1"/>
  <c r="DB57"/>
  <c r="CM58"/>
  <c r="DN58" s="1"/>
  <c r="DR58" s="1"/>
  <c r="DS58" s="1"/>
  <c r="DB58"/>
  <c r="EJ56"/>
  <c r="EI56"/>
  <c r="AQ56"/>
  <c r="DK56" s="1"/>
  <c r="CM56"/>
  <c r="DN56" s="1"/>
  <c r="CS56"/>
  <c r="DB56"/>
  <c r="AT56"/>
  <c r="CP56"/>
  <c r="CT56"/>
  <c r="DR56" l="1"/>
  <c r="DS56" s="1"/>
  <c r="DR60"/>
  <c r="DS60" s="1"/>
  <c r="AQ57"/>
  <c r="DK57" s="1"/>
  <c r="DO57" s="1"/>
  <c r="EL57" s="1"/>
  <c r="DO61"/>
  <c r="EL61" s="1"/>
  <c r="EB57"/>
  <c r="EB61"/>
  <c r="EG61"/>
  <c r="EH61"/>
  <c r="EK61"/>
  <c r="DL61"/>
  <c r="DQ61" s="1"/>
  <c r="AU61"/>
  <c r="DR61"/>
  <c r="DS61" s="1"/>
  <c r="EG60"/>
  <c r="EH60"/>
  <c r="DL60"/>
  <c r="DQ60" s="1"/>
  <c r="AU60"/>
  <c r="DO60"/>
  <c r="EL60" s="1"/>
  <c r="EG59"/>
  <c r="EH59"/>
  <c r="DL59"/>
  <c r="DQ59" s="1"/>
  <c r="AU59"/>
  <c r="DO59"/>
  <c r="EL59" s="1"/>
  <c r="DR59"/>
  <c r="DS59" s="1"/>
  <c r="EG58"/>
  <c r="EH58"/>
  <c r="EG57"/>
  <c r="EH57"/>
  <c r="EK57"/>
  <c r="DL58"/>
  <c r="DQ58" s="1"/>
  <c r="AU58"/>
  <c r="DL57"/>
  <c r="DQ57" s="1"/>
  <c r="AU57"/>
  <c r="DR57"/>
  <c r="DS57" s="1"/>
  <c r="DO58"/>
  <c r="EL58" s="1"/>
  <c r="DL56"/>
  <c r="DQ56" s="1"/>
  <c r="AU56"/>
  <c r="DO56"/>
  <c r="EL56" s="1"/>
  <c r="EH56"/>
  <c r="EG56"/>
  <c r="EK60" l="1"/>
  <c r="EK59"/>
  <c r="EK58"/>
  <c r="EK56"/>
  <c r="CT38"/>
  <c r="CT39"/>
  <c r="DY39"/>
  <c r="DX39"/>
  <c r="DL39"/>
  <c r="DM39"/>
  <c r="DN39"/>
  <c r="DJ39"/>
  <c r="EH39"/>
  <c r="EG39"/>
  <c r="EF39"/>
  <c r="EE39"/>
  <c r="DZ39" l="1"/>
  <c r="EA39" s="1"/>
  <c r="EE9"/>
  <c r="EF9"/>
  <c r="EE10"/>
  <c r="EF10"/>
  <c r="EE11"/>
  <c r="EF11"/>
  <c r="EE12"/>
  <c r="EF12"/>
  <c r="EE13"/>
  <c r="EF13"/>
  <c r="EE14"/>
  <c r="EF14"/>
  <c r="EE15"/>
  <c r="EF15"/>
  <c r="EE16"/>
  <c r="EF16"/>
  <c r="EE17"/>
  <c r="EF17"/>
  <c r="EE18"/>
  <c r="EF18"/>
  <c r="EE19"/>
  <c r="EF19"/>
  <c r="EE20"/>
  <c r="EF20"/>
  <c r="EE21"/>
  <c r="EF21"/>
  <c r="EE22"/>
  <c r="EF22"/>
  <c r="EE23"/>
  <c r="EF23"/>
  <c r="EE24"/>
  <c r="EF24"/>
  <c r="EE25"/>
  <c r="EF25"/>
  <c r="EE26"/>
  <c r="EF26"/>
  <c r="EE27"/>
  <c r="EF27"/>
  <c r="EE28"/>
  <c r="EF28"/>
  <c r="EE29"/>
  <c r="EF29"/>
  <c r="EE30"/>
  <c r="EF30"/>
  <c r="EE31"/>
  <c r="EF31"/>
  <c r="EE32"/>
  <c r="EF32"/>
  <c r="EE33"/>
  <c r="EF33"/>
  <c r="EE34"/>
  <c r="EF34"/>
  <c r="EE35"/>
  <c r="EF35"/>
  <c r="EE36"/>
  <c r="EF36"/>
  <c r="EE37"/>
  <c r="EF37"/>
  <c r="EE38"/>
  <c r="EF38"/>
  <c r="EF8"/>
  <c r="EE8"/>
  <c r="AU37" l="1"/>
  <c r="AU38"/>
  <c r="AU39"/>
  <c r="AR39"/>
  <c r="AR37"/>
  <c r="DH39" l="1"/>
  <c r="DG39"/>
  <c r="DF39"/>
  <c r="DE39"/>
  <c r="DD39"/>
  <c r="DC39"/>
  <c r="DG34"/>
  <c r="DH34"/>
  <c r="DG35"/>
  <c r="DH35"/>
  <c r="DG36"/>
  <c r="DH36"/>
  <c r="DG37"/>
  <c r="DI37" s="1"/>
  <c r="DH37"/>
  <c r="DJ37"/>
  <c r="DK37"/>
  <c r="DL37"/>
  <c r="DM37"/>
  <c r="DN37"/>
  <c r="DP37"/>
  <c r="DG38"/>
  <c r="DH38"/>
  <c r="DJ38"/>
  <c r="DM38"/>
  <c r="DC34"/>
  <c r="DC35"/>
  <c r="DC36"/>
  <c r="DC37"/>
  <c r="DC38"/>
  <c r="CZ34"/>
  <c r="CZ35"/>
  <c r="CZ36"/>
  <c r="CZ37"/>
  <c r="CZ38"/>
  <c r="CY34"/>
  <c r="CY35"/>
  <c r="CY36"/>
  <c r="CY37"/>
  <c r="CY38"/>
  <c r="CX34"/>
  <c r="CX35"/>
  <c r="CX36"/>
  <c r="CX37"/>
  <c r="CX38"/>
  <c r="CW33"/>
  <c r="CW34"/>
  <c r="DB34" s="1"/>
  <c r="CW35"/>
  <c r="DB35" s="1"/>
  <c r="CW36"/>
  <c r="DB36" s="1"/>
  <c r="CW37"/>
  <c r="CW38"/>
  <c r="DB38" s="1"/>
  <c r="CV33"/>
  <c r="CV34"/>
  <c r="CV35"/>
  <c r="CV36"/>
  <c r="CV37"/>
  <c r="CV38"/>
  <c r="CT37"/>
  <c r="CN39"/>
  <c r="CO39" s="1"/>
  <c r="DP39" s="1"/>
  <c r="DQ39" s="1"/>
  <c r="AZ39"/>
  <c r="AY39"/>
  <c r="AZ37"/>
  <c r="AY37"/>
  <c r="EG38" l="1"/>
  <c r="EH38"/>
  <c r="EG36"/>
  <c r="EH36"/>
  <c r="EG34"/>
  <c r="EH34"/>
  <c r="DT37"/>
  <c r="EB37" s="1"/>
  <c r="DT39"/>
  <c r="EB39" s="1"/>
  <c r="EG35"/>
  <c r="EH35"/>
  <c r="EJ37"/>
  <c r="EI37"/>
  <c r="DI39"/>
  <c r="DR37"/>
  <c r="DS37" s="1"/>
  <c r="DB37"/>
  <c r="DO37"/>
  <c r="EL37" s="1"/>
  <c r="DQ37"/>
  <c r="AQ39"/>
  <c r="DY38"/>
  <c r="DX38"/>
  <c r="DF38"/>
  <c r="DT38" s="1"/>
  <c r="DE38"/>
  <c r="DD38"/>
  <c r="DI38" s="1"/>
  <c r="DA38"/>
  <c r="CN38"/>
  <c r="CO38" s="1"/>
  <c r="AZ38"/>
  <c r="AY38"/>
  <c r="DF10"/>
  <c r="DG10"/>
  <c r="DH10"/>
  <c r="DF11"/>
  <c r="DG11"/>
  <c r="DH11"/>
  <c r="DF12"/>
  <c r="DG12"/>
  <c r="DH12"/>
  <c r="DF13"/>
  <c r="DG13"/>
  <c r="DH13"/>
  <c r="DF14"/>
  <c r="DG14"/>
  <c r="DH14"/>
  <c r="DF15"/>
  <c r="DG15"/>
  <c r="DH15"/>
  <c r="DF16"/>
  <c r="DG16"/>
  <c r="DH16"/>
  <c r="DF17"/>
  <c r="DG17"/>
  <c r="DH17"/>
  <c r="DF18"/>
  <c r="DG18"/>
  <c r="DH18"/>
  <c r="DF19"/>
  <c r="DG19"/>
  <c r="DH19"/>
  <c r="DF20"/>
  <c r="DG20"/>
  <c r="DH20"/>
  <c r="DF21"/>
  <c r="DG21"/>
  <c r="DH21"/>
  <c r="DF22"/>
  <c r="DG22"/>
  <c r="DH22"/>
  <c r="DF23"/>
  <c r="DG23"/>
  <c r="DH23"/>
  <c r="DF24"/>
  <c r="DG24"/>
  <c r="DH24"/>
  <c r="DF25"/>
  <c r="DG25"/>
  <c r="DH25"/>
  <c r="DF26"/>
  <c r="DG26"/>
  <c r="DH26"/>
  <c r="DF27"/>
  <c r="DG27"/>
  <c r="DH27"/>
  <c r="DF28"/>
  <c r="DG28"/>
  <c r="DH28"/>
  <c r="DF29"/>
  <c r="DG29"/>
  <c r="DH29"/>
  <c r="DF30"/>
  <c r="DG30"/>
  <c r="DH30"/>
  <c r="DF31"/>
  <c r="DG31"/>
  <c r="DH31"/>
  <c r="DF32"/>
  <c r="DG32"/>
  <c r="DH32"/>
  <c r="DF33"/>
  <c r="DG33"/>
  <c r="DH33"/>
  <c r="DF34"/>
  <c r="DF35"/>
  <c r="DF36"/>
  <c r="DE9"/>
  <c r="DE10"/>
  <c r="DE11"/>
  <c r="DE12"/>
  <c r="DE13"/>
  <c r="DE14"/>
  <c r="DE15"/>
  <c r="DE16"/>
  <c r="DE17"/>
  <c r="DE18"/>
  <c r="DE19"/>
  <c r="DE20"/>
  <c r="DE21"/>
  <c r="DE22"/>
  <c r="DE23"/>
  <c r="DE24"/>
  <c r="DE25"/>
  <c r="DE26"/>
  <c r="DE27"/>
  <c r="DE28"/>
  <c r="DE29"/>
  <c r="DE30"/>
  <c r="DE31"/>
  <c r="DE32"/>
  <c r="DE33"/>
  <c r="DE34"/>
  <c r="DE35"/>
  <c r="DE36"/>
  <c r="DD9"/>
  <c r="DD10"/>
  <c r="DI10" s="1"/>
  <c r="DD11"/>
  <c r="DI11" s="1"/>
  <c r="DD12"/>
  <c r="DI12" s="1"/>
  <c r="DD13"/>
  <c r="DI13" s="1"/>
  <c r="DD14"/>
  <c r="DI14" s="1"/>
  <c r="DD15"/>
  <c r="DI15" s="1"/>
  <c r="DD16"/>
  <c r="DI16" s="1"/>
  <c r="DD17"/>
  <c r="DI17" s="1"/>
  <c r="DD18"/>
  <c r="DI18" s="1"/>
  <c r="DD19"/>
  <c r="DI19" s="1"/>
  <c r="DD20"/>
  <c r="DI20" s="1"/>
  <c r="DD21"/>
  <c r="DI21" s="1"/>
  <c r="DD22"/>
  <c r="DI22" s="1"/>
  <c r="DD23"/>
  <c r="DD24"/>
  <c r="DI24" s="1"/>
  <c r="DD25"/>
  <c r="DD26"/>
  <c r="DI26" s="1"/>
  <c r="DD27"/>
  <c r="DD28"/>
  <c r="DI28" s="1"/>
  <c r="DD29"/>
  <c r="DD30"/>
  <c r="DI30" s="1"/>
  <c r="DD31"/>
  <c r="DD32"/>
  <c r="DI32" s="1"/>
  <c r="DD33"/>
  <c r="DD34"/>
  <c r="DI34" s="1"/>
  <c r="DD35"/>
  <c r="DI35" s="1"/>
  <c r="DD36"/>
  <c r="DI36" s="1"/>
  <c r="DC9"/>
  <c r="DC10"/>
  <c r="DC11"/>
  <c r="DC12"/>
  <c r="DC13"/>
  <c r="DC14"/>
  <c r="DC15"/>
  <c r="DC16"/>
  <c r="DC17"/>
  <c r="DC18"/>
  <c r="DC19"/>
  <c r="DC20"/>
  <c r="DC21"/>
  <c r="DC22"/>
  <c r="DC23"/>
  <c r="DC24"/>
  <c r="DC25"/>
  <c r="DC26"/>
  <c r="DC27"/>
  <c r="DC28"/>
  <c r="DC29"/>
  <c r="DC30"/>
  <c r="DC31"/>
  <c r="DC32"/>
  <c r="DC33"/>
  <c r="EI34" l="1"/>
  <c r="EJ34"/>
  <c r="EI32"/>
  <c r="EJ32"/>
  <c r="EI30"/>
  <c r="EJ30"/>
  <c r="EI28"/>
  <c r="EJ28"/>
  <c r="EI26"/>
  <c r="EJ26"/>
  <c r="EI22"/>
  <c r="EJ22"/>
  <c r="EI20"/>
  <c r="EJ20"/>
  <c r="EI18"/>
  <c r="EJ18"/>
  <c r="EI16"/>
  <c r="EJ16"/>
  <c r="EI14"/>
  <c r="EJ14"/>
  <c r="EI12"/>
  <c r="EJ12"/>
  <c r="EI10"/>
  <c r="EJ10"/>
  <c r="EJ38"/>
  <c r="EI38"/>
  <c r="EG37"/>
  <c r="EH37"/>
  <c r="EJ35"/>
  <c r="EI35"/>
  <c r="EJ21"/>
  <c r="EI21"/>
  <c r="EJ17"/>
  <c r="EI17"/>
  <c r="EJ15"/>
  <c r="EI15"/>
  <c r="EJ13"/>
  <c r="EI13"/>
  <c r="EJ11"/>
  <c r="EI11"/>
  <c r="DK39"/>
  <c r="EK37"/>
  <c r="EI39"/>
  <c r="EJ39"/>
  <c r="EJ24"/>
  <c r="EI24"/>
  <c r="EJ36"/>
  <c r="EI36"/>
  <c r="EI19"/>
  <c r="EJ19"/>
  <c r="DI33"/>
  <c r="DI31"/>
  <c r="DI29"/>
  <c r="DI27"/>
  <c r="DI25"/>
  <c r="DI23"/>
  <c r="DP38"/>
  <c r="DZ38"/>
  <c r="EA38" s="1"/>
  <c r="EB38" s="1"/>
  <c r="CM38"/>
  <c r="DK38"/>
  <c r="CS38"/>
  <c r="CP38"/>
  <c r="EJ29" l="1"/>
  <c r="EI29"/>
  <c r="EJ33"/>
  <c r="EI33"/>
  <c r="EJ23"/>
  <c r="EI23"/>
  <c r="EJ27"/>
  <c r="EI27"/>
  <c r="EJ31"/>
  <c r="EI31"/>
  <c r="DO39"/>
  <c r="EL39" s="1"/>
  <c r="DR39"/>
  <c r="DS39" s="1"/>
  <c r="EI25"/>
  <c r="EJ25"/>
  <c r="DN38"/>
  <c r="DO38" s="1"/>
  <c r="EL38" s="1"/>
  <c r="DL38"/>
  <c r="DQ38" s="1"/>
  <c r="DY29"/>
  <c r="DX29"/>
  <c r="DA29"/>
  <c r="CZ29"/>
  <c r="CY29"/>
  <c r="CX29"/>
  <c r="CW29"/>
  <c r="CV29"/>
  <c r="CN29"/>
  <c r="CO29" s="1"/>
  <c r="CL29"/>
  <c r="CJ29"/>
  <c r="CK29" s="1"/>
  <c r="CH29"/>
  <c r="CF29"/>
  <c r="CI29" s="1"/>
  <c r="CC29"/>
  <c r="CD29" s="1"/>
  <c r="CA29"/>
  <c r="BY29"/>
  <c r="CB29" s="1"/>
  <c r="BV29"/>
  <c r="BW29" s="1"/>
  <c r="BT29"/>
  <c r="BR29"/>
  <c r="BO29"/>
  <c r="BL29"/>
  <c r="BM29" s="1"/>
  <c r="BJ29"/>
  <c r="BH29"/>
  <c r="BE29"/>
  <c r="BB29"/>
  <c r="AZ29"/>
  <c r="AY29"/>
  <c r="AS29"/>
  <c r="AP29"/>
  <c r="AN29"/>
  <c r="AO29" s="1"/>
  <c r="AL29"/>
  <c r="AJ29"/>
  <c r="AG29"/>
  <c r="AH29" s="1"/>
  <c r="AE29"/>
  <c r="AC29"/>
  <c r="Z29"/>
  <c r="AA29" s="1"/>
  <c r="X29"/>
  <c r="V29"/>
  <c r="S29"/>
  <c r="P29"/>
  <c r="Q29" s="1"/>
  <c r="N29"/>
  <c r="L29"/>
  <c r="I29"/>
  <c r="F29"/>
  <c r="DY31"/>
  <c r="DX31"/>
  <c r="DA31"/>
  <c r="CZ31"/>
  <c r="CY31"/>
  <c r="CX31"/>
  <c r="CW31"/>
  <c r="DB31" s="1"/>
  <c r="CV31"/>
  <c r="CN31"/>
  <c r="CO31" s="1"/>
  <c r="CL31"/>
  <c r="CJ31"/>
  <c r="CK31" s="1"/>
  <c r="CH31"/>
  <c r="CF31"/>
  <c r="CI31" s="1"/>
  <c r="CC31"/>
  <c r="CD31" s="1"/>
  <c r="CA31"/>
  <c r="BY31"/>
  <c r="CB31" s="1"/>
  <c r="BV31"/>
  <c r="BW31" s="1"/>
  <c r="BT31"/>
  <c r="BR31"/>
  <c r="BO31"/>
  <c r="BL31"/>
  <c r="BM31" s="1"/>
  <c r="BJ31"/>
  <c r="BH31"/>
  <c r="BE31"/>
  <c r="BB31"/>
  <c r="AZ31"/>
  <c r="AY31"/>
  <c r="AS31"/>
  <c r="AP31"/>
  <c r="AN31"/>
  <c r="AO31" s="1"/>
  <c r="AL31"/>
  <c r="AJ31"/>
  <c r="AG31"/>
  <c r="AH31" s="1"/>
  <c r="AE31"/>
  <c r="AC31"/>
  <c r="Z31"/>
  <c r="AA31" s="1"/>
  <c r="X31"/>
  <c r="V31"/>
  <c r="S31"/>
  <c r="P31"/>
  <c r="Q31" s="1"/>
  <c r="N31"/>
  <c r="L31"/>
  <c r="I31"/>
  <c r="F31"/>
  <c r="DY28"/>
  <c r="DX28"/>
  <c r="DA28"/>
  <c r="CZ28"/>
  <c r="CY28"/>
  <c r="CX28"/>
  <c r="CW28"/>
  <c r="CV28"/>
  <c r="CN28"/>
  <c r="CO28" s="1"/>
  <c r="CL28"/>
  <c r="CJ28"/>
  <c r="CK28" s="1"/>
  <c r="CH28"/>
  <c r="CF28"/>
  <c r="CI28" s="1"/>
  <c r="CC28"/>
  <c r="CD28" s="1"/>
  <c r="CA28"/>
  <c r="BY28"/>
  <c r="CB28" s="1"/>
  <c r="BV28"/>
  <c r="BW28" s="1"/>
  <c r="BT28"/>
  <c r="BR28"/>
  <c r="BO28"/>
  <c r="BL28"/>
  <c r="BM28" s="1"/>
  <c r="BJ28"/>
  <c r="BH28"/>
  <c r="BE28"/>
  <c r="BB28"/>
  <c r="AZ28"/>
  <c r="AY28"/>
  <c r="AS28"/>
  <c r="AP28"/>
  <c r="AN28"/>
  <c r="AO28" s="1"/>
  <c r="AL28"/>
  <c r="AJ28"/>
  <c r="AG28"/>
  <c r="AH28" s="1"/>
  <c r="AE28"/>
  <c r="AC28"/>
  <c r="Z28"/>
  <c r="AA28" s="1"/>
  <c r="X28"/>
  <c r="V28"/>
  <c r="S28"/>
  <c r="P28"/>
  <c r="Q28" s="1"/>
  <c r="N28"/>
  <c r="L28"/>
  <c r="I28"/>
  <c r="F28"/>
  <c r="DY27"/>
  <c r="DX27"/>
  <c r="DA27"/>
  <c r="CZ27"/>
  <c r="CY27"/>
  <c r="CX27"/>
  <c r="CW27"/>
  <c r="CV27"/>
  <c r="CN27"/>
  <c r="CO27" s="1"/>
  <c r="CL27"/>
  <c r="CJ27"/>
  <c r="CK27" s="1"/>
  <c r="CH27"/>
  <c r="CF27"/>
  <c r="CI27" s="1"/>
  <c r="CC27"/>
  <c r="CD27" s="1"/>
  <c r="CA27"/>
  <c r="BY27"/>
  <c r="CB27" s="1"/>
  <c r="BV27"/>
  <c r="BW27" s="1"/>
  <c r="BT27"/>
  <c r="BR27"/>
  <c r="BO27"/>
  <c r="BL27"/>
  <c r="BM27" s="1"/>
  <c r="BJ27"/>
  <c r="BH27"/>
  <c r="BE27"/>
  <c r="BB27"/>
  <c r="AZ27"/>
  <c r="AY27"/>
  <c r="AS27"/>
  <c r="AP27"/>
  <c r="AN27"/>
  <c r="AO27" s="1"/>
  <c r="AL27"/>
  <c r="AJ27"/>
  <c r="AG27"/>
  <c r="AH27" s="1"/>
  <c r="AE27"/>
  <c r="AC27"/>
  <c r="Z27"/>
  <c r="AA27" s="1"/>
  <c r="X27"/>
  <c r="V27"/>
  <c r="S27"/>
  <c r="P27"/>
  <c r="Q27" s="1"/>
  <c r="N27"/>
  <c r="L27"/>
  <c r="I27"/>
  <c r="F27"/>
  <c r="CL8"/>
  <c r="CH8"/>
  <c r="DX9"/>
  <c r="DY9"/>
  <c r="DX10"/>
  <c r="DY10"/>
  <c r="DX11"/>
  <c r="DY11"/>
  <c r="DX12"/>
  <c r="DY12"/>
  <c r="DX13"/>
  <c r="DY13"/>
  <c r="DX14"/>
  <c r="DY14"/>
  <c r="DX15"/>
  <c r="DY15"/>
  <c r="DX16"/>
  <c r="DY16"/>
  <c r="DX17"/>
  <c r="DY17"/>
  <c r="DX18"/>
  <c r="DY18"/>
  <c r="DX19"/>
  <c r="DY19"/>
  <c r="DX20"/>
  <c r="DY20"/>
  <c r="DX21"/>
  <c r="DY21"/>
  <c r="DX22"/>
  <c r="DY22"/>
  <c r="DX23"/>
  <c r="DY23"/>
  <c r="DX24"/>
  <c r="DY24"/>
  <c r="DX25"/>
  <c r="DY25"/>
  <c r="DX26"/>
  <c r="DY26"/>
  <c r="DX30"/>
  <c r="DY30"/>
  <c r="DX32"/>
  <c r="DY32"/>
  <c r="DX33"/>
  <c r="DY33"/>
  <c r="DX34"/>
  <c r="DY34"/>
  <c r="DX35"/>
  <c r="DY35"/>
  <c r="DX36"/>
  <c r="DY36"/>
  <c r="DY8"/>
  <c r="DX8"/>
  <c r="DD8"/>
  <c r="DE8"/>
  <c r="DC8"/>
  <c r="CY9"/>
  <c r="CZ9"/>
  <c r="DA9"/>
  <c r="CY10"/>
  <c r="CZ10"/>
  <c r="DA10"/>
  <c r="CY11"/>
  <c r="CZ11"/>
  <c r="DA11"/>
  <c r="CY12"/>
  <c r="CZ12"/>
  <c r="DA12"/>
  <c r="CY13"/>
  <c r="CZ13"/>
  <c r="DA13"/>
  <c r="CY14"/>
  <c r="CZ14"/>
  <c r="DA14"/>
  <c r="CY15"/>
  <c r="CZ15"/>
  <c r="DA15"/>
  <c r="CY16"/>
  <c r="CZ16"/>
  <c r="DA16"/>
  <c r="CY17"/>
  <c r="CZ17"/>
  <c r="DA17"/>
  <c r="CY18"/>
  <c r="CZ18"/>
  <c r="DA18"/>
  <c r="CY19"/>
  <c r="CZ19"/>
  <c r="DA19"/>
  <c r="CY20"/>
  <c r="CZ20"/>
  <c r="DA20"/>
  <c r="CY21"/>
  <c r="CZ21"/>
  <c r="DA21"/>
  <c r="CY22"/>
  <c r="CZ22"/>
  <c r="DA22"/>
  <c r="CY23"/>
  <c r="CZ23"/>
  <c r="DA23"/>
  <c r="CY24"/>
  <c r="CZ24"/>
  <c r="DA24"/>
  <c r="CY25"/>
  <c r="CZ25"/>
  <c r="DA25"/>
  <c r="CY26"/>
  <c r="CZ26"/>
  <c r="DA26"/>
  <c r="CY30"/>
  <c r="CZ30"/>
  <c r="DA30"/>
  <c r="CY32"/>
  <c r="CZ32"/>
  <c r="DA32"/>
  <c r="CY33"/>
  <c r="CZ33"/>
  <c r="DB33" s="1"/>
  <c r="DA33"/>
  <c r="DA34"/>
  <c r="DA35"/>
  <c r="DA36"/>
  <c r="DA8"/>
  <c r="CZ8"/>
  <c r="CY8"/>
  <c r="DF9"/>
  <c r="DG9"/>
  <c r="DI9" s="1"/>
  <c r="DH9"/>
  <c r="DH8"/>
  <c r="CX9"/>
  <c r="CX10"/>
  <c r="CX11"/>
  <c r="CX12"/>
  <c r="CX13"/>
  <c r="CX14"/>
  <c r="CX15"/>
  <c r="CX16"/>
  <c r="CX17"/>
  <c r="CX18"/>
  <c r="CX19"/>
  <c r="CX20"/>
  <c r="CX21"/>
  <c r="CX22"/>
  <c r="CX23"/>
  <c r="CX24"/>
  <c r="CX25"/>
  <c r="CX26"/>
  <c r="CX30"/>
  <c r="CX32"/>
  <c r="CX33"/>
  <c r="CX8"/>
  <c r="CV9"/>
  <c r="CW9"/>
  <c r="DB9" s="1"/>
  <c r="CV10"/>
  <c r="CW10"/>
  <c r="DB10" s="1"/>
  <c r="CV11"/>
  <c r="CW11"/>
  <c r="DB11" s="1"/>
  <c r="CV12"/>
  <c r="CW12"/>
  <c r="DB12" s="1"/>
  <c r="CV13"/>
  <c r="CW13"/>
  <c r="DB13" s="1"/>
  <c r="CV14"/>
  <c r="CW14"/>
  <c r="DB14" s="1"/>
  <c r="CV15"/>
  <c r="CW15"/>
  <c r="DB15" s="1"/>
  <c r="CV16"/>
  <c r="CW16"/>
  <c r="DB16" s="1"/>
  <c r="CV17"/>
  <c r="CW17"/>
  <c r="DB17" s="1"/>
  <c r="CV18"/>
  <c r="CW18"/>
  <c r="DB18" s="1"/>
  <c r="CV19"/>
  <c r="CW19"/>
  <c r="DB19" s="1"/>
  <c r="CV20"/>
  <c r="CW20"/>
  <c r="DB20" s="1"/>
  <c r="CV21"/>
  <c r="CW21"/>
  <c r="DB21" s="1"/>
  <c r="CV22"/>
  <c r="CW22"/>
  <c r="DB22" s="1"/>
  <c r="CV23"/>
  <c r="CW23"/>
  <c r="DB23" s="1"/>
  <c r="CV24"/>
  <c r="CW24"/>
  <c r="DB24" s="1"/>
  <c r="CV25"/>
  <c r="CW25"/>
  <c r="DB25" s="1"/>
  <c r="CV26"/>
  <c r="CW26"/>
  <c r="DB26" s="1"/>
  <c r="CV30"/>
  <c r="CW30"/>
  <c r="DB30" s="1"/>
  <c r="CV32"/>
  <c r="CW32"/>
  <c r="DB32" s="1"/>
  <c r="AS9"/>
  <c r="AT9" s="1"/>
  <c r="AS10"/>
  <c r="AT10" s="1"/>
  <c r="AS11"/>
  <c r="AT11" s="1"/>
  <c r="AS12"/>
  <c r="AT12" s="1"/>
  <c r="AS13"/>
  <c r="AT13" s="1"/>
  <c r="AS14"/>
  <c r="AT14" s="1"/>
  <c r="AS15"/>
  <c r="AT15" s="1"/>
  <c r="AS16"/>
  <c r="AT16" s="1"/>
  <c r="AS17"/>
  <c r="AT17" s="1"/>
  <c r="AS18"/>
  <c r="AT18" s="1"/>
  <c r="AS19"/>
  <c r="AT19" s="1"/>
  <c r="AS20"/>
  <c r="AT20" s="1"/>
  <c r="AS21"/>
  <c r="AT21" s="1"/>
  <c r="AS22"/>
  <c r="AT22" s="1"/>
  <c r="AS23"/>
  <c r="AT23" s="1"/>
  <c r="AS24"/>
  <c r="AT24" s="1"/>
  <c r="AS25"/>
  <c r="AT25" s="1"/>
  <c r="AS26"/>
  <c r="AT26" s="1"/>
  <c r="AS30"/>
  <c r="AT30" s="1"/>
  <c r="AS32"/>
  <c r="AT32" s="1"/>
  <c r="AS33"/>
  <c r="AT33" s="1"/>
  <c r="AS34"/>
  <c r="AT34" s="1"/>
  <c r="AS35"/>
  <c r="AT35" s="1"/>
  <c r="AS36"/>
  <c r="AT36" s="1"/>
  <c r="AS8"/>
  <c r="AT8" s="1"/>
  <c r="AY9"/>
  <c r="AZ9"/>
  <c r="AY10"/>
  <c r="AZ10"/>
  <c r="AY11"/>
  <c r="AZ11"/>
  <c r="AY12"/>
  <c r="AZ12"/>
  <c r="AY13"/>
  <c r="AZ13"/>
  <c r="AY14"/>
  <c r="AZ14"/>
  <c r="AY15"/>
  <c r="AZ15"/>
  <c r="AY16"/>
  <c r="AZ16"/>
  <c r="AY17"/>
  <c r="AZ17"/>
  <c r="AY18"/>
  <c r="AZ18"/>
  <c r="AY19"/>
  <c r="AZ19"/>
  <c r="AY20"/>
  <c r="AZ20"/>
  <c r="AY21"/>
  <c r="AZ21"/>
  <c r="AY22"/>
  <c r="AZ22"/>
  <c r="AY23"/>
  <c r="AZ23"/>
  <c r="AY24"/>
  <c r="AZ24"/>
  <c r="AY25"/>
  <c r="AZ25"/>
  <c r="AY26"/>
  <c r="AZ26"/>
  <c r="AY30"/>
  <c r="AZ30"/>
  <c r="AY32"/>
  <c r="AZ32"/>
  <c r="AY33"/>
  <c r="AZ33"/>
  <c r="AY34"/>
  <c r="AZ34"/>
  <c r="AY35"/>
  <c r="AZ35"/>
  <c r="AY36"/>
  <c r="AZ36"/>
  <c r="AZ8"/>
  <c r="AY8"/>
  <c r="EG32" l="1"/>
  <c r="EH32"/>
  <c r="EG30"/>
  <c r="EH30"/>
  <c r="EG26"/>
  <c r="EH26"/>
  <c r="EG25"/>
  <c r="EH25"/>
  <c r="EG24"/>
  <c r="EH24"/>
  <c r="EG23"/>
  <c r="EH23"/>
  <c r="EG22"/>
  <c r="EH22"/>
  <c r="EG21"/>
  <c r="EH21"/>
  <c r="EG20"/>
  <c r="EH20"/>
  <c r="EG19"/>
  <c r="EH19"/>
  <c r="EG18"/>
  <c r="EH18"/>
  <c r="EG17"/>
  <c r="EH17"/>
  <c r="EG16"/>
  <c r="EH16"/>
  <c r="EG15"/>
  <c r="EH15"/>
  <c r="EG14"/>
  <c r="EH14"/>
  <c r="EG13"/>
  <c r="EH13"/>
  <c r="EG12"/>
  <c r="EH12"/>
  <c r="EG11"/>
  <c r="EH11"/>
  <c r="EG10"/>
  <c r="EH10"/>
  <c r="EG9"/>
  <c r="EH9"/>
  <c r="EJ9"/>
  <c r="EI9"/>
  <c r="EK39"/>
  <c r="CQ31"/>
  <c r="CR31" s="1"/>
  <c r="DB29"/>
  <c r="EG33"/>
  <c r="EH33"/>
  <c r="EG31"/>
  <c r="EH31"/>
  <c r="CQ27"/>
  <c r="CR27" s="1"/>
  <c r="CQ28"/>
  <c r="CR28" s="1"/>
  <c r="CQ29"/>
  <c r="CR29" s="1"/>
  <c r="EK38"/>
  <c r="DR38"/>
  <c r="DS38" s="1"/>
  <c r="DL36"/>
  <c r="DL34"/>
  <c r="DB27"/>
  <c r="DB28"/>
  <c r="DZ29"/>
  <c r="EA29" s="1"/>
  <c r="DL35"/>
  <c r="Y29"/>
  <c r="AM27"/>
  <c r="AR27"/>
  <c r="AM28"/>
  <c r="AR28"/>
  <c r="BU28"/>
  <c r="DM28"/>
  <c r="AM31"/>
  <c r="AR31"/>
  <c r="AM29"/>
  <c r="AR29"/>
  <c r="DZ8"/>
  <c r="EA8" s="1"/>
  <c r="DZ34"/>
  <c r="EA34" s="1"/>
  <c r="DZ26"/>
  <c r="EA26" s="1"/>
  <c r="AF28"/>
  <c r="AT28"/>
  <c r="AF27"/>
  <c r="BU27"/>
  <c r="DM27"/>
  <c r="AF31"/>
  <c r="BU31"/>
  <c r="DM31"/>
  <c r="AF29"/>
  <c r="BU29"/>
  <c r="DM29"/>
  <c r="AU8"/>
  <c r="DZ35"/>
  <c r="EA35" s="1"/>
  <c r="DZ33"/>
  <c r="EA33" s="1"/>
  <c r="DZ24"/>
  <c r="EA24" s="1"/>
  <c r="DZ23"/>
  <c r="EA23" s="1"/>
  <c r="DZ22"/>
  <c r="EA22" s="1"/>
  <c r="DZ16"/>
  <c r="EA16" s="1"/>
  <c r="DZ14"/>
  <c r="EA14" s="1"/>
  <c r="DZ18"/>
  <c r="EA18" s="1"/>
  <c r="DZ28"/>
  <c r="EA28" s="1"/>
  <c r="BK29"/>
  <c r="DZ15"/>
  <c r="EA15" s="1"/>
  <c r="DZ10"/>
  <c r="EA10" s="1"/>
  <c r="O27"/>
  <c r="Y27"/>
  <c r="AT27"/>
  <c r="AU27" s="1"/>
  <c r="DZ27"/>
  <c r="EA27" s="1"/>
  <c r="BK28"/>
  <c r="O31"/>
  <c r="Y31"/>
  <c r="AT31"/>
  <c r="DZ31"/>
  <c r="EA31" s="1"/>
  <c r="O29"/>
  <c r="BK27"/>
  <c r="O28"/>
  <c r="Y28"/>
  <c r="BK31"/>
  <c r="DP29"/>
  <c r="CS29"/>
  <c r="DJ29"/>
  <c r="DT29" s="1"/>
  <c r="EB29" s="1"/>
  <c r="AT29"/>
  <c r="CP29"/>
  <c r="CT29"/>
  <c r="DP31"/>
  <c r="CS31"/>
  <c r="DZ30"/>
  <c r="EA30" s="1"/>
  <c r="DZ20"/>
  <c r="EA20" s="1"/>
  <c r="DZ19"/>
  <c r="EA19" s="1"/>
  <c r="DZ12"/>
  <c r="EA12" s="1"/>
  <c r="DZ11"/>
  <c r="EA11" s="1"/>
  <c r="AU31"/>
  <c r="DJ31"/>
  <c r="DT31" s="1"/>
  <c r="EB31" s="1"/>
  <c r="CP31"/>
  <c r="CT31"/>
  <c r="DP28"/>
  <c r="CS28"/>
  <c r="DZ36"/>
  <c r="EA36" s="1"/>
  <c r="DZ32"/>
  <c r="EA32" s="1"/>
  <c r="DZ25"/>
  <c r="EA25" s="1"/>
  <c r="DZ21"/>
  <c r="EA21" s="1"/>
  <c r="DZ17"/>
  <c r="EA17" s="1"/>
  <c r="DZ13"/>
  <c r="EA13" s="1"/>
  <c r="DZ9"/>
  <c r="EA9" s="1"/>
  <c r="AU28"/>
  <c r="DJ28"/>
  <c r="CP28"/>
  <c r="CT28"/>
  <c r="DP27"/>
  <c r="CS27"/>
  <c r="CM27"/>
  <c r="DJ27"/>
  <c r="CP27"/>
  <c r="CT27"/>
  <c r="AU35"/>
  <c r="DL33"/>
  <c r="AU33"/>
  <c r="DL30"/>
  <c r="AU30"/>
  <c r="DL26"/>
  <c r="AU26"/>
  <c r="DL24"/>
  <c r="AU24"/>
  <c r="DL22"/>
  <c r="AU22"/>
  <c r="DL20"/>
  <c r="AU20"/>
  <c r="DL18"/>
  <c r="AU18"/>
  <c r="DL16"/>
  <c r="AU16"/>
  <c r="DL14"/>
  <c r="AU14"/>
  <c r="DL12"/>
  <c r="AU12"/>
  <c r="DL10"/>
  <c r="AU10"/>
  <c r="AU36"/>
  <c r="AU34"/>
  <c r="DL32"/>
  <c r="AU32"/>
  <c r="DL25"/>
  <c r="AU25"/>
  <c r="DL23"/>
  <c r="AU23"/>
  <c r="DL21"/>
  <c r="AU21"/>
  <c r="DL19"/>
  <c r="AU19"/>
  <c r="DL17"/>
  <c r="AU17"/>
  <c r="DL15"/>
  <c r="AU15"/>
  <c r="DL13"/>
  <c r="AU13"/>
  <c r="DL11"/>
  <c r="AU11"/>
  <c r="DL9"/>
  <c r="AU9"/>
  <c r="DL8"/>
  <c r="DT28" l="1"/>
  <c r="EB28" s="1"/>
  <c r="EG27"/>
  <c r="EH27"/>
  <c r="EG28"/>
  <c r="EH28"/>
  <c r="EG29"/>
  <c r="EH29"/>
  <c r="DT27"/>
  <c r="EB27" s="1"/>
  <c r="CM28"/>
  <c r="DN27"/>
  <c r="DN28"/>
  <c r="DL27"/>
  <c r="DQ27" s="1"/>
  <c r="AQ28"/>
  <c r="CM31"/>
  <c r="DL31"/>
  <c r="DQ31" s="1"/>
  <c r="AQ31"/>
  <c r="CM29"/>
  <c r="DL28"/>
  <c r="DQ28" s="1"/>
  <c r="DL29"/>
  <c r="DQ29" s="1"/>
  <c r="AU29"/>
  <c r="CN8"/>
  <c r="CO8" s="1"/>
  <c r="CK8"/>
  <c r="CI8"/>
  <c r="CF8"/>
  <c r="CC8"/>
  <c r="CD8" s="1"/>
  <c r="CA8"/>
  <c r="BY8"/>
  <c r="BV8"/>
  <c r="BW8" s="1"/>
  <c r="BT8"/>
  <c r="BR8"/>
  <c r="BO8"/>
  <c r="BL8"/>
  <c r="BM8" s="1"/>
  <c r="BJ8"/>
  <c r="BH8"/>
  <c r="BE8"/>
  <c r="BB8"/>
  <c r="CL2"/>
  <c r="AN36"/>
  <c r="AO36" s="1"/>
  <c r="AL36"/>
  <c r="AJ36"/>
  <c r="AN35"/>
  <c r="AO35" s="1"/>
  <c r="AL35"/>
  <c r="AJ35"/>
  <c r="AN34"/>
  <c r="AO34" s="1"/>
  <c r="AL34"/>
  <c r="AJ34"/>
  <c r="AN33"/>
  <c r="AO33" s="1"/>
  <c r="AL33"/>
  <c r="AJ33"/>
  <c r="AN32"/>
  <c r="AO32" s="1"/>
  <c r="AL32"/>
  <c r="AJ32"/>
  <c r="AN30"/>
  <c r="AO30" s="1"/>
  <c r="AL30"/>
  <c r="AJ30"/>
  <c r="AN26"/>
  <c r="AO26" s="1"/>
  <c r="AL26"/>
  <c r="AJ26"/>
  <c r="AN25"/>
  <c r="AO25" s="1"/>
  <c r="AL25"/>
  <c r="AJ25"/>
  <c r="AN24"/>
  <c r="AO24" s="1"/>
  <c r="AL24"/>
  <c r="AJ24"/>
  <c r="AN23"/>
  <c r="AO23" s="1"/>
  <c r="AL23"/>
  <c r="AJ23"/>
  <c r="AN22"/>
  <c r="AO22" s="1"/>
  <c r="AL22"/>
  <c r="AJ22"/>
  <c r="AN21"/>
  <c r="AO21" s="1"/>
  <c r="AL21"/>
  <c r="AJ21"/>
  <c r="AN20"/>
  <c r="AO20" s="1"/>
  <c r="AL20"/>
  <c r="AJ20"/>
  <c r="AN19"/>
  <c r="AO19" s="1"/>
  <c r="AL19"/>
  <c r="AJ19"/>
  <c r="AN18"/>
  <c r="AO18" s="1"/>
  <c r="AL18"/>
  <c r="AJ18"/>
  <c r="AN17"/>
  <c r="AO17" s="1"/>
  <c r="AL17"/>
  <c r="AJ17"/>
  <c r="AN16"/>
  <c r="AO16" s="1"/>
  <c r="AL16"/>
  <c r="AJ16"/>
  <c r="AN15"/>
  <c r="AO15" s="1"/>
  <c r="AL15"/>
  <c r="AJ15"/>
  <c r="AN14"/>
  <c r="AO14" s="1"/>
  <c r="AL14"/>
  <c r="AJ14"/>
  <c r="AN13"/>
  <c r="AO13" s="1"/>
  <c r="AL13"/>
  <c r="AJ13"/>
  <c r="AN12"/>
  <c r="AO12" s="1"/>
  <c r="AL12"/>
  <c r="AJ12"/>
  <c r="AN11"/>
  <c r="AO11" s="1"/>
  <c r="AL11"/>
  <c r="AJ11"/>
  <c r="AN10"/>
  <c r="AO10" s="1"/>
  <c r="AL10"/>
  <c r="AJ10"/>
  <c r="AN9"/>
  <c r="AO9" s="1"/>
  <c r="AL9"/>
  <c r="AJ9"/>
  <c r="AG36"/>
  <c r="AH36" s="1"/>
  <c r="AE36"/>
  <c r="AC36"/>
  <c r="AG35"/>
  <c r="AH35" s="1"/>
  <c r="AE35"/>
  <c r="AC35"/>
  <c r="AG34"/>
  <c r="AH34" s="1"/>
  <c r="AE34"/>
  <c r="AC34"/>
  <c r="AG33"/>
  <c r="AH33" s="1"/>
  <c r="AE33"/>
  <c r="AC33"/>
  <c r="AG32"/>
  <c r="AH32" s="1"/>
  <c r="AE32"/>
  <c r="AC32"/>
  <c r="AG30"/>
  <c r="AH30" s="1"/>
  <c r="AE30"/>
  <c r="AC30"/>
  <c r="AG26"/>
  <c r="AH26" s="1"/>
  <c r="AE26"/>
  <c r="AC26"/>
  <c r="AG25"/>
  <c r="AH25" s="1"/>
  <c r="AE25"/>
  <c r="AC25"/>
  <c r="AG24"/>
  <c r="AH24" s="1"/>
  <c r="AE24"/>
  <c r="AC24"/>
  <c r="AG23"/>
  <c r="AH23" s="1"/>
  <c r="AE23"/>
  <c r="AC23"/>
  <c r="AG22"/>
  <c r="AH22" s="1"/>
  <c r="AE22"/>
  <c r="AC22"/>
  <c r="AG21"/>
  <c r="AH21" s="1"/>
  <c r="AE21"/>
  <c r="AC21"/>
  <c r="AG20"/>
  <c r="AH20" s="1"/>
  <c r="AE20"/>
  <c r="AC20"/>
  <c r="AG19"/>
  <c r="AH19" s="1"/>
  <c r="AE19"/>
  <c r="AC19"/>
  <c r="AG18"/>
  <c r="AH18" s="1"/>
  <c r="AE18"/>
  <c r="AC18"/>
  <c r="AG17"/>
  <c r="AH17" s="1"/>
  <c r="AE17"/>
  <c r="AC17"/>
  <c r="AG16"/>
  <c r="AH16" s="1"/>
  <c r="AE16"/>
  <c r="AC16"/>
  <c r="AG15"/>
  <c r="AH15" s="1"/>
  <c r="AE15"/>
  <c r="AC15"/>
  <c r="AG14"/>
  <c r="AH14" s="1"/>
  <c r="AE14"/>
  <c r="AC14"/>
  <c r="AG13"/>
  <c r="AH13" s="1"/>
  <c r="AE13"/>
  <c r="AC13"/>
  <c r="AG12"/>
  <c r="AH12" s="1"/>
  <c r="AE12"/>
  <c r="AC12"/>
  <c r="AG11"/>
  <c r="AH11" s="1"/>
  <c r="AE11"/>
  <c r="AC11"/>
  <c r="AG10"/>
  <c r="AH10" s="1"/>
  <c r="AE10"/>
  <c r="AC10"/>
  <c r="AG9"/>
  <c r="AH9" s="1"/>
  <c r="AE9"/>
  <c r="AC9"/>
  <c r="Z36"/>
  <c r="AA36" s="1"/>
  <c r="X36"/>
  <c r="V36"/>
  <c r="S36"/>
  <c r="Z35"/>
  <c r="AA35" s="1"/>
  <c r="X35"/>
  <c r="V35"/>
  <c r="S35"/>
  <c r="Z34"/>
  <c r="AA34" s="1"/>
  <c r="X34"/>
  <c r="V34"/>
  <c r="S34"/>
  <c r="Z33"/>
  <c r="AA33" s="1"/>
  <c r="X33"/>
  <c r="V33"/>
  <c r="S33"/>
  <c r="Z32"/>
  <c r="AA32" s="1"/>
  <c r="X32"/>
  <c r="V32"/>
  <c r="S32"/>
  <c r="Z30"/>
  <c r="AA30" s="1"/>
  <c r="X30"/>
  <c r="V30"/>
  <c r="S30"/>
  <c r="Z26"/>
  <c r="AA26" s="1"/>
  <c r="X26"/>
  <c r="V26"/>
  <c r="S26"/>
  <c r="Z25"/>
  <c r="AA25" s="1"/>
  <c r="X25"/>
  <c r="V25"/>
  <c r="S25"/>
  <c r="Z24"/>
  <c r="AA24" s="1"/>
  <c r="X24"/>
  <c r="V24"/>
  <c r="S24"/>
  <c r="Z23"/>
  <c r="AA23" s="1"/>
  <c r="X23"/>
  <c r="V23"/>
  <c r="S23"/>
  <c r="Z22"/>
  <c r="AA22" s="1"/>
  <c r="X22"/>
  <c r="V22"/>
  <c r="S22"/>
  <c r="Z21"/>
  <c r="AA21" s="1"/>
  <c r="X21"/>
  <c r="V21"/>
  <c r="S21"/>
  <c r="Z20"/>
  <c r="AA20" s="1"/>
  <c r="X20"/>
  <c r="V20"/>
  <c r="S20"/>
  <c r="Z19"/>
  <c r="AA19" s="1"/>
  <c r="X19"/>
  <c r="V19"/>
  <c r="S19"/>
  <c r="Z18"/>
  <c r="AA18" s="1"/>
  <c r="X18"/>
  <c r="V18"/>
  <c r="S18"/>
  <c r="Z17"/>
  <c r="AA17" s="1"/>
  <c r="X17"/>
  <c r="V17"/>
  <c r="S17"/>
  <c r="Z16"/>
  <c r="AA16" s="1"/>
  <c r="X16"/>
  <c r="V16"/>
  <c r="S16"/>
  <c r="Z15"/>
  <c r="AA15" s="1"/>
  <c r="X15"/>
  <c r="V15"/>
  <c r="S15"/>
  <c r="Z14"/>
  <c r="AA14" s="1"/>
  <c r="X14"/>
  <c r="V14"/>
  <c r="S14"/>
  <c r="Z13"/>
  <c r="AA13" s="1"/>
  <c r="X13"/>
  <c r="V13"/>
  <c r="S13"/>
  <c r="Z12"/>
  <c r="AA12" s="1"/>
  <c r="X12"/>
  <c r="V12"/>
  <c r="S12"/>
  <c r="Z11"/>
  <c r="AA11" s="1"/>
  <c r="X11"/>
  <c r="V11"/>
  <c r="S11"/>
  <c r="Z10"/>
  <c r="AA10" s="1"/>
  <c r="X10"/>
  <c r="V10"/>
  <c r="S10"/>
  <c r="Z9"/>
  <c r="AA9" s="1"/>
  <c r="X9"/>
  <c r="V9"/>
  <c r="S9"/>
  <c r="P36"/>
  <c r="Q36" s="1"/>
  <c r="N36"/>
  <c r="L36"/>
  <c r="I36"/>
  <c r="F36"/>
  <c r="P35"/>
  <c r="Q35" s="1"/>
  <c r="N35"/>
  <c r="L35"/>
  <c r="I35"/>
  <c r="F35"/>
  <c r="P34"/>
  <c r="Q34" s="1"/>
  <c r="N34"/>
  <c r="L34"/>
  <c r="I34"/>
  <c r="F34"/>
  <c r="P33"/>
  <c r="Q33" s="1"/>
  <c r="N33"/>
  <c r="L33"/>
  <c r="I33"/>
  <c r="F33"/>
  <c r="P32"/>
  <c r="Q32" s="1"/>
  <c r="N32"/>
  <c r="L32"/>
  <c r="I32"/>
  <c r="F32"/>
  <c r="P30"/>
  <c r="Q30" s="1"/>
  <c r="N30"/>
  <c r="L30"/>
  <c r="I30"/>
  <c r="F30"/>
  <c r="P26"/>
  <c r="Q26" s="1"/>
  <c r="N26"/>
  <c r="L26"/>
  <c r="I26"/>
  <c r="F26"/>
  <c r="P25"/>
  <c r="Q25" s="1"/>
  <c r="N25"/>
  <c r="L25"/>
  <c r="I25"/>
  <c r="F25"/>
  <c r="P24"/>
  <c r="Q24" s="1"/>
  <c r="N24"/>
  <c r="L24"/>
  <c r="I24"/>
  <c r="F24"/>
  <c r="P23"/>
  <c r="Q23" s="1"/>
  <c r="N23"/>
  <c r="L23"/>
  <c r="I23"/>
  <c r="F23"/>
  <c r="P22"/>
  <c r="Q22" s="1"/>
  <c r="N22"/>
  <c r="L22"/>
  <c r="I22"/>
  <c r="F22"/>
  <c r="P21"/>
  <c r="Q21" s="1"/>
  <c r="N21"/>
  <c r="L21"/>
  <c r="I21"/>
  <c r="F21"/>
  <c r="P20"/>
  <c r="Q20" s="1"/>
  <c r="N20"/>
  <c r="L20"/>
  <c r="I20"/>
  <c r="F20"/>
  <c r="P19"/>
  <c r="Q19" s="1"/>
  <c r="N19"/>
  <c r="L19"/>
  <c r="I19"/>
  <c r="F19"/>
  <c r="P18"/>
  <c r="Q18" s="1"/>
  <c r="N18"/>
  <c r="L18"/>
  <c r="I18"/>
  <c r="F18"/>
  <c r="P17"/>
  <c r="Q17" s="1"/>
  <c r="N17"/>
  <c r="L17"/>
  <c r="I17"/>
  <c r="F17"/>
  <c r="P16"/>
  <c r="Q16" s="1"/>
  <c r="N16"/>
  <c r="L16"/>
  <c r="I16"/>
  <c r="F16"/>
  <c r="P15"/>
  <c r="Q15" s="1"/>
  <c r="N15"/>
  <c r="L15"/>
  <c r="I15"/>
  <c r="F15"/>
  <c r="P14"/>
  <c r="Q14" s="1"/>
  <c r="N14"/>
  <c r="L14"/>
  <c r="I14"/>
  <c r="F14"/>
  <c r="P13"/>
  <c r="Q13" s="1"/>
  <c r="N13"/>
  <c r="L13"/>
  <c r="I13"/>
  <c r="F13"/>
  <c r="P12"/>
  <c r="Q12" s="1"/>
  <c r="N12"/>
  <c r="L12"/>
  <c r="I12"/>
  <c r="F12"/>
  <c r="P11"/>
  <c r="Q11" s="1"/>
  <c r="N11"/>
  <c r="L11"/>
  <c r="I11"/>
  <c r="F11"/>
  <c r="P10"/>
  <c r="Q10" s="1"/>
  <c r="N10"/>
  <c r="L10"/>
  <c r="I10"/>
  <c r="F10"/>
  <c r="P9"/>
  <c r="Q9" s="1"/>
  <c r="N9"/>
  <c r="L9"/>
  <c r="I9"/>
  <c r="F9"/>
  <c r="AG8"/>
  <c r="AH8" s="1"/>
  <c r="AE8"/>
  <c r="AC8"/>
  <c r="X8"/>
  <c r="V8"/>
  <c r="S8"/>
  <c r="N8"/>
  <c r="L8"/>
  <c r="I8"/>
  <c r="F8"/>
  <c r="AF8" l="1"/>
  <c r="AF10"/>
  <c r="AF12"/>
  <c r="AF14"/>
  <c r="AF16"/>
  <c r="AF18"/>
  <c r="AF20"/>
  <c r="AF22"/>
  <c r="AF24"/>
  <c r="AF26"/>
  <c r="AF32"/>
  <c r="AF34"/>
  <c r="AF36"/>
  <c r="AM10"/>
  <c r="AM12"/>
  <c r="AM14"/>
  <c r="AM16"/>
  <c r="AM18"/>
  <c r="AM20"/>
  <c r="AM22"/>
  <c r="AM24"/>
  <c r="AM26"/>
  <c r="AM32"/>
  <c r="AM34"/>
  <c r="AM36"/>
  <c r="DK28"/>
  <c r="DK27"/>
  <c r="AF9"/>
  <c r="AF11"/>
  <c r="AF13"/>
  <c r="AF15"/>
  <c r="AF17"/>
  <c r="AF19"/>
  <c r="AF21"/>
  <c r="AF23"/>
  <c r="AF25"/>
  <c r="AF30"/>
  <c r="AF33"/>
  <c r="AF35"/>
  <c r="AM9"/>
  <c r="AM11"/>
  <c r="AM13"/>
  <c r="AM15"/>
  <c r="AM17"/>
  <c r="AM19"/>
  <c r="AM21"/>
  <c r="AM23"/>
  <c r="AM25"/>
  <c r="AM30"/>
  <c r="AM33"/>
  <c r="AM35"/>
  <c r="CB8"/>
  <c r="DN29"/>
  <c r="DK31"/>
  <c r="DK29"/>
  <c r="DN31"/>
  <c r="O19"/>
  <c r="DM8"/>
  <c r="BU8"/>
  <c r="DP8"/>
  <c r="DQ8" s="1"/>
  <c r="CS8"/>
  <c r="O22"/>
  <c r="O26"/>
  <c r="O33"/>
  <c r="BK8"/>
  <c r="CP8"/>
  <c r="O9"/>
  <c r="O11"/>
  <c r="O13"/>
  <c r="O15"/>
  <c r="O17"/>
  <c r="O20"/>
  <c r="O23"/>
  <c r="O24"/>
  <c r="O30"/>
  <c r="O34"/>
  <c r="O35"/>
  <c r="O10"/>
  <c r="O12"/>
  <c r="O14"/>
  <c r="O16"/>
  <c r="O18"/>
  <c r="O21"/>
  <c r="O25"/>
  <c r="O32"/>
  <c r="O36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30"/>
  <c r="Y32"/>
  <c r="Y33"/>
  <c r="Y34"/>
  <c r="Y35"/>
  <c r="Y36"/>
  <c r="Y8"/>
  <c r="O8"/>
  <c r="DR29" l="1"/>
  <c r="DS29" s="1"/>
  <c r="DO29"/>
  <c r="EL29" s="1"/>
  <c r="DO31"/>
  <c r="EL31" s="1"/>
  <c r="DR27"/>
  <c r="DS27" s="1"/>
  <c r="DO27"/>
  <c r="EL27" s="1"/>
  <c r="DR28"/>
  <c r="DS28" s="1"/>
  <c r="DO28"/>
  <c r="EL28" s="1"/>
  <c r="DR31"/>
  <c r="DS31" s="1"/>
  <c r="CM8"/>
  <c r="AP36"/>
  <c r="AP35"/>
  <c r="AP34"/>
  <c r="AP33"/>
  <c r="AP32"/>
  <c r="AP30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CQ8" s="1"/>
  <c r="CR8" s="1"/>
  <c r="AN8"/>
  <c r="AO8" s="1"/>
  <c r="AL8"/>
  <c r="AJ8"/>
  <c r="Z8"/>
  <c r="AA8" s="1"/>
  <c r="P8"/>
  <c r="Q8" s="1"/>
  <c r="EK31" l="1"/>
  <c r="EK29"/>
  <c r="EK28"/>
  <c r="EK27"/>
  <c r="DJ36"/>
  <c r="DJ35"/>
  <c r="DJ34"/>
  <c r="AM8"/>
  <c r="DN8"/>
  <c r="DJ8"/>
  <c r="AR10"/>
  <c r="DJ10"/>
  <c r="AR9"/>
  <c r="DJ9"/>
  <c r="AR11"/>
  <c r="DJ11"/>
  <c r="AR13"/>
  <c r="DJ13"/>
  <c r="AR15"/>
  <c r="DJ15"/>
  <c r="AR17"/>
  <c r="DJ17"/>
  <c r="AR19"/>
  <c r="DJ19"/>
  <c r="AR21"/>
  <c r="DJ21"/>
  <c r="AR23"/>
  <c r="DJ23"/>
  <c r="AR25"/>
  <c r="DJ25"/>
  <c r="AR32"/>
  <c r="DJ32"/>
  <c r="AR34"/>
  <c r="AR36"/>
  <c r="AR12"/>
  <c r="DJ12"/>
  <c r="AR14"/>
  <c r="DJ14"/>
  <c r="AR16"/>
  <c r="DJ16"/>
  <c r="AR18"/>
  <c r="DJ18"/>
  <c r="AR20"/>
  <c r="DJ20"/>
  <c r="AR22"/>
  <c r="DJ22"/>
  <c r="AR24"/>
  <c r="DJ24"/>
  <c r="AR26"/>
  <c r="DJ26"/>
  <c r="AR30"/>
  <c r="DJ30"/>
  <c r="AR33"/>
  <c r="DJ33"/>
  <c r="AR35"/>
  <c r="AR8"/>
  <c r="CT8"/>
  <c r="AQ9"/>
  <c r="AQ13"/>
  <c r="AQ16"/>
  <c r="AQ19"/>
  <c r="AQ21"/>
  <c r="AQ22"/>
  <c r="AQ11"/>
  <c r="AQ17"/>
  <c r="AQ23"/>
  <c r="AQ25"/>
  <c r="AQ30"/>
  <c r="AQ32"/>
  <c r="DK34"/>
  <c r="AQ35"/>
  <c r="DK35" s="1"/>
  <c r="AQ36"/>
  <c r="DK36" s="1"/>
  <c r="AQ8"/>
  <c r="DK30" l="1"/>
  <c r="DK24"/>
  <c r="DK17"/>
  <c r="DK22"/>
  <c r="DK20"/>
  <c r="DK16"/>
  <c r="DK12"/>
  <c r="DK32"/>
  <c r="DK25"/>
  <c r="DK23"/>
  <c r="DK11"/>
  <c r="DK21"/>
  <c r="DK19"/>
  <c r="DK13"/>
  <c r="DK9"/>
  <c r="DK8"/>
  <c r="AQ33"/>
  <c r="AQ26"/>
  <c r="AQ18"/>
  <c r="AQ14"/>
  <c r="AQ10"/>
  <c r="AQ15"/>
  <c r="DO8" l="1"/>
  <c r="EL8" s="1"/>
  <c r="EK8" s="1"/>
  <c r="DK10"/>
  <c r="DK18"/>
  <c r="DK33"/>
  <c r="DK15"/>
  <c r="DK14"/>
  <c r="DK26"/>
  <c r="BY9" l="1"/>
  <c r="BY10"/>
  <c r="BY11"/>
  <c r="BY12"/>
  <c r="BY13"/>
  <c r="BY14"/>
  <c r="BY15"/>
  <c r="BY16"/>
  <c r="BY17"/>
  <c r="BY18"/>
  <c r="BY19"/>
  <c r="BY20"/>
  <c r="BY21"/>
  <c r="BY22"/>
  <c r="BY23"/>
  <c r="BY24"/>
  <c r="BY25"/>
  <c r="BY26"/>
  <c r="BY30"/>
  <c r="BY32"/>
  <c r="BY33"/>
  <c r="BY34"/>
  <c r="BY35"/>
  <c r="BY36"/>
  <c r="CN14"/>
  <c r="CO14" s="1"/>
  <c r="CL14"/>
  <c r="CQ14" s="1"/>
  <c r="CR14" s="1"/>
  <c r="CJ14"/>
  <c r="CK14" s="1"/>
  <c r="CH14"/>
  <c r="CF14"/>
  <c r="CI14" s="1"/>
  <c r="CC14"/>
  <c r="CD14" s="1"/>
  <c r="CA14"/>
  <c r="BV14"/>
  <c r="BW14" s="1"/>
  <c r="BT14"/>
  <c r="BR14"/>
  <c r="BO14"/>
  <c r="BL14"/>
  <c r="BM14" s="1"/>
  <c r="BJ14"/>
  <c r="BH14"/>
  <c r="BE14"/>
  <c r="BB14"/>
  <c r="DM14" l="1"/>
  <c r="DT14" s="1"/>
  <c r="BU14"/>
  <c r="DP14"/>
  <c r="DQ14" s="1"/>
  <c r="CB14"/>
  <c r="CT14"/>
  <c r="CP14"/>
  <c r="CS14"/>
  <c r="BK14"/>
  <c r="CM14" l="1"/>
  <c r="EB14"/>
  <c r="DN14" l="1"/>
  <c r="DF8"/>
  <c r="DG8"/>
  <c r="DI8" s="1"/>
  <c r="CV8"/>
  <c r="CW8"/>
  <c r="BL36"/>
  <c r="BM36" s="1"/>
  <c r="BJ36"/>
  <c r="BH36"/>
  <c r="BE36"/>
  <c r="BB36"/>
  <c r="BL35"/>
  <c r="BM35" s="1"/>
  <c r="BJ35"/>
  <c r="BH35"/>
  <c r="BE35"/>
  <c r="BB35"/>
  <c r="BL34"/>
  <c r="BM34" s="1"/>
  <c r="BJ34"/>
  <c r="BH34"/>
  <c r="BE34"/>
  <c r="BB34"/>
  <c r="BL33"/>
  <c r="BM33" s="1"/>
  <c r="BJ33"/>
  <c r="BH33"/>
  <c r="BE33"/>
  <c r="BB33"/>
  <c r="BL32"/>
  <c r="BM32" s="1"/>
  <c r="BJ32"/>
  <c r="BH32"/>
  <c r="BE32"/>
  <c r="BB32"/>
  <c r="BL30"/>
  <c r="BM30" s="1"/>
  <c r="BJ30"/>
  <c r="BH30"/>
  <c r="BE30"/>
  <c r="BB30"/>
  <c r="BL26"/>
  <c r="BM26" s="1"/>
  <c r="BJ26"/>
  <c r="BH26"/>
  <c r="BE26"/>
  <c r="BB26"/>
  <c r="BL25"/>
  <c r="BM25" s="1"/>
  <c r="BJ25"/>
  <c r="BH25"/>
  <c r="BE25"/>
  <c r="BB25"/>
  <c r="BL24"/>
  <c r="BM24" s="1"/>
  <c r="BJ24"/>
  <c r="BH24"/>
  <c r="BE24"/>
  <c r="BB24"/>
  <c r="BL23"/>
  <c r="BM23" s="1"/>
  <c r="BJ23"/>
  <c r="BH23"/>
  <c r="BE23"/>
  <c r="BB23"/>
  <c r="BL22"/>
  <c r="BM22" s="1"/>
  <c r="BJ22"/>
  <c r="BH22"/>
  <c r="BE22"/>
  <c r="BB22"/>
  <c r="BL21"/>
  <c r="BM21" s="1"/>
  <c r="BJ21"/>
  <c r="BH21"/>
  <c r="BE21"/>
  <c r="BB21"/>
  <c r="BL20"/>
  <c r="BM20" s="1"/>
  <c r="BJ20"/>
  <c r="BH20"/>
  <c r="BE20"/>
  <c r="BB20"/>
  <c r="BL19"/>
  <c r="BM19" s="1"/>
  <c r="BJ19"/>
  <c r="BH19"/>
  <c r="BE19"/>
  <c r="BB19"/>
  <c r="BL18"/>
  <c r="BM18" s="1"/>
  <c r="BJ18"/>
  <c r="BH18"/>
  <c r="BE18"/>
  <c r="BB18"/>
  <c r="BL17"/>
  <c r="BM17" s="1"/>
  <c r="BJ17"/>
  <c r="BH17"/>
  <c r="BE17"/>
  <c r="BB17"/>
  <c r="BL16"/>
  <c r="BM16" s="1"/>
  <c r="BJ16"/>
  <c r="BH16"/>
  <c r="BE16"/>
  <c r="BB16"/>
  <c r="BL15"/>
  <c r="BM15" s="1"/>
  <c r="BJ15"/>
  <c r="BH15"/>
  <c r="BE15"/>
  <c r="BB15"/>
  <c r="BL13"/>
  <c r="BM13" s="1"/>
  <c r="BJ13"/>
  <c r="BH13"/>
  <c r="BE13"/>
  <c r="BB13"/>
  <c r="BL12"/>
  <c r="BM12" s="1"/>
  <c r="BJ12"/>
  <c r="BH12"/>
  <c r="BE12"/>
  <c r="BB12"/>
  <c r="BL11"/>
  <c r="BM11" s="1"/>
  <c r="BJ11"/>
  <c r="BH11"/>
  <c r="BE11"/>
  <c r="BB11"/>
  <c r="BL10"/>
  <c r="BM10" s="1"/>
  <c r="BJ10"/>
  <c r="BH10"/>
  <c r="BE10"/>
  <c r="BB10"/>
  <c r="BL9"/>
  <c r="BM9" s="1"/>
  <c r="BJ9"/>
  <c r="BH9"/>
  <c r="BE9"/>
  <c r="BB9"/>
  <c r="BO36"/>
  <c r="BO35"/>
  <c r="BO34"/>
  <c r="BO33"/>
  <c r="BO32"/>
  <c r="BO30"/>
  <c r="BO26"/>
  <c r="BO25"/>
  <c r="BO24"/>
  <c r="BO23"/>
  <c r="BO22"/>
  <c r="BO21"/>
  <c r="BO20"/>
  <c r="BO19"/>
  <c r="BO18"/>
  <c r="BO17"/>
  <c r="BO16"/>
  <c r="BO15"/>
  <c r="BO13"/>
  <c r="BO12"/>
  <c r="BO11"/>
  <c r="BO10"/>
  <c r="BO9"/>
  <c r="BR36"/>
  <c r="BR35"/>
  <c r="BR34"/>
  <c r="BR33"/>
  <c r="BR32"/>
  <c r="BR30"/>
  <c r="BR26"/>
  <c r="BR25"/>
  <c r="BR24"/>
  <c r="BR23"/>
  <c r="BR22"/>
  <c r="BR21"/>
  <c r="BR20"/>
  <c r="BR19"/>
  <c r="BR18"/>
  <c r="BR17"/>
  <c r="BR16"/>
  <c r="BR15"/>
  <c r="BR13"/>
  <c r="BR12"/>
  <c r="BR11"/>
  <c r="BR10"/>
  <c r="BR9"/>
  <c r="BV36"/>
  <c r="BW36" s="1"/>
  <c r="CB36" s="1"/>
  <c r="BT36"/>
  <c r="BV35"/>
  <c r="BW35" s="1"/>
  <c r="CB35" s="1"/>
  <c r="BT35"/>
  <c r="BV34"/>
  <c r="BW34" s="1"/>
  <c r="CB34" s="1"/>
  <c r="BT34"/>
  <c r="BV33"/>
  <c r="BW33" s="1"/>
  <c r="CB33" s="1"/>
  <c r="BT33"/>
  <c r="BV32"/>
  <c r="BW32" s="1"/>
  <c r="CB32" s="1"/>
  <c r="BT32"/>
  <c r="BV30"/>
  <c r="BW30" s="1"/>
  <c r="CB30" s="1"/>
  <c r="BT30"/>
  <c r="BV26"/>
  <c r="BW26" s="1"/>
  <c r="CB26" s="1"/>
  <c r="BT26"/>
  <c r="BV25"/>
  <c r="BW25" s="1"/>
  <c r="CB25" s="1"/>
  <c r="BT25"/>
  <c r="BV24"/>
  <c r="BW24" s="1"/>
  <c r="CB24" s="1"/>
  <c r="BT24"/>
  <c r="BV23"/>
  <c r="BW23" s="1"/>
  <c r="CB23" s="1"/>
  <c r="BT23"/>
  <c r="BV22"/>
  <c r="BW22" s="1"/>
  <c r="CB22" s="1"/>
  <c r="BT22"/>
  <c r="BV21"/>
  <c r="BW21" s="1"/>
  <c r="CB21" s="1"/>
  <c r="BT21"/>
  <c r="BV20"/>
  <c r="BW20" s="1"/>
  <c r="CB20" s="1"/>
  <c r="BT20"/>
  <c r="BV19"/>
  <c r="BW19" s="1"/>
  <c r="CB19" s="1"/>
  <c r="BT19"/>
  <c r="BV18"/>
  <c r="BW18" s="1"/>
  <c r="CB18" s="1"/>
  <c r="BT18"/>
  <c r="BV17"/>
  <c r="BW17" s="1"/>
  <c r="CB17" s="1"/>
  <c r="BT17"/>
  <c r="BV16"/>
  <c r="BW16" s="1"/>
  <c r="CB16" s="1"/>
  <c r="BT16"/>
  <c r="BV15"/>
  <c r="BW15" s="1"/>
  <c r="CB15" s="1"/>
  <c r="BT15"/>
  <c r="BV13"/>
  <c r="BW13" s="1"/>
  <c r="CB13" s="1"/>
  <c r="BT13"/>
  <c r="BV12"/>
  <c r="BW12" s="1"/>
  <c r="CB12" s="1"/>
  <c r="BT12"/>
  <c r="BV11"/>
  <c r="BW11" s="1"/>
  <c r="CB11" s="1"/>
  <c r="BT11"/>
  <c r="BV10"/>
  <c r="BW10" s="1"/>
  <c r="CB10" s="1"/>
  <c r="BT10"/>
  <c r="BV9"/>
  <c r="BW9" s="1"/>
  <c r="CB9" s="1"/>
  <c r="BT9"/>
  <c r="CC36"/>
  <c r="CD36" s="1"/>
  <c r="CA36"/>
  <c r="CC35"/>
  <c r="CD35" s="1"/>
  <c r="CA35"/>
  <c r="CC34"/>
  <c r="CD34" s="1"/>
  <c r="CA34"/>
  <c r="CC33"/>
  <c r="CD33" s="1"/>
  <c r="CA33"/>
  <c r="CC32"/>
  <c r="CD32" s="1"/>
  <c r="CA32"/>
  <c r="CC30"/>
  <c r="CD30" s="1"/>
  <c r="CA30"/>
  <c r="CC26"/>
  <c r="CD26" s="1"/>
  <c r="CA26"/>
  <c r="CC25"/>
  <c r="CD25" s="1"/>
  <c r="CA25"/>
  <c r="CC24"/>
  <c r="CD24" s="1"/>
  <c r="CA24"/>
  <c r="CC23"/>
  <c r="CD23" s="1"/>
  <c r="CA23"/>
  <c r="CC22"/>
  <c r="CD22" s="1"/>
  <c r="CA22"/>
  <c r="CC21"/>
  <c r="CD21" s="1"/>
  <c r="CA21"/>
  <c r="CC20"/>
  <c r="CD20" s="1"/>
  <c r="CA20"/>
  <c r="CC19"/>
  <c r="CD19" s="1"/>
  <c r="CA19"/>
  <c r="CC18"/>
  <c r="CD18" s="1"/>
  <c r="CA18"/>
  <c r="CC17"/>
  <c r="CD17" s="1"/>
  <c r="CA17"/>
  <c r="CC16"/>
  <c r="CD16" s="1"/>
  <c r="CA16"/>
  <c r="CC15"/>
  <c r="CD15" s="1"/>
  <c r="CA15"/>
  <c r="CC13"/>
  <c r="CD13" s="1"/>
  <c r="CA13"/>
  <c r="CC12"/>
  <c r="CD12" s="1"/>
  <c r="CA12"/>
  <c r="CC11"/>
  <c r="CD11" s="1"/>
  <c r="CA11"/>
  <c r="CC10"/>
  <c r="CD10" s="1"/>
  <c r="CA10"/>
  <c r="CC9"/>
  <c r="CD9" s="1"/>
  <c r="CA9"/>
  <c r="CF9"/>
  <c r="CI9" s="1"/>
  <c r="CF10"/>
  <c r="CI10" s="1"/>
  <c r="CF11"/>
  <c r="CI11" s="1"/>
  <c r="CF12"/>
  <c r="CI12" s="1"/>
  <c r="CF13"/>
  <c r="CI13" s="1"/>
  <c r="CF15"/>
  <c r="CI15" s="1"/>
  <c r="CF16"/>
  <c r="CI16" s="1"/>
  <c r="CF17"/>
  <c r="CI17" s="1"/>
  <c r="CF18"/>
  <c r="CI18" s="1"/>
  <c r="CF19"/>
  <c r="CI19" s="1"/>
  <c r="CF20"/>
  <c r="CI20" s="1"/>
  <c r="CF21"/>
  <c r="CI21" s="1"/>
  <c r="CF22"/>
  <c r="CI22" s="1"/>
  <c r="CF23"/>
  <c r="CI23" s="1"/>
  <c r="CF24"/>
  <c r="CI24" s="1"/>
  <c r="CF25"/>
  <c r="CI25" s="1"/>
  <c r="CF26"/>
  <c r="CI26" s="1"/>
  <c r="CF30"/>
  <c r="CI30" s="1"/>
  <c r="CF32"/>
  <c r="CI32" s="1"/>
  <c r="CF33"/>
  <c r="CI33" s="1"/>
  <c r="CF34"/>
  <c r="CI34" s="1"/>
  <c r="CF35"/>
  <c r="CI35" s="1"/>
  <c r="CF36"/>
  <c r="CI36" s="1"/>
  <c r="CH9"/>
  <c r="CH10"/>
  <c r="CH11"/>
  <c r="CH12"/>
  <c r="CH13"/>
  <c r="CH15"/>
  <c r="CH16"/>
  <c r="CH17"/>
  <c r="CH18"/>
  <c r="CH19"/>
  <c r="CH20"/>
  <c r="CH21"/>
  <c r="CH22"/>
  <c r="CH23"/>
  <c r="CH24"/>
  <c r="CH25"/>
  <c r="CH26"/>
  <c r="CH30"/>
  <c r="CH32"/>
  <c r="CH33"/>
  <c r="CH34"/>
  <c r="CH35"/>
  <c r="CH36"/>
  <c r="CJ9"/>
  <c r="CK9" s="1"/>
  <c r="CJ10"/>
  <c r="CK10" s="1"/>
  <c r="CJ11"/>
  <c r="CK11" s="1"/>
  <c r="CJ12"/>
  <c r="CK12" s="1"/>
  <c r="CJ13"/>
  <c r="CK13" s="1"/>
  <c r="CJ15"/>
  <c r="CK15" s="1"/>
  <c r="CJ16"/>
  <c r="CK16" s="1"/>
  <c r="CJ17"/>
  <c r="CK17" s="1"/>
  <c r="CJ18"/>
  <c r="CK18" s="1"/>
  <c r="CJ19"/>
  <c r="CK19" s="1"/>
  <c r="CJ20"/>
  <c r="CK20" s="1"/>
  <c r="CJ21"/>
  <c r="CK21" s="1"/>
  <c r="CJ22"/>
  <c r="CK22" s="1"/>
  <c r="CJ23"/>
  <c r="CK23" s="1"/>
  <c r="CJ24"/>
  <c r="CK24" s="1"/>
  <c r="CJ25"/>
  <c r="CK25" s="1"/>
  <c r="CJ26"/>
  <c r="CK26" s="1"/>
  <c r="CJ30"/>
  <c r="CK30" s="1"/>
  <c r="CJ32"/>
  <c r="CK32" s="1"/>
  <c r="CJ33"/>
  <c r="CK33" s="1"/>
  <c r="CJ34"/>
  <c r="CK34" s="1"/>
  <c r="CJ35"/>
  <c r="CK35" s="1"/>
  <c r="CJ36"/>
  <c r="CK36" s="1"/>
  <c r="CN9"/>
  <c r="CO9" s="1"/>
  <c r="CN10"/>
  <c r="CO10" s="1"/>
  <c r="CN11"/>
  <c r="CO11" s="1"/>
  <c r="CN12"/>
  <c r="CO12" s="1"/>
  <c r="CN13"/>
  <c r="CO13" s="1"/>
  <c r="CN15"/>
  <c r="CO15" s="1"/>
  <c r="CN16"/>
  <c r="CO16" s="1"/>
  <c r="CN17"/>
  <c r="CO17" s="1"/>
  <c r="CN18"/>
  <c r="CO18" s="1"/>
  <c r="CN19"/>
  <c r="CO19" s="1"/>
  <c r="CN20"/>
  <c r="CO20" s="1"/>
  <c r="CN21"/>
  <c r="CO21" s="1"/>
  <c r="CN22"/>
  <c r="CO22" s="1"/>
  <c r="CN23"/>
  <c r="CO23" s="1"/>
  <c r="CN24"/>
  <c r="CO24" s="1"/>
  <c r="CN25"/>
  <c r="CO25" s="1"/>
  <c r="CN26"/>
  <c r="CO26" s="1"/>
  <c r="CN30"/>
  <c r="CO30" s="1"/>
  <c r="CN32"/>
  <c r="CO32" s="1"/>
  <c r="CN33"/>
  <c r="CO33" s="1"/>
  <c r="CN34"/>
  <c r="CO34" s="1"/>
  <c r="DP34" s="1"/>
  <c r="DQ34" s="1"/>
  <c r="CN35"/>
  <c r="CO35" s="1"/>
  <c r="DP35" s="1"/>
  <c r="DQ35" s="1"/>
  <c r="CN36"/>
  <c r="CO36" s="1"/>
  <c r="DP36" s="1"/>
  <c r="DQ36" s="1"/>
  <c r="CL9"/>
  <c r="CL10"/>
  <c r="CL11"/>
  <c r="CL12"/>
  <c r="CL13"/>
  <c r="CL15"/>
  <c r="CL16"/>
  <c r="CL17"/>
  <c r="CL18"/>
  <c r="CL19"/>
  <c r="CL20"/>
  <c r="CL21"/>
  <c r="CL22"/>
  <c r="CL23"/>
  <c r="CL24"/>
  <c r="CL25"/>
  <c r="CL26"/>
  <c r="CL30"/>
  <c r="CL32"/>
  <c r="CL33"/>
  <c r="CQ33" s="1"/>
  <c r="CR33" s="1"/>
  <c r="CL34"/>
  <c r="CQ34" s="1"/>
  <c r="CR34" s="1"/>
  <c r="CL35"/>
  <c r="CQ35" s="1"/>
  <c r="CR35" s="1"/>
  <c r="CL36"/>
  <c r="CQ36" s="1"/>
  <c r="CR36" s="1"/>
  <c r="CQ30" l="1"/>
  <c r="CR30" s="1"/>
  <c r="CQ23"/>
  <c r="CR23" s="1"/>
  <c r="CQ19"/>
  <c r="CR19" s="1"/>
  <c r="CQ15"/>
  <c r="CR15" s="1"/>
  <c r="CQ25"/>
  <c r="CR25" s="1"/>
  <c r="CQ21"/>
  <c r="CR21" s="1"/>
  <c r="CQ17"/>
  <c r="CR17" s="1"/>
  <c r="CQ12"/>
  <c r="CR12" s="1"/>
  <c r="CQ10"/>
  <c r="CR10" s="1"/>
  <c r="CQ32"/>
  <c r="CR32" s="1"/>
  <c r="CQ26"/>
  <c r="CR26" s="1"/>
  <c r="CQ24"/>
  <c r="CR24" s="1"/>
  <c r="CQ22"/>
  <c r="CR22" s="1"/>
  <c r="CQ20"/>
  <c r="CR20" s="1"/>
  <c r="CQ18"/>
  <c r="CR18" s="1"/>
  <c r="CQ16"/>
  <c r="CR16" s="1"/>
  <c r="CQ13"/>
  <c r="CR13" s="1"/>
  <c r="CQ11"/>
  <c r="CR11" s="1"/>
  <c r="CQ9"/>
  <c r="CR9" s="1"/>
  <c r="DM36"/>
  <c r="DT36" s="1"/>
  <c r="EB36" s="1"/>
  <c r="CT36"/>
  <c r="DM34"/>
  <c r="DT34" s="1"/>
  <c r="EB34" s="1"/>
  <c r="CT34"/>
  <c r="DM35"/>
  <c r="DT35" s="1"/>
  <c r="EB35" s="1"/>
  <c r="CT35"/>
  <c r="CT33"/>
  <c r="DR8"/>
  <c r="DB8"/>
  <c r="EI8"/>
  <c r="EJ8"/>
  <c r="DR14"/>
  <c r="DS14" s="1"/>
  <c r="DO14"/>
  <c r="EL14" s="1"/>
  <c r="DP32"/>
  <c r="DQ32" s="1"/>
  <c r="DP26"/>
  <c r="DQ26" s="1"/>
  <c r="DP24"/>
  <c r="DQ24" s="1"/>
  <c r="DP22"/>
  <c r="DQ22" s="1"/>
  <c r="DP20"/>
  <c r="DQ20" s="1"/>
  <c r="DP18"/>
  <c r="DQ18" s="1"/>
  <c r="DP16"/>
  <c r="DQ16" s="1"/>
  <c r="DP13"/>
  <c r="DQ13" s="1"/>
  <c r="DP11"/>
  <c r="DQ11" s="1"/>
  <c r="DP9"/>
  <c r="DQ9" s="1"/>
  <c r="DP33"/>
  <c r="DQ33" s="1"/>
  <c r="DP30"/>
  <c r="DQ30" s="1"/>
  <c r="DP25"/>
  <c r="DQ25" s="1"/>
  <c r="DP23"/>
  <c r="DQ23" s="1"/>
  <c r="DP21"/>
  <c r="DQ21" s="1"/>
  <c r="DP19"/>
  <c r="DQ19" s="1"/>
  <c r="DP17"/>
  <c r="DQ17" s="1"/>
  <c r="DP15"/>
  <c r="DQ15" s="1"/>
  <c r="DP12"/>
  <c r="DQ12" s="1"/>
  <c r="DP10"/>
  <c r="DQ10" s="1"/>
  <c r="BU9"/>
  <c r="BU10"/>
  <c r="BU11"/>
  <c r="BU12"/>
  <c r="BU13"/>
  <c r="BU15"/>
  <c r="BU16"/>
  <c r="BU17"/>
  <c r="BU18"/>
  <c r="BU19"/>
  <c r="BU20"/>
  <c r="BU21"/>
  <c r="BU22"/>
  <c r="BU23"/>
  <c r="BU24"/>
  <c r="BU25"/>
  <c r="BU26"/>
  <c r="BU30"/>
  <c r="BU32"/>
  <c r="BU33"/>
  <c r="BU34"/>
  <c r="BU35"/>
  <c r="BU36"/>
  <c r="DM33"/>
  <c r="DM30"/>
  <c r="DM25"/>
  <c r="DM23"/>
  <c r="DM21"/>
  <c r="DM19"/>
  <c r="DT19" s="1"/>
  <c r="DM17"/>
  <c r="DT17" s="1"/>
  <c r="DM15"/>
  <c r="DT15" s="1"/>
  <c r="DM12"/>
  <c r="DT12" s="1"/>
  <c r="EB12" s="1"/>
  <c r="DM10"/>
  <c r="DM32"/>
  <c r="DT32" s="1"/>
  <c r="EB32" s="1"/>
  <c r="DM26"/>
  <c r="DM24"/>
  <c r="DM22"/>
  <c r="DM20"/>
  <c r="DT20" s="1"/>
  <c r="DM18"/>
  <c r="DT18" s="1"/>
  <c r="DM16"/>
  <c r="DT16" s="1"/>
  <c r="DM13"/>
  <c r="DM11"/>
  <c r="DM9"/>
  <c r="DT8"/>
  <c r="EB8" s="1"/>
  <c r="CP36"/>
  <c r="CP34"/>
  <c r="CT32"/>
  <c r="CP32"/>
  <c r="CP25"/>
  <c r="CT25"/>
  <c r="CT23"/>
  <c r="CP23"/>
  <c r="CT21"/>
  <c r="CP21"/>
  <c r="CP19"/>
  <c r="CT19"/>
  <c r="CT17"/>
  <c r="CP17"/>
  <c r="CP15"/>
  <c r="CT15"/>
  <c r="CT12"/>
  <c r="CP12"/>
  <c r="CT10"/>
  <c r="CP10"/>
  <c r="CS36"/>
  <c r="CS34"/>
  <c r="CS32"/>
  <c r="CS25"/>
  <c r="CS23"/>
  <c r="CS21"/>
  <c r="CS19"/>
  <c r="CS17"/>
  <c r="CS15"/>
  <c r="CS12"/>
  <c r="CS10"/>
  <c r="CP35"/>
  <c r="CP33"/>
  <c r="CT30"/>
  <c r="CP30"/>
  <c r="CT26"/>
  <c r="CP26"/>
  <c r="CT24"/>
  <c r="CP24"/>
  <c r="CT22"/>
  <c r="CP22"/>
  <c r="CT20"/>
  <c r="CP20"/>
  <c r="CT18"/>
  <c r="CP18"/>
  <c r="CT16"/>
  <c r="CP16"/>
  <c r="CP13"/>
  <c r="CT13"/>
  <c r="CP11"/>
  <c r="CT11"/>
  <c r="CP9"/>
  <c r="CT9"/>
  <c r="CS35"/>
  <c r="CS33"/>
  <c r="CS30"/>
  <c r="CS26"/>
  <c r="CS24"/>
  <c r="CS22"/>
  <c r="CS20"/>
  <c r="CS18"/>
  <c r="CS16"/>
  <c r="CS13"/>
  <c r="CS11"/>
  <c r="CS9"/>
  <c r="DT25"/>
  <c r="EB25" s="1"/>
  <c r="BK12"/>
  <c r="BK17"/>
  <c r="BK21"/>
  <c r="BK24"/>
  <c r="BK30"/>
  <c r="BK9"/>
  <c r="BK10"/>
  <c r="BK13"/>
  <c r="BK15"/>
  <c r="BK18"/>
  <c r="BK19"/>
  <c r="BK22"/>
  <c r="BK23"/>
  <c r="BK25"/>
  <c r="BK26"/>
  <c r="BK32"/>
  <c r="BK33"/>
  <c r="BK34"/>
  <c r="BK35"/>
  <c r="BK11"/>
  <c r="BK16"/>
  <c r="BK20"/>
  <c r="BK36"/>
  <c r="EK14" l="1"/>
  <c r="EG8"/>
  <c r="EH8"/>
  <c r="CM12"/>
  <c r="CM9"/>
  <c r="CM11"/>
  <c r="CM16"/>
  <c r="CM18"/>
  <c r="CM20"/>
  <c r="CM22"/>
  <c r="CM24"/>
  <c r="CM26"/>
  <c r="CM32"/>
  <c r="CM34"/>
  <c r="DN34" s="1"/>
  <c r="CM10"/>
  <c r="CM15"/>
  <c r="CM17"/>
  <c r="CM21"/>
  <c r="CM23"/>
  <c r="CM25"/>
  <c r="CM33"/>
  <c r="DN35"/>
  <c r="CM36"/>
  <c r="DN36" s="1"/>
  <c r="DT22"/>
  <c r="EB22" s="1"/>
  <c r="EB18"/>
  <c r="DT13"/>
  <c r="EB13" s="1"/>
  <c r="DT9"/>
  <c r="EB9" s="1"/>
  <c r="DT10"/>
  <c r="EB10" s="1"/>
  <c r="EB15"/>
  <c r="EB19"/>
  <c r="DT23"/>
  <c r="EB23" s="1"/>
  <c r="DT26"/>
  <c r="EB26" s="1"/>
  <c r="DT33"/>
  <c r="EB33" s="1"/>
  <c r="EB17"/>
  <c r="DT21"/>
  <c r="EB21" s="1"/>
  <c r="DT24"/>
  <c r="EB24" s="1"/>
  <c r="DT30"/>
  <c r="EB30" s="1"/>
  <c r="DT11"/>
  <c r="EB11" s="1"/>
  <c r="EB16"/>
  <c r="EB20"/>
  <c r="DS8"/>
  <c r="DR36" l="1"/>
  <c r="DS36" s="1"/>
  <c r="DO36"/>
  <c r="EL36" s="1"/>
  <c r="DR35"/>
  <c r="DS35" s="1"/>
  <c r="DO35"/>
  <c r="EL35" s="1"/>
  <c r="DR34"/>
  <c r="DS34" s="1"/>
  <c r="DO34"/>
  <c r="EL34" s="1"/>
  <c r="DN30"/>
  <c r="DN23"/>
  <c r="DN19"/>
  <c r="DN15"/>
  <c r="DN26"/>
  <c r="DN22"/>
  <c r="DN18"/>
  <c r="DN13"/>
  <c r="DN9"/>
  <c r="DN12"/>
  <c r="DN33"/>
  <c r="DN25"/>
  <c r="DN21"/>
  <c r="DN17"/>
  <c r="DN10"/>
  <c r="DN32"/>
  <c r="DN24"/>
  <c r="DN20"/>
  <c r="DN16"/>
  <c r="DN11"/>
  <c r="EK36" l="1"/>
  <c r="EK35"/>
  <c r="EK34"/>
  <c r="DR11"/>
  <c r="DS11" s="1"/>
  <c r="DO11"/>
  <c r="EL11" s="1"/>
  <c r="DR16"/>
  <c r="DS16" s="1"/>
  <c r="DO16"/>
  <c r="EL16" s="1"/>
  <c r="DR20"/>
  <c r="DS20" s="1"/>
  <c r="DO20"/>
  <c r="EL20" s="1"/>
  <c r="DR24"/>
  <c r="DS24" s="1"/>
  <c r="DO24"/>
  <c r="EL24" s="1"/>
  <c r="DR32"/>
  <c r="DS32" s="1"/>
  <c r="DO32"/>
  <c r="EL32" s="1"/>
  <c r="DR10"/>
  <c r="DS10" s="1"/>
  <c r="DO10"/>
  <c r="EL10" s="1"/>
  <c r="DR17"/>
  <c r="DS17" s="1"/>
  <c r="DO17"/>
  <c r="EL17" s="1"/>
  <c r="DR21"/>
  <c r="DS21" s="1"/>
  <c r="DO21"/>
  <c r="EL21" s="1"/>
  <c r="DR25"/>
  <c r="DS25" s="1"/>
  <c r="DO25"/>
  <c r="EL25" s="1"/>
  <c r="DR33"/>
  <c r="DS33" s="1"/>
  <c r="DO33"/>
  <c r="EL33" s="1"/>
  <c r="DR12"/>
  <c r="DS12" s="1"/>
  <c r="DO12"/>
  <c r="EL12" s="1"/>
  <c r="DR9"/>
  <c r="DS9" s="1"/>
  <c r="DO9"/>
  <c r="EL9" s="1"/>
  <c r="DR13"/>
  <c r="DS13" s="1"/>
  <c r="DO13"/>
  <c r="EL13" s="1"/>
  <c r="DR18"/>
  <c r="DS18" s="1"/>
  <c r="DO18"/>
  <c r="EL18" s="1"/>
  <c r="DR22"/>
  <c r="DS22" s="1"/>
  <c r="DO22"/>
  <c r="EL22" s="1"/>
  <c r="DR26"/>
  <c r="DS26" s="1"/>
  <c r="DO26"/>
  <c r="EL26" s="1"/>
  <c r="DR15"/>
  <c r="DS15" s="1"/>
  <c r="DO15"/>
  <c r="EL15" s="1"/>
  <c r="DR19"/>
  <c r="DS19" s="1"/>
  <c r="DO19"/>
  <c r="EL19" s="1"/>
  <c r="DR23"/>
  <c r="DS23" s="1"/>
  <c r="DO23"/>
  <c r="EL23" s="1"/>
  <c r="DR30"/>
  <c r="DS30" s="1"/>
  <c r="DO30"/>
  <c r="EL30" s="1"/>
  <c r="EK33" l="1"/>
  <c r="EK32"/>
  <c r="EK30"/>
  <c r="EK26"/>
  <c r="EK25"/>
  <c r="EK24"/>
  <c r="EK23"/>
  <c r="EK22"/>
  <c r="EK21"/>
  <c r="EK20"/>
  <c r="EK19"/>
  <c r="EK18"/>
  <c r="EK17"/>
  <c r="EK16"/>
  <c r="EK15"/>
  <c r="EK13"/>
  <c r="EK12"/>
  <c r="EK11"/>
  <c r="EK10"/>
  <c r="EK9"/>
</calcChain>
</file>

<file path=xl/sharedStrings.xml><?xml version="1.0" encoding="utf-8"?>
<sst xmlns="http://schemas.openxmlformats.org/spreadsheetml/2006/main" count="456" uniqueCount="175">
  <si>
    <t>الرقم</t>
  </si>
  <si>
    <t>نتيجة الوحدة</t>
  </si>
  <si>
    <t>الرصيد 2</t>
  </si>
  <si>
    <t>الرصيد 1</t>
  </si>
  <si>
    <t>الرصيد 30</t>
  </si>
  <si>
    <t>رئيس القسم</t>
  </si>
  <si>
    <t>الدورة</t>
  </si>
  <si>
    <t>المعامل 2</t>
  </si>
  <si>
    <t>المعامل 6</t>
  </si>
  <si>
    <t>الرصيد 18</t>
  </si>
  <si>
    <t>الرصيد 4</t>
  </si>
  <si>
    <t>لغة اجنبية</t>
  </si>
  <si>
    <t>المعامل 1</t>
  </si>
  <si>
    <t>المعامل 12</t>
  </si>
  <si>
    <t xml:space="preserve">الدورة </t>
  </si>
  <si>
    <t>الوحدة الاساسية</t>
  </si>
  <si>
    <t>الوحدة الاستكشافية</t>
  </si>
  <si>
    <t xml:space="preserve">وحدة التعليم الآفقية </t>
  </si>
  <si>
    <t>مجموع الأرصدة المحصلة خلال المسار =</t>
  </si>
  <si>
    <t>كلية العلوم الاقتصادية وعلوم التسيير</t>
  </si>
  <si>
    <t>قسم علوم التسيير</t>
  </si>
  <si>
    <t>السنة الدراسية</t>
  </si>
  <si>
    <t>جامعة باجي مختار - عنابة</t>
  </si>
  <si>
    <t>B</t>
  </si>
  <si>
    <t>تقرير تربص</t>
  </si>
  <si>
    <t>اللقب</t>
  </si>
  <si>
    <t xml:space="preserve">الاسم </t>
  </si>
  <si>
    <t>الاسم</t>
  </si>
  <si>
    <t>معدل السداسي الخامس</t>
  </si>
  <si>
    <t>د</t>
  </si>
  <si>
    <t>الوحدة الافقية</t>
  </si>
  <si>
    <t>الوحدة المنهجية</t>
  </si>
  <si>
    <t xml:space="preserve"> مريم</t>
  </si>
  <si>
    <t>السنة الجامعية</t>
  </si>
  <si>
    <t>المعدل السنوي</t>
  </si>
  <si>
    <t>السداسي 1</t>
  </si>
  <si>
    <t>السداسي 2</t>
  </si>
  <si>
    <t>السداسي 3</t>
  </si>
  <si>
    <t>السداسي 4</t>
  </si>
  <si>
    <t>2019/2018</t>
  </si>
  <si>
    <t>النتيجة س5</t>
  </si>
  <si>
    <t>المعامل12</t>
  </si>
  <si>
    <t>الرصيد2</t>
  </si>
  <si>
    <t>المعامل 4</t>
  </si>
  <si>
    <t>نتيجة الوحدة  الاساسية</t>
  </si>
  <si>
    <t>نتيجة السداسي السادس  6</t>
  </si>
  <si>
    <t>السنة الأولى</t>
  </si>
  <si>
    <t>السنة الثانية</t>
  </si>
  <si>
    <t xml:space="preserve">السنة  الثالثة </t>
  </si>
  <si>
    <t>السداسي 5</t>
  </si>
  <si>
    <t>السداسي 6</t>
  </si>
  <si>
    <t>النتيجة النهائية</t>
  </si>
  <si>
    <t xml:space="preserve">رحامنية </t>
  </si>
  <si>
    <t xml:space="preserve"> زينب</t>
  </si>
  <si>
    <t xml:space="preserve"> عبد السلام</t>
  </si>
  <si>
    <t xml:space="preserve">R عدد السنوات </t>
  </si>
  <si>
    <t xml:space="preserve">Dالنجاح بالتأخير </t>
  </si>
  <si>
    <t xml:space="preserve">S  الاستدراك </t>
  </si>
  <si>
    <t>معدل الترتيب</t>
  </si>
  <si>
    <t xml:space="preserve">الترتيب </t>
  </si>
  <si>
    <t>المعدل العام</t>
  </si>
  <si>
    <t>مجموع الدورات</t>
  </si>
  <si>
    <t>تاريخ المداولات :</t>
  </si>
  <si>
    <t>العام الجامعي :</t>
  </si>
  <si>
    <t xml:space="preserve">رئيس القسم </t>
  </si>
  <si>
    <t xml:space="preserve">باجي </t>
  </si>
  <si>
    <t xml:space="preserve"> منيرة </t>
  </si>
  <si>
    <t xml:space="preserve">برغوتي </t>
  </si>
  <si>
    <t xml:space="preserve"> شمس الدين</t>
  </si>
  <si>
    <t>بسكري</t>
  </si>
  <si>
    <t xml:space="preserve"> أميرة</t>
  </si>
  <si>
    <t xml:space="preserve">بن عبد السلام </t>
  </si>
  <si>
    <t>سلمى</t>
  </si>
  <si>
    <t xml:space="preserve">بن عمارة </t>
  </si>
  <si>
    <t xml:space="preserve"> نور الهدى</t>
  </si>
  <si>
    <t>بوركبة</t>
  </si>
  <si>
    <t xml:space="preserve"> فريال</t>
  </si>
  <si>
    <t>بوطغان</t>
  </si>
  <si>
    <t xml:space="preserve">بونور </t>
  </si>
  <si>
    <t xml:space="preserve"> محي الدين </t>
  </si>
  <si>
    <t xml:space="preserve">بونيف </t>
  </si>
  <si>
    <t xml:space="preserve"> أمير</t>
  </si>
  <si>
    <t xml:space="preserve">تروب </t>
  </si>
  <si>
    <t>محمد انيس</t>
  </si>
  <si>
    <t xml:space="preserve">حربي </t>
  </si>
  <si>
    <t xml:space="preserve"> رزيقة</t>
  </si>
  <si>
    <t xml:space="preserve">حمليل </t>
  </si>
  <si>
    <t xml:space="preserve"> درصاف</t>
  </si>
  <si>
    <t>خذري</t>
  </si>
  <si>
    <t xml:space="preserve"> شيماء</t>
  </si>
  <si>
    <t xml:space="preserve">دريسي </t>
  </si>
  <si>
    <t xml:space="preserve">دغمان </t>
  </si>
  <si>
    <t>سومية</t>
  </si>
  <si>
    <t>شوقي</t>
  </si>
  <si>
    <t>رمول</t>
  </si>
  <si>
    <t xml:space="preserve"> جمال</t>
  </si>
  <si>
    <t xml:space="preserve">روابحية </t>
  </si>
  <si>
    <t xml:space="preserve">سعيدي </t>
  </si>
  <si>
    <t xml:space="preserve"> عزيزة</t>
  </si>
  <si>
    <t>شروالي</t>
  </si>
  <si>
    <t xml:space="preserve">عاشوري </t>
  </si>
  <si>
    <t xml:space="preserve"> ندير</t>
  </si>
  <si>
    <t xml:space="preserve">كحايلية </t>
  </si>
  <si>
    <t xml:space="preserve"> زين الدين</t>
  </si>
  <si>
    <t xml:space="preserve">مرابط </t>
  </si>
  <si>
    <t>محمد يزيد</t>
  </si>
  <si>
    <t xml:space="preserve">مزيز </t>
  </si>
  <si>
    <t xml:space="preserve"> فطيمة</t>
  </si>
  <si>
    <t xml:space="preserve">منجل </t>
  </si>
  <si>
    <t xml:space="preserve">نحيلي </t>
  </si>
  <si>
    <t>زهرة</t>
  </si>
  <si>
    <t>الميزانية</t>
  </si>
  <si>
    <t>عمليات الخزينة</t>
  </si>
  <si>
    <t>الرقابة المالية</t>
  </si>
  <si>
    <t>الأنظمة الجبائية</t>
  </si>
  <si>
    <t>محاسبة وطنية</t>
  </si>
  <si>
    <t>ندوة في قانون المالية</t>
  </si>
  <si>
    <t>لغة نجليزية</t>
  </si>
  <si>
    <t>الرصيد 9</t>
  </si>
  <si>
    <t>مداولات السداسي السادس الدورة الأولى</t>
  </si>
  <si>
    <t>سقني</t>
  </si>
  <si>
    <t>مريم</t>
  </si>
  <si>
    <t>سيف الدين</t>
  </si>
  <si>
    <t>علاوة</t>
  </si>
  <si>
    <t>طمين</t>
  </si>
  <si>
    <t>كريمة</t>
  </si>
  <si>
    <t>2018/2017</t>
  </si>
  <si>
    <t xml:space="preserve">وحدة التعليم المنهجية </t>
  </si>
  <si>
    <t>وحدة التعليم الإستكشافية</t>
  </si>
  <si>
    <t xml:space="preserve">وحدة التعليم الأساسية </t>
  </si>
  <si>
    <t>حسام</t>
  </si>
  <si>
    <t>بوعزيز</t>
  </si>
  <si>
    <t>صميدة</t>
  </si>
  <si>
    <t>بضياف</t>
  </si>
  <si>
    <t>نريمتن</t>
  </si>
  <si>
    <t>رمزي</t>
  </si>
  <si>
    <t>متحصل (ة) على  السنة الثالثة</t>
  </si>
  <si>
    <t>روابحية عيسى</t>
  </si>
  <si>
    <t>سلامي منير</t>
  </si>
  <si>
    <t>دمبري إيمان</t>
  </si>
  <si>
    <t>بولقصع مراد</t>
  </si>
  <si>
    <t>العمومية</t>
  </si>
  <si>
    <t xml:space="preserve">تقنيات </t>
  </si>
  <si>
    <t>محاسبة</t>
  </si>
  <si>
    <t xml:space="preserve"> عمومية</t>
  </si>
  <si>
    <t>إدارة المرافق</t>
  </si>
  <si>
    <t xml:space="preserve"> العمومية</t>
  </si>
  <si>
    <t>التطبيقات الاولية</t>
  </si>
  <si>
    <t xml:space="preserve"> لتحليل المعطيات </t>
  </si>
  <si>
    <t>تقييم المشاريع</t>
  </si>
  <si>
    <t>إدارة الصفقات</t>
  </si>
  <si>
    <t>إمضاء الأساتذة</t>
  </si>
  <si>
    <t xml:space="preserve">ناجح (ة)  </t>
  </si>
  <si>
    <t xml:space="preserve">ناجح(ة)  </t>
  </si>
  <si>
    <t>السنة الاولى</t>
  </si>
  <si>
    <t>السنة الثالثة</t>
  </si>
  <si>
    <t>الطلبة المتخرجين الدورة الاولى  2019/2018</t>
  </si>
  <si>
    <t xml:space="preserve">الميزانية </t>
  </si>
  <si>
    <t xml:space="preserve">تاريخ  المداولات : </t>
  </si>
  <si>
    <t>بربغوثي مبارك</t>
  </si>
  <si>
    <t>بوشامي عمار</t>
  </si>
  <si>
    <t>بن كشرود رضوان</t>
  </si>
  <si>
    <t>الميزانيـــــــــة</t>
  </si>
  <si>
    <t>مداولات السداسي الخــــامس الدورة الأولــــــى</t>
  </si>
  <si>
    <t>r</t>
  </si>
  <si>
    <t>برغوثي مبارك</t>
  </si>
  <si>
    <t>عزوي هارون</t>
  </si>
  <si>
    <t>بوفافة وداد</t>
  </si>
  <si>
    <t>مقحوت مسعودة</t>
  </si>
  <si>
    <t xml:space="preserve">بوشامي عمار </t>
  </si>
  <si>
    <t>العام الجامعي :  2019/2018</t>
  </si>
  <si>
    <t>مداولات السداسي السادس الدورة الثانية</t>
  </si>
  <si>
    <t>رئيس (ة) لجنة المداولات :  بوفافة وداد</t>
  </si>
  <si>
    <t>تاريخ المداولات :07/07/2019</t>
  </si>
  <si>
    <t>رئيس (ة) لجنة المداولات : بوفافة وداد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</si>
</sst>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0;[Red]0"/>
    <numFmt numFmtId="168" formatCode="0.000;[Red]0.000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abic Transparent"/>
      <charset val="178"/>
    </font>
    <font>
      <b/>
      <sz val="10"/>
      <name val="Arabic Transparent"/>
      <charset val="178"/>
    </font>
    <font>
      <b/>
      <sz val="9"/>
      <name val="Arabic Transparent"/>
      <charset val="178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Arabic Transparent"/>
      <charset val="178"/>
    </font>
    <font>
      <b/>
      <sz val="9"/>
      <name val="Times New Roman"/>
      <family val="1"/>
    </font>
    <font>
      <b/>
      <sz val="11"/>
      <name val="Arabic Transparent"/>
      <charset val="178"/>
    </font>
    <font>
      <b/>
      <sz val="11"/>
      <name val="Calibri"/>
      <family val="2"/>
      <scheme val="minor"/>
    </font>
    <font>
      <b/>
      <sz val="9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abic Transparent"/>
      <charset val="178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b/>
      <sz val="10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10"/>
      <name val="Cambria"/>
      <family val="1"/>
      <scheme val="major"/>
    </font>
    <font>
      <b/>
      <sz val="10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Cambria"/>
      <family val="1"/>
      <scheme val="major"/>
    </font>
    <font>
      <sz val="10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7">
    <xf numFmtId="0" fontId="0" fillId="0" borderId="0" xfId="0"/>
    <xf numFmtId="0" fontId="0" fillId="0" borderId="0" xfId="0" applyFill="1"/>
    <xf numFmtId="164" fontId="1" fillId="0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/>
    <xf numFmtId="164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1" xfId="0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9" fillId="0" borderId="0" xfId="0" applyFont="1"/>
    <xf numFmtId="0" fontId="21" fillId="0" borderId="2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164" fontId="8" fillId="9" borderId="1" xfId="0" applyNumberFormat="1" applyFont="1" applyFill="1" applyBorder="1" applyAlignment="1">
      <alignment horizontal="center" vertical="center"/>
    </xf>
    <xf numFmtId="0" fontId="0" fillId="9" borderId="0" xfId="0" applyFill="1"/>
    <xf numFmtId="0" fontId="21" fillId="9" borderId="1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165" fontId="0" fillId="3" borderId="0" xfId="0" applyNumberFormat="1" applyFill="1" applyAlignment="1">
      <alignment horizontal="center"/>
    </xf>
    <xf numFmtId="0" fontId="0" fillId="3" borderId="0" xfId="0" applyFill="1" applyBorder="1"/>
    <xf numFmtId="0" fontId="9" fillId="3" borderId="0" xfId="0" applyFont="1" applyFill="1"/>
    <xf numFmtId="0" fontId="0" fillId="3" borderId="0" xfId="0" applyFill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0" fontId="10" fillId="3" borderId="0" xfId="0" applyFont="1" applyFill="1"/>
    <xf numFmtId="0" fontId="7" fillId="3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7" fillId="0" borderId="0" xfId="0" applyFont="1"/>
    <xf numFmtId="0" fontId="0" fillId="3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10" borderId="0" xfId="0" applyFill="1"/>
    <xf numFmtId="2" fontId="0" fillId="3" borderId="0" xfId="0" applyNumberFormat="1" applyFill="1"/>
    <xf numFmtId="2" fontId="0" fillId="9" borderId="0" xfId="0" applyNumberFormat="1" applyFill="1"/>
    <xf numFmtId="164" fontId="0" fillId="3" borderId="0" xfId="0" applyNumberFormat="1" applyFill="1"/>
    <xf numFmtId="164" fontId="0" fillId="9" borderId="0" xfId="0" applyNumberFormat="1" applyFill="1"/>
    <xf numFmtId="164" fontId="0" fillId="0" borderId="1" xfId="0" applyNumberFormat="1" applyBorder="1"/>
    <xf numFmtId="2" fontId="21" fillId="0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2" fontId="0" fillId="0" borderId="0" xfId="0" applyNumberFormat="1"/>
    <xf numFmtId="0" fontId="0" fillId="3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164" fontId="25" fillId="0" borderId="2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0" fillId="2" borderId="0" xfId="0" applyFill="1"/>
    <xf numFmtId="168" fontId="28" fillId="10" borderId="1" xfId="0" applyNumberFormat="1" applyFont="1" applyFill="1" applyBorder="1" applyAlignment="1">
      <alignment horizontal="center"/>
    </xf>
    <xf numFmtId="0" fontId="0" fillId="0" borderId="0" xfId="0"/>
    <xf numFmtId="0" fontId="0" fillId="3" borderId="1" xfId="0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30" fillId="3" borderId="0" xfId="0" applyFont="1" applyFill="1"/>
    <xf numFmtId="0" fontId="30" fillId="0" borderId="0" xfId="0" applyFont="1" applyFill="1"/>
    <xf numFmtId="0" fontId="0" fillId="11" borderId="1" xfId="0" applyFill="1" applyBorder="1"/>
    <xf numFmtId="164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64" fontId="8" fillId="11" borderId="1" xfId="0" applyNumberFormat="1" applyFont="1" applyFill="1" applyBorder="1" applyAlignment="1">
      <alignment vertical="center"/>
    </xf>
    <xf numFmtId="0" fontId="8" fillId="11" borderId="1" xfId="0" applyFont="1" applyFill="1" applyBorder="1" applyAlignment="1">
      <alignment vertical="center"/>
    </xf>
    <xf numFmtId="164" fontId="24" fillId="11" borderId="1" xfId="0" applyNumberFormat="1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vertical="center"/>
    </xf>
    <xf numFmtId="164" fontId="0" fillId="11" borderId="1" xfId="0" applyNumberFormat="1" applyFill="1" applyBorder="1"/>
    <xf numFmtId="2" fontId="21" fillId="11" borderId="1" xfId="0" applyNumberFormat="1" applyFont="1" applyFill="1" applyBorder="1" applyAlignment="1">
      <alignment vertical="center"/>
    </xf>
    <xf numFmtId="0" fontId="21" fillId="11" borderId="1" xfId="0" applyFont="1" applyFill="1" applyBorder="1" applyAlignment="1">
      <alignment vertical="center"/>
    </xf>
    <xf numFmtId="2" fontId="0" fillId="11" borderId="1" xfId="0" applyNumberFormat="1" applyFill="1" applyBorder="1"/>
    <xf numFmtId="164" fontId="21" fillId="11" borderId="1" xfId="0" applyNumberFormat="1" applyFont="1" applyFill="1" applyBorder="1" applyAlignment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4" fontId="24" fillId="9" borderId="1" xfId="0" applyNumberFormat="1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31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0" fillId="0" borderId="1" xfId="0" applyNumberFormat="1" applyFill="1" applyBorder="1"/>
    <xf numFmtId="0" fontId="25" fillId="0" borderId="3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164" fontId="25" fillId="0" borderId="3" xfId="0" applyNumberFormat="1" applyFont="1" applyFill="1" applyBorder="1" applyAlignment="1">
      <alignment vertical="center"/>
    </xf>
    <xf numFmtId="164" fontId="25" fillId="0" borderId="11" xfId="0" applyNumberFormat="1" applyFont="1" applyFill="1" applyBorder="1" applyAlignment="1">
      <alignment vertical="center"/>
    </xf>
    <xf numFmtId="0" fontId="25" fillId="0" borderId="24" xfId="0" applyFont="1" applyFill="1" applyBorder="1" applyAlignment="1">
      <alignment vertical="center"/>
    </xf>
    <xf numFmtId="0" fontId="25" fillId="0" borderId="2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15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3" borderId="0" xfId="0" applyFont="1" applyFill="1"/>
    <xf numFmtId="0" fontId="6" fillId="3" borderId="0" xfId="0" applyFont="1" applyFill="1"/>
    <xf numFmtId="0" fontId="0" fillId="3" borderId="0" xfId="0" applyFont="1" applyFill="1"/>
    <xf numFmtId="0" fontId="33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6" fillId="4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3" borderId="0" xfId="0" applyFill="1" applyBorder="1" applyAlignment="1">
      <alignment vertical="top"/>
    </xf>
    <xf numFmtId="0" fontId="31" fillId="0" borderId="1" xfId="0" applyFont="1" applyBorder="1"/>
    <xf numFmtId="0" fontId="23" fillId="3" borderId="21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 vertical="center"/>
    </xf>
    <xf numFmtId="168" fontId="0" fillId="10" borderId="0" xfId="0" applyNumberFormat="1" applyFill="1"/>
    <xf numFmtId="168" fontId="0" fillId="10" borderId="1" xfId="0" applyNumberFormat="1" applyFill="1" applyBorder="1" applyAlignment="1">
      <alignment horizontal="center"/>
    </xf>
    <xf numFmtId="168" fontId="0" fillId="10" borderId="0" xfId="0" applyNumberFormat="1" applyFill="1" applyBorder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/>
    <xf numFmtId="164" fontId="0" fillId="3" borderId="0" xfId="0" applyNumberFormat="1" applyFill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164" fontId="25" fillId="0" borderId="5" xfId="0" applyNumberFormat="1" applyFont="1" applyFill="1" applyBorder="1" applyAlignment="1">
      <alignment horizontal="center"/>
    </xf>
    <xf numFmtId="164" fontId="1" fillId="11" borderId="1" xfId="0" applyNumberFormat="1" applyFont="1" applyFill="1" applyBorder="1" applyAlignment="1">
      <alignment horizontal="center"/>
    </xf>
    <xf numFmtId="165" fontId="0" fillId="3" borderId="0" xfId="0" applyNumberFormat="1" applyFill="1"/>
    <xf numFmtId="165" fontId="8" fillId="11" borderId="1" xfId="0" applyNumberFormat="1" applyFont="1" applyFill="1" applyBorder="1" applyAlignment="1">
      <alignment vertical="center"/>
    </xf>
    <xf numFmtId="165" fontId="24" fillId="11" borderId="1" xfId="0" applyNumberFormat="1" applyFont="1" applyFill="1" applyBorder="1" applyAlignment="1">
      <alignment horizontal="center" vertical="center"/>
    </xf>
    <xf numFmtId="165" fontId="1" fillId="11" borderId="1" xfId="0" applyNumberFormat="1" applyFont="1" applyFill="1" applyBorder="1" applyAlignment="1">
      <alignment horizontal="center"/>
    </xf>
    <xf numFmtId="165" fontId="0" fillId="9" borderId="0" xfId="0" applyNumberFormat="1" applyFill="1"/>
    <xf numFmtId="0" fontId="0" fillId="3" borderId="1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165" fontId="0" fillId="3" borderId="0" xfId="0" applyNumberFormat="1" applyFill="1" applyBorder="1" applyAlignment="1">
      <alignment vertical="center"/>
    </xf>
    <xf numFmtId="1" fontId="2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15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18" fillId="3" borderId="0" xfId="0" applyFont="1" applyFill="1"/>
    <xf numFmtId="164" fontId="7" fillId="3" borderId="0" xfId="0" applyNumberFormat="1" applyFont="1" applyFill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0" fontId="17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8" fontId="0" fillId="0" borderId="1" xfId="0" applyNumberFormat="1" applyFill="1" applyBorder="1" applyAlignment="1">
      <alignment horizontal="center"/>
    </xf>
    <xf numFmtId="168" fontId="28" fillId="0" borderId="1" xfId="0" applyNumberFormat="1" applyFont="1" applyFill="1" applyBorder="1" applyAlignment="1">
      <alignment horizontal="center"/>
    </xf>
    <xf numFmtId="0" fontId="32" fillId="0" borderId="1" xfId="0" applyFont="1" applyFill="1" applyBorder="1"/>
    <xf numFmtId="0" fontId="14" fillId="0" borderId="1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top"/>
    </xf>
    <xf numFmtId="0" fontId="7" fillId="0" borderId="0" xfId="0" applyFont="1" applyFill="1" applyBorder="1"/>
    <xf numFmtId="0" fontId="0" fillId="0" borderId="1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68" fontId="0" fillId="0" borderId="0" xfId="0" applyNumberFormat="1" applyFill="1" applyBorder="1"/>
    <xf numFmtId="165" fontId="0" fillId="2" borderId="1" xfId="0" applyNumberFormat="1" applyFill="1" applyBorder="1" applyAlignment="1">
      <alignment horizontal="center"/>
    </xf>
    <xf numFmtId="164" fontId="1" fillId="12" borderId="1" xfId="0" applyNumberFormat="1" applyFont="1" applyFill="1" applyBorder="1" applyAlignment="1">
      <alignment horizontal="center"/>
    </xf>
    <xf numFmtId="165" fontId="1" fillId="12" borderId="1" xfId="0" applyNumberFormat="1" applyFont="1" applyFill="1" applyBorder="1" applyAlignment="1">
      <alignment horizontal="center"/>
    </xf>
    <xf numFmtId="2" fontId="0" fillId="12" borderId="1" xfId="0" applyNumberFormat="1" applyFill="1" applyBorder="1"/>
    <xf numFmtId="0" fontId="0" fillId="12" borderId="1" xfId="0" applyFill="1" applyBorder="1"/>
    <xf numFmtId="164" fontId="0" fillId="12" borderId="1" xfId="0" applyNumberFormat="1" applyFill="1" applyBorder="1"/>
    <xf numFmtId="164" fontId="24" fillId="3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4" fontId="6" fillId="3" borderId="0" xfId="0" applyNumberFormat="1" applyFont="1" applyFill="1" applyAlignment="1"/>
    <xf numFmtId="0" fontId="16" fillId="3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164" fontId="5" fillId="0" borderId="9" xfId="0" applyNumberFormat="1" applyFont="1" applyFill="1" applyBorder="1" applyAlignment="1">
      <alignment horizontal="center" vertical="top"/>
    </xf>
    <xf numFmtId="164" fontId="5" fillId="0" borderId="3" xfId="0" applyNumberFormat="1" applyFont="1" applyFill="1" applyBorder="1" applyAlignment="1">
      <alignment horizontal="center" vertical="top"/>
    </xf>
    <xf numFmtId="164" fontId="5" fillId="0" borderId="10" xfId="0" applyNumberFormat="1" applyFont="1" applyFill="1" applyBorder="1" applyAlignment="1">
      <alignment horizontal="center" vertical="top"/>
    </xf>
    <xf numFmtId="164" fontId="5" fillId="0" borderId="12" xfId="0" applyNumberFormat="1" applyFont="1" applyFill="1" applyBorder="1" applyAlignment="1">
      <alignment horizontal="center" vertical="top"/>
    </xf>
    <xf numFmtId="164" fontId="5" fillId="0" borderId="1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0" fillId="3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top"/>
    </xf>
    <xf numFmtId="164" fontId="3" fillId="0" borderId="9" xfId="0" applyNumberFormat="1" applyFont="1" applyFill="1" applyBorder="1" applyAlignment="1">
      <alignment horizontal="center" vertical="top"/>
    </xf>
    <xf numFmtId="164" fontId="3" fillId="0" borderId="3" xfId="0" applyNumberFormat="1" applyFont="1" applyFill="1" applyBorder="1" applyAlignment="1">
      <alignment horizontal="center" vertical="top"/>
    </xf>
    <xf numFmtId="164" fontId="3" fillId="0" borderId="10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center" vertical="top"/>
    </xf>
    <xf numFmtId="164" fontId="3" fillId="0" borderId="11" xfId="0" applyNumberFormat="1" applyFont="1" applyFill="1" applyBorder="1" applyAlignment="1">
      <alignment horizontal="center" vertical="top"/>
    </xf>
    <xf numFmtId="164" fontId="8" fillId="0" borderId="8" xfId="0" applyNumberFormat="1" applyFont="1" applyFill="1" applyBorder="1" applyAlignment="1">
      <alignment horizontal="center" vertical="top"/>
    </xf>
    <xf numFmtId="164" fontId="8" fillId="0" borderId="9" xfId="0" applyNumberFormat="1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 vertical="top"/>
    </xf>
    <xf numFmtId="164" fontId="8" fillId="0" borderId="10" xfId="0" applyNumberFormat="1" applyFont="1" applyFill="1" applyBorder="1" applyAlignment="1">
      <alignment horizontal="center" vertical="top"/>
    </xf>
    <xf numFmtId="164" fontId="8" fillId="0" borderId="12" xfId="0" applyNumberFormat="1" applyFont="1" applyFill="1" applyBorder="1" applyAlignment="1">
      <alignment horizontal="center" vertical="top"/>
    </xf>
    <xf numFmtId="164" fontId="8" fillId="0" borderId="11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164" fontId="31" fillId="0" borderId="8" xfId="0" applyNumberFormat="1" applyFont="1" applyFill="1" applyBorder="1" applyAlignment="1">
      <alignment horizontal="center" vertical="center"/>
    </xf>
    <xf numFmtId="164" fontId="31" fillId="0" borderId="9" xfId="0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center" vertical="center"/>
    </xf>
    <xf numFmtId="164" fontId="25" fillId="0" borderId="12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14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/>
    </xf>
    <xf numFmtId="0" fontId="21" fillId="11" borderId="6" xfId="0" applyFont="1" applyFill="1" applyBorder="1" applyAlignment="1">
      <alignment horizontal="center" vertical="center"/>
    </xf>
    <xf numFmtId="0" fontId="21" fillId="11" borderId="7" xfId="0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horizontal="center" vertical="center"/>
    </xf>
    <xf numFmtId="168" fontId="20" fillId="10" borderId="1" xfId="0" applyNumberFormat="1" applyFont="1" applyFill="1" applyBorder="1" applyAlignment="1">
      <alignment horizontal="center" vertical="center"/>
    </xf>
    <xf numFmtId="1" fontId="22" fillId="3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168" fontId="22" fillId="10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8" borderId="15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14" fontId="10" fillId="3" borderId="0" xfId="0" applyNumberFormat="1" applyFont="1" applyFill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6" fillId="3" borderId="28" xfId="0" applyFont="1" applyFill="1" applyBorder="1" applyAlignment="1">
      <alignment horizontal="center"/>
    </xf>
    <xf numFmtId="0" fontId="16" fillId="3" borderId="29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ar-DZ"/>
              <a:t>إحصائيات إدارة الميزانية 2019/2018</a:t>
            </a:r>
            <a:endParaRPr lang="fr-FR"/>
          </a:p>
        </c:rich>
      </c:tx>
      <c:layout/>
    </c:title>
    <c:plotArea>
      <c:layout/>
      <c:pieChart>
        <c:varyColors val="1"/>
        <c:ser>
          <c:idx val="0"/>
          <c:order val="0"/>
          <c:explosion val="25"/>
          <c:dLbls>
            <c:dLbl>
              <c:idx val="4"/>
              <c:tx>
                <c:rich>
                  <a:bodyPr/>
                  <a:lstStyle/>
                  <a:p>
                    <a:r>
                      <a:rPr lang="ar-DZ"/>
                      <a:t>المسجلين  الذكور
13%</a:t>
                    </a:r>
                  </a:p>
                </c:rich>
              </c:tx>
              <c:showCatName val="1"/>
              <c:showPercent val="1"/>
            </c:dLbl>
            <c:dLbl>
              <c:idx val="5"/>
              <c:tx>
                <c:rich>
                  <a:bodyPr/>
                  <a:lstStyle/>
                  <a:p>
                    <a:r>
                      <a:rPr lang="ar-DZ"/>
                      <a:t>المسجلين  ايناث
17%</a:t>
                    </a:r>
                  </a:p>
                </c:rich>
              </c:tx>
              <c:showCatName val="1"/>
              <c:showPercent val="1"/>
            </c:dLbl>
            <c:dLbl>
              <c:idx val="6"/>
              <c:tx>
                <c:rich>
                  <a:bodyPr/>
                  <a:lstStyle/>
                  <a:p>
                    <a:r>
                      <a:rPr lang="ar-DZ"/>
                      <a:t>المجموع العام الذكور
13%</a:t>
                    </a:r>
                  </a:p>
                </c:rich>
              </c:tx>
              <c:showCatName val="1"/>
              <c:showPercent val="1"/>
            </c:dLbl>
            <c:dLbl>
              <c:idx val="7"/>
              <c:tx>
                <c:rich>
                  <a:bodyPr/>
                  <a:lstStyle/>
                  <a:p>
                    <a:r>
                      <a:rPr lang="ar-DZ"/>
                      <a:t>المجموع العام ايناث
17%</a:t>
                    </a:r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sz="1050" b="1"/>
                </a:pPr>
                <a:endParaRPr lang="fr-FR"/>
              </a:p>
            </c:txPr>
            <c:showCatName val="1"/>
            <c:showPercent val="1"/>
          </c:dLbls>
          <c:cat>
            <c:multiLvlStrRef>
              <c:f>PVD!#REF!</c:f>
            </c:multiLvlStrRef>
          </c:cat>
          <c:val>
            <c:numRef>
              <c:f>PVD!#REF!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explosion val="25"/>
          <c:dLbls>
            <c:showCatName val="1"/>
            <c:showPercent val="1"/>
          </c:dLbls>
          <c:cat>
            <c:multiLvlStrRef>
              <c:f>PVD!#REF!</c:f>
            </c:multiLvlStrRef>
          </c:cat>
          <c:val>
            <c:numRef>
              <c:f>PVD!#REF!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48</xdr:row>
      <xdr:rowOff>171448</xdr:rowOff>
    </xdr:from>
    <xdr:to>
      <xdr:col>4</xdr:col>
      <xdr:colOff>0</xdr:colOff>
      <xdr:row>73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M67"/>
  <sheetViews>
    <sheetView rightToLeft="1" tabSelected="1" workbookViewId="0">
      <selection activeCell="EM1" sqref="EM1:FM1048576"/>
    </sheetView>
  </sheetViews>
  <sheetFormatPr baseColWidth="10" defaultRowHeight="15"/>
  <cols>
    <col min="1" max="1" width="1.28515625" customWidth="1"/>
    <col min="2" max="2" width="3.42578125" style="34" customWidth="1"/>
    <col min="3" max="3" width="8.5703125" style="122" customWidth="1"/>
    <col min="4" max="4" width="8.7109375" style="122" customWidth="1"/>
    <col min="5" max="5" width="5.28515625" customWidth="1"/>
    <col min="6" max="6" width="2" customWidth="1"/>
    <col min="7" max="8" width="6.85546875" customWidth="1"/>
    <col min="9" max="9" width="2.5703125" customWidth="1"/>
    <col min="10" max="10" width="1.7109375" customWidth="1"/>
    <col min="11" max="11" width="5.28515625" customWidth="1"/>
    <col min="12" max="13" width="1.7109375" customWidth="1"/>
    <col min="14" max="14" width="5.7109375" customWidth="1"/>
    <col min="15" max="15" width="3.28515625" customWidth="1"/>
    <col min="16" max="16" width="1.7109375" style="22" customWidth="1"/>
    <col min="17" max="17" width="1.7109375" customWidth="1"/>
    <col min="18" max="18" width="6.140625" customWidth="1"/>
    <col min="19" max="19" width="2.5703125" customWidth="1"/>
    <col min="20" max="20" width="1.7109375" customWidth="1"/>
    <col min="21" max="21" width="6.140625" customWidth="1"/>
    <col min="22" max="23" width="1.7109375" customWidth="1"/>
    <col min="24" max="24" width="5.7109375" customWidth="1"/>
    <col min="25" max="25" width="1.7109375" customWidth="1"/>
    <col min="26" max="26" width="1.7109375" style="22" hidden="1" customWidth="1"/>
    <col min="27" max="27" width="1.7109375" hidden="1" customWidth="1"/>
    <col min="28" max="28" width="6" customWidth="1"/>
    <col min="29" max="29" width="1.7109375" customWidth="1"/>
    <col min="30" max="30" width="1.7109375" hidden="1" customWidth="1"/>
    <col min="31" max="31" width="6" customWidth="1"/>
    <col min="32" max="32" width="1.7109375" customWidth="1"/>
    <col min="33" max="33" width="1.7109375" style="22" hidden="1" customWidth="1"/>
    <col min="34" max="34" width="1.7109375" hidden="1" customWidth="1"/>
    <col min="35" max="35" width="4.7109375" customWidth="1"/>
    <col min="36" max="36" width="2.7109375" customWidth="1"/>
    <col min="37" max="37" width="1.7109375" hidden="1" customWidth="1"/>
    <col min="38" max="38" width="5.5703125" customWidth="1"/>
    <col min="39" max="39" width="2.7109375" customWidth="1"/>
    <col min="40" max="40" width="1.7109375" style="22" hidden="1" customWidth="1"/>
    <col min="41" max="41" width="1.7109375" hidden="1" customWidth="1"/>
    <col min="42" max="42" width="7.5703125" style="30" customWidth="1"/>
    <col min="43" max="43" width="4.7109375" style="30" customWidth="1"/>
    <col min="44" max="44" width="19.7109375" style="179" customWidth="1"/>
    <col min="45" max="45" width="5" style="30" hidden="1" customWidth="1"/>
    <col min="46" max="46" width="1.85546875" style="30" hidden="1" customWidth="1"/>
    <col min="47" max="47" width="10.140625" style="74" hidden="1" customWidth="1"/>
    <col min="48" max="48" width="8.7109375" style="74" hidden="1" customWidth="1"/>
    <col min="49" max="49" width="4.140625" hidden="1" customWidth="1"/>
    <col min="50" max="50" width="2.7109375" customWidth="1"/>
    <col min="51" max="51" width="10.28515625" style="5" customWidth="1"/>
    <col min="52" max="52" width="10" style="5" customWidth="1"/>
    <col min="53" max="53" width="6.140625" style="18" customWidth="1"/>
    <col min="54" max="54" width="2.7109375" customWidth="1"/>
    <col min="55" max="55" width="2.7109375" hidden="1" customWidth="1"/>
    <col min="56" max="56" width="6.140625" style="18" customWidth="1"/>
    <col min="57" max="57" width="1.7109375" customWidth="1"/>
    <col min="58" max="58" width="2.7109375" hidden="1" customWidth="1"/>
    <col min="59" max="59" width="5.28515625" style="18" customWidth="1"/>
    <col min="60" max="60" width="2.7109375" customWidth="1"/>
    <col min="61" max="61" width="2.7109375" hidden="1" customWidth="1"/>
    <col min="62" max="62" width="5.28515625" style="81" customWidth="1"/>
    <col min="63" max="63" width="3.85546875" style="197" customWidth="1"/>
    <col min="64" max="65" width="3.7109375" style="52" hidden="1" customWidth="1"/>
    <col min="66" max="66" width="5.5703125" customWidth="1"/>
    <col min="67" max="67" width="0.140625" hidden="1" customWidth="1"/>
    <col min="68" max="68" width="2.7109375" hidden="1" customWidth="1"/>
    <col min="69" max="69" width="5.5703125" style="18" customWidth="1"/>
    <col min="70" max="70" width="2.140625" customWidth="1"/>
    <col min="71" max="71" width="2.7109375" hidden="1" customWidth="1"/>
    <col min="72" max="72" width="5.28515625" style="79" customWidth="1"/>
    <col min="73" max="73" width="2.42578125" style="52" customWidth="1"/>
    <col min="74" max="75" width="3.7109375" style="52" hidden="1" customWidth="1"/>
    <col min="76" max="76" width="5.85546875" style="85" customWidth="1"/>
    <col min="77" max="77" width="2.7109375" customWidth="1"/>
    <col min="78" max="78" width="2.7109375" hidden="1" customWidth="1"/>
    <col min="79" max="79" width="5.42578125" style="81" customWidth="1"/>
    <col min="80" max="80" width="2.28515625" style="52" customWidth="1"/>
    <col min="81" max="82" width="3.7109375" style="52" hidden="1" customWidth="1"/>
    <col min="83" max="83" width="6" style="17" customWidth="1"/>
    <col min="84" max="84" width="2.7109375" customWidth="1"/>
    <col min="85" max="85" width="2.7109375" hidden="1" customWidth="1"/>
    <col min="86" max="86" width="6.42578125" style="52" customWidth="1"/>
    <col min="87" max="87" width="1.7109375" style="52" customWidth="1"/>
    <col min="88" max="89" width="3.7109375" style="52" hidden="1" customWidth="1"/>
    <col min="90" max="90" width="5" style="23" customWidth="1"/>
    <col min="91" max="91" width="4" style="23" customWidth="1"/>
    <col min="92" max="92" width="7.42578125" style="23" hidden="1" customWidth="1"/>
    <col min="93" max="93" width="4.42578125" style="23" hidden="1" customWidth="1"/>
    <col min="94" max="94" width="6.7109375" style="23" hidden="1" customWidth="1"/>
    <col min="95" max="95" width="5.42578125" style="17" customWidth="1"/>
    <col min="96" max="96" width="7.85546875" style="144" customWidth="1"/>
    <col min="97" max="97" width="9" style="40" hidden="1" customWidth="1"/>
    <col min="98" max="98" width="9.7109375" style="33" hidden="1" customWidth="1"/>
    <col min="99" max="99" width="12.42578125" style="23" hidden="1" customWidth="1"/>
    <col min="100" max="100" width="12.140625" style="23" hidden="1" customWidth="1"/>
    <col min="101" max="101" width="3.140625" style="23" hidden="1" customWidth="1"/>
    <col min="102" max="102" width="6.42578125" style="39" hidden="1" customWidth="1"/>
    <col min="103" max="103" width="8" style="23" hidden="1" customWidth="1"/>
    <col min="104" max="104" width="6.85546875" hidden="1" customWidth="1"/>
    <col min="105" max="105" width="6.85546875" style="40" hidden="1" customWidth="1"/>
    <col min="106" max="106" width="6.140625" style="106" hidden="1" customWidth="1"/>
    <col min="107" max="107" width="7" style="22" hidden="1" customWidth="1"/>
    <col min="108" max="108" width="5.5703125" style="22" hidden="1" customWidth="1"/>
    <col min="109" max="109" width="5.85546875" style="40" hidden="1" customWidth="1"/>
    <col min="110" max="110" width="9.28515625" style="23" hidden="1" customWidth="1"/>
    <col min="111" max="111" width="3.7109375" style="22" hidden="1" customWidth="1"/>
    <col min="112" max="112" width="7.42578125" style="40" hidden="1" customWidth="1"/>
    <col min="113" max="113" width="11.42578125" style="106" hidden="1" customWidth="1"/>
    <col min="114" max="114" width="7.140625" style="22" hidden="1" customWidth="1"/>
    <col min="115" max="115" width="6" style="22" hidden="1" customWidth="1"/>
    <col min="116" max="116" width="7.140625" style="40" hidden="1" customWidth="1"/>
    <col min="117" max="117" width="9" style="23" hidden="1" customWidth="1"/>
    <col min="118" max="118" width="5.5703125" style="22" hidden="1" customWidth="1"/>
    <col min="119" max="119" width="11.42578125" style="106" hidden="1" customWidth="1"/>
    <col min="120" max="121" width="11.42578125" style="40" hidden="1" customWidth="1"/>
    <col min="122" max="122" width="32.7109375" hidden="1" customWidth="1"/>
    <col min="123" max="123" width="11.42578125" hidden="1" customWidth="1"/>
    <col min="124" max="124" width="11.42578125" style="184" hidden="1" customWidth="1"/>
    <col min="125" max="125" width="11.42578125" style="36" hidden="1" customWidth="1"/>
    <col min="126" max="131" width="11.42578125" hidden="1" customWidth="1"/>
    <col min="132" max="132" width="11.42578125" style="77" hidden="1" customWidth="1"/>
    <col min="133" max="133" width="11.42578125" style="104" hidden="1" customWidth="1"/>
    <col min="134" max="136" width="11.42578125" hidden="1" customWidth="1"/>
    <col min="137" max="137" width="25.5703125" hidden="1" customWidth="1"/>
    <col min="138" max="138" width="11.42578125" hidden="1" customWidth="1"/>
    <col min="139" max="139" width="25.85546875" hidden="1" customWidth="1"/>
    <col min="140" max="140" width="11.42578125" hidden="1" customWidth="1"/>
    <col min="141" max="141" width="15" hidden="1" customWidth="1"/>
    <col min="142" max="142" width="13.85546875" hidden="1" customWidth="1"/>
  </cols>
  <sheetData>
    <row r="1" spans="1:142" s="36" customFormat="1" ht="19.5" thickBot="1">
      <c r="B1" s="62"/>
      <c r="C1" s="70" t="s">
        <v>19</v>
      </c>
      <c r="D1" s="121"/>
      <c r="AI1" s="70" t="s">
        <v>63</v>
      </c>
      <c r="AN1" s="187" t="s">
        <v>39</v>
      </c>
      <c r="AO1" s="187"/>
      <c r="AP1" s="188" t="s">
        <v>39</v>
      </c>
      <c r="AQ1" s="188"/>
      <c r="AR1" s="188"/>
      <c r="AV1" s="71"/>
      <c r="AX1" s="70" t="s">
        <v>19</v>
      </c>
      <c r="AY1" s="175"/>
      <c r="AZ1" s="175"/>
      <c r="BA1" s="80"/>
      <c r="BD1" s="80"/>
      <c r="BG1" s="80"/>
      <c r="BJ1" s="80"/>
      <c r="BK1" s="193"/>
      <c r="BQ1" s="80"/>
      <c r="BT1" s="78"/>
      <c r="BX1" s="78"/>
      <c r="CA1" s="80"/>
      <c r="CE1" s="189"/>
      <c r="CH1" s="394" t="s">
        <v>170</v>
      </c>
      <c r="CI1" s="394"/>
      <c r="CJ1" s="394"/>
      <c r="CK1" s="394"/>
      <c r="CL1" s="394"/>
      <c r="CM1" s="394"/>
      <c r="CN1" s="394"/>
      <c r="CO1" s="394"/>
      <c r="CP1" s="394"/>
      <c r="CQ1" s="394"/>
      <c r="CR1" s="394"/>
      <c r="CT1" s="65"/>
      <c r="CU1" s="65"/>
      <c r="CV1" s="65"/>
      <c r="CW1" s="65"/>
      <c r="CX1" s="65"/>
      <c r="CY1" s="65"/>
      <c r="DF1" s="65"/>
      <c r="DM1" s="65"/>
      <c r="DT1" s="184"/>
      <c r="EB1" s="77"/>
      <c r="EC1" s="104"/>
      <c r="EE1" s="174" t="s">
        <v>22</v>
      </c>
    </row>
    <row r="2" spans="1:142" s="36" customFormat="1" ht="21.75" customHeight="1" thickBot="1">
      <c r="B2" s="62"/>
      <c r="C2" s="70" t="s">
        <v>20</v>
      </c>
      <c r="D2" s="121"/>
      <c r="K2" s="361" t="s">
        <v>163</v>
      </c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I2" s="70" t="s">
        <v>173</v>
      </c>
      <c r="AQ2" s="256"/>
      <c r="AR2" s="256"/>
      <c r="AS2" s="188"/>
      <c r="AT2" s="188"/>
      <c r="AU2" s="188"/>
      <c r="AV2" s="71"/>
      <c r="AX2" s="70" t="s">
        <v>20</v>
      </c>
      <c r="AY2" s="175"/>
      <c r="AZ2" s="175"/>
      <c r="BA2" s="80"/>
      <c r="BD2" s="80"/>
      <c r="BG2" s="80"/>
      <c r="BH2" s="361" t="s">
        <v>119</v>
      </c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  <c r="BZ2" s="361"/>
      <c r="CA2" s="361"/>
      <c r="CB2" s="361"/>
      <c r="CC2" s="361"/>
      <c r="CD2" s="361"/>
      <c r="CE2" s="396" t="s">
        <v>62</v>
      </c>
      <c r="CF2" s="394"/>
      <c r="CG2" s="394"/>
      <c r="CH2" s="394"/>
      <c r="CL2" s="395">
        <f ca="1">TODAY()</f>
        <v>43655</v>
      </c>
      <c r="CM2" s="395"/>
      <c r="CN2" s="395"/>
      <c r="CO2" s="395"/>
      <c r="CP2" s="395"/>
      <c r="CQ2" s="395"/>
      <c r="CR2" s="395"/>
      <c r="CT2" s="65"/>
      <c r="CU2" s="65"/>
      <c r="CV2" s="65"/>
      <c r="CW2" s="65"/>
      <c r="CX2" s="65"/>
      <c r="CY2" s="65"/>
      <c r="DF2" s="65"/>
      <c r="DM2" s="65"/>
      <c r="DT2" s="184"/>
      <c r="EB2" s="77"/>
      <c r="EC2" s="104"/>
      <c r="EE2" s="174" t="s">
        <v>19</v>
      </c>
      <c r="EH2" s="397" t="s">
        <v>156</v>
      </c>
      <c r="EI2" s="398"/>
      <c r="EJ2" s="399"/>
      <c r="EL2" s="173" t="s">
        <v>158</v>
      </c>
    </row>
    <row r="3" spans="1:142" s="36" customFormat="1" ht="20.100000000000001" customHeight="1">
      <c r="B3" s="62"/>
      <c r="C3" s="121"/>
      <c r="D3" s="121"/>
      <c r="K3" s="361" t="s">
        <v>162</v>
      </c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I3" s="70" t="s">
        <v>174</v>
      </c>
      <c r="AN3" s="69"/>
      <c r="AO3" s="69"/>
      <c r="AP3" s="69"/>
      <c r="AQ3" s="69"/>
      <c r="AR3" s="176"/>
      <c r="AS3" s="64"/>
      <c r="AT3" s="64"/>
      <c r="AU3" s="71"/>
      <c r="AV3" s="71"/>
      <c r="AY3" s="175"/>
      <c r="AZ3" s="175"/>
      <c r="BA3" s="80"/>
      <c r="BD3" s="80"/>
      <c r="BG3" s="80"/>
      <c r="BH3" s="361" t="s">
        <v>111</v>
      </c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  <c r="CB3" s="361"/>
      <c r="CC3" s="361"/>
      <c r="CD3" s="361"/>
      <c r="CE3" s="70" t="s">
        <v>172</v>
      </c>
      <c r="CG3" s="69"/>
      <c r="CH3" s="69"/>
      <c r="CI3" s="69"/>
      <c r="CJ3" s="69"/>
      <c r="CK3" s="69"/>
      <c r="CL3" s="64"/>
      <c r="CM3" s="71"/>
      <c r="CN3" s="227"/>
      <c r="CO3" s="71"/>
      <c r="CQ3" s="65"/>
      <c r="CR3" s="65"/>
      <c r="CS3" s="65"/>
      <c r="CT3" s="65"/>
      <c r="CU3" s="65"/>
      <c r="CV3" s="65"/>
      <c r="DC3" s="65"/>
      <c r="DJ3" s="65"/>
      <c r="DQ3" s="184"/>
      <c r="DY3" s="77"/>
      <c r="DZ3" s="104"/>
      <c r="EB3" s="174" t="s">
        <v>20</v>
      </c>
      <c r="EF3" s="182" t="s">
        <v>157</v>
      </c>
      <c r="EJ3" s="226"/>
    </row>
    <row r="4" spans="1:142" s="36" customFormat="1" ht="2.25" customHeight="1">
      <c r="B4" s="62"/>
      <c r="C4" s="121"/>
      <c r="D4" s="121"/>
      <c r="T4" s="364"/>
      <c r="U4" s="364"/>
      <c r="V4" s="364"/>
      <c r="W4" s="364"/>
      <c r="X4" s="364"/>
      <c r="Y4" s="364"/>
      <c r="Z4" s="364"/>
      <c r="AA4" s="364"/>
      <c r="AB4" s="364"/>
      <c r="AP4" s="64"/>
      <c r="AQ4" s="64"/>
      <c r="AR4" s="177"/>
      <c r="AS4" s="64"/>
      <c r="AT4" s="64"/>
      <c r="AU4" s="71"/>
      <c r="AV4" s="71"/>
      <c r="AY4" s="175"/>
      <c r="AZ4" s="175"/>
      <c r="BA4" s="80"/>
      <c r="BD4" s="80"/>
      <c r="BG4" s="80"/>
      <c r="BJ4" s="80"/>
      <c r="BK4" s="193"/>
      <c r="BQ4" s="80"/>
      <c r="BT4" s="78"/>
      <c r="BX4" s="78"/>
      <c r="CA4" s="80"/>
      <c r="CE4" s="189"/>
      <c r="CL4" s="65"/>
      <c r="CM4" s="65"/>
      <c r="CN4" s="65"/>
      <c r="CO4" s="65"/>
      <c r="CP4" s="65"/>
      <c r="CQ4" s="189"/>
      <c r="CR4" s="65"/>
      <c r="CT4" s="65"/>
      <c r="CU4" s="65"/>
      <c r="CV4" s="65"/>
      <c r="CW4" s="65"/>
      <c r="CX4" s="65"/>
      <c r="CY4" s="65"/>
      <c r="DF4" s="65"/>
      <c r="DM4" s="65"/>
      <c r="DT4" s="184"/>
      <c r="EB4" s="77"/>
      <c r="EC4" s="104"/>
      <c r="EE4" s="365" t="s">
        <v>25</v>
      </c>
      <c r="EF4" s="365" t="s">
        <v>27</v>
      </c>
      <c r="EG4" s="320" t="s">
        <v>154</v>
      </c>
      <c r="EH4" s="320" t="s">
        <v>154</v>
      </c>
      <c r="EI4" s="320" t="s">
        <v>47</v>
      </c>
      <c r="EJ4" s="320" t="s">
        <v>47</v>
      </c>
      <c r="EK4" s="320" t="s">
        <v>155</v>
      </c>
      <c r="EL4" s="320" t="s">
        <v>155</v>
      </c>
    </row>
    <row r="5" spans="1:142" ht="15.75" customHeight="1">
      <c r="B5" s="392" t="s">
        <v>0</v>
      </c>
      <c r="C5" s="406" t="s">
        <v>25</v>
      </c>
      <c r="D5" s="393" t="s">
        <v>26</v>
      </c>
      <c r="E5" s="355" t="s">
        <v>15</v>
      </c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6" t="s">
        <v>31</v>
      </c>
      <c r="S5" s="356"/>
      <c r="T5" s="356"/>
      <c r="U5" s="356"/>
      <c r="V5" s="356"/>
      <c r="W5" s="356"/>
      <c r="X5" s="356"/>
      <c r="Y5" s="356"/>
      <c r="Z5" s="356"/>
      <c r="AA5" s="356"/>
      <c r="AB5" s="357" t="s">
        <v>16</v>
      </c>
      <c r="AC5" s="357"/>
      <c r="AD5" s="357"/>
      <c r="AE5" s="357"/>
      <c r="AF5" s="357"/>
      <c r="AG5" s="357"/>
      <c r="AH5" s="357"/>
      <c r="AI5" s="358" t="s">
        <v>30</v>
      </c>
      <c r="AJ5" s="358"/>
      <c r="AK5" s="358"/>
      <c r="AL5" s="358"/>
      <c r="AM5" s="358"/>
      <c r="AN5" s="358"/>
      <c r="AO5" s="358"/>
      <c r="AP5" s="400" t="s">
        <v>28</v>
      </c>
      <c r="AQ5" s="401"/>
      <c r="AR5" s="401"/>
      <c r="AS5" s="402"/>
      <c r="AT5" s="90"/>
      <c r="AU5" s="359" t="s">
        <v>40</v>
      </c>
      <c r="AV5" s="360" t="s">
        <v>21</v>
      </c>
      <c r="AW5" s="9"/>
      <c r="AX5" s="334" t="s">
        <v>0</v>
      </c>
      <c r="AY5" s="357" t="s">
        <v>25</v>
      </c>
      <c r="AZ5" s="357" t="s">
        <v>27</v>
      </c>
      <c r="BA5" s="357" t="s">
        <v>129</v>
      </c>
      <c r="BB5" s="357"/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66" t="s">
        <v>127</v>
      </c>
      <c r="BO5" s="367"/>
      <c r="BP5" s="367"/>
      <c r="BQ5" s="367"/>
      <c r="BR5" s="367"/>
      <c r="BS5" s="367"/>
      <c r="BT5" s="367"/>
      <c r="BU5" s="367"/>
      <c r="BV5" s="367"/>
      <c r="BW5" s="368"/>
      <c r="BX5" s="366" t="s">
        <v>128</v>
      </c>
      <c r="BY5" s="367"/>
      <c r="BZ5" s="367"/>
      <c r="CA5" s="367"/>
      <c r="CB5" s="367"/>
      <c r="CC5" s="367"/>
      <c r="CD5" s="368"/>
      <c r="CE5" s="316" t="s">
        <v>17</v>
      </c>
      <c r="CF5" s="317"/>
      <c r="CG5" s="317"/>
      <c r="CH5" s="317"/>
      <c r="CI5" s="317"/>
      <c r="CJ5" s="317"/>
      <c r="CK5" s="318"/>
      <c r="CL5" s="319" t="s">
        <v>45</v>
      </c>
      <c r="CM5" s="319"/>
      <c r="CN5" s="319"/>
      <c r="CO5" s="319"/>
      <c r="CP5" s="319"/>
      <c r="CQ5" s="319" t="s">
        <v>51</v>
      </c>
      <c r="CR5" s="319"/>
      <c r="CS5" s="9"/>
      <c r="CT5" s="321" t="s">
        <v>34</v>
      </c>
      <c r="CU5" s="321" t="s">
        <v>33</v>
      </c>
      <c r="CV5" s="324" t="s">
        <v>46</v>
      </c>
      <c r="CW5" s="325"/>
      <c r="CX5" s="325"/>
      <c r="CY5" s="325"/>
      <c r="CZ5" s="326"/>
      <c r="DA5" s="49"/>
      <c r="DB5" s="167"/>
      <c r="DC5" s="380" t="s">
        <v>47</v>
      </c>
      <c r="DD5" s="381"/>
      <c r="DE5" s="381"/>
      <c r="DF5" s="381"/>
      <c r="DG5" s="382"/>
      <c r="DH5" s="45"/>
      <c r="DI5" s="165"/>
      <c r="DJ5" s="386" t="s">
        <v>48</v>
      </c>
      <c r="DK5" s="387"/>
      <c r="DL5" s="387"/>
      <c r="DM5" s="387"/>
      <c r="DN5" s="388"/>
      <c r="DO5" s="163"/>
      <c r="DP5" s="346" t="s">
        <v>6</v>
      </c>
      <c r="DQ5" s="349" t="s">
        <v>61</v>
      </c>
      <c r="DR5" s="352" t="s">
        <v>18</v>
      </c>
      <c r="DS5" s="353" t="s">
        <v>51</v>
      </c>
      <c r="DT5" s="375" t="s">
        <v>60</v>
      </c>
      <c r="DU5" s="376" t="s">
        <v>55</v>
      </c>
      <c r="DV5" s="377" t="s">
        <v>56</v>
      </c>
      <c r="DW5" s="377" t="s">
        <v>57</v>
      </c>
      <c r="DX5" s="183"/>
      <c r="DY5" s="183"/>
      <c r="DZ5" s="183"/>
      <c r="EA5" s="183"/>
      <c r="EB5" s="378" t="s">
        <v>58</v>
      </c>
      <c r="EC5" s="379" t="s">
        <v>59</v>
      </c>
      <c r="EE5" s="365"/>
      <c r="EF5" s="365"/>
      <c r="EG5" s="320"/>
      <c r="EH5" s="320"/>
      <c r="EI5" s="320"/>
      <c r="EJ5" s="320"/>
      <c r="EK5" s="320"/>
      <c r="EL5" s="320"/>
    </row>
    <row r="6" spans="1:142" ht="15.75" customHeight="1" thickBot="1">
      <c r="B6" s="392"/>
      <c r="C6" s="406"/>
      <c r="D6" s="393"/>
      <c r="E6" s="335" t="s">
        <v>150</v>
      </c>
      <c r="F6" s="303"/>
      <c r="G6" s="153"/>
      <c r="H6" s="336" t="s">
        <v>142</v>
      </c>
      <c r="I6" s="337"/>
      <c r="J6" s="155"/>
      <c r="K6" s="338" t="s">
        <v>143</v>
      </c>
      <c r="L6" s="339"/>
      <c r="M6" s="340"/>
      <c r="N6" s="341" t="s">
        <v>44</v>
      </c>
      <c r="O6" s="308"/>
      <c r="P6" s="308"/>
      <c r="Q6" s="308"/>
      <c r="R6" s="302" t="s">
        <v>145</v>
      </c>
      <c r="S6" s="303"/>
      <c r="T6" s="157"/>
      <c r="U6" s="302" t="s">
        <v>149</v>
      </c>
      <c r="V6" s="303"/>
      <c r="W6" s="157"/>
      <c r="X6" s="308" t="s">
        <v>1</v>
      </c>
      <c r="Y6" s="308"/>
      <c r="Z6" s="308"/>
      <c r="AA6" s="308"/>
      <c r="AB6" s="302" t="s">
        <v>147</v>
      </c>
      <c r="AC6" s="303"/>
      <c r="AD6" s="157"/>
      <c r="AE6" s="308" t="s">
        <v>1</v>
      </c>
      <c r="AF6" s="308"/>
      <c r="AG6" s="308"/>
      <c r="AH6" s="308"/>
      <c r="AI6" s="302" t="s">
        <v>117</v>
      </c>
      <c r="AJ6" s="303"/>
      <c r="AK6" s="304"/>
      <c r="AL6" s="308" t="s">
        <v>1</v>
      </c>
      <c r="AM6" s="308"/>
      <c r="AN6" s="308"/>
      <c r="AO6" s="308"/>
      <c r="AP6" s="403"/>
      <c r="AQ6" s="404"/>
      <c r="AR6" s="404"/>
      <c r="AS6" s="405"/>
      <c r="AT6" s="91"/>
      <c r="AU6" s="359"/>
      <c r="AV6" s="360"/>
      <c r="AW6" s="11"/>
      <c r="AX6" s="334"/>
      <c r="AY6" s="357"/>
      <c r="AZ6" s="357"/>
      <c r="BA6" s="309" t="s">
        <v>112</v>
      </c>
      <c r="BB6" s="310"/>
      <c r="BC6" s="310"/>
      <c r="BD6" s="313" t="s">
        <v>113</v>
      </c>
      <c r="BE6" s="313"/>
      <c r="BF6" s="313"/>
      <c r="BG6" s="313" t="s">
        <v>114</v>
      </c>
      <c r="BH6" s="313"/>
      <c r="BI6" s="313"/>
      <c r="BJ6" s="315" t="s">
        <v>1</v>
      </c>
      <c r="BK6" s="315"/>
      <c r="BL6" s="315"/>
      <c r="BM6" s="315"/>
      <c r="BN6" s="369" t="s">
        <v>115</v>
      </c>
      <c r="BO6" s="369"/>
      <c r="BP6" s="369"/>
      <c r="BQ6" s="369" t="s">
        <v>24</v>
      </c>
      <c r="BR6" s="369"/>
      <c r="BS6" s="369"/>
      <c r="BT6" s="371" t="s">
        <v>1</v>
      </c>
      <c r="BU6" s="371"/>
      <c r="BV6" s="371"/>
      <c r="BW6" s="371"/>
      <c r="BX6" s="92" t="s">
        <v>116</v>
      </c>
      <c r="BY6" s="31"/>
      <c r="BZ6" s="89"/>
      <c r="CA6" s="372" t="s">
        <v>1</v>
      </c>
      <c r="CB6" s="373"/>
      <c r="CC6" s="373"/>
      <c r="CD6" s="374"/>
      <c r="CE6" s="330" t="s">
        <v>11</v>
      </c>
      <c r="CF6" s="330"/>
      <c r="CG6" s="330"/>
      <c r="CH6" s="331" t="s">
        <v>1</v>
      </c>
      <c r="CI6" s="332"/>
      <c r="CJ6" s="332"/>
      <c r="CK6" s="333"/>
      <c r="CL6" s="319"/>
      <c r="CM6" s="319"/>
      <c r="CN6" s="319"/>
      <c r="CO6" s="319"/>
      <c r="CP6" s="319"/>
      <c r="CQ6" s="319"/>
      <c r="CR6" s="319"/>
      <c r="CS6" s="11"/>
      <c r="CT6" s="322"/>
      <c r="CU6" s="322"/>
      <c r="CV6" s="327"/>
      <c r="CW6" s="328"/>
      <c r="CX6" s="328"/>
      <c r="CY6" s="328"/>
      <c r="CZ6" s="329"/>
      <c r="DA6" s="50"/>
      <c r="DB6" s="168"/>
      <c r="DC6" s="383"/>
      <c r="DD6" s="384"/>
      <c r="DE6" s="384"/>
      <c r="DF6" s="384"/>
      <c r="DG6" s="385"/>
      <c r="DH6" s="46"/>
      <c r="DI6" s="166"/>
      <c r="DJ6" s="389"/>
      <c r="DK6" s="390"/>
      <c r="DL6" s="390"/>
      <c r="DM6" s="390"/>
      <c r="DN6" s="391"/>
      <c r="DO6" s="164"/>
      <c r="DP6" s="347"/>
      <c r="DQ6" s="350"/>
      <c r="DR6" s="352"/>
      <c r="DS6" s="353"/>
      <c r="DT6" s="375"/>
      <c r="DU6" s="376"/>
      <c r="DV6" s="377"/>
      <c r="DW6" s="377"/>
      <c r="DX6" s="183"/>
      <c r="DY6" s="183"/>
      <c r="DZ6" s="183"/>
      <c r="EA6" s="183"/>
      <c r="EB6" s="378"/>
      <c r="EC6" s="379"/>
      <c r="EE6" s="365"/>
      <c r="EF6" s="365"/>
      <c r="EG6" s="320"/>
      <c r="EH6" s="320"/>
      <c r="EI6" s="320"/>
      <c r="EJ6" s="320"/>
      <c r="EK6" s="320"/>
      <c r="EL6" s="320"/>
    </row>
    <row r="7" spans="1:142" ht="9.75" customHeight="1" thickBot="1">
      <c r="B7" s="392"/>
      <c r="C7" s="406"/>
      <c r="D7" s="393"/>
      <c r="E7" s="342" t="s">
        <v>141</v>
      </c>
      <c r="F7" s="299"/>
      <c r="G7" s="154"/>
      <c r="H7" s="343" t="s">
        <v>111</v>
      </c>
      <c r="I7" s="344"/>
      <c r="J7" s="156"/>
      <c r="K7" s="342" t="s">
        <v>144</v>
      </c>
      <c r="L7" s="299"/>
      <c r="M7" s="345"/>
      <c r="N7" s="97" t="s">
        <v>8</v>
      </c>
      <c r="O7" s="117" t="s">
        <v>9</v>
      </c>
      <c r="P7" s="117"/>
      <c r="Q7" s="117" t="s">
        <v>14</v>
      </c>
      <c r="R7" s="298" t="s">
        <v>146</v>
      </c>
      <c r="S7" s="299"/>
      <c r="T7" s="158"/>
      <c r="U7" s="298" t="s">
        <v>146</v>
      </c>
      <c r="V7" s="299"/>
      <c r="W7" s="158"/>
      <c r="X7" s="7" t="s">
        <v>43</v>
      </c>
      <c r="Y7" s="7" t="s">
        <v>118</v>
      </c>
      <c r="Z7" s="7"/>
      <c r="AA7" s="117" t="s">
        <v>14</v>
      </c>
      <c r="AB7" s="298" t="s">
        <v>148</v>
      </c>
      <c r="AC7" s="299"/>
      <c r="AD7" s="158"/>
      <c r="AE7" s="7" t="s">
        <v>12</v>
      </c>
      <c r="AF7" s="7" t="s">
        <v>42</v>
      </c>
      <c r="AG7" s="7"/>
      <c r="AH7" s="102" t="s">
        <v>14</v>
      </c>
      <c r="AI7" s="305"/>
      <c r="AJ7" s="306"/>
      <c r="AK7" s="307"/>
      <c r="AL7" s="3" t="s">
        <v>12</v>
      </c>
      <c r="AM7" s="7" t="s">
        <v>3</v>
      </c>
      <c r="AN7" s="7"/>
      <c r="AO7" s="7" t="s">
        <v>14</v>
      </c>
      <c r="AP7" s="54" t="s">
        <v>41</v>
      </c>
      <c r="AQ7" s="55" t="s">
        <v>4</v>
      </c>
      <c r="AR7" s="178"/>
      <c r="AS7" s="56" t="s">
        <v>29</v>
      </c>
      <c r="AT7" s="56"/>
      <c r="AU7" s="359"/>
      <c r="AV7" s="360"/>
      <c r="AW7" s="14"/>
      <c r="AX7" s="334"/>
      <c r="AY7" s="357"/>
      <c r="AZ7" s="357"/>
      <c r="BA7" s="311"/>
      <c r="BB7" s="312"/>
      <c r="BC7" s="312"/>
      <c r="BD7" s="314"/>
      <c r="BE7" s="314"/>
      <c r="BF7" s="314"/>
      <c r="BG7" s="314"/>
      <c r="BH7" s="314"/>
      <c r="BI7" s="314"/>
      <c r="BJ7" s="126" t="s">
        <v>8</v>
      </c>
      <c r="BK7" s="194" t="s">
        <v>9</v>
      </c>
      <c r="BL7" s="127"/>
      <c r="BM7" s="127"/>
      <c r="BN7" s="370"/>
      <c r="BO7" s="370"/>
      <c r="BP7" s="370"/>
      <c r="BQ7" s="370"/>
      <c r="BR7" s="370"/>
      <c r="BS7" s="370"/>
      <c r="BT7" s="133" t="s">
        <v>12</v>
      </c>
      <c r="BU7" s="134" t="s">
        <v>10</v>
      </c>
      <c r="BV7" s="134"/>
      <c r="BW7" s="134"/>
      <c r="BX7" s="83" t="s">
        <v>12</v>
      </c>
      <c r="BY7" s="12" t="s">
        <v>3</v>
      </c>
      <c r="BZ7" s="12"/>
      <c r="CA7" s="136" t="s">
        <v>7</v>
      </c>
      <c r="CB7" s="134" t="s">
        <v>2</v>
      </c>
      <c r="CC7" s="134"/>
      <c r="CD7" s="134"/>
      <c r="CE7" s="190" t="s">
        <v>12</v>
      </c>
      <c r="CF7" s="31" t="s">
        <v>3</v>
      </c>
      <c r="CG7" s="12"/>
      <c r="CH7" s="53" t="s">
        <v>12</v>
      </c>
      <c r="CI7" s="53" t="s">
        <v>3</v>
      </c>
      <c r="CJ7" s="53"/>
      <c r="CK7" s="53"/>
      <c r="CL7" s="58" t="s">
        <v>13</v>
      </c>
      <c r="CM7" s="59" t="s">
        <v>4</v>
      </c>
      <c r="CN7" s="59"/>
      <c r="CO7" s="59"/>
      <c r="CP7" s="59"/>
      <c r="CQ7" s="319"/>
      <c r="CR7" s="319"/>
      <c r="CS7" s="14"/>
      <c r="CT7" s="323"/>
      <c r="CU7" s="323"/>
      <c r="CV7" s="300" t="s">
        <v>35</v>
      </c>
      <c r="CW7" s="300"/>
      <c r="CX7" s="44" t="s">
        <v>6</v>
      </c>
      <c r="CY7" s="300" t="s">
        <v>36</v>
      </c>
      <c r="CZ7" s="300"/>
      <c r="DA7" s="44" t="s">
        <v>6</v>
      </c>
      <c r="DB7" s="161"/>
      <c r="DC7" s="301" t="s">
        <v>37</v>
      </c>
      <c r="DD7" s="301"/>
      <c r="DE7" s="47" t="s">
        <v>6</v>
      </c>
      <c r="DF7" s="301" t="s">
        <v>38</v>
      </c>
      <c r="DG7" s="301"/>
      <c r="DH7" s="47" t="s">
        <v>6</v>
      </c>
      <c r="DI7" s="162"/>
      <c r="DJ7" s="354" t="s">
        <v>49</v>
      </c>
      <c r="DK7" s="354"/>
      <c r="DL7" s="48" t="s">
        <v>6</v>
      </c>
      <c r="DM7" s="354" t="s">
        <v>50</v>
      </c>
      <c r="DN7" s="354"/>
      <c r="DO7" s="160"/>
      <c r="DP7" s="348"/>
      <c r="DQ7" s="351"/>
      <c r="DR7" s="352"/>
      <c r="DS7" s="353"/>
      <c r="DT7" s="375"/>
      <c r="DU7" s="376"/>
      <c r="DV7" s="377"/>
      <c r="DW7" s="377"/>
      <c r="DX7" s="183"/>
      <c r="DY7" s="183"/>
      <c r="DZ7" s="183"/>
      <c r="EA7" s="183"/>
      <c r="EB7" s="378"/>
      <c r="EC7" s="379"/>
      <c r="EE7" s="365"/>
      <c r="EF7" s="365"/>
      <c r="EG7" s="320"/>
      <c r="EH7" s="320"/>
      <c r="EI7" s="320"/>
      <c r="EJ7" s="320"/>
      <c r="EK7" s="320"/>
      <c r="EL7" s="320"/>
    </row>
    <row r="8" spans="1:142" ht="14.1" customHeight="1">
      <c r="A8" s="106"/>
      <c r="B8" s="35">
        <v>1</v>
      </c>
      <c r="C8" s="181" t="s">
        <v>65</v>
      </c>
      <c r="D8" s="181" t="s">
        <v>66</v>
      </c>
      <c r="E8" s="93">
        <v>23</v>
      </c>
      <c r="F8" s="94">
        <f t="shared" ref="F8" si="0">IF(E8&gt;=20,6,0)</f>
        <v>6</v>
      </c>
      <c r="G8" s="94">
        <v>1</v>
      </c>
      <c r="H8" s="95">
        <v>27.5</v>
      </c>
      <c r="I8" s="94">
        <f t="shared" ref="I8" si="1">IF(H8&gt;=20,6,0)</f>
        <v>6</v>
      </c>
      <c r="J8" s="94">
        <v>1</v>
      </c>
      <c r="K8" s="96">
        <v>25</v>
      </c>
      <c r="L8" s="94">
        <f t="shared" ref="L8" si="2">IF(K8&gt;=20,6,0)</f>
        <v>6</v>
      </c>
      <c r="M8" s="94">
        <v>1</v>
      </c>
      <c r="N8" s="124">
        <f t="shared" ref="N8" si="3">(E8+H8+K8)/6</f>
        <v>12.583333333333334</v>
      </c>
      <c r="O8" s="125">
        <f t="shared" ref="O8" si="4">IF(N8&gt;=10,18,F8+I8+L8)</f>
        <v>18</v>
      </c>
      <c r="P8" s="117">
        <f>G8+J8+M8</f>
        <v>3</v>
      </c>
      <c r="Q8" s="117">
        <f>IF(P8&gt;=4,2,1)</f>
        <v>1</v>
      </c>
      <c r="R8" s="96">
        <v>30</v>
      </c>
      <c r="S8" s="94">
        <f>IF(R8&gt;=20,5,0)</f>
        <v>5</v>
      </c>
      <c r="T8" s="94">
        <v>1</v>
      </c>
      <c r="U8" s="93">
        <v>20</v>
      </c>
      <c r="V8" s="94">
        <f>IF(U8&gt;=20,4,0)</f>
        <v>4</v>
      </c>
      <c r="W8" s="94">
        <v>1</v>
      </c>
      <c r="X8" s="124">
        <f>(R8+U8)/4</f>
        <v>12.5</v>
      </c>
      <c r="Y8" s="125">
        <f>IF(X8&gt;=10,9,S8+V8)</f>
        <v>9</v>
      </c>
      <c r="Z8" s="7">
        <f>T8+W8</f>
        <v>2</v>
      </c>
      <c r="AA8" s="7">
        <f>IF(Z8&gt;=3,2,1)</f>
        <v>1</v>
      </c>
      <c r="AB8" s="96">
        <v>14.5</v>
      </c>
      <c r="AC8" s="94">
        <f>IF(AB8&gt;=10,2,0)</f>
        <v>2</v>
      </c>
      <c r="AD8" s="94">
        <v>1</v>
      </c>
      <c r="AE8" s="124">
        <f>(AB8)</f>
        <v>14.5</v>
      </c>
      <c r="AF8" s="125">
        <f t="shared" ref="AF8" si="5">IF(AE8&gt;=10,2,0)</f>
        <v>2</v>
      </c>
      <c r="AG8" s="99">
        <f>AD8</f>
        <v>1</v>
      </c>
      <c r="AH8" s="99">
        <f>IF(AG8&gt;=2,2,1)</f>
        <v>1</v>
      </c>
      <c r="AI8" s="142">
        <v>17.25</v>
      </c>
      <c r="AJ8" s="8">
        <f t="shared" ref="AJ8" si="6">IF(AI8&gt;=10,1,0)</f>
        <v>1</v>
      </c>
      <c r="AK8" s="8">
        <v>1</v>
      </c>
      <c r="AL8" s="3">
        <f t="shared" ref="AL8" si="7">AI8</f>
        <v>17.25</v>
      </c>
      <c r="AM8" s="7">
        <f t="shared" ref="AM8" si="8">IF(AL8&gt;=10,1,0)</f>
        <v>1</v>
      </c>
      <c r="AN8" s="7">
        <f t="shared" ref="AN8" si="9">AK8</f>
        <v>1</v>
      </c>
      <c r="AO8" s="7">
        <f t="shared" ref="AO8" si="10">IF(AN8&gt;=2,2,1)</f>
        <v>1</v>
      </c>
      <c r="AP8" s="57">
        <f t="shared" ref="AP8:AP36" si="11">(E8+H8+K8+R8+U8+AB8+AI8)/12</f>
        <v>13.104166666666666</v>
      </c>
      <c r="AQ8" s="56">
        <f t="shared" ref="AQ8:AQ36" si="12">IF(AP8&gt;=10,30,AM8+AF8+Y8+O8)</f>
        <v>30</v>
      </c>
      <c r="AR8" s="178" t="str">
        <f>IF(AP8&gt;=10,"ناجح(ة)  ",IF(AP8&lt;10,"مؤجل (ة) "))</f>
        <v xml:space="preserve">ناجح(ة)  </v>
      </c>
      <c r="AS8" s="56">
        <f>G8+J8+M8+T8+W8+AD8+AK8</f>
        <v>7</v>
      </c>
      <c r="AT8" s="56">
        <f>IF(AS8=7,1,2)</f>
        <v>1</v>
      </c>
      <c r="AU8" s="67" t="str">
        <f>IF(AT8&gt;=2,"الدورة الثانية  ",IF(AT8&lt;2,"الدورة الأولى "))</f>
        <v xml:space="preserve">الدورة الأولى </v>
      </c>
      <c r="AV8" s="72" t="s">
        <v>39</v>
      </c>
      <c r="AW8" s="13"/>
      <c r="AX8" s="19">
        <v>1</v>
      </c>
      <c r="AY8" s="169" t="str">
        <f t="shared" ref="AY8:AY26" si="13">C8</f>
        <v xml:space="preserve">باجي </v>
      </c>
      <c r="AZ8" s="169" t="str">
        <f t="shared" ref="AZ8:AZ26" si="14">D8</f>
        <v xml:space="preserve"> منيرة </v>
      </c>
      <c r="BA8" s="95">
        <v>29</v>
      </c>
      <c r="BB8" s="98">
        <f t="shared" ref="BB8" si="15">IF(BA8&gt;=20,6,0)</f>
        <v>6</v>
      </c>
      <c r="BC8" s="98">
        <v>1</v>
      </c>
      <c r="BD8" s="95">
        <v>17.5</v>
      </c>
      <c r="BE8" s="98">
        <f t="shared" ref="BE8" si="16">IF(BD8&gt;=20,6,0)</f>
        <v>0</v>
      </c>
      <c r="BF8" s="98">
        <v>1</v>
      </c>
      <c r="BG8" s="95">
        <v>24</v>
      </c>
      <c r="BH8" s="98">
        <f t="shared" ref="BH8" si="17">IF(BG8&gt;=20,6,0)</f>
        <v>6</v>
      </c>
      <c r="BI8" s="98">
        <v>1</v>
      </c>
      <c r="BJ8" s="128">
        <f t="shared" ref="BJ8" si="18">(BA8+BD8+BG8)/6</f>
        <v>11.75</v>
      </c>
      <c r="BK8" s="195">
        <f t="shared" ref="BK8" si="19">IF(BJ8&gt;=10,18,BB8+BE8+BH8)</f>
        <v>18</v>
      </c>
      <c r="BL8" s="130">
        <f>BC8+BF8+BI8</f>
        <v>3</v>
      </c>
      <c r="BM8" s="131">
        <f>IF(BL8=3,1,2)</f>
        <v>1</v>
      </c>
      <c r="BN8" s="95">
        <v>22.75</v>
      </c>
      <c r="BO8" s="98">
        <f>IF(BN8&gt;=20,5,0)</f>
        <v>5</v>
      </c>
      <c r="BP8" s="98">
        <v>1</v>
      </c>
      <c r="BQ8" s="96">
        <v>14</v>
      </c>
      <c r="BR8" s="94">
        <f>IF(BQ8&gt;=10,4,0)</f>
        <v>4</v>
      </c>
      <c r="BS8" s="94">
        <v>1</v>
      </c>
      <c r="BT8" s="129">
        <f>(BN8+BQ8)/3</f>
        <v>12.25</v>
      </c>
      <c r="BU8" s="129">
        <f>IF(BT8&gt;=10,9,BO8+BR8)</f>
        <v>9</v>
      </c>
      <c r="BV8" s="130">
        <f>BP8+BS8</f>
        <v>2</v>
      </c>
      <c r="BW8" s="130">
        <f>IF(BV8=2,1,2)</f>
        <v>1</v>
      </c>
      <c r="BX8" s="96">
        <v>12</v>
      </c>
      <c r="BY8" s="94">
        <f>IF(BX8&gt;=10,2,0)</f>
        <v>2</v>
      </c>
      <c r="BZ8" s="94">
        <v>1</v>
      </c>
      <c r="CA8" s="130">
        <f t="shared" ref="CA8" si="20">BX8</f>
        <v>12</v>
      </c>
      <c r="CB8" s="129">
        <f>IF(CA8&gt;=10,2,0)</f>
        <v>2</v>
      </c>
      <c r="CC8" s="130">
        <f>BZ8</f>
        <v>1</v>
      </c>
      <c r="CD8" s="130">
        <f>IF(CC8=1,1,2)</f>
        <v>1</v>
      </c>
      <c r="CE8" s="191">
        <v>13.75</v>
      </c>
      <c r="CF8" s="100">
        <f t="shared" ref="CF8:CF36" si="21">IF(CE8&gt;=10,1,0)</f>
        <v>1</v>
      </c>
      <c r="CG8" s="101">
        <v>1</v>
      </c>
      <c r="CH8" s="139">
        <f t="shared" ref="CH8" si="22">CE8</f>
        <v>13.75</v>
      </c>
      <c r="CI8" s="140">
        <f>IF(CH8&gt;=10,1,0)</f>
        <v>1</v>
      </c>
      <c r="CJ8" s="141">
        <v>1</v>
      </c>
      <c r="CK8" s="141">
        <f>CG8</f>
        <v>1</v>
      </c>
      <c r="CL8" s="249">
        <f>(BA8+BD8+BG8+BN8+BQ8+BX8+CE8)/11</f>
        <v>12.090909090909092</v>
      </c>
      <c r="CM8" s="250">
        <f>IF(CL8&gt;=10,30,CI8+CB8+BU8+BK8)</f>
        <v>30</v>
      </c>
      <c r="CN8" s="138">
        <f>CG8+BZ8+BS8+BP8+BI8+BF8+BC8</f>
        <v>7</v>
      </c>
      <c r="CO8" s="138">
        <f>IF(CN8=7,1,2)</f>
        <v>1</v>
      </c>
      <c r="CP8" s="55" t="str">
        <f>IF(CL8&gt;=10,"ناجح (ة)  ",IF(CL8&lt;10,"مؤجل (ة) "))</f>
        <v xml:space="preserve">ناجح (ة)  </v>
      </c>
      <c r="CQ8" s="251">
        <f>(CL8+AP8)/2</f>
        <v>12.597537878787879</v>
      </c>
      <c r="CR8" s="252" t="str">
        <f>IF(CQ8&gt;=10,"ناجح (ة)  ",IF(CQ8&lt;10,"مؤجل (ة) "))</f>
        <v xml:space="preserve">ناجح (ة)  </v>
      </c>
      <c r="CS8" s="13" t="str">
        <f>IF(CO8&gt;=2,"الدورة الثانية  ",IF(CO8&lt;2,"الدورة الأولى "))</f>
        <v xml:space="preserve">الدورة الأولى </v>
      </c>
      <c r="CT8" s="87">
        <f>(CL8+AP8)/2</f>
        <v>12.597537878787879</v>
      </c>
      <c r="CU8" s="24" t="s">
        <v>39</v>
      </c>
      <c r="CV8" s="28" t="e">
        <f>#REF!</f>
        <v>#REF!</v>
      </c>
      <c r="CW8" s="24" t="e">
        <f>#REF!</f>
        <v>#REF!</v>
      </c>
      <c r="CX8" s="87" t="e">
        <f>#REF!</f>
        <v>#REF!</v>
      </c>
      <c r="CY8" s="24" t="e">
        <f>#REF!</f>
        <v>#REF!</v>
      </c>
      <c r="CZ8" s="87" t="e">
        <f>#REF!</f>
        <v>#REF!</v>
      </c>
      <c r="DA8" s="87" t="e">
        <f>#REF!</f>
        <v>#REF!</v>
      </c>
      <c r="DB8" s="159" t="e">
        <f>CW8+CZ8</f>
        <v>#REF!</v>
      </c>
      <c r="DC8" s="24" t="e">
        <f>#REF!</f>
        <v>#REF!</v>
      </c>
      <c r="DD8" s="87" t="e">
        <f>#REF!</f>
        <v>#REF!</v>
      </c>
      <c r="DE8" s="87" t="e">
        <f>#REF!</f>
        <v>#REF!</v>
      </c>
      <c r="DF8" s="24" t="e">
        <f>#REF!</f>
        <v>#REF!</v>
      </c>
      <c r="DG8" s="24" t="e">
        <f>#REF!</f>
        <v>#REF!</v>
      </c>
      <c r="DH8" s="87" t="e">
        <f>#REF!</f>
        <v>#REF!</v>
      </c>
      <c r="DI8" s="159" t="e">
        <f>DD8+DG8</f>
        <v>#REF!</v>
      </c>
      <c r="DJ8" s="28">
        <f>AP8</f>
        <v>13.104166666666666</v>
      </c>
      <c r="DK8" s="88">
        <f>AQ8</f>
        <v>30</v>
      </c>
      <c r="DL8" s="43">
        <f>AT8</f>
        <v>1</v>
      </c>
      <c r="DM8" s="28">
        <f>CL8</f>
        <v>12.090909090909092</v>
      </c>
      <c r="DN8" s="88">
        <f>CM8</f>
        <v>30</v>
      </c>
      <c r="DO8" s="170">
        <f>DK8+DN8</f>
        <v>60</v>
      </c>
      <c r="DP8" s="43">
        <f>CO8</f>
        <v>1</v>
      </c>
      <c r="DQ8" s="76" t="e">
        <f>CX8+DA8+DE8+DH8+DL8+DP8</f>
        <v>#REF!</v>
      </c>
      <c r="DR8" s="20" t="e">
        <f>CW8+CZ8+DD8+DG8+DK8+DN8</f>
        <v>#REF!</v>
      </c>
      <c r="DS8" s="66" t="e">
        <f t="shared" ref="DS8:DS38" si="23">IF(DR8&gt;=180,"ناجح (ة) الدورة الاولى  ",IF(DR8&lt;180,"ديون غير مسواة "))</f>
        <v>#REF!</v>
      </c>
      <c r="DT8" s="185" t="e">
        <f t="shared" ref="DT8:DT39" si="24">(DM8+DJ8+DF8+DC8+CY8+CV8)/6</f>
        <v>#REF!</v>
      </c>
      <c r="DU8" s="75">
        <v>5</v>
      </c>
      <c r="DV8" s="32">
        <v>2</v>
      </c>
      <c r="DW8" s="32">
        <v>0</v>
      </c>
      <c r="DX8" s="103">
        <f t="shared" ref="DX8" si="25">(DU8+DV8)/2</f>
        <v>3.5</v>
      </c>
      <c r="DY8" s="103">
        <f t="shared" ref="DY8" si="26">DW8/4</f>
        <v>0</v>
      </c>
      <c r="DZ8" s="103">
        <f t="shared" ref="DZ8" si="27">DX8+DY8</f>
        <v>3.5</v>
      </c>
      <c r="EA8" s="103">
        <f t="shared" ref="EA8" si="28">1-(0.04*DZ8)</f>
        <v>0.86</v>
      </c>
      <c r="EB8" s="105" t="e">
        <f t="shared" ref="EB8" si="29">EA8*DT8</f>
        <v>#REF!</v>
      </c>
      <c r="EC8" s="29" t="s">
        <v>23</v>
      </c>
      <c r="EE8" s="171" t="str">
        <f>C8</f>
        <v xml:space="preserve">باجي </v>
      </c>
      <c r="EF8" s="171" t="str">
        <f>D8</f>
        <v xml:space="preserve"> منيرة </v>
      </c>
      <c r="EG8" s="19" t="e">
        <f>IF(DB8=60,"ناجح (ة)   ",IF(DB8&lt;60," ديون غير مسواة في السنة الاولى "))</f>
        <v>#REF!</v>
      </c>
      <c r="EH8" s="19" t="e">
        <f>DB8</f>
        <v>#REF!</v>
      </c>
      <c r="EI8" s="19" t="e">
        <f>IF(DI8=60,"ناجح (ة)   ",IF(DI8&lt;60," ديون غير مسواة في السنة الثانية "))</f>
        <v>#REF!</v>
      </c>
      <c r="EJ8" s="19" t="e">
        <f>DI8</f>
        <v>#REF!</v>
      </c>
      <c r="EK8" s="19" t="str">
        <f>IF(EL8=60,"ناجح (ة)   ",IF(EL8&lt;60," راسب(ة) "))</f>
        <v xml:space="preserve">ناجح (ة)   </v>
      </c>
      <c r="EL8" s="172">
        <f>DO8</f>
        <v>60</v>
      </c>
    </row>
    <row r="9" spans="1:142" ht="14.1" customHeight="1">
      <c r="B9" s="243">
        <v>2</v>
      </c>
      <c r="C9" s="181" t="s">
        <v>67</v>
      </c>
      <c r="D9" s="181" t="s">
        <v>68</v>
      </c>
      <c r="E9" s="10">
        <v>20</v>
      </c>
      <c r="F9" s="8">
        <f t="shared" ref="F9:F36" si="30">IF(E9&gt;=20,6,0)</f>
        <v>6</v>
      </c>
      <c r="G9" s="8">
        <v>1</v>
      </c>
      <c r="H9" s="15">
        <v>18.5</v>
      </c>
      <c r="I9" s="8">
        <f t="shared" ref="I9:I36" si="31">IF(H9&gt;=20,6,0)</f>
        <v>0</v>
      </c>
      <c r="J9" s="8">
        <v>1</v>
      </c>
      <c r="K9" s="6">
        <v>28</v>
      </c>
      <c r="L9" s="8">
        <f t="shared" ref="L9:L36" si="32">IF(K9&gt;=20,6,0)</f>
        <v>6</v>
      </c>
      <c r="M9" s="8">
        <v>1</v>
      </c>
      <c r="N9" s="3">
        <f t="shared" ref="N9:N36" si="33">(E9+H9+K9)/6</f>
        <v>11.083333333333334</v>
      </c>
      <c r="O9" s="117">
        <f t="shared" ref="O9:O36" si="34">IF(N9&gt;=10,18,F9+I9+L9)</f>
        <v>18</v>
      </c>
      <c r="P9" s="117">
        <f t="shared" ref="P9:P36" si="35">G9+J9+M9</f>
        <v>3</v>
      </c>
      <c r="Q9" s="117">
        <f t="shared" ref="Q9:Q36" si="36">IF(P9&gt;=4,2,1)</f>
        <v>1</v>
      </c>
      <c r="R9" s="6">
        <v>5</v>
      </c>
      <c r="S9" s="94">
        <f t="shared" ref="S9:S36" si="37">IF(R9&gt;=20,5,0)</f>
        <v>0</v>
      </c>
      <c r="T9" s="8">
        <v>1</v>
      </c>
      <c r="U9" s="150">
        <v>13.5</v>
      </c>
      <c r="V9" s="94">
        <f t="shared" ref="V9:V36" si="38">IF(U9&gt;=20,4,0)</f>
        <v>0</v>
      </c>
      <c r="W9" s="8">
        <v>1</v>
      </c>
      <c r="X9" s="3">
        <f t="shared" ref="X9:X36" si="39">(R9+U9)/4</f>
        <v>4.625</v>
      </c>
      <c r="Y9" s="7">
        <f t="shared" ref="Y9:Y36" si="40">IF(X9&gt;=10,9,S9+V9)</f>
        <v>0</v>
      </c>
      <c r="Z9" s="7">
        <f t="shared" ref="Z9:Z36" si="41">T9+W9</f>
        <v>2</v>
      </c>
      <c r="AA9" s="7">
        <f t="shared" ref="AA9:AA36" si="42">IF(Z9&gt;=3,2,1)</f>
        <v>1</v>
      </c>
      <c r="AB9" s="6">
        <v>15</v>
      </c>
      <c r="AC9" s="8">
        <f t="shared" ref="AC9:AC36" si="43">IF(AB9&gt;=10,2,0)</f>
        <v>2</v>
      </c>
      <c r="AD9" s="8">
        <v>1</v>
      </c>
      <c r="AE9" s="3">
        <f t="shared" ref="AE9:AE36" si="44">(AB9)</f>
        <v>15</v>
      </c>
      <c r="AF9" s="7">
        <f t="shared" ref="AF9:AF36" si="45">IF(AE9&gt;=10,2,0)</f>
        <v>2</v>
      </c>
      <c r="AG9" s="7">
        <f t="shared" ref="AG9:AG36" si="46">AD9</f>
        <v>1</v>
      </c>
      <c r="AH9" s="7">
        <f t="shared" ref="AH9:AH36" si="47">IF(AG9&gt;=2,2,1)</f>
        <v>1</v>
      </c>
      <c r="AI9" s="68">
        <v>7.75</v>
      </c>
      <c r="AJ9" s="8">
        <f t="shared" ref="AJ9:AJ36" si="48">IF(AI9&gt;=10,1,0)</f>
        <v>0</v>
      </c>
      <c r="AK9" s="8">
        <v>1</v>
      </c>
      <c r="AL9" s="3">
        <f t="shared" ref="AL9:AL36" si="49">AI9</f>
        <v>7.75</v>
      </c>
      <c r="AM9" s="7">
        <f t="shared" ref="AM9:AM36" si="50">IF(AL9&gt;=10,1,0)</f>
        <v>0</v>
      </c>
      <c r="AN9" s="7">
        <f t="shared" ref="AN9:AN36" si="51">AK9</f>
        <v>1</v>
      </c>
      <c r="AO9" s="7">
        <f t="shared" ref="AO9:AO36" si="52">IF(AN9&gt;=2,2,1)</f>
        <v>1</v>
      </c>
      <c r="AP9" s="57">
        <f t="shared" si="11"/>
        <v>8.9791666666666661</v>
      </c>
      <c r="AQ9" s="56">
        <f t="shared" si="12"/>
        <v>20</v>
      </c>
      <c r="AR9" s="178" t="str">
        <f t="shared" ref="AR9:AR39" si="53">IF(AP9&gt;=10,"ناجح(ة)  ",IF(AP9&lt;10,"مؤجل (ة) "))</f>
        <v xml:space="preserve">مؤجل (ة) </v>
      </c>
      <c r="AS9" s="56">
        <f t="shared" ref="AS9:AS36" si="54">G9+J9+M9+T9+W9+AD9+AK9</f>
        <v>7</v>
      </c>
      <c r="AT9" s="56">
        <f t="shared" ref="AT9:AT36" si="55">IF(AS9=7,1,2)</f>
        <v>1</v>
      </c>
      <c r="AU9" s="87" t="str">
        <f t="shared" ref="AU9:AU39" si="56">IF(AT9&gt;=2,"الدورة الثانية  ",IF(AT9&lt;2,"الدورة الأولى "))</f>
        <v xml:space="preserve">الدورة الأولى </v>
      </c>
      <c r="AV9" s="72" t="s">
        <v>39</v>
      </c>
      <c r="AW9" s="13"/>
      <c r="AX9" s="25">
        <v>2</v>
      </c>
      <c r="AY9" s="169" t="str">
        <f t="shared" si="13"/>
        <v xml:space="preserve">برغوتي </v>
      </c>
      <c r="AZ9" s="169" t="str">
        <f t="shared" si="14"/>
        <v xml:space="preserve"> شمس الدين</v>
      </c>
      <c r="BA9" s="172">
        <v>22</v>
      </c>
      <c r="BB9" s="19">
        <f t="shared" ref="BB9:BB36" si="57">IF(BA9&gt;=20,6,0)</f>
        <v>6</v>
      </c>
      <c r="BC9" s="19">
        <v>1</v>
      </c>
      <c r="BD9" s="172">
        <v>10.5</v>
      </c>
      <c r="BE9" s="19">
        <f t="shared" ref="BE9:BE36" si="58">IF(BD9&gt;=20,6,0)</f>
        <v>0</v>
      </c>
      <c r="BF9" s="19">
        <v>1</v>
      </c>
      <c r="BG9" s="172">
        <v>17</v>
      </c>
      <c r="BH9" s="19">
        <f t="shared" ref="BH9:BH36" si="59">IF(BG9&gt;=20,6,0)</f>
        <v>0</v>
      </c>
      <c r="BI9" s="19">
        <v>1</v>
      </c>
      <c r="BJ9" s="192">
        <f t="shared" ref="BJ9:BJ36" si="60">(BA9+BD9+BG9)/6</f>
        <v>8.25</v>
      </c>
      <c r="BK9" s="196">
        <f t="shared" ref="BK9:BK36" si="61">IF(BJ9&gt;=10,18,BB9+BE9+BH9)</f>
        <v>6</v>
      </c>
      <c r="BL9" s="123">
        <f t="shared" ref="BL9:BL36" si="62">BC9+BF9+BI9</f>
        <v>3</v>
      </c>
      <c r="BM9" s="123">
        <f t="shared" ref="BM9:BM36" si="63">IF(BL9&gt;=4,2,1)</f>
        <v>1</v>
      </c>
      <c r="BN9" s="172">
        <v>15.5</v>
      </c>
      <c r="BO9" s="21">
        <f t="shared" ref="BO9:BO36" si="64">IF(BN9&gt;=20,3,0)</f>
        <v>0</v>
      </c>
      <c r="BP9" s="21">
        <v>1</v>
      </c>
      <c r="BQ9" s="82">
        <v>14</v>
      </c>
      <c r="BR9" s="21">
        <f t="shared" ref="BR9:BR36" si="65">IF(BQ9&gt;=10,4,0)</f>
        <v>4</v>
      </c>
      <c r="BS9" s="21">
        <v>1</v>
      </c>
      <c r="BT9" s="135">
        <f t="shared" ref="BT9:BT36" si="66">BQ9</f>
        <v>14</v>
      </c>
      <c r="BU9" s="123">
        <f t="shared" ref="BU9:BU36" si="67">IF(BT9&gt;=10,4,0)</f>
        <v>4</v>
      </c>
      <c r="BV9" s="123">
        <f t="shared" ref="BV9:BV36" si="68">BP9+BS9</f>
        <v>2</v>
      </c>
      <c r="BW9" s="123">
        <f t="shared" ref="BW9:BW36" si="69">IF(BV9&gt;=3,2,1)</f>
        <v>1</v>
      </c>
      <c r="BX9" s="84">
        <v>14</v>
      </c>
      <c r="BY9" s="41">
        <f t="shared" ref="BY9:BY36" si="70">IF(BX9&gt;=10,2,0)</f>
        <v>2</v>
      </c>
      <c r="BZ9" s="26">
        <v>1</v>
      </c>
      <c r="CA9" s="132">
        <f t="shared" ref="CA9:CA36" si="71">BX9</f>
        <v>14</v>
      </c>
      <c r="CB9" s="123">
        <f t="shared" ref="CB9:CB36" si="72">BY9</f>
        <v>2</v>
      </c>
      <c r="CC9" s="123">
        <f t="shared" ref="CC9:CC36" si="73">BZ9</f>
        <v>1</v>
      </c>
      <c r="CD9" s="123">
        <f t="shared" ref="CD9:CD36" si="74">IF(CC9&gt;=2,2,1)</f>
        <v>1</v>
      </c>
      <c r="CE9" s="172">
        <v>8</v>
      </c>
      <c r="CF9" s="27">
        <f t="shared" si="21"/>
        <v>0</v>
      </c>
      <c r="CG9" s="26">
        <v>1</v>
      </c>
      <c r="CH9" s="51">
        <f t="shared" ref="CH9:CH36" si="75">CE9</f>
        <v>8</v>
      </c>
      <c r="CI9" s="115">
        <f t="shared" ref="CI9:CI36" si="76">CF9</f>
        <v>0</v>
      </c>
      <c r="CJ9" s="116">
        <f t="shared" ref="CJ9:CJ36" si="77">CG9</f>
        <v>1</v>
      </c>
      <c r="CK9" s="116">
        <f t="shared" ref="CK9:CK36" si="78">IF(CJ9&gt;=2,2,1)</f>
        <v>1</v>
      </c>
      <c r="CL9" s="60">
        <f t="shared" ref="CL9:CL36" si="79">(BA9+BD9+BG9+BN9+BQ9+BX9+CE9)/11</f>
        <v>9.1818181818181817</v>
      </c>
      <c r="CM9" s="137">
        <f t="shared" ref="CM9:CM36" si="80">IF(CL9&gt;=10,30,CI9+CB9+BU9+BK9)</f>
        <v>12</v>
      </c>
      <c r="CN9" s="59">
        <f t="shared" ref="CN9:CN36" si="81">BC9+BF9+BI9+BP9+BS9+BZ9+CG9</f>
        <v>7</v>
      </c>
      <c r="CO9" s="61">
        <f t="shared" ref="CO9:CO36" si="82">IF(CN9&gt;=8,2,1)</f>
        <v>1</v>
      </c>
      <c r="CP9" s="55" t="str">
        <f t="shared" ref="CP9:CP36" si="83">IF(CL9&gt;=10,"ناجح (ة)  ",IF(CL9&lt;10,"مؤجل (ة) "))</f>
        <v xml:space="preserve">مؤجل (ة) </v>
      </c>
      <c r="CQ9" s="54">
        <f t="shared" ref="CQ9:CQ39" si="84">(CL9+AP9)/2</f>
        <v>9.0804924242424239</v>
      </c>
      <c r="CR9" s="55" t="str">
        <f t="shared" ref="CR9:CR39" si="85">IF(CQ9&gt;=10,"ناجح (ة)  ",IF(CQ9&lt;10,"مؤجل (ة) "))</f>
        <v xml:space="preserve">مؤجل (ة) </v>
      </c>
      <c r="CS9" s="13" t="str">
        <f t="shared" ref="CS9:CS36" si="86">IF(CO9&gt;=2,"الدورة الثانية  ",IF(CO9&lt;2,"الدورة الأولى "))</f>
        <v xml:space="preserve">الدورة الأولى </v>
      </c>
      <c r="CT9" s="87">
        <f t="shared" ref="CT9:CT39" si="87">(CL9+AP9)/2</f>
        <v>9.0804924242424239</v>
      </c>
      <c r="CU9" s="24" t="s">
        <v>39</v>
      </c>
      <c r="CV9" s="88" t="e">
        <f>#REF!</f>
        <v>#REF!</v>
      </c>
      <c r="CW9" s="87" t="e">
        <f>#REF!</f>
        <v>#REF!</v>
      </c>
      <c r="CX9" s="87" t="e">
        <f>#REF!</f>
        <v>#REF!</v>
      </c>
      <c r="CY9" s="87" t="e">
        <f>#REF!</f>
        <v>#REF!</v>
      </c>
      <c r="CZ9" s="87" t="e">
        <f>#REF!</f>
        <v>#REF!</v>
      </c>
      <c r="DA9" s="87" t="e">
        <f>#REF!</f>
        <v>#REF!</v>
      </c>
      <c r="DB9" s="159" t="e">
        <f t="shared" ref="DB9:DB38" si="88">CW9+CZ9</f>
        <v>#REF!</v>
      </c>
      <c r="DC9" s="118" t="e">
        <f>#REF!</f>
        <v>#REF!</v>
      </c>
      <c r="DD9" s="118" t="e">
        <f>#REF!</f>
        <v>#REF!</v>
      </c>
      <c r="DE9" s="118" t="e">
        <f>#REF!</f>
        <v>#REF!</v>
      </c>
      <c r="DF9" s="87" t="e">
        <f>#REF!</f>
        <v>#REF!</v>
      </c>
      <c r="DG9" s="87" t="e">
        <f>#REF!</f>
        <v>#REF!</v>
      </c>
      <c r="DH9" s="87" t="e">
        <f>#REF!</f>
        <v>#REF!</v>
      </c>
      <c r="DI9" s="159" t="e">
        <f t="shared" ref="DI9:DI39" si="89">DD9+DG9</f>
        <v>#REF!</v>
      </c>
      <c r="DJ9" s="88">
        <f t="shared" ref="DJ9:DJ33" si="90">AP9</f>
        <v>8.9791666666666661</v>
      </c>
      <c r="DK9" s="88">
        <f t="shared" ref="DK9:DK33" si="91">AQ9</f>
        <v>20</v>
      </c>
      <c r="DL9" s="87">
        <f t="shared" ref="DL9:DL33" si="92">AT9</f>
        <v>1</v>
      </c>
      <c r="DM9" s="88">
        <f t="shared" ref="DM9:DM33" si="93">CL9</f>
        <v>9.1818181818181817</v>
      </c>
      <c r="DN9" s="88">
        <f t="shared" ref="DN9:DN33" si="94">CM9</f>
        <v>12</v>
      </c>
      <c r="DO9" s="170">
        <f t="shared" ref="DO9:DO38" si="95">DK9+DN9</f>
        <v>32</v>
      </c>
      <c r="DP9" s="87">
        <f t="shared" ref="DP9:DP33" si="96">CO9</f>
        <v>1</v>
      </c>
      <c r="DQ9" s="87" t="e">
        <f t="shared" ref="DQ9:DQ10" si="97">CX9+DA9+DE9+DH9+DL9+DP9</f>
        <v>#REF!</v>
      </c>
      <c r="DR9" s="20" t="e">
        <f t="shared" ref="DR9:DR33" si="98">CW9+CZ9+DD9+DG9+DK9+DN9</f>
        <v>#REF!</v>
      </c>
      <c r="DS9" s="66" t="e">
        <f t="shared" si="23"/>
        <v>#REF!</v>
      </c>
      <c r="DT9" s="185" t="e">
        <f t="shared" si="24"/>
        <v>#REF!</v>
      </c>
      <c r="DU9" s="86">
        <v>0</v>
      </c>
      <c r="DV9" s="32">
        <v>1</v>
      </c>
      <c r="DW9" s="32">
        <v>0</v>
      </c>
      <c r="DX9" s="103">
        <f t="shared" ref="DX9:DX36" si="99">(DU9+DV9)/2</f>
        <v>0.5</v>
      </c>
      <c r="DY9" s="103">
        <f t="shared" ref="DY9:DY36" si="100">DW9/4</f>
        <v>0</v>
      </c>
      <c r="DZ9" s="103">
        <f t="shared" ref="DZ9:DZ36" si="101">DX9+DY9</f>
        <v>0.5</v>
      </c>
      <c r="EA9" s="103">
        <f t="shared" ref="EA9:EA36" si="102">1-(0.04*DZ9)</f>
        <v>0.98</v>
      </c>
      <c r="EB9" s="105" t="e">
        <f t="shared" ref="EB9:EB26" si="103">EA9*DT9</f>
        <v>#REF!</v>
      </c>
      <c r="EC9" s="29"/>
      <c r="EE9" s="171" t="str">
        <f t="shared" ref="EE9:EE39" si="104">C9</f>
        <v xml:space="preserve">برغوتي </v>
      </c>
      <c r="EF9" s="171" t="str">
        <f t="shared" ref="EF9:EF39" si="105">D9</f>
        <v xml:space="preserve"> شمس الدين</v>
      </c>
      <c r="EG9" s="19" t="e">
        <f t="shared" ref="EG9:EG39" si="106">IF(DB9=60,"ناجح (ة)   ",IF(DB9&lt;60," ديون غير مسواة في السنة الاولى "))</f>
        <v>#REF!</v>
      </c>
      <c r="EH9" s="19" t="e">
        <f t="shared" ref="EH9:EH39" si="107">DB9</f>
        <v>#REF!</v>
      </c>
      <c r="EI9" s="19" t="e">
        <f t="shared" ref="EI9:EI39" si="108">IF(DI9=60,"ناجح (ة)   ",IF(DI9&lt;60," ديون غير مسواة في السنة الثانية "))</f>
        <v>#REF!</v>
      </c>
      <c r="EJ9" s="19" t="e">
        <f t="shared" ref="EJ9:EJ39" si="109">DI9</f>
        <v>#REF!</v>
      </c>
      <c r="EK9" s="19" t="str">
        <f t="shared" ref="EK9:EK39" si="110">IF(EL9=60,"ناجح (ة)   ",IF(EL9&lt;60," راسب(ة) "))</f>
        <v xml:space="preserve"> راسب(ة) </v>
      </c>
      <c r="EL9" s="172">
        <f t="shared" ref="EL9:EL39" si="111">DO9</f>
        <v>32</v>
      </c>
    </row>
    <row r="10" spans="1:142" ht="14.1" customHeight="1">
      <c r="A10" s="106"/>
      <c r="B10" s="35">
        <v>3</v>
      </c>
      <c r="C10" s="181" t="s">
        <v>69</v>
      </c>
      <c r="D10" s="181" t="s">
        <v>70</v>
      </c>
      <c r="E10" s="10">
        <v>16</v>
      </c>
      <c r="F10" s="8">
        <f t="shared" si="30"/>
        <v>0</v>
      </c>
      <c r="G10" s="8">
        <v>1</v>
      </c>
      <c r="H10" s="15">
        <v>22</v>
      </c>
      <c r="I10" s="8">
        <f t="shared" si="31"/>
        <v>6</v>
      </c>
      <c r="J10" s="8">
        <v>1</v>
      </c>
      <c r="K10" s="6">
        <v>21</v>
      </c>
      <c r="L10" s="8">
        <f t="shared" si="32"/>
        <v>6</v>
      </c>
      <c r="M10" s="8">
        <v>1</v>
      </c>
      <c r="N10" s="3">
        <f t="shared" si="33"/>
        <v>9.8333333333333339</v>
      </c>
      <c r="O10" s="117">
        <f t="shared" si="34"/>
        <v>12</v>
      </c>
      <c r="P10" s="117">
        <f t="shared" si="35"/>
        <v>3</v>
      </c>
      <c r="Q10" s="117">
        <f t="shared" si="36"/>
        <v>1</v>
      </c>
      <c r="R10" s="6">
        <v>24</v>
      </c>
      <c r="S10" s="94">
        <f t="shared" si="37"/>
        <v>5</v>
      </c>
      <c r="T10" s="8">
        <v>1</v>
      </c>
      <c r="U10" s="150">
        <v>16</v>
      </c>
      <c r="V10" s="94">
        <f t="shared" si="38"/>
        <v>0</v>
      </c>
      <c r="W10" s="8">
        <v>1</v>
      </c>
      <c r="X10" s="3">
        <f t="shared" si="39"/>
        <v>10</v>
      </c>
      <c r="Y10" s="7">
        <f t="shared" si="40"/>
        <v>9</v>
      </c>
      <c r="Z10" s="7">
        <f t="shared" si="41"/>
        <v>2</v>
      </c>
      <c r="AA10" s="7">
        <f t="shared" si="42"/>
        <v>1</v>
      </c>
      <c r="AB10" s="6">
        <v>12.75</v>
      </c>
      <c r="AC10" s="8">
        <f t="shared" si="43"/>
        <v>2</v>
      </c>
      <c r="AD10" s="8">
        <v>1</v>
      </c>
      <c r="AE10" s="3">
        <f t="shared" si="44"/>
        <v>12.75</v>
      </c>
      <c r="AF10" s="7">
        <f t="shared" si="45"/>
        <v>2</v>
      </c>
      <c r="AG10" s="7">
        <f t="shared" si="46"/>
        <v>1</v>
      </c>
      <c r="AH10" s="7">
        <f t="shared" si="47"/>
        <v>1</v>
      </c>
      <c r="AI10" s="68">
        <v>14.25</v>
      </c>
      <c r="AJ10" s="8">
        <f t="shared" si="48"/>
        <v>1</v>
      </c>
      <c r="AK10" s="8">
        <v>1</v>
      </c>
      <c r="AL10" s="3">
        <f t="shared" si="49"/>
        <v>14.25</v>
      </c>
      <c r="AM10" s="7">
        <f t="shared" si="50"/>
        <v>1</v>
      </c>
      <c r="AN10" s="7">
        <f t="shared" si="51"/>
        <v>1</v>
      </c>
      <c r="AO10" s="7">
        <f t="shared" si="52"/>
        <v>1</v>
      </c>
      <c r="AP10" s="57">
        <f t="shared" si="11"/>
        <v>10.5</v>
      </c>
      <c r="AQ10" s="56">
        <f t="shared" si="12"/>
        <v>30</v>
      </c>
      <c r="AR10" s="178" t="str">
        <f t="shared" si="53"/>
        <v xml:space="preserve">ناجح(ة)  </v>
      </c>
      <c r="AS10" s="56">
        <f t="shared" si="54"/>
        <v>7</v>
      </c>
      <c r="AT10" s="56">
        <f t="shared" si="55"/>
        <v>1</v>
      </c>
      <c r="AU10" s="87" t="str">
        <f t="shared" si="56"/>
        <v xml:space="preserve">الدورة الأولى </v>
      </c>
      <c r="AV10" s="72" t="s">
        <v>39</v>
      </c>
      <c r="AW10" s="13"/>
      <c r="AX10" s="19">
        <v>3</v>
      </c>
      <c r="AY10" s="169" t="str">
        <f t="shared" si="13"/>
        <v>بسكري</v>
      </c>
      <c r="AZ10" s="169" t="str">
        <f t="shared" si="14"/>
        <v xml:space="preserve"> أميرة</v>
      </c>
      <c r="BA10" s="172">
        <v>27</v>
      </c>
      <c r="BB10" s="19">
        <f t="shared" si="57"/>
        <v>6</v>
      </c>
      <c r="BC10" s="19">
        <v>1</v>
      </c>
      <c r="BD10" s="172">
        <v>11.25</v>
      </c>
      <c r="BE10" s="19">
        <f t="shared" si="58"/>
        <v>0</v>
      </c>
      <c r="BF10" s="19">
        <v>1</v>
      </c>
      <c r="BG10" s="172">
        <v>29.5</v>
      </c>
      <c r="BH10" s="19">
        <f t="shared" si="59"/>
        <v>6</v>
      </c>
      <c r="BI10" s="19">
        <v>1</v>
      </c>
      <c r="BJ10" s="192">
        <f t="shared" si="60"/>
        <v>11.291666666666666</v>
      </c>
      <c r="BK10" s="196">
        <f t="shared" si="61"/>
        <v>18</v>
      </c>
      <c r="BL10" s="123">
        <f t="shared" si="62"/>
        <v>3</v>
      </c>
      <c r="BM10" s="123">
        <f t="shared" si="63"/>
        <v>1</v>
      </c>
      <c r="BN10" s="172">
        <v>20</v>
      </c>
      <c r="BO10" s="21">
        <f t="shared" si="64"/>
        <v>3</v>
      </c>
      <c r="BP10" s="21">
        <v>1</v>
      </c>
      <c r="BQ10" s="82">
        <v>14</v>
      </c>
      <c r="BR10" s="21">
        <f t="shared" si="65"/>
        <v>4</v>
      </c>
      <c r="BS10" s="21">
        <v>1</v>
      </c>
      <c r="BT10" s="135">
        <f t="shared" si="66"/>
        <v>14</v>
      </c>
      <c r="BU10" s="123">
        <f t="shared" si="67"/>
        <v>4</v>
      </c>
      <c r="BV10" s="123">
        <f t="shared" si="68"/>
        <v>2</v>
      </c>
      <c r="BW10" s="123">
        <f t="shared" si="69"/>
        <v>1</v>
      </c>
      <c r="BX10" s="84">
        <v>12.5</v>
      </c>
      <c r="BY10" s="41">
        <f t="shared" si="70"/>
        <v>2</v>
      </c>
      <c r="BZ10" s="26">
        <v>1</v>
      </c>
      <c r="CA10" s="132">
        <f t="shared" si="71"/>
        <v>12.5</v>
      </c>
      <c r="CB10" s="123">
        <f t="shared" si="72"/>
        <v>2</v>
      </c>
      <c r="CC10" s="123">
        <f t="shared" si="73"/>
        <v>1</v>
      </c>
      <c r="CD10" s="123">
        <f t="shared" si="74"/>
        <v>1</v>
      </c>
      <c r="CE10" s="172">
        <v>15.25</v>
      </c>
      <c r="CF10" s="27">
        <f t="shared" si="21"/>
        <v>1</v>
      </c>
      <c r="CG10" s="26">
        <v>1</v>
      </c>
      <c r="CH10" s="51">
        <f t="shared" si="75"/>
        <v>15.25</v>
      </c>
      <c r="CI10" s="115">
        <f t="shared" si="76"/>
        <v>1</v>
      </c>
      <c r="CJ10" s="116">
        <f t="shared" si="77"/>
        <v>1</v>
      </c>
      <c r="CK10" s="116">
        <f t="shared" si="78"/>
        <v>1</v>
      </c>
      <c r="CL10" s="253">
        <f t="shared" si="79"/>
        <v>11.772727272727273</v>
      </c>
      <c r="CM10" s="250">
        <f t="shared" si="80"/>
        <v>30</v>
      </c>
      <c r="CN10" s="59">
        <f t="shared" si="81"/>
        <v>7</v>
      </c>
      <c r="CO10" s="61">
        <f t="shared" si="82"/>
        <v>1</v>
      </c>
      <c r="CP10" s="55" t="str">
        <f t="shared" si="83"/>
        <v xml:space="preserve">ناجح (ة)  </v>
      </c>
      <c r="CQ10" s="251">
        <f t="shared" si="84"/>
        <v>11.136363636363637</v>
      </c>
      <c r="CR10" s="252" t="str">
        <f t="shared" si="85"/>
        <v xml:space="preserve">ناجح (ة)  </v>
      </c>
      <c r="CS10" s="13" t="str">
        <f t="shared" si="86"/>
        <v xml:space="preserve">الدورة الأولى </v>
      </c>
      <c r="CT10" s="87">
        <f t="shared" si="87"/>
        <v>11.136363636363637</v>
      </c>
      <c r="CU10" s="24" t="s">
        <v>39</v>
      </c>
      <c r="CV10" s="88" t="e">
        <f>#REF!</f>
        <v>#REF!</v>
      </c>
      <c r="CW10" s="87" t="e">
        <f>#REF!</f>
        <v>#REF!</v>
      </c>
      <c r="CX10" s="87" t="e">
        <f>#REF!</f>
        <v>#REF!</v>
      </c>
      <c r="CY10" s="87" t="e">
        <f>#REF!</f>
        <v>#REF!</v>
      </c>
      <c r="CZ10" s="87" t="e">
        <f>#REF!</f>
        <v>#REF!</v>
      </c>
      <c r="DA10" s="87" t="e">
        <f>#REF!</f>
        <v>#REF!</v>
      </c>
      <c r="DB10" s="159" t="e">
        <f t="shared" si="88"/>
        <v>#REF!</v>
      </c>
      <c r="DC10" s="118" t="e">
        <f>#REF!</f>
        <v>#REF!</v>
      </c>
      <c r="DD10" s="118" t="e">
        <f>#REF!</f>
        <v>#REF!</v>
      </c>
      <c r="DE10" s="118" t="e">
        <f>#REF!</f>
        <v>#REF!</v>
      </c>
      <c r="DF10" s="118" t="e">
        <f>#REF!</f>
        <v>#REF!</v>
      </c>
      <c r="DG10" s="118" t="e">
        <f>#REF!</f>
        <v>#REF!</v>
      </c>
      <c r="DH10" s="118" t="e">
        <f>#REF!</f>
        <v>#REF!</v>
      </c>
      <c r="DI10" s="159" t="e">
        <f t="shared" si="89"/>
        <v>#REF!</v>
      </c>
      <c r="DJ10" s="88">
        <f t="shared" si="90"/>
        <v>10.5</v>
      </c>
      <c r="DK10" s="88">
        <f t="shared" si="91"/>
        <v>30</v>
      </c>
      <c r="DL10" s="87">
        <f t="shared" si="92"/>
        <v>1</v>
      </c>
      <c r="DM10" s="88">
        <f t="shared" si="93"/>
        <v>11.772727272727273</v>
      </c>
      <c r="DN10" s="88">
        <f t="shared" si="94"/>
        <v>30</v>
      </c>
      <c r="DO10" s="170">
        <f t="shared" si="95"/>
        <v>60</v>
      </c>
      <c r="DP10" s="87">
        <f t="shared" si="96"/>
        <v>1</v>
      </c>
      <c r="DQ10" s="87" t="e">
        <f t="shared" si="97"/>
        <v>#REF!</v>
      </c>
      <c r="DR10" s="20" t="e">
        <f t="shared" si="98"/>
        <v>#REF!</v>
      </c>
      <c r="DS10" s="66" t="e">
        <f t="shared" si="23"/>
        <v>#REF!</v>
      </c>
      <c r="DT10" s="185" t="e">
        <f t="shared" si="24"/>
        <v>#REF!</v>
      </c>
      <c r="DU10" s="86">
        <v>1</v>
      </c>
      <c r="DV10" s="32">
        <v>0</v>
      </c>
      <c r="DW10" s="32">
        <v>2</v>
      </c>
      <c r="DX10" s="103">
        <f t="shared" si="99"/>
        <v>0.5</v>
      </c>
      <c r="DY10" s="103">
        <f t="shared" si="100"/>
        <v>0.5</v>
      </c>
      <c r="DZ10" s="103">
        <f t="shared" si="101"/>
        <v>1</v>
      </c>
      <c r="EA10" s="103">
        <f t="shared" si="102"/>
        <v>0.96</v>
      </c>
      <c r="EB10" s="105" t="e">
        <f t="shared" si="103"/>
        <v>#REF!</v>
      </c>
      <c r="EC10" s="29"/>
      <c r="EE10" s="171" t="str">
        <f t="shared" si="104"/>
        <v>بسكري</v>
      </c>
      <c r="EF10" s="171" t="str">
        <f t="shared" si="105"/>
        <v xml:space="preserve"> أميرة</v>
      </c>
      <c r="EG10" s="19" t="e">
        <f t="shared" si="106"/>
        <v>#REF!</v>
      </c>
      <c r="EH10" s="19" t="e">
        <f t="shared" si="107"/>
        <v>#REF!</v>
      </c>
      <c r="EI10" s="19" t="e">
        <f t="shared" si="108"/>
        <v>#REF!</v>
      </c>
      <c r="EJ10" s="19" t="e">
        <f t="shared" si="109"/>
        <v>#REF!</v>
      </c>
      <c r="EK10" s="19" t="str">
        <f t="shared" si="110"/>
        <v xml:space="preserve">ناجح (ة)   </v>
      </c>
      <c r="EL10" s="172">
        <f t="shared" si="111"/>
        <v>60</v>
      </c>
    </row>
    <row r="11" spans="1:142" ht="14.1" customHeight="1">
      <c r="A11" s="106"/>
      <c r="B11" s="243">
        <v>4</v>
      </c>
      <c r="C11" s="181" t="s">
        <v>71</v>
      </c>
      <c r="D11" s="181" t="s">
        <v>72</v>
      </c>
      <c r="E11" s="10">
        <v>26.5</v>
      </c>
      <c r="F11" s="8">
        <f t="shared" si="30"/>
        <v>6</v>
      </c>
      <c r="G11" s="8">
        <v>1</v>
      </c>
      <c r="H11" s="15">
        <v>19.5</v>
      </c>
      <c r="I11" s="8">
        <f t="shared" si="31"/>
        <v>0</v>
      </c>
      <c r="J11" s="8">
        <v>1</v>
      </c>
      <c r="K11" s="6">
        <v>21</v>
      </c>
      <c r="L11" s="8">
        <f t="shared" si="32"/>
        <v>6</v>
      </c>
      <c r="M11" s="8">
        <v>1</v>
      </c>
      <c r="N11" s="3">
        <f t="shared" si="33"/>
        <v>11.166666666666666</v>
      </c>
      <c r="O11" s="117">
        <f t="shared" si="34"/>
        <v>18</v>
      </c>
      <c r="P11" s="117">
        <f t="shared" si="35"/>
        <v>3</v>
      </c>
      <c r="Q11" s="117">
        <f t="shared" si="36"/>
        <v>1</v>
      </c>
      <c r="R11" s="6">
        <v>20</v>
      </c>
      <c r="S11" s="94">
        <f t="shared" si="37"/>
        <v>5</v>
      </c>
      <c r="T11" s="8">
        <v>1</v>
      </c>
      <c r="U11" s="150">
        <v>22.5</v>
      </c>
      <c r="V11" s="94">
        <f t="shared" si="38"/>
        <v>4</v>
      </c>
      <c r="W11" s="8">
        <v>1</v>
      </c>
      <c r="X11" s="3">
        <f t="shared" si="39"/>
        <v>10.625</v>
      </c>
      <c r="Y11" s="7">
        <f t="shared" si="40"/>
        <v>9</v>
      </c>
      <c r="Z11" s="7">
        <f t="shared" si="41"/>
        <v>2</v>
      </c>
      <c r="AA11" s="7">
        <f t="shared" si="42"/>
        <v>1</v>
      </c>
      <c r="AB11" s="6">
        <v>17.12</v>
      </c>
      <c r="AC11" s="8">
        <f t="shared" si="43"/>
        <v>2</v>
      </c>
      <c r="AD11" s="8">
        <v>1</v>
      </c>
      <c r="AE11" s="3">
        <f t="shared" si="44"/>
        <v>17.12</v>
      </c>
      <c r="AF11" s="7">
        <f t="shared" si="45"/>
        <v>2</v>
      </c>
      <c r="AG11" s="7">
        <f t="shared" si="46"/>
        <v>1</v>
      </c>
      <c r="AH11" s="7">
        <f t="shared" si="47"/>
        <v>1</v>
      </c>
      <c r="AI11" s="68">
        <v>10.5</v>
      </c>
      <c r="AJ11" s="8">
        <f t="shared" si="48"/>
        <v>1</v>
      </c>
      <c r="AK11" s="8">
        <v>1</v>
      </c>
      <c r="AL11" s="3">
        <f t="shared" si="49"/>
        <v>10.5</v>
      </c>
      <c r="AM11" s="7">
        <f t="shared" si="50"/>
        <v>1</v>
      </c>
      <c r="AN11" s="7">
        <f t="shared" si="51"/>
        <v>1</v>
      </c>
      <c r="AO11" s="7">
        <f t="shared" si="52"/>
        <v>1</v>
      </c>
      <c r="AP11" s="57">
        <f t="shared" si="11"/>
        <v>11.426666666666668</v>
      </c>
      <c r="AQ11" s="56">
        <f t="shared" si="12"/>
        <v>30</v>
      </c>
      <c r="AR11" s="178" t="str">
        <f t="shared" si="53"/>
        <v xml:space="preserve">ناجح(ة)  </v>
      </c>
      <c r="AS11" s="56">
        <f t="shared" si="54"/>
        <v>7</v>
      </c>
      <c r="AT11" s="56">
        <f t="shared" si="55"/>
        <v>1</v>
      </c>
      <c r="AU11" s="87" t="str">
        <f t="shared" si="56"/>
        <v xml:space="preserve">الدورة الأولى </v>
      </c>
      <c r="AV11" s="72" t="s">
        <v>39</v>
      </c>
      <c r="AW11" s="13"/>
      <c r="AX11" s="148">
        <v>4</v>
      </c>
      <c r="AY11" s="169" t="str">
        <f t="shared" si="13"/>
        <v xml:space="preserve">بن عبد السلام </v>
      </c>
      <c r="AZ11" s="169" t="str">
        <f t="shared" si="14"/>
        <v>سلمى</v>
      </c>
      <c r="BA11" s="172">
        <v>28</v>
      </c>
      <c r="BB11" s="19">
        <f t="shared" si="57"/>
        <v>6</v>
      </c>
      <c r="BC11" s="19">
        <v>1</v>
      </c>
      <c r="BD11" s="172">
        <v>12.25</v>
      </c>
      <c r="BE11" s="19">
        <f t="shared" si="58"/>
        <v>0</v>
      </c>
      <c r="BF11" s="19">
        <v>1</v>
      </c>
      <c r="BG11" s="172">
        <v>30</v>
      </c>
      <c r="BH11" s="19">
        <f t="shared" si="59"/>
        <v>6</v>
      </c>
      <c r="BI11" s="19">
        <v>1</v>
      </c>
      <c r="BJ11" s="192">
        <f t="shared" si="60"/>
        <v>11.708333333333334</v>
      </c>
      <c r="BK11" s="196">
        <f t="shared" si="61"/>
        <v>18</v>
      </c>
      <c r="BL11" s="123">
        <f t="shared" si="62"/>
        <v>3</v>
      </c>
      <c r="BM11" s="123">
        <f t="shared" si="63"/>
        <v>1</v>
      </c>
      <c r="BN11" s="172">
        <v>25.5</v>
      </c>
      <c r="BO11" s="21">
        <f t="shared" si="64"/>
        <v>3</v>
      </c>
      <c r="BP11" s="21">
        <v>1</v>
      </c>
      <c r="BQ11" s="82">
        <v>14</v>
      </c>
      <c r="BR11" s="21">
        <f t="shared" si="65"/>
        <v>4</v>
      </c>
      <c r="BS11" s="21">
        <v>1</v>
      </c>
      <c r="BT11" s="135">
        <f t="shared" si="66"/>
        <v>14</v>
      </c>
      <c r="BU11" s="123">
        <f t="shared" si="67"/>
        <v>4</v>
      </c>
      <c r="BV11" s="123">
        <f t="shared" si="68"/>
        <v>2</v>
      </c>
      <c r="BW11" s="123">
        <f t="shared" si="69"/>
        <v>1</v>
      </c>
      <c r="BX11" s="84">
        <v>13</v>
      </c>
      <c r="BY11" s="41">
        <f t="shared" si="70"/>
        <v>2</v>
      </c>
      <c r="BZ11" s="26">
        <v>1</v>
      </c>
      <c r="CA11" s="132">
        <f t="shared" si="71"/>
        <v>13</v>
      </c>
      <c r="CB11" s="123">
        <f t="shared" si="72"/>
        <v>2</v>
      </c>
      <c r="CC11" s="123">
        <f t="shared" si="73"/>
        <v>1</v>
      </c>
      <c r="CD11" s="123">
        <f t="shared" si="74"/>
        <v>1</v>
      </c>
      <c r="CE11" s="172">
        <v>12.5</v>
      </c>
      <c r="CF11" s="27">
        <f t="shared" si="21"/>
        <v>1</v>
      </c>
      <c r="CG11" s="26">
        <v>1</v>
      </c>
      <c r="CH11" s="51">
        <f t="shared" si="75"/>
        <v>12.5</v>
      </c>
      <c r="CI11" s="115">
        <f t="shared" si="76"/>
        <v>1</v>
      </c>
      <c r="CJ11" s="116">
        <f t="shared" si="77"/>
        <v>1</v>
      </c>
      <c r="CK11" s="116">
        <f t="shared" si="78"/>
        <v>1</v>
      </c>
      <c r="CL11" s="253">
        <f t="shared" si="79"/>
        <v>12.295454545454545</v>
      </c>
      <c r="CM11" s="250">
        <f t="shared" si="80"/>
        <v>30</v>
      </c>
      <c r="CN11" s="59">
        <f t="shared" si="81"/>
        <v>7</v>
      </c>
      <c r="CO11" s="61">
        <f t="shared" si="82"/>
        <v>1</v>
      </c>
      <c r="CP11" s="55" t="str">
        <f t="shared" si="83"/>
        <v xml:space="preserve">ناجح (ة)  </v>
      </c>
      <c r="CQ11" s="251">
        <f t="shared" si="84"/>
        <v>11.861060606060606</v>
      </c>
      <c r="CR11" s="252" t="str">
        <f t="shared" si="85"/>
        <v xml:space="preserve">ناجح (ة)  </v>
      </c>
      <c r="CS11" s="13" t="str">
        <f t="shared" si="86"/>
        <v xml:space="preserve">الدورة الأولى </v>
      </c>
      <c r="CT11" s="87">
        <f t="shared" si="87"/>
        <v>11.861060606060606</v>
      </c>
      <c r="CU11" s="24" t="s">
        <v>39</v>
      </c>
      <c r="CV11" s="88" t="e">
        <f>#REF!</f>
        <v>#REF!</v>
      </c>
      <c r="CW11" s="87" t="e">
        <f>#REF!</f>
        <v>#REF!</v>
      </c>
      <c r="CX11" s="87" t="e">
        <f>#REF!</f>
        <v>#REF!</v>
      </c>
      <c r="CY11" s="87" t="e">
        <f>#REF!</f>
        <v>#REF!</v>
      </c>
      <c r="CZ11" s="87" t="e">
        <f>#REF!</f>
        <v>#REF!</v>
      </c>
      <c r="DA11" s="87" t="e">
        <f>#REF!</f>
        <v>#REF!</v>
      </c>
      <c r="DB11" s="159" t="e">
        <f t="shared" si="88"/>
        <v>#REF!</v>
      </c>
      <c r="DC11" s="118" t="e">
        <f>#REF!</f>
        <v>#REF!</v>
      </c>
      <c r="DD11" s="118" t="e">
        <f>#REF!</f>
        <v>#REF!</v>
      </c>
      <c r="DE11" s="118" t="e">
        <f>#REF!</f>
        <v>#REF!</v>
      </c>
      <c r="DF11" s="118" t="e">
        <f>#REF!</f>
        <v>#REF!</v>
      </c>
      <c r="DG11" s="118" t="e">
        <f>#REF!</f>
        <v>#REF!</v>
      </c>
      <c r="DH11" s="118" t="e">
        <f>#REF!</f>
        <v>#REF!</v>
      </c>
      <c r="DI11" s="159" t="e">
        <f t="shared" si="89"/>
        <v>#REF!</v>
      </c>
      <c r="DJ11" s="88">
        <f t="shared" si="90"/>
        <v>11.426666666666668</v>
      </c>
      <c r="DK11" s="88">
        <f t="shared" si="91"/>
        <v>30</v>
      </c>
      <c r="DL11" s="87">
        <f t="shared" si="92"/>
        <v>1</v>
      </c>
      <c r="DM11" s="88">
        <f t="shared" si="93"/>
        <v>12.295454545454545</v>
      </c>
      <c r="DN11" s="88">
        <f t="shared" si="94"/>
        <v>30</v>
      </c>
      <c r="DO11" s="170">
        <f t="shared" si="95"/>
        <v>60</v>
      </c>
      <c r="DP11" s="87">
        <f t="shared" si="96"/>
        <v>1</v>
      </c>
      <c r="DQ11" s="87" t="e">
        <f t="shared" ref="DQ11:DQ33" si="112">CX11+DA11+DE11+DH11+DL11+DP11</f>
        <v>#REF!</v>
      </c>
      <c r="DR11" s="20" t="e">
        <f t="shared" si="98"/>
        <v>#REF!</v>
      </c>
      <c r="DS11" s="66" t="e">
        <f t="shared" si="23"/>
        <v>#REF!</v>
      </c>
      <c r="DT11" s="185" t="e">
        <f t="shared" si="24"/>
        <v>#REF!</v>
      </c>
      <c r="DU11" s="86">
        <v>0</v>
      </c>
      <c r="DV11" s="32">
        <v>1</v>
      </c>
      <c r="DW11" s="32">
        <v>3</v>
      </c>
      <c r="DX11" s="103">
        <f t="shared" si="99"/>
        <v>0.5</v>
      </c>
      <c r="DY11" s="103">
        <f t="shared" si="100"/>
        <v>0.75</v>
      </c>
      <c r="DZ11" s="103">
        <f t="shared" si="101"/>
        <v>1.25</v>
      </c>
      <c r="EA11" s="103">
        <f t="shared" si="102"/>
        <v>0.95</v>
      </c>
      <c r="EB11" s="105" t="e">
        <f t="shared" si="103"/>
        <v>#REF!</v>
      </c>
      <c r="EC11" s="29"/>
      <c r="EE11" s="171" t="str">
        <f t="shared" si="104"/>
        <v xml:space="preserve">بن عبد السلام </v>
      </c>
      <c r="EF11" s="171" t="str">
        <f t="shared" si="105"/>
        <v>سلمى</v>
      </c>
      <c r="EG11" s="19" t="e">
        <f t="shared" si="106"/>
        <v>#REF!</v>
      </c>
      <c r="EH11" s="19" t="e">
        <f t="shared" si="107"/>
        <v>#REF!</v>
      </c>
      <c r="EI11" s="19" t="e">
        <f t="shared" si="108"/>
        <v>#REF!</v>
      </c>
      <c r="EJ11" s="19" t="e">
        <f t="shared" si="109"/>
        <v>#REF!</v>
      </c>
      <c r="EK11" s="19" t="str">
        <f t="shared" si="110"/>
        <v xml:space="preserve">ناجح (ة)   </v>
      </c>
      <c r="EL11" s="172">
        <f t="shared" si="111"/>
        <v>60</v>
      </c>
    </row>
    <row r="12" spans="1:142" ht="14.1" customHeight="1">
      <c r="A12" s="106"/>
      <c r="B12" s="35">
        <v>5</v>
      </c>
      <c r="C12" s="181" t="s">
        <v>73</v>
      </c>
      <c r="D12" s="181" t="s">
        <v>74</v>
      </c>
      <c r="E12" s="10">
        <v>20</v>
      </c>
      <c r="F12" s="8">
        <f t="shared" si="30"/>
        <v>6</v>
      </c>
      <c r="G12" s="8">
        <v>1</v>
      </c>
      <c r="H12" s="15">
        <v>24</v>
      </c>
      <c r="I12" s="8">
        <f t="shared" si="31"/>
        <v>6</v>
      </c>
      <c r="J12" s="8">
        <v>1</v>
      </c>
      <c r="K12" s="6">
        <v>14</v>
      </c>
      <c r="L12" s="8">
        <f t="shared" si="32"/>
        <v>0</v>
      </c>
      <c r="M12" s="8">
        <v>1</v>
      </c>
      <c r="N12" s="3">
        <f t="shared" si="33"/>
        <v>9.6666666666666661</v>
      </c>
      <c r="O12" s="117">
        <f t="shared" si="34"/>
        <v>12</v>
      </c>
      <c r="P12" s="117">
        <f t="shared" si="35"/>
        <v>3</v>
      </c>
      <c r="Q12" s="117">
        <f t="shared" si="36"/>
        <v>1</v>
      </c>
      <c r="R12" s="6">
        <v>27</v>
      </c>
      <c r="S12" s="94">
        <f t="shared" si="37"/>
        <v>5</v>
      </c>
      <c r="T12" s="8">
        <v>1</v>
      </c>
      <c r="U12" s="150">
        <v>16.5</v>
      </c>
      <c r="V12" s="94">
        <f t="shared" si="38"/>
        <v>0</v>
      </c>
      <c r="W12" s="8">
        <v>1</v>
      </c>
      <c r="X12" s="3">
        <f t="shared" si="39"/>
        <v>10.875</v>
      </c>
      <c r="Y12" s="7">
        <f t="shared" si="40"/>
        <v>9</v>
      </c>
      <c r="Z12" s="7">
        <f t="shared" si="41"/>
        <v>2</v>
      </c>
      <c r="AA12" s="7">
        <f t="shared" si="42"/>
        <v>1</v>
      </c>
      <c r="AB12" s="6">
        <v>10.62</v>
      </c>
      <c r="AC12" s="8">
        <f t="shared" si="43"/>
        <v>2</v>
      </c>
      <c r="AD12" s="8">
        <v>1</v>
      </c>
      <c r="AE12" s="3">
        <f t="shared" si="44"/>
        <v>10.62</v>
      </c>
      <c r="AF12" s="7">
        <f t="shared" si="45"/>
        <v>2</v>
      </c>
      <c r="AG12" s="7">
        <f t="shared" si="46"/>
        <v>1</v>
      </c>
      <c r="AH12" s="7">
        <f t="shared" si="47"/>
        <v>1</v>
      </c>
      <c r="AI12" s="68">
        <v>7.5</v>
      </c>
      <c r="AJ12" s="8">
        <f t="shared" si="48"/>
        <v>0</v>
      </c>
      <c r="AK12" s="8">
        <v>1</v>
      </c>
      <c r="AL12" s="3">
        <f t="shared" si="49"/>
        <v>7.5</v>
      </c>
      <c r="AM12" s="7">
        <f t="shared" si="50"/>
        <v>0</v>
      </c>
      <c r="AN12" s="7">
        <f t="shared" si="51"/>
        <v>1</v>
      </c>
      <c r="AO12" s="7">
        <f t="shared" si="52"/>
        <v>1</v>
      </c>
      <c r="AP12" s="57">
        <f t="shared" si="11"/>
        <v>9.9683333333333337</v>
      </c>
      <c r="AQ12" s="56">
        <v>30</v>
      </c>
      <c r="AR12" s="178" t="str">
        <f t="shared" si="53"/>
        <v xml:space="preserve">مؤجل (ة) </v>
      </c>
      <c r="AS12" s="56">
        <f t="shared" si="54"/>
        <v>7</v>
      </c>
      <c r="AT12" s="56">
        <f t="shared" si="55"/>
        <v>1</v>
      </c>
      <c r="AU12" s="87" t="str">
        <f t="shared" si="56"/>
        <v xml:space="preserve">الدورة الأولى </v>
      </c>
      <c r="AV12" s="72" t="s">
        <v>39</v>
      </c>
      <c r="AW12" s="13"/>
      <c r="AX12" s="19">
        <v>5</v>
      </c>
      <c r="AY12" s="169" t="str">
        <f t="shared" si="13"/>
        <v xml:space="preserve">بن عمارة </v>
      </c>
      <c r="AZ12" s="169" t="str">
        <f t="shared" si="14"/>
        <v xml:space="preserve"> نور الهدى</v>
      </c>
      <c r="BA12" s="172">
        <v>23</v>
      </c>
      <c r="BB12" s="19">
        <f t="shared" si="57"/>
        <v>6</v>
      </c>
      <c r="BC12" s="19">
        <v>1</v>
      </c>
      <c r="BD12" s="172">
        <v>13.5</v>
      </c>
      <c r="BE12" s="19">
        <f t="shared" si="58"/>
        <v>0</v>
      </c>
      <c r="BF12" s="19">
        <v>1</v>
      </c>
      <c r="BG12" s="172">
        <v>23.5</v>
      </c>
      <c r="BH12" s="19">
        <f t="shared" si="59"/>
        <v>6</v>
      </c>
      <c r="BI12" s="19">
        <v>1</v>
      </c>
      <c r="BJ12" s="192">
        <f t="shared" si="60"/>
        <v>10</v>
      </c>
      <c r="BK12" s="196">
        <f t="shared" si="61"/>
        <v>18</v>
      </c>
      <c r="BL12" s="123">
        <f t="shared" si="62"/>
        <v>3</v>
      </c>
      <c r="BM12" s="123">
        <f t="shared" si="63"/>
        <v>1</v>
      </c>
      <c r="BN12" s="172">
        <v>20</v>
      </c>
      <c r="BO12" s="21">
        <f t="shared" si="64"/>
        <v>3</v>
      </c>
      <c r="BP12" s="21">
        <v>1</v>
      </c>
      <c r="BQ12" s="82">
        <v>14</v>
      </c>
      <c r="BR12" s="21">
        <f t="shared" si="65"/>
        <v>4</v>
      </c>
      <c r="BS12" s="21">
        <v>1</v>
      </c>
      <c r="BT12" s="135">
        <f t="shared" si="66"/>
        <v>14</v>
      </c>
      <c r="BU12" s="123">
        <f t="shared" si="67"/>
        <v>4</v>
      </c>
      <c r="BV12" s="123">
        <f t="shared" si="68"/>
        <v>2</v>
      </c>
      <c r="BW12" s="123">
        <f t="shared" si="69"/>
        <v>1</v>
      </c>
      <c r="BX12" s="84">
        <v>11.5</v>
      </c>
      <c r="BY12" s="41">
        <f t="shared" si="70"/>
        <v>2</v>
      </c>
      <c r="BZ12" s="26">
        <v>1</v>
      </c>
      <c r="CA12" s="132">
        <f t="shared" si="71"/>
        <v>11.5</v>
      </c>
      <c r="CB12" s="123">
        <f t="shared" si="72"/>
        <v>2</v>
      </c>
      <c r="CC12" s="123">
        <f t="shared" si="73"/>
        <v>1</v>
      </c>
      <c r="CD12" s="123">
        <f t="shared" si="74"/>
        <v>1</v>
      </c>
      <c r="CE12" s="172">
        <v>8.25</v>
      </c>
      <c r="CF12" s="27">
        <f t="shared" si="21"/>
        <v>0</v>
      </c>
      <c r="CG12" s="26">
        <v>1</v>
      </c>
      <c r="CH12" s="51">
        <f t="shared" si="75"/>
        <v>8.25</v>
      </c>
      <c r="CI12" s="115">
        <f t="shared" si="76"/>
        <v>0</v>
      </c>
      <c r="CJ12" s="116">
        <f t="shared" si="77"/>
        <v>1</v>
      </c>
      <c r="CK12" s="116">
        <f t="shared" si="78"/>
        <v>1</v>
      </c>
      <c r="CL12" s="253">
        <f t="shared" si="79"/>
        <v>10.340909090909092</v>
      </c>
      <c r="CM12" s="250">
        <f t="shared" si="80"/>
        <v>30</v>
      </c>
      <c r="CN12" s="59">
        <f t="shared" si="81"/>
        <v>7</v>
      </c>
      <c r="CO12" s="61">
        <f t="shared" si="82"/>
        <v>1</v>
      </c>
      <c r="CP12" s="55" t="str">
        <f t="shared" si="83"/>
        <v xml:space="preserve">ناجح (ة)  </v>
      </c>
      <c r="CQ12" s="251">
        <f t="shared" si="84"/>
        <v>10.154621212121214</v>
      </c>
      <c r="CR12" s="252" t="str">
        <f t="shared" si="85"/>
        <v xml:space="preserve">ناجح (ة)  </v>
      </c>
      <c r="CS12" s="13" t="str">
        <f t="shared" si="86"/>
        <v xml:space="preserve">الدورة الأولى </v>
      </c>
      <c r="CT12" s="87">
        <f t="shared" si="87"/>
        <v>10.154621212121214</v>
      </c>
      <c r="CU12" s="24" t="s">
        <v>39</v>
      </c>
      <c r="CV12" s="88" t="e">
        <f>#REF!</f>
        <v>#REF!</v>
      </c>
      <c r="CW12" s="87" t="e">
        <f>#REF!</f>
        <v>#REF!</v>
      </c>
      <c r="CX12" s="87" t="e">
        <f>#REF!</f>
        <v>#REF!</v>
      </c>
      <c r="CY12" s="87" t="e">
        <f>#REF!</f>
        <v>#REF!</v>
      </c>
      <c r="CZ12" s="87" t="e">
        <f>#REF!</f>
        <v>#REF!</v>
      </c>
      <c r="DA12" s="87" t="e">
        <f>#REF!</f>
        <v>#REF!</v>
      </c>
      <c r="DB12" s="159" t="e">
        <f t="shared" si="88"/>
        <v>#REF!</v>
      </c>
      <c r="DC12" s="118" t="e">
        <f>#REF!</f>
        <v>#REF!</v>
      </c>
      <c r="DD12" s="118" t="e">
        <f>#REF!</f>
        <v>#REF!</v>
      </c>
      <c r="DE12" s="118" t="e">
        <f>#REF!</f>
        <v>#REF!</v>
      </c>
      <c r="DF12" s="118" t="e">
        <f>#REF!</f>
        <v>#REF!</v>
      </c>
      <c r="DG12" s="118" t="e">
        <f>#REF!</f>
        <v>#REF!</v>
      </c>
      <c r="DH12" s="118" t="e">
        <f>#REF!</f>
        <v>#REF!</v>
      </c>
      <c r="DI12" s="159" t="e">
        <f t="shared" si="89"/>
        <v>#REF!</v>
      </c>
      <c r="DJ12" s="88">
        <f t="shared" si="90"/>
        <v>9.9683333333333337</v>
      </c>
      <c r="DK12" s="88">
        <f t="shared" si="91"/>
        <v>30</v>
      </c>
      <c r="DL12" s="87">
        <f t="shared" si="92"/>
        <v>1</v>
      </c>
      <c r="DM12" s="88">
        <f t="shared" si="93"/>
        <v>10.340909090909092</v>
      </c>
      <c r="DN12" s="88">
        <f t="shared" si="94"/>
        <v>30</v>
      </c>
      <c r="DO12" s="170">
        <f t="shared" si="95"/>
        <v>60</v>
      </c>
      <c r="DP12" s="87">
        <f t="shared" si="96"/>
        <v>1</v>
      </c>
      <c r="DQ12" s="87" t="e">
        <f t="shared" si="112"/>
        <v>#REF!</v>
      </c>
      <c r="DR12" s="20" t="e">
        <f t="shared" si="98"/>
        <v>#REF!</v>
      </c>
      <c r="DS12" s="66" t="e">
        <f t="shared" si="23"/>
        <v>#REF!</v>
      </c>
      <c r="DT12" s="185" t="e">
        <f t="shared" si="24"/>
        <v>#REF!</v>
      </c>
      <c r="DU12" s="86">
        <v>0</v>
      </c>
      <c r="DV12" s="32">
        <v>0</v>
      </c>
      <c r="DW12" s="32">
        <v>2</v>
      </c>
      <c r="DX12" s="103">
        <f t="shared" si="99"/>
        <v>0</v>
      </c>
      <c r="DY12" s="103">
        <f t="shared" si="100"/>
        <v>0.5</v>
      </c>
      <c r="DZ12" s="103">
        <f t="shared" si="101"/>
        <v>0.5</v>
      </c>
      <c r="EA12" s="103">
        <f t="shared" si="102"/>
        <v>0.98</v>
      </c>
      <c r="EB12" s="105" t="e">
        <f t="shared" si="103"/>
        <v>#REF!</v>
      </c>
      <c r="EC12" s="29"/>
      <c r="EE12" s="171" t="str">
        <f t="shared" si="104"/>
        <v xml:space="preserve">بن عمارة </v>
      </c>
      <c r="EF12" s="171" t="str">
        <f t="shared" si="105"/>
        <v xml:space="preserve"> نور الهدى</v>
      </c>
      <c r="EG12" s="19" t="e">
        <f t="shared" si="106"/>
        <v>#REF!</v>
      </c>
      <c r="EH12" s="19" t="e">
        <f t="shared" si="107"/>
        <v>#REF!</v>
      </c>
      <c r="EI12" s="19" t="e">
        <f t="shared" si="108"/>
        <v>#REF!</v>
      </c>
      <c r="EJ12" s="19" t="e">
        <f t="shared" si="109"/>
        <v>#REF!</v>
      </c>
      <c r="EK12" s="19" t="str">
        <f t="shared" si="110"/>
        <v xml:space="preserve">ناجح (ة)   </v>
      </c>
      <c r="EL12" s="172">
        <f t="shared" si="111"/>
        <v>60</v>
      </c>
    </row>
    <row r="13" spans="1:142" ht="14.1" customHeight="1">
      <c r="A13" s="106"/>
      <c r="B13" s="243">
        <v>6</v>
      </c>
      <c r="C13" s="181" t="s">
        <v>75</v>
      </c>
      <c r="D13" s="181" t="s">
        <v>76</v>
      </c>
      <c r="E13" s="10">
        <v>22</v>
      </c>
      <c r="F13" s="8">
        <f t="shared" si="30"/>
        <v>6</v>
      </c>
      <c r="G13" s="8">
        <v>1</v>
      </c>
      <c r="H13" s="15">
        <v>19.5</v>
      </c>
      <c r="I13" s="8">
        <f t="shared" si="31"/>
        <v>0</v>
      </c>
      <c r="J13" s="8">
        <v>1</v>
      </c>
      <c r="K13" s="6">
        <v>29</v>
      </c>
      <c r="L13" s="8">
        <f t="shared" si="32"/>
        <v>6</v>
      </c>
      <c r="M13" s="8">
        <v>1</v>
      </c>
      <c r="N13" s="3">
        <f t="shared" si="33"/>
        <v>11.75</v>
      </c>
      <c r="O13" s="117">
        <f t="shared" si="34"/>
        <v>18</v>
      </c>
      <c r="P13" s="117">
        <f t="shared" si="35"/>
        <v>3</v>
      </c>
      <c r="Q13" s="117">
        <f t="shared" si="36"/>
        <v>1</v>
      </c>
      <c r="R13" s="6">
        <v>32</v>
      </c>
      <c r="S13" s="94">
        <f t="shared" si="37"/>
        <v>5</v>
      </c>
      <c r="T13" s="8">
        <v>1</v>
      </c>
      <c r="U13" s="150">
        <v>16.5</v>
      </c>
      <c r="V13" s="94">
        <f t="shared" si="38"/>
        <v>0</v>
      </c>
      <c r="W13" s="8">
        <v>1</v>
      </c>
      <c r="X13" s="3">
        <f t="shared" si="39"/>
        <v>12.125</v>
      </c>
      <c r="Y13" s="7">
        <f t="shared" si="40"/>
        <v>9</v>
      </c>
      <c r="Z13" s="7">
        <f t="shared" si="41"/>
        <v>2</v>
      </c>
      <c r="AA13" s="7">
        <f t="shared" si="42"/>
        <v>1</v>
      </c>
      <c r="AB13" s="6">
        <v>11</v>
      </c>
      <c r="AC13" s="8">
        <f t="shared" si="43"/>
        <v>2</v>
      </c>
      <c r="AD13" s="8">
        <v>1</v>
      </c>
      <c r="AE13" s="3">
        <f t="shared" si="44"/>
        <v>11</v>
      </c>
      <c r="AF13" s="7">
        <f t="shared" si="45"/>
        <v>2</v>
      </c>
      <c r="AG13" s="7">
        <f t="shared" si="46"/>
        <v>1</v>
      </c>
      <c r="AH13" s="7">
        <f t="shared" si="47"/>
        <v>1</v>
      </c>
      <c r="AI13" s="68">
        <v>11.75</v>
      </c>
      <c r="AJ13" s="8">
        <f t="shared" si="48"/>
        <v>1</v>
      </c>
      <c r="AK13" s="8">
        <v>1</v>
      </c>
      <c r="AL13" s="3">
        <f t="shared" si="49"/>
        <v>11.75</v>
      </c>
      <c r="AM13" s="7">
        <f t="shared" si="50"/>
        <v>1</v>
      </c>
      <c r="AN13" s="7">
        <f t="shared" si="51"/>
        <v>1</v>
      </c>
      <c r="AO13" s="7">
        <f t="shared" si="52"/>
        <v>1</v>
      </c>
      <c r="AP13" s="57">
        <f t="shared" si="11"/>
        <v>11.8125</v>
      </c>
      <c r="AQ13" s="56">
        <f t="shared" si="12"/>
        <v>30</v>
      </c>
      <c r="AR13" s="178" t="str">
        <f t="shared" si="53"/>
        <v xml:space="preserve">ناجح(ة)  </v>
      </c>
      <c r="AS13" s="56">
        <f t="shared" si="54"/>
        <v>7</v>
      </c>
      <c r="AT13" s="56">
        <f t="shared" si="55"/>
        <v>1</v>
      </c>
      <c r="AU13" s="87" t="str">
        <f t="shared" si="56"/>
        <v xml:space="preserve">الدورة الأولى </v>
      </c>
      <c r="AV13" s="72" t="s">
        <v>39</v>
      </c>
      <c r="AW13" s="13"/>
      <c r="AX13" s="148">
        <v>6</v>
      </c>
      <c r="AY13" s="169" t="str">
        <f t="shared" si="13"/>
        <v>بوركبة</v>
      </c>
      <c r="AZ13" s="169" t="str">
        <f t="shared" si="14"/>
        <v xml:space="preserve"> فريال</v>
      </c>
      <c r="BA13" s="172">
        <v>26</v>
      </c>
      <c r="BB13" s="19">
        <f t="shared" si="57"/>
        <v>6</v>
      </c>
      <c r="BC13" s="19">
        <v>1</v>
      </c>
      <c r="BD13" s="172">
        <v>8.75</v>
      </c>
      <c r="BE13" s="19">
        <f t="shared" si="58"/>
        <v>0</v>
      </c>
      <c r="BF13" s="19">
        <v>1</v>
      </c>
      <c r="BG13" s="172">
        <v>15.5</v>
      </c>
      <c r="BH13" s="19">
        <f t="shared" si="59"/>
        <v>0</v>
      </c>
      <c r="BI13" s="19">
        <v>1</v>
      </c>
      <c r="BJ13" s="192">
        <f t="shared" si="60"/>
        <v>8.375</v>
      </c>
      <c r="BK13" s="196">
        <f t="shared" si="61"/>
        <v>6</v>
      </c>
      <c r="BL13" s="123">
        <f t="shared" si="62"/>
        <v>3</v>
      </c>
      <c r="BM13" s="123">
        <f t="shared" si="63"/>
        <v>1</v>
      </c>
      <c r="BN13" s="172">
        <v>20.75</v>
      </c>
      <c r="BO13" s="21">
        <f t="shared" si="64"/>
        <v>3</v>
      </c>
      <c r="BP13" s="21">
        <v>1</v>
      </c>
      <c r="BQ13" s="82">
        <v>12</v>
      </c>
      <c r="BR13" s="21">
        <f t="shared" si="65"/>
        <v>4</v>
      </c>
      <c r="BS13" s="21">
        <v>1</v>
      </c>
      <c r="BT13" s="246">
        <f t="shared" si="66"/>
        <v>12</v>
      </c>
      <c r="BU13" s="247">
        <f t="shared" si="67"/>
        <v>4</v>
      </c>
      <c r="BV13" s="123">
        <f t="shared" si="68"/>
        <v>2</v>
      </c>
      <c r="BW13" s="123">
        <f t="shared" si="69"/>
        <v>1</v>
      </c>
      <c r="BX13" s="84">
        <v>12</v>
      </c>
      <c r="BY13" s="41">
        <f t="shared" si="70"/>
        <v>2</v>
      </c>
      <c r="BZ13" s="26">
        <v>1</v>
      </c>
      <c r="CA13" s="248">
        <f t="shared" si="71"/>
        <v>12</v>
      </c>
      <c r="CB13" s="247">
        <f t="shared" si="72"/>
        <v>2</v>
      </c>
      <c r="CC13" s="123">
        <f t="shared" si="73"/>
        <v>1</v>
      </c>
      <c r="CD13" s="123">
        <f t="shared" si="74"/>
        <v>1</v>
      </c>
      <c r="CE13" s="172">
        <v>12.5</v>
      </c>
      <c r="CF13" s="27">
        <f t="shared" si="21"/>
        <v>1</v>
      </c>
      <c r="CG13" s="26">
        <v>1</v>
      </c>
      <c r="CH13" s="254">
        <f t="shared" si="75"/>
        <v>12.5</v>
      </c>
      <c r="CI13" s="255">
        <f t="shared" si="76"/>
        <v>1</v>
      </c>
      <c r="CJ13" s="116">
        <f t="shared" si="77"/>
        <v>1</v>
      </c>
      <c r="CK13" s="116">
        <f t="shared" si="78"/>
        <v>1</v>
      </c>
      <c r="CL13" s="253">
        <f t="shared" si="79"/>
        <v>9.7727272727272734</v>
      </c>
      <c r="CM13" s="250">
        <v>30</v>
      </c>
      <c r="CN13" s="59">
        <f t="shared" si="81"/>
        <v>7</v>
      </c>
      <c r="CO13" s="61">
        <f t="shared" si="82"/>
        <v>1</v>
      </c>
      <c r="CP13" s="55" t="str">
        <f t="shared" si="83"/>
        <v xml:space="preserve">مؤجل (ة) </v>
      </c>
      <c r="CQ13" s="251">
        <f t="shared" si="84"/>
        <v>10.792613636363637</v>
      </c>
      <c r="CR13" s="252" t="str">
        <f t="shared" si="85"/>
        <v xml:space="preserve">ناجح (ة)  </v>
      </c>
      <c r="CS13" s="13" t="str">
        <f t="shared" si="86"/>
        <v xml:space="preserve">الدورة الأولى </v>
      </c>
      <c r="CT13" s="87">
        <f t="shared" si="87"/>
        <v>10.792613636363637</v>
      </c>
      <c r="CU13" s="24" t="s">
        <v>39</v>
      </c>
      <c r="CV13" s="88" t="e">
        <f>#REF!</f>
        <v>#REF!</v>
      </c>
      <c r="CW13" s="87" t="e">
        <f>#REF!</f>
        <v>#REF!</v>
      </c>
      <c r="CX13" s="87" t="e">
        <f>#REF!</f>
        <v>#REF!</v>
      </c>
      <c r="CY13" s="87" t="e">
        <f>#REF!</f>
        <v>#REF!</v>
      </c>
      <c r="CZ13" s="87" t="e">
        <f>#REF!</f>
        <v>#REF!</v>
      </c>
      <c r="DA13" s="87" t="e">
        <f>#REF!</f>
        <v>#REF!</v>
      </c>
      <c r="DB13" s="159" t="e">
        <f t="shared" si="88"/>
        <v>#REF!</v>
      </c>
      <c r="DC13" s="118" t="e">
        <f>#REF!</f>
        <v>#REF!</v>
      </c>
      <c r="DD13" s="118" t="e">
        <f>#REF!</f>
        <v>#REF!</v>
      </c>
      <c r="DE13" s="118" t="e">
        <f>#REF!</f>
        <v>#REF!</v>
      </c>
      <c r="DF13" s="118" t="e">
        <f>#REF!</f>
        <v>#REF!</v>
      </c>
      <c r="DG13" s="118" t="e">
        <f>#REF!</f>
        <v>#REF!</v>
      </c>
      <c r="DH13" s="118" t="e">
        <f>#REF!</f>
        <v>#REF!</v>
      </c>
      <c r="DI13" s="159" t="e">
        <f t="shared" si="89"/>
        <v>#REF!</v>
      </c>
      <c r="DJ13" s="88">
        <f t="shared" si="90"/>
        <v>11.8125</v>
      </c>
      <c r="DK13" s="88">
        <f t="shared" si="91"/>
        <v>30</v>
      </c>
      <c r="DL13" s="87">
        <f t="shared" si="92"/>
        <v>1</v>
      </c>
      <c r="DM13" s="88">
        <f t="shared" si="93"/>
        <v>9.7727272727272734</v>
      </c>
      <c r="DN13" s="88">
        <f t="shared" si="94"/>
        <v>30</v>
      </c>
      <c r="DO13" s="170">
        <f t="shared" si="95"/>
        <v>60</v>
      </c>
      <c r="DP13" s="87">
        <f t="shared" si="96"/>
        <v>1</v>
      </c>
      <c r="DQ13" s="87" t="e">
        <f t="shared" si="112"/>
        <v>#REF!</v>
      </c>
      <c r="DR13" s="20" t="e">
        <f t="shared" si="98"/>
        <v>#REF!</v>
      </c>
      <c r="DS13" s="66" t="e">
        <f t="shared" si="23"/>
        <v>#REF!</v>
      </c>
      <c r="DT13" s="185" t="e">
        <f t="shared" si="24"/>
        <v>#REF!</v>
      </c>
      <c r="DU13" s="86">
        <v>1</v>
      </c>
      <c r="DV13" s="32">
        <v>0</v>
      </c>
      <c r="DW13" s="32">
        <v>0</v>
      </c>
      <c r="DX13" s="103">
        <f t="shared" si="99"/>
        <v>0.5</v>
      </c>
      <c r="DY13" s="103">
        <f t="shared" si="100"/>
        <v>0</v>
      </c>
      <c r="DZ13" s="103">
        <f t="shared" si="101"/>
        <v>0.5</v>
      </c>
      <c r="EA13" s="103">
        <f t="shared" si="102"/>
        <v>0.98</v>
      </c>
      <c r="EB13" s="105" t="e">
        <f t="shared" si="103"/>
        <v>#REF!</v>
      </c>
      <c r="EC13" s="29"/>
      <c r="EE13" s="171" t="str">
        <f t="shared" si="104"/>
        <v>بوركبة</v>
      </c>
      <c r="EF13" s="171" t="str">
        <f t="shared" si="105"/>
        <v xml:space="preserve"> فريال</v>
      </c>
      <c r="EG13" s="19" t="e">
        <f t="shared" si="106"/>
        <v>#REF!</v>
      </c>
      <c r="EH13" s="19" t="e">
        <f t="shared" si="107"/>
        <v>#REF!</v>
      </c>
      <c r="EI13" s="19" t="e">
        <f t="shared" si="108"/>
        <v>#REF!</v>
      </c>
      <c r="EJ13" s="19" t="e">
        <f t="shared" si="109"/>
        <v>#REF!</v>
      </c>
      <c r="EK13" s="19" t="str">
        <f t="shared" si="110"/>
        <v xml:space="preserve">ناجح (ة)   </v>
      </c>
      <c r="EL13" s="172">
        <f t="shared" si="111"/>
        <v>60</v>
      </c>
    </row>
    <row r="14" spans="1:142" s="38" customFormat="1" ht="14.1" customHeight="1">
      <c r="B14" s="35">
        <v>7</v>
      </c>
      <c r="C14" s="181" t="s">
        <v>77</v>
      </c>
      <c r="D14" s="181" t="s">
        <v>54</v>
      </c>
      <c r="E14" s="10">
        <v>24.5</v>
      </c>
      <c r="F14" s="8">
        <f t="shared" si="30"/>
        <v>6</v>
      </c>
      <c r="G14" s="8">
        <v>1</v>
      </c>
      <c r="H14" s="15">
        <v>28.5</v>
      </c>
      <c r="I14" s="8">
        <f t="shared" si="31"/>
        <v>6</v>
      </c>
      <c r="J14" s="8">
        <v>1</v>
      </c>
      <c r="K14" s="6">
        <v>29</v>
      </c>
      <c r="L14" s="8">
        <f t="shared" si="32"/>
        <v>6</v>
      </c>
      <c r="M14" s="8">
        <v>1</v>
      </c>
      <c r="N14" s="3">
        <f t="shared" si="33"/>
        <v>13.666666666666666</v>
      </c>
      <c r="O14" s="117">
        <f t="shared" si="34"/>
        <v>18</v>
      </c>
      <c r="P14" s="117">
        <f t="shared" si="35"/>
        <v>3</v>
      </c>
      <c r="Q14" s="117">
        <f t="shared" si="36"/>
        <v>1</v>
      </c>
      <c r="R14" s="6">
        <v>32</v>
      </c>
      <c r="S14" s="94">
        <f t="shared" si="37"/>
        <v>5</v>
      </c>
      <c r="T14" s="8">
        <v>1</v>
      </c>
      <c r="U14" s="150">
        <v>20</v>
      </c>
      <c r="V14" s="94">
        <f t="shared" si="38"/>
        <v>4</v>
      </c>
      <c r="W14" s="8">
        <v>1</v>
      </c>
      <c r="X14" s="3">
        <f t="shared" si="39"/>
        <v>13</v>
      </c>
      <c r="Y14" s="7">
        <f t="shared" si="40"/>
        <v>9</v>
      </c>
      <c r="Z14" s="7">
        <f t="shared" si="41"/>
        <v>2</v>
      </c>
      <c r="AA14" s="7">
        <f t="shared" si="42"/>
        <v>1</v>
      </c>
      <c r="AB14" s="6">
        <v>12.25</v>
      </c>
      <c r="AC14" s="8">
        <f t="shared" si="43"/>
        <v>2</v>
      </c>
      <c r="AD14" s="8">
        <v>1</v>
      </c>
      <c r="AE14" s="3">
        <f t="shared" si="44"/>
        <v>12.25</v>
      </c>
      <c r="AF14" s="7">
        <f t="shared" si="45"/>
        <v>2</v>
      </c>
      <c r="AG14" s="7">
        <f t="shared" si="46"/>
        <v>1</v>
      </c>
      <c r="AH14" s="7">
        <f t="shared" si="47"/>
        <v>1</v>
      </c>
      <c r="AI14" s="68">
        <v>10.25</v>
      </c>
      <c r="AJ14" s="8">
        <f t="shared" si="48"/>
        <v>1</v>
      </c>
      <c r="AK14" s="8">
        <v>1</v>
      </c>
      <c r="AL14" s="3">
        <f t="shared" si="49"/>
        <v>10.25</v>
      </c>
      <c r="AM14" s="7">
        <f t="shared" si="50"/>
        <v>1</v>
      </c>
      <c r="AN14" s="7">
        <f t="shared" si="51"/>
        <v>1</v>
      </c>
      <c r="AO14" s="7">
        <f t="shared" si="52"/>
        <v>1</v>
      </c>
      <c r="AP14" s="57">
        <f t="shared" si="11"/>
        <v>13.041666666666666</v>
      </c>
      <c r="AQ14" s="56">
        <f t="shared" si="12"/>
        <v>30</v>
      </c>
      <c r="AR14" s="178" t="str">
        <f t="shared" si="53"/>
        <v xml:space="preserve">ناجح(ة)  </v>
      </c>
      <c r="AS14" s="56">
        <f t="shared" si="54"/>
        <v>7</v>
      </c>
      <c r="AT14" s="56">
        <f t="shared" si="55"/>
        <v>1</v>
      </c>
      <c r="AU14" s="87" t="str">
        <f t="shared" si="56"/>
        <v xml:space="preserve">الدورة الأولى </v>
      </c>
      <c r="AV14" s="72" t="s">
        <v>39</v>
      </c>
      <c r="AW14" s="13"/>
      <c r="AX14" s="19">
        <v>7</v>
      </c>
      <c r="AY14" s="169" t="str">
        <f t="shared" si="13"/>
        <v>بوطغان</v>
      </c>
      <c r="AZ14" s="169" t="str">
        <f t="shared" si="14"/>
        <v xml:space="preserve"> عبد السلام</v>
      </c>
      <c r="BA14" s="172">
        <v>27</v>
      </c>
      <c r="BB14" s="19">
        <f t="shared" ref="BB14" si="113">IF(BA14&gt;=20,6,0)</f>
        <v>6</v>
      </c>
      <c r="BC14" s="19"/>
      <c r="BD14" s="172">
        <v>16.5</v>
      </c>
      <c r="BE14" s="19">
        <f t="shared" ref="BE14" si="114">IF(BD14&gt;=20,6,0)</f>
        <v>0</v>
      </c>
      <c r="BF14" s="19">
        <v>1</v>
      </c>
      <c r="BG14" s="172">
        <v>18.5</v>
      </c>
      <c r="BH14" s="19">
        <f t="shared" ref="BH14" si="115">IF(BG14&gt;=20,6,0)</f>
        <v>0</v>
      </c>
      <c r="BI14" s="19">
        <v>1</v>
      </c>
      <c r="BJ14" s="244">
        <f t="shared" ref="BJ14" si="116">(BA14+BD14+BG14)/6</f>
        <v>10.333333333333334</v>
      </c>
      <c r="BK14" s="245">
        <f t="shared" ref="BK14" si="117">IF(BJ14&gt;=10,18,BB14+BE14+BH14)</f>
        <v>18</v>
      </c>
      <c r="BL14" s="123">
        <f t="shared" ref="BL14" si="118">BC14+BF14+BI14</f>
        <v>2</v>
      </c>
      <c r="BM14" s="123">
        <f t="shared" ref="BM14" si="119">IF(BL14&gt;=4,2,1)</f>
        <v>1</v>
      </c>
      <c r="BN14" s="172">
        <v>18</v>
      </c>
      <c r="BO14" s="21">
        <f t="shared" ref="BO14" si="120">IF(BN14&gt;=20,3,0)</f>
        <v>0</v>
      </c>
      <c r="BP14" s="21">
        <v>1</v>
      </c>
      <c r="BQ14" s="82">
        <v>14</v>
      </c>
      <c r="BR14" s="21">
        <f t="shared" ref="BR14" si="121">IF(BQ14&gt;=10,4,0)</f>
        <v>4</v>
      </c>
      <c r="BS14" s="21">
        <v>1</v>
      </c>
      <c r="BT14" s="246">
        <f t="shared" ref="BT14" si="122">BQ14</f>
        <v>14</v>
      </c>
      <c r="BU14" s="247">
        <f t="shared" ref="BU14" si="123">IF(BT14&gt;=10,4,0)</f>
        <v>4</v>
      </c>
      <c r="BV14" s="123">
        <f t="shared" ref="BV14" si="124">BP14+BS14</f>
        <v>2</v>
      </c>
      <c r="BW14" s="123">
        <f t="shared" ref="BW14" si="125">IF(BV14&gt;=3,2,1)</f>
        <v>1</v>
      </c>
      <c r="BX14" s="84">
        <v>14</v>
      </c>
      <c r="BY14" s="41">
        <f t="shared" si="70"/>
        <v>2</v>
      </c>
      <c r="BZ14" s="42">
        <v>1</v>
      </c>
      <c r="CA14" s="248">
        <f t="shared" ref="CA14" si="126">BX14</f>
        <v>14</v>
      </c>
      <c r="CB14" s="247">
        <f t="shared" ref="CB14" si="127">BY14</f>
        <v>2</v>
      </c>
      <c r="CC14" s="123">
        <f t="shared" ref="CC14" si="128">BZ14</f>
        <v>1</v>
      </c>
      <c r="CD14" s="123">
        <f t="shared" ref="CD14" si="129">IF(CC14&gt;=2,2,1)</f>
        <v>1</v>
      </c>
      <c r="CE14" s="172">
        <v>12</v>
      </c>
      <c r="CF14" s="41">
        <f t="shared" ref="CF14" si="130">IF(CE14&gt;=10,1,0)</f>
        <v>1</v>
      </c>
      <c r="CG14" s="42">
        <v>1</v>
      </c>
      <c r="CH14" s="254">
        <f t="shared" ref="CH14" si="131">CE14</f>
        <v>12</v>
      </c>
      <c r="CI14" s="255">
        <f t="shared" ref="CI14" si="132">CF14</f>
        <v>1</v>
      </c>
      <c r="CJ14" s="116">
        <f t="shared" ref="CJ14" si="133">CG14</f>
        <v>1</v>
      </c>
      <c r="CK14" s="116">
        <f t="shared" ref="CK14" si="134">IF(CJ14&gt;=2,2,1)</f>
        <v>1</v>
      </c>
      <c r="CL14" s="253">
        <f t="shared" ref="CL14" si="135">(BA14+BD14+BG14+BN14+BQ14+BX14+CE14)/11</f>
        <v>10.909090909090908</v>
      </c>
      <c r="CM14" s="250">
        <f t="shared" si="80"/>
        <v>30</v>
      </c>
      <c r="CN14" s="59">
        <f t="shared" ref="CN14" si="136">BC14+BF14+BI14+BP14+BS14+BZ14+CG14</f>
        <v>6</v>
      </c>
      <c r="CO14" s="61">
        <f t="shared" ref="CO14" si="137">IF(CN14&gt;=8,2,1)</f>
        <v>1</v>
      </c>
      <c r="CP14" s="55" t="str">
        <f t="shared" si="83"/>
        <v xml:space="preserve">ناجح (ة)  </v>
      </c>
      <c r="CQ14" s="251">
        <f t="shared" si="84"/>
        <v>11.975378787878787</v>
      </c>
      <c r="CR14" s="252" t="str">
        <f t="shared" si="85"/>
        <v xml:space="preserve">ناجح (ة)  </v>
      </c>
      <c r="CS14" s="13" t="str">
        <f t="shared" si="86"/>
        <v xml:space="preserve">الدورة الأولى </v>
      </c>
      <c r="CT14" s="87">
        <f t="shared" si="87"/>
        <v>11.975378787878787</v>
      </c>
      <c r="CU14" s="43" t="s">
        <v>39</v>
      </c>
      <c r="CV14" s="88" t="e">
        <f>#REF!</f>
        <v>#REF!</v>
      </c>
      <c r="CW14" s="87" t="e">
        <f>#REF!</f>
        <v>#REF!</v>
      </c>
      <c r="CX14" s="87" t="e">
        <f>#REF!</f>
        <v>#REF!</v>
      </c>
      <c r="CY14" s="87" t="e">
        <f>#REF!</f>
        <v>#REF!</v>
      </c>
      <c r="CZ14" s="87" t="e">
        <f>#REF!</f>
        <v>#REF!</v>
      </c>
      <c r="DA14" s="87" t="e">
        <f>#REF!</f>
        <v>#REF!</v>
      </c>
      <c r="DB14" s="159" t="e">
        <f t="shared" si="88"/>
        <v>#REF!</v>
      </c>
      <c r="DC14" s="118" t="e">
        <f>#REF!</f>
        <v>#REF!</v>
      </c>
      <c r="DD14" s="118" t="e">
        <f>#REF!</f>
        <v>#REF!</v>
      </c>
      <c r="DE14" s="118" t="e">
        <f>#REF!</f>
        <v>#REF!</v>
      </c>
      <c r="DF14" s="118" t="e">
        <f>#REF!</f>
        <v>#REF!</v>
      </c>
      <c r="DG14" s="118" t="e">
        <f>#REF!</f>
        <v>#REF!</v>
      </c>
      <c r="DH14" s="118" t="e">
        <f>#REF!</f>
        <v>#REF!</v>
      </c>
      <c r="DI14" s="159" t="e">
        <f t="shared" si="89"/>
        <v>#REF!</v>
      </c>
      <c r="DJ14" s="88">
        <f t="shared" si="90"/>
        <v>13.041666666666666</v>
      </c>
      <c r="DK14" s="88">
        <f t="shared" si="91"/>
        <v>30</v>
      </c>
      <c r="DL14" s="87">
        <f t="shared" si="92"/>
        <v>1</v>
      </c>
      <c r="DM14" s="88">
        <f t="shared" si="93"/>
        <v>10.909090909090908</v>
      </c>
      <c r="DN14" s="88">
        <f t="shared" si="94"/>
        <v>30</v>
      </c>
      <c r="DO14" s="170">
        <f t="shared" si="95"/>
        <v>60</v>
      </c>
      <c r="DP14" s="87">
        <f t="shared" si="96"/>
        <v>1</v>
      </c>
      <c r="DQ14" s="87" t="e">
        <f t="shared" si="112"/>
        <v>#REF!</v>
      </c>
      <c r="DR14" s="20" t="e">
        <f t="shared" si="98"/>
        <v>#REF!</v>
      </c>
      <c r="DS14" s="66" t="e">
        <f t="shared" ref="DS14" si="138">IF(DR14&gt;=180,"ناجح (ة) الدورة الاولى  ",IF(DR14&lt;180,"ديون غير مسواة "))</f>
        <v>#REF!</v>
      </c>
      <c r="DT14" s="185" t="e">
        <f t="shared" si="24"/>
        <v>#REF!</v>
      </c>
      <c r="DU14" s="86">
        <v>1</v>
      </c>
      <c r="DV14" s="32">
        <v>0</v>
      </c>
      <c r="DW14" s="32">
        <v>0</v>
      </c>
      <c r="DX14" s="103">
        <f t="shared" si="99"/>
        <v>0.5</v>
      </c>
      <c r="DY14" s="103">
        <f t="shared" si="100"/>
        <v>0</v>
      </c>
      <c r="DZ14" s="103">
        <f t="shared" si="101"/>
        <v>0.5</v>
      </c>
      <c r="EA14" s="103">
        <f t="shared" si="102"/>
        <v>0.98</v>
      </c>
      <c r="EB14" s="105" t="e">
        <f t="shared" si="103"/>
        <v>#REF!</v>
      </c>
      <c r="EC14" s="29"/>
      <c r="EE14" s="171" t="str">
        <f t="shared" si="104"/>
        <v>بوطغان</v>
      </c>
      <c r="EF14" s="171" t="str">
        <f t="shared" si="105"/>
        <v xml:space="preserve"> عبد السلام</v>
      </c>
      <c r="EG14" s="19" t="e">
        <f t="shared" si="106"/>
        <v>#REF!</v>
      </c>
      <c r="EH14" s="19" t="e">
        <f t="shared" si="107"/>
        <v>#REF!</v>
      </c>
      <c r="EI14" s="19" t="e">
        <f t="shared" si="108"/>
        <v>#REF!</v>
      </c>
      <c r="EJ14" s="19" t="e">
        <f t="shared" si="109"/>
        <v>#REF!</v>
      </c>
      <c r="EK14" s="19" t="str">
        <f t="shared" si="110"/>
        <v xml:space="preserve">ناجح (ة)   </v>
      </c>
      <c r="EL14" s="172">
        <f t="shared" si="111"/>
        <v>60</v>
      </c>
    </row>
    <row r="15" spans="1:142" s="1" customFormat="1" ht="14.1" customHeight="1">
      <c r="B15" s="243">
        <v>8</v>
      </c>
      <c r="C15" s="145" t="s">
        <v>78</v>
      </c>
      <c r="D15" s="145" t="s">
        <v>79</v>
      </c>
      <c r="E15" s="150">
        <v>15</v>
      </c>
      <c r="F15" s="8">
        <f t="shared" si="30"/>
        <v>0</v>
      </c>
      <c r="G15" s="8">
        <v>1</v>
      </c>
      <c r="H15" s="15">
        <v>20.5</v>
      </c>
      <c r="I15" s="8">
        <f t="shared" si="31"/>
        <v>6</v>
      </c>
      <c r="J15" s="8">
        <v>1</v>
      </c>
      <c r="K15" s="6">
        <v>13</v>
      </c>
      <c r="L15" s="8">
        <f t="shared" si="32"/>
        <v>0</v>
      </c>
      <c r="M15" s="8">
        <v>1</v>
      </c>
      <c r="N15" s="6">
        <f t="shared" si="33"/>
        <v>8.0833333333333339</v>
      </c>
      <c r="O15" s="204">
        <f t="shared" si="34"/>
        <v>6</v>
      </c>
      <c r="P15" s="204">
        <f t="shared" si="35"/>
        <v>3</v>
      </c>
      <c r="Q15" s="204">
        <f t="shared" si="36"/>
        <v>1</v>
      </c>
      <c r="R15" s="6">
        <v>14</v>
      </c>
      <c r="S15" s="149">
        <f t="shared" si="37"/>
        <v>0</v>
      </c>
      <c r="T15" s="8">
        <v>1</v>
      </c>
      <c r="U15" s="150">
        <v>13</v>
      </c>
      <c r="V15" s="149">
        <f t="shared" si="38"/>
        <v>0</v>
      </c>
      <c r="W15" s="8">
        <v>1</v>
      </c>
      <c r="X15" s="6">
        <f t="shared" si="39"/>
        <v>6.75</v>
      </c>
      <c r="Y15" s="8">
        <f t="shared" si="40"/>
        <v>0</v>
      </c>
      <c r="Z15" s="8">
        <f t="shared" si="41"/>
        <v>2</v>
      </c>
      <c r="AA15" s="8">
        <f t="shared" si="42"/>
        <v>1</v>
      </c>
      <c r="AB15" s="6">
        <v>12.5</v>
      </c>
      <c r="AC15" s="8">
        <f t="shared" si="43"/>
        <v>2</v>
      </c>
      <c r="AD15" s="8">
        <v>1</v>
      </c>
      <c r="AE15" s="6">
        <f t="shared" si="44"/>
        <v>12.5</v>
      </c>
      <c r="AF15" s="8">
        <f t="shared" si="45"/>
        <v>2</v>
      </c>
      <c r="AG15" s="8">
        <f t="shared" si="46"/>
        <v>1</v>
      </c>
      <c r="AH15" s="8">
        <f t="shared" si="47"/>
        <v>1</v>
      </c>
      <c r="AI15" s="208">
        <v>8.25</v>
      </c>
      <c r="AJ15" s="8">
        <f t="shared" si="48"/>
        <v>0</v>
      </c>
      <c r="AK15" s="8">
        <v>1</v>
      </c>
      <c r="AL15" s="6">
        <f t="shared" si="49"/>
        <v>8.25</v>
      </c>
      <c r="AM15" s="8">
        <f t="shared" si="50"/>
        <v>0</v>
      </c>
      <c r="AN15" s="8">
        <f t="shared" si="51"/>
        <v>1</v>
      </c>
      <c r="AO15" s="8">
        <f t="shared" si="52"/>
        <v>1</v>
      </c>
      <c r="AP15" s="209">
        <f t="shared" si="11"/>
        <v>8.0208333333333339</v>
      </c>
      <c r="AQ15" s="206">
        <f t="shared" si="12"/>
        <v>8</v>
      </c>
      <c r="AR15" s="120" t="str">
        <f t="shared" si="53"/>
        <v xml:space="preserve">مؤجل (ة) </v>
      </c>
      <c r="AS15" s="206">
        <f t="shared" si="54"/>
        <v>7</v>
      </c>
      <c r="AT15" s="206">
        <f t="shared" si="55"/>
        <v>1</v>
      </c>
      <c r="AU15" s="204" t="str">
        <f t="shared" si="56"/>
        <v xml:space="preserve">الدورة الأولى </v>
      </c>
      <c r="AV15" s="213" t="s">
        <v>39</v>
      </c>
      <c r="AW15" s="13"/>
      <c r="AX15" s="205">
        <v>8</v>
      </c>
      <c r="AY15" s="210" t="str">
        <f t="shared" si="13"/>
        <v xml:space="preserve">بونور </v>
      </c>
      <c r="AZ15" s="210" t="str">
        <f t="shared" si="14"/>
        <v xml:space="preserve"> محي الدين </v>
      </c>
      <c r="BA15" s="2">
        <v>14</v>
      </c>
      <c r="BB15" s="16">
        <f t="shared" si="57"/>
        <v>0</v>
      </c>
      <c r="BC15" s="16">
        <v>1</v>
      </c>
      <c r="BD15" s="2">
        <v>6</v>
      </c>
      <c r="BE15" s="16">
        <f t="shared" si="58"/>
        <v>0</v>
      </c>
      <c r="BF15" s="16">
        <v>1</v>
      </c>
      <c r="BG15" s="2">
        <v>17</v>
      </c>
      <c r="BH15" s="16">
        <f t="shared" si="59"/>
        <v>0</v>
      </c>
      <c r="BI15" s="16">
        <v>1</v>
      </c>
      <c r="BJ15" s="2">
        <f t="shared" si="60"/>
        <v>6.166666666666667</v>
      </c>
      <c r="BK15" s="119">
        <f t="shared" si="61"/>
        <v>0</v>
      </c>
      <c r="BL15" s="143">
        <f t="shared" si="62"/>
        <v>3</v>
      </c>
      <c r="BM15" s="143">
        <f t="shared" si="63"/>
        <v>1</v>
      </c>
      <c r="BN15" s="2">
        <v>20</v>
      </c>
      <c r="BO15" s="143">
        <f t="shared" si="64"/>
        <v>3</v>
      </c>
      <c r="BP15" s="143">
        <v>1</v>
      </c>
      <c r="BQ15" s="152">
        <v>11</v>
      </c>
      <c r="BR15" s="143">
        <f t="shared" si="65"/>
        <v>4</v>
      </c>
      <c r="BS15" s="143">
        <v>1</v>
      </c>
      <c r="BT15" s="229">
        <f t="shared" si="66"/>
        <v>11</v>
      </c>
      <c r="BU15" s="143">
        <f t="shared" si="67"/>
        <v>4</v>
      </c>
      <c r="BV15" s="143">
        <f t="shared" si="68"/>
        <v>2</v>
      </c>
      <c r="BW15" s="143">
        <f t="shared" si="69"/>
        <v>1</v>
      </c>
      <c r="BX15" s="229">
        <v>12</v>
      </c>
      <c r="BY15" s="109">
        <f t="shared" si="70"/>
        <v>2</v>
      </c>
      <c r="BZ15" s="225">
        <v>1</v>
      </c>
      <c r="CA15" s="152">
        <f t="shared" si="71"/>
        <v>12</v>
      </c>
      <c r="CB15" s="143">
        <f t="shared" si="72"/>
        <v>2</v>
      </c>
      <c r="CC15" s="143">
        <f t="shared" si="73"/>
        <v>1</v>
      </c>
      <c r="CD15" s="143">
        <f t="shared" si="74"/>
        <v>1</v>
      </c>
      <c r="CE15" s="2">
        <v>9.25</v>
      </c>
      <c r="CF15" s="109">
        <f t="shared" si="21"/>
        <v>0</v>
      </c>
      <c r="CG15" s="225">
        <v>1</v>
      </c>
      <c r="CH15" s="15">
        <f t="shared" si="75"/>
        <v>9.25</v>
      </c>
      <c r="CI15" s="109">
        <f t="shared" si="76"/>
        <v>0</v>
      </c>
      <c r="CJ15" s="225">
        <f t="shared" si="77"/>
        <v>1</v>
      </c>
      <c r="CK15" s="225">
        <f t="shared" si="78"/>
        <v>1</v>
      </c>
      <c r="CL15" s="15">
        <f t="shared" si="79"/>
        <v>8.1136363636363633</v>
      </c>
      <c r="CM15" s="98">
        <f t="shared" si="80"/>
        <v>6</v>
      </c>
      <c r="CN15" s="205">
        <f t="shared" si="81"/>
        <v>7</v>
      </c>
      <c r="CO15" s="230">
        <f t="shared" si="82"/>
        <v>1</v>
      </c>
      <c r="CP15" s="204" t="str">
        <f t="shared" si="83"/>
        <v xml:space="preserve">مؤجل (ة) </v>
      </c>
      <c r="CQ15" s="208">
        <f t="shared" si="84"/>
        <v>8.0672348484848477</v>
      </c>
      <c r="CR15" s="204" t="str">
        <f t="shared" si="85"/>
        <v xml:space="preserve">مؤجل (ة) </v>
      </c>
      <c r="CS15" s="13" t="str">
        <f t="shared" si="86"/>
        <v xml:space="preserve">الدورة الأولى </v>
      </c>
      <c r="CT15" s="204">
        <f t="shared" si="87"/>
        <v>8.0672348484848477</v>
      </c>
      <c r="CU15" s="204" t="s">
        <v>39</v>
      </c>
      <c r="CV15" s="208" t="e">
        <f>#REF!</f>
        <v>#REF!</v>
      </c>
      <c r="CW15" s="204" t="e">
        <f>#REF!</f>
        <v>#REF!</v>
      </c>
      <c r="CX15" s="204" t="e">
        <f>#REF!</f>
        <v>#REF!</v>
      </c>
      <c r="CY15" s="204" t="e">
        <f>#REF!</f>
        <v>#REF!</v>
      </c>
      <c r="CZ15" s="204" t="e">
        <f>#REF!</f>
        <v>#REF!</v>
      </c>
      <c r="DA15" s="204" t="e">
        <f>#REF!</f>
        <v>#REF!</v>
      </c>
      <c r="DB15" s="204" t="e">
        <f t="shared" si="88"/>
        <v>#REF!</v>
      </c>
      <c r="DC15" s="204" t="e">
        <f>#REF!</f>
        <v>#REF!</v>
      </c>
      <c r="DD15" s="204" t="e">
        <f>#REF!</f>
        <v>#REF!</v>
      </c>
      <c r="DE15" s="204" t="e">
        <f>#REF!</f>
        <v>#REF!</v>
      </c>
      <c r="DF15" s="204" t="e">
        <f>#REF!</f>
        <v>#REF!</v>
      </c>
      <c r="DG15" s="204" t="e">
        <f>#REF!</f>
        <v>#REF!</v>
      </c>
      <c r="DH15" s="204" t="e">
        <f>#REF!</f>
        <v>#REF!</v>
      </c>
      <c r="DI15" s="204" t="e">
        <f t="shared" si="89"/>
        <v>#REF!</v>
      </c>
      <c r="DJ15" s="208">
        <f t="shared" si="90"/>
        <v>8.0208333333333339</v>
      </c>
      <c r="DK15" s="208">
        <f t="shared" si="91"/>
        <v>8</v>
      </c>
      <c r="DL15" s="204">
        <f t="shared" si="92"/>
        <v>1</v>
      </c>
      <c r="DM15" s="208">
        <f t="shared" si="93"/>
        <v>8.1136363636363633</v>
      </c>
      <c r="DN15" s="208">
        <f t="shared" si="94"/>
        <v>6</v>
      </c>
      <c r="DO15" s="208">
        <f t="shared" si="95"/>
        <v>14</v>
      </c>
      <c r="DP15" s="204">
        <f t="shared" si="96"/>
        <v>1</v>
      </c>
      <c r="DQ15" s="204" t="e">
        <f t="shared" si="112"/>
        <v>#REF!</v>
      </c>
      <c r="DR15" s="20" t="e">
        <f t="shared" si="98"/>
        <v>#REF!</v>
      </c>
      <c r="DS15" s="231" t="e">
        <f t="shared" si="23"/>
        <v>#REF!</v>
      </c>
      <c r="DT15" s="232" t="e">
        <f t="shared" si="24"/>
        <v>#REF!</v>
      </c>
      <c r="DU15" s="228">
        <v>2</v>
      </c>
      <c r="DV15" s="228">
        <v>1</v>
      </c>
      <c r="DW15" s="228">
        <v>1</v>
      </c>
      <c r="DX15" s="103">
        <f t="shared" si="99"/>
        <v>1.5</v>
      </c>
      <c r="DY15" s="103">
        <f t="shared" si="100"/>
        <v>0.25</v>
      </c>
      <c r="DZ15" s="103">
        <f t="shared" si="101"/>
        <v>1.75</v>
      </c>
      <c r="EA15" s="103">
        <f t="shared" si="102"/>
        <v>0.92999999999999994</v>
      </c>
      <c r="EB15" s="233" t="e">
        <f t="shared" si="103"/>
        <v>#REF!</v>
      </c>
      <c r="EC15" s="143"/>
      <c r="EE15" s="234" t="str">
        <f t="shared" si="104"/>
        <v xml:space="preserve">بونور </v>
      </c>
      <c r="EF15" s="234" t="str">
        <f t="shared" si="105"/>
        <v xml:space="preserve"> محي الدين </v>
      </c>
      <c r="EG15" s="16" t="e">
        <f t="shared" si="106"/>
        <v>#REF!</v>
      </c>
      <c r="EH15" s="16" t="e">
        <f t="shared" si="107"/>
        <v>#REF!</v>
      </c>
      <c r="EI15" s="16" t="e">
        <f t="shared" si="108"/>
        <v>#REF!</v>
      </c>
      <c r="EJ15" s="16" t="e">
        <f t="shared" si="109"/>
        <v>#REF!</v>
      </c>
      <c r="EK15" s="16" t="str">
        <f t="shared" si="110"/>
        <v xml:space="preserve"> راسب(ة) </v>
      </c>
      <c r="EL15" s="2">
        <f t="shared" si="111"/>
        <v>14</v>
      </c>
    </row>
    <row r="16" spans="1:142" s="1" customFormat="1" ht="14.1" customHeight="1">
      <c r="B16" s="35">
        <v>9</v>
      </c>
      <c r="C16" s="145" t="s">
        <v>80</v>
      </c>
      <c r="D16" s="145" t="s">
        <v>81</v>
      </c>
      <c r="E16" s="150">
        <v>14</v>
      </c>
      <c r="F16" s="8">
        <f t="shared" si="30"/>
        <v>0</v>
      </c>
      <c r="G16" s="8">
        <v>1</v>
      </c>
      <c r="H16" s="15">
        <v>26.5</v>
      </c>
      <c r="I16" s="8">
        <f t="shared" si="31"/>
        <v>6</v>
      </c>
      <c r="J16" s="8">
        <v>1</v>
      </c>
      <c r="K16" s="6">
        <v>16</v>
      </c>
      <c r="L16" s="8">
        <f t="shared" si="32"/>
        <v>0</v>
      </c>
      <c r="M16" s="8">
        <v>1</v>
      </c>
      <c r="N16" s="6">
        <f t="shared" si="33"/>
        <v>9.4166666666666661</v>
      </c>
      <c r="O16" s="204">
        <f t="shared" si="34"/>
        <v>6</v>
      </c>
      <c r="P16" s="204">
        <f t="shared" si="35"/>
        <v>3</v>
      </c>
      <c r="Q16" s="204">
        <f t="shared" si="36"/>
        <v>1</v>
      </c>
      <c r="R16" s="6">
        <v>16</v>
      </c>
      <c r="S16" s="149">
        <f t="shared" si="37"/>
        <v>0</v>
      </c>
      <c r="T16" s="8">
        <v>1</v>
      </c>
      <c r="U16" s="150">
        <v>14.5</v>
      </c>
      <c r="V16" s="149">
        <f t="shared" si="38"/>
        <v>0</v>
      </c>
      <c r="W16" s="8">
        <v>1</v>
      </c>
      <c r="X16" s="6">
        <f t="shared" si="39"/>
        <v>7.625</v>
      </c>
      <c r="Y16" s="8">
        <f t="shared" si="40"/>
        <v>0</v>
      </c>
      <c r="Z16" s="8">
        <f t="shared" si="41"/>
        <v>2</v>
      </c>
      <c r="AA16" s="8">
        <f t="shared" si="42"/>
        <v>1</v>
      </c>
      <c r="AB16" s="6">
        <v>8.75</v>
      </c>
      <c r="AC16" s="8">
        <f t="shared" si="43"/>
        <v>0</v>
      </c>
      <c r="AD16" s="8">
        <v>1</v>
      </c>
      <c r="AE16" s="6">
        <f t="shared" si="44"/>
        <v>8.75</v>
      </c>
      <c r="AF16" s="8">
        <f t="shared" si="45"/>
        <v>0</v>
      </c>
      <c r="AG16" s="8">
        <f t="shared" si="46"/>
        <v>1</v>
      </c>
      <c r="AH16" s="8">
        <f t="shared" si="47"/>
        <v>1</v>
      </c>
      <c r="AI16" s="208">
        <v>11.5</v>
      </c>
      <c r="AJ16" s="8">
        <f t="shared" si="48"/>
        <v>1</v>
      </c>
      <c r="AK16" s="8">
        <v>1</v>
      </c>
      <c r="AL16" s="6">
        <f t="shared" si="49"/>
        <v>11.5</v>
      </c>
      <c r="AM16" s="8">
        <f t="shared" si="50"/>
        <v>1</v>
      </c>
      <c r="AN16" s="8">
        <f t="shared" si="51"/>
        <v>1</v>
      </c>
      <c r="AO16" s="8">
        <f t="shared" si="52"/>
        <v>1</v>
      </c>
      <c r="AP16" s="209">
        <f t="shared" si="11"/>
        <v>8.9375</v>
      </c>
      <c r="AQ16" s="206">
        <f t="shared" si="12"/>
        <v>7</v>
      </c>
      <c r="AR16" s="120" t="str">
        <f t="shared" si="53"/>
        <v xml:space="preserve">مؤجل (ة) </v>
      </c>
      <c r="AS16" s="206">
        <f t="shared" si="54"/>
        <v>7</v>
      </c>
      <c r="AT16" s="206">
        <f t="shared" si="55"/>
        <v>1</v>
      </c>
      <c r="AU16" s="204" t="str">
        <f t="shared" si="56"/>
        <v xml:space="preserve">الدورة الأولى </v>
      </c>
      <c r="AV16" s="213" t="s">
        <v>39</v>
      </c>
      <c r="AW16" s="13"/>
      <c r="AX16" s="16">
        <v>9</v>
      </c>
      <c r="AY16" s="210" t="str">
        <f t="shared" si="13"/>
        <v xml:space="preserve">بونيف </v>
      </c>
      <c r="AZ16" s="210" t="str">
        <f t="shared" si="14"/>
        <v xml:space="preserve"> أمير</v>
      </c>
      <c r="BA16" s="2">
        <v>26</v>
      </c>
      <c r="BB16" s="16">
        <f t="shared" si="57"/>
        <v>6</v>
      </c>
      <c r="BC16" s="16">
        <v>1</v>
      </c>
      <c r="BD16" s="2">
        <v>11</v>
      </c>
      <c r="BE16" s="16">
        <f t="shared" si="58"/>
        <v>0</v>
      </c>
      <c r="BF16" s="16">
        <v>1</v>
      </c>
      <c r="BG16" s="2">
        <v>21.5</v>
      </c>
      <c r="BH16" s="16">
        <f t="shared" si="59"/>
        <v>6</v>
      </c>
      <c r="BI16" s="16">
        <v>1</v>
      </c>
      <c r="BJ16" s="2">
        <f t="shared" si="60"/>
        <v>9.75</v>
      </c>
      <c r="BK16" s="119">
        <f t="shared" si="61"/>
        <v>12</v>
      </c>
      <c r="BL16" s="143">
        <f t="shared" si="62"/>
        <v>3</v>
      </c>
      <c r="BM16" s="143">
        <f t="shared" si="63"/>
        <v>1</v>
      </c>
      <c r="BN16" s="2">
        <v>15.75</v>
      </c>
      <c r="BO16" s="143">
        <f t="shared" si="64"/>
        <v>0</v>
      </c>
      <c r="BP16" s="143">
        <v>1</v>
      </c>
      <c r="BQ16" s="152">
        <v>13</v>
      </c>
      <c r="BR16" s="143">
        <f t="shared" si="65"/>
        <v>4</v>
      </c>
      <c r="BS16" s="143">
        <v>1</v>
      </c>
      <c r="BT16" s="229">
        <f t="shared" si="66"/>
        <v>13</v>
      </c>
      <c r="BU16" s="143">
        <f t="shared" si="67"/>
        <v>4</v>
      </c>
      <c r="BV16" s="143">
        <f t="shared" si="68"/>
        <v>2</v>
      </c>
      <c r="BW16" s="143">
        <f t="shared" si="69"/>
        <v>1</v>
      </c>
      <c r="BX16" s="229">
        <v>13.5</v>
      </c>
      <c r="BY16" s="109">
        <f t="shared" si="70"/>
        <v>2</v>
      </c>
      <c r="BZ16" s="225">
        <v>1</v>
      </c>
      <c r="CA16" s="152">
        <f t="shared" si="71"/>
        <v>13.5</v>
      </c>
      <c r="CB16" s="143">
        <f t="shared" si="72"/>
        <v>2</v>
      </c>
      <c r="CC16" s="143">
        <f t="shared" si="73"/>
        <v>1</v>
      </c>
      <c r="CD16" s="143">
        <f t="shared" si="74"/>
        <v>1</v>
      </c>
      <c r="CE16" s="2">
        <v>13</v>
      </c>
      <c r="CF16" s="109">
        <f t="shared" si="21"/>
        <v>1</v>
      </c>
      <c r="CG16" s="225">
        <v>1</v>
      </c>
      <c r="CH16" s="15">
        <f t="shared" si="75"/>
        <v>13</v>
      </c>
      <c r="CI16" s="109">
        <f t="shared" si="76"/>
        <v>1</v>
      </c>
      <c r="CJ16" s="225">
        <f t="shared" si="77"/>
        <v>1</v>
      </c>
      <c r="CK16" s="225">
        <f t="shared" si="78"/>
        <v>1</v>
      </c>
      <c r="CL16" s="15">
        <f t="shared" si="79"/>
        <v>10.340909090909092</v>
      </c>
      <c r="CM16" s="98">
        <f t="shared" si="80"/>
        <v>30</v>
      </c>
      <c r="CN16" s="205">
        <f t="shared" si="81"/>
        <v>7</v>
      </c>
      <c r="CO16" s="230">
        <f t="shared" si="82"/>
        <v>1</v>
      </c>
      <c r="CP16" s="204" t="str">
        <f t="shared" si="83"/>
        <v xml:space="preserve">ناجح (ة)  </v>
      </c>
      <c r="CQ16" s="208">
        <f t="shared" si="84"/>
        <v>9.6392045454545467</v>
      </c>
      <c r="CR16" s="204" t="str">
        <f t="shared" si="85"/>
        <v xml:space="preserve">مؤجل (ة) </v>
      </c>
      <c r="CS16" s="13" t="str">
        <f t="shared" si="86"/>
        <v xml:space="preserve">الدورة الأولى </v>
      </c>
      <c r="CT16" s="204">
        <f t="shared" si="87"/>
        <v>9.6392045454545467</v>
      </c>
      <c r="CU16" s="204" t="s">
        <v>39</v>
      </c>
      <c r="CV16" s="208" t="e">
        <f>#REF!</f>
        <v>#REF!</v>
      </c>
      <c r="CW16" s="204" t="e">
        <f>#REF!</f>
        <v>#REF!</v>
      </c>
      <c r="CX16" s="204" t="e">
        <f>#REF!</f>
        <v>#REF!</v>
      </c>
      <c r="CY16" s="204" t="e">
        <f>#REF!</f>
        <v>#REF!</v>
      </c>
      <c r="CZ16" s="204" t="e">
        <f>#REF!</f>
        <v>#REF!</v>
      </c>
      <c r="DA16" s="204" t="e">
        <f>#REF!</f>
        <v>#REF!</v>
      </c>
      <c r="DB16" s="204" t="e">
        <f t="shared" si="88"/>
        <v>#REF!</v>
      </c>
      <c r="DC16" s="204" t="e">
        <f>#REF!</f>
        <v>#REF!</v>
      </c>
      <c r="DD16" s="204" t="e">
        <f>#REF!</f>
        <v>#REF!</v>
      </c>
      <c r="DE16" s="204" t="e">
        <f>#REF!</f>
        <v>#REF!</v>
      </c>
      <c r="DF16" s="204" t="e">
        <f>#REF!</f>
        <v>#REF!</v>
      </c>
      <c r="DG16" s="204" t="e">
        <f>#REF!</f>
        <v>#REF!</v>
      </c>
      <c r="DH16" s="204" t="e">
        <f>#REF!</f>
        <v>#REF!</v>
      </c>
      <c r="DI16" s="204" t="e">
        <f t="shared" si="89"/>
        <v>#REF!</v>
      </c>
      <c r="DJ16" s="208">
        <f t="shared" si="90"/>
        <v>8.9375</v>
      </c>
      <c r="DK16" s="208">
        <f t="shared" si="91"/>
        <v>7</v>
      </c>
      <c r="DL16" s="204">
        <f t="shared" si="92"/>
        <v>1</v>
      </c>
      <c r="DM16" s="208">
        <f t="shared" si="93"/>
        <v>10.340909090909092</v>
      </c>
      <c r="DN16" s="208">
        <f t="shared" si="94"/>
        <v>30</v>
      </c>
      <c r="DO16" s="208">
        <f t="shared" si="95"/>
        <v>37</v>
      </c>
      <c r="DP16" s="204">
        <f t="shared" si="96"/>
        <v>1</v>
      </c>
      <c r="DQ16" s="204" t="e">
        <f t="shared" si="112"/>
        <v>#REF!</v>
      </c>
      <c r="DR16" s="20" t="e">
        <f t="shared" si="98"/>
        <v>#REF!</v>
      </c>
      <c r="DS16" s="231" t="e">
        <f t="shared" si="23"/>
        <v>#REF!</v>
      </c>
      <c r="DT16" s="232" t="e">
        <f t="shared" si="24"/>
        <v>#REF!</v>
      </c>
      <c r="DU16" s="228">
        <v>1</v>
      </c>
      <c r="DV16" s="228">
        <v>1</v>
      </c>
      <c r="DW16" s="228">
        <v>0</v>
      </c>
      <c r="DX16" s="103">
        <f t="shared" si="99"/>
        <v>1</v>
      </c>
      <c r="DY16" s="103">
        <f t="shared" si="100"/>
        <v>0</v>
      </c>
      <c r="DZ16" s="103">
        <f t="shared" si="101"/>
        <v>1</v>
      </c>
      <c r="EA16" s="103">
        <f t="shared" si="102"/>
        <v>0.96</v>
      </c>
      <c r="EB16" s="233" t="e">
        <f t="shared" si="103"/>
        <v>#REF!</v>
      </c>
      <c r="EC16" s="143"/>
      <c r="EE16" s="234" t="str">
        <f t="shared" si="104"/>
        <v xml:space="preserve">بونيف </v>
      </c>
      <c r="EF16" s="234" t="str">
        <f t="shared" si="105"/>
        <v xml:space="preserve"> أمير</v>
      </c>
      <c r="EG16" s="16" t="e">
        <f t="shared" si="106"/>
        <v>#REF!</v>
      </c>
      <c r="EH16" s="16" t="e">
        <f t="shared" si="107"/>
        <v>#REF!</v>
      </c>
      <c r="EI16" s="16" t="e">
        <f t="shared" si="108"/>
        <v>#REF!</v>
      </c>
      <c r="EJ16" s="16" t="e">
        <f t="shared" si="109"/>
        <v>#REF!</v>
      </c>
      <c r="EK16" s="16" t="str">
        <f t="shared" si="110"/>
        <v xml:space="preserve"> راسب(ة) </v>
      </c>
      <c r="EL16" s="2">
        <f t="shared" si="111"/>
        <v>37</v>
      </c>
    </row>
    <row r="17" spans="1:142" ht="14.1" customHeight="1">
      <c r="B17" s="243">
        <v>10</v>
      </c>
      <c r="C17" s="181" t="s">
        <v>82</v>
      </c>
      <c r="D17" s="181" t="s">
        <v>83</v>
      </c>
      <c r="E17" s="10">
        <v>16</v>
      </c>
      <c r="F17" s="8">
        <f t="shared" si="30"/>
        <v>0</v>
      </c>
      <c r="G17" s="8">
        <v>1</v>
      </c>
      <c r="H17" s="15">
        <v>23</v>
      </c>
      <c r="I17" s="8">
        <f t="shared" si="31"/>
        <v>6</v>
      </c>
      <c r="J17" s="8">
        <v>1</v>
      </c>
      <c r="K17" s="6">
        <v>25.5</v>
      </c>
      <c r="L17" s="8">
        <f t="shared" si="32"/>
        <v>6</v>
      </c>
      <c r="M17" s="8">
        <v>1</v>
      </c>
      <c r="N17" s="3">
        <f t="shared" si="33"/>
        <v>10.75</v>
      </c>
      <c r="O17" s="117">
        <f t="shared" si="34"/>
        <v>18</v>
      </c>
      <c r="P17" s="117">
        <f t="shared" si="35"/>
        <v>3</v>
      </c>
      <c r="Q17" s="117">
        <f t="shared" si="36"/>
        <v>1</v>
      </c>
      <c r="R17" s="6">
        <v>20</v>
      </c>
      <c r="S17" s="94">
        <f t="shared" si="37"/>
        <v>5</v>
      </c>
      <c r="T17" s="8">
        <v>1</v>
      </c>
      <c r="U17" s="150">
        <v>18.5</v>
      </c>
      <c r="V17" s="94">
        <f t="shared" si="38"/>
        <v>0</v>
      </c>
      <c r="W17" s="8">
        <v>1</v>
      </c>
      <c r="X17" s="3">
        <f t="shared" si="39"/>
        <v>9.625</v>
      </c>
      <c r="Y17" s="7">
        <f t="shared" si="40"/>
        <v>5</v>
      </c>
      <c r="Z17" s="7">
        <f t="shared" si="41"/>
        <v>2</v>
      </c>
      <c r="AA17" s="7">
        <f t="shared" si="42"/>
        <v>1</v>
      </c>
      <c r="AB17" s="6">
        <v>15.62</v>
      </c>
      <c r="AC17" s="8">
        <f t="shared" si="43"/>
        <v>2</v>
      </c>
      <c r="AD17" s="8">
        <v>1</v>
      </c>
      <c r="AE17" s="3">
        <f t="shared" si="44"/>
        <v>15.62</v>
      </c>
      <c r="AF17" s="7">
        <f t="shared" si="45"/>
        <v>2</v>
      </c>
      <c r="AG17" s="7">
        <f t="shared" si="46"/>
        <v>1</v>
      </c>
      <c r="AH17" s="7">
        <f t="shared" si="47"/>
        <v>1</v>
      </c>
      <c r="AI17" s="68">
        <v>10</v>
      </c>
      <c r="AJ17" s="8">
        <f t="shared" si="48"/>
        <v>1</v>
      </c>
      <c r="AK17" s="8">
        <v>1</v>
      </c>
      <c r="AL17" s="3">
        <f t="shared" si="49"/>
        <v>10</v>
      </c>
      <c r="AM17" s="7">
        <f t="shared" si="50"/>
        <v>1</v>
      </c>
      <c r="AN17" s="7">
        <f t="shared" si="51"/>
        <v>1</v>
      </c>
      <c r="AO17" s="7">
        <f t="shared" si="52"/>
        <v>1</v>
      </c>
      <c r="AP17" s="57">
        <f t="shared" si="11"/>
        <v>10.718333333333334</v>
      </c>
      <c r="AQ17" s="56">
        <f t="shared" si="12"/>
        <v>30</v>
      </c>
      <c r="AR17" s="178" t="str">
        <f t="shared" si="53"/>
        <v xml:space="preserve">ناجح(ة)  </v>
      </c>
      <c r="AS17" s="56">
        <f t="shared" si="54"/>
        <v>7</v>
      </c>
      <c r="AT17" s="56">
        <f t="shared" si="55"/>
        <v>1</v>
      </c>
      <c r="AU17" s="87" t="str">
        <f t="shared" si="56"/>
        <v xml:space="preserve">الدورة الأولى </v>
      </c>
      <c r="AV17" s="72" t="s">
        <v>39</v>
      </c>
      <c r="AW17" s="13"/>
      <c r="AX17" s="148">
        <v>10</v>
      </c>
      <c r="AY17" s="169" t="str">
        <f t="shared" si="13"/>
        <v xml:space="preserve">تروب </v>
      </c>
      <c r="AZ17" s="169" t="str">
        <f t="shared" si="14"/>
        <v>محمد انيس</v>
      </c>
      <c r="BA17" s="172">
        <v>30</v>
      </c>
      <c r="BB17" s="19">
        <f t="shared" si="57"/>
        <v>6</v>
      </c>
      <c r="BC17" s="19">
        <v>1</v>
      </c>
      <c r="BD17" s="172">
        <v>11.25</v>
      </c>
      <c r="BE17" s="19">
        <f t="shared" si="58"/>
        <v>0</v>
      </c>
      <c r="BF17" s="19">
        <v>1</v>
      </c>
      <c r="BG17" s="172">
        <v>17.5</v>
      </c>
      <c r="BH17" s="19">
        <f t="shared" si="59"/>
        <v>0</v>
      </c>
      <c r="BI17" s="19">
        <v>1</v>
      </c>
      <c r="BJ17" s="244">
        <f t="shared" si="60"/>
        <v>9.7916666666666661</v>
      </c>
      <c r="BK17" s="245">
        <f t="shared" si="61"/>
        <v>6</v>
      </c>
      <c r="BL17" s="123">
        <f t="shared" si="62"/>
        <v>3</v>
      </c>
      <c r="BM17" s="123">
        <f t="shared" si="63"/>
        <v>1</v>
      </c>
      <c r="BN17" s="172">
        <v>21.5</v>
      </c>
      <c r="BO17" s="21">
        <f t="shared" si="64"/>
        <v>3</v>
      </c>
      <c r="BP17" s="21">
        <v>1</v>
      </c>
      <c r="BQ17" s="82">
        <v>14</v>
      </c>
      <c r="BR17" s="21">
        <f t="shared" si="65"/>
        <v>4</v>
      </c>
      <c r="BS17" s="21">
        <v>1</v>
      </c>
      <c r="BT17" s="246">
        <f t="shared" si="66"/>
        <v>14</v>
      </c>
      <c r="BU17" s="247">
        <f t="shared" si="67"/>
        <v>4</v>
      </c>
      <c r="BV17" s="123">
        <f t="shared" si="68"/>
        <v>2</v>
      </c>
      <c r="BW17" s="123">
        <f t="shared" si="69"/>
        <v>1</v>
      </c>
      <c r="BX17" s="84">
        <v>13</v>
      </c>
      <c r="BY17" s="41">
        <f t="shared" si="70"/>
        <v>2</v>
      </c>
      <c r="BZ17" s="26">
        <v>1</v>
      </c>
      <c r="CA17" s="248">
        <f t="shared" si="71"/>
        <v>13</v>
      </c>
      <c r="CB17" s="247">
        <f t="shared" si="72"/>
        <v>2</v>
      </c>
      <c r="CC17" s="123">
        <f t="shared" si="73"/>
        <v>1</v>
      </c>
      <c r="CD17" s="123">
        <f t="shared" si="74"/>
        <v>1</v>
      </c>
      <c r="CE17" s="172">
        <v>12.25</v>
      </c>
      <c r="CF17" s="27">
        <f t="shared" si="21"/>
        <v>1</v>
      </c>
      <c r="CG17" s="26">
        <v>1</v>
      </c>
      <c r="CH17" s="254">
        <f t="shared" si="75"/>
        <v>12.25</v>
      </c>
      <c r="CI17" s="255">
        <f t="shared" si="76"/>
        <v>1</v>
      </c>
      <c r="CJ17" s="116">
        <f t="shared" si="77"/>
        <v>1</v>
      </c>
      <c r="CK17" s="116">
        <f t="shared" si="78"/>
        <v>1</v>
      </c>
      <c r="CL17" s="253">
        <f t="shared" si="79"/>
        <v>10.863636363636363</v>
      </c>
      <c r="CM17" s="250">
        <f t="shared" si="80"/>
        <v>30</v>
      </c>
      <c r="CN17" s="59">
        <f t="shared" si="81"/>
        <v>7</v>
      </c>
      <c r="CO17" s="61">
        <f t="shared" si="82"/>
        <v>1</v>
      </c>
      <c r="CP17" s="55" t="str">
        <f t="shared" si="83"/>
        <v xml:space="preserve">ناجح (ة)  </v>
      </c>
      <c r="CQ17" s="251">
        <f t="shared" si="84"/>
        <v>10.790984848484849</v>
      </c>
      <c r="CR17" s="252" t="str">
        <f t="shared" si="85"/>
        <v xml:space="preserve">ناجح (ة)  </v>
      </c>
      <c r="CS17" s="13" t="str">
        <f t="shared" si="86"/>
        <v xml:space="preserve">الدورة الأولى </v>
      </c>
      <c r="CT17" s="87">
        <f t="shared" si="87"/>
        <v>10.790984848484849</v>
      </c>
      <c r="CU17" s="24" t="s">
        <v>39</v>
      </c>
      <c r="CV17" s="88" t="e">
        <f>#REF!</f>
        <v>#REF!</v>
      </c>
      <c r="CW17" s="87" t="e">
        <f>#REF!</f>
        <v>#REF!</v>
      </c>
      <c r="CX17" s="87" t="e">
        <f>#REF!</f>
        <v>#REF!</v>
      </c>
      <c r="CY17" s="87" t="e">
        <f>#REF!</f>
        <v>#REF!</v>
      </c>
      <c r="CZ17" s="87" t="e">
        <f>#REF!</f>
        <v>#REF!</v>
      </c>
      <c r="DA17" s="87" t="e">
        <f>#REF!</f>
        <v>#REF!</v>
      </c>
      <c r="DB17" s="159" t="e">
        <f t="shared" si="88"/>
        <v>#REF!</v>
      </c>
      <c r="DC17" s="118" t="e">
        <f>#REF!</f>
        <v>#REF!</v>
      </c>
      <c r="DD17" s="118" t="e">
        <f>#REF!</f>
        <v>#REF!</v>
      </c>
      <c r="DE17" s="118" t="e">
        <f>#REF!</f>
        <v>#REF!</v>
      </c>
      <c r="DF17" s="118" t="e">
        <f>#REF!</f>
        <v>#REF!</v>
      </c>
      <c r="DG17" s="118" t="e">
        <f>#REF!</f>
        <v>#REF!</v>
      </c>
      <c r="DH17" s="118" t="e">
        <f>#REF!</f>
        <v>#REF!</v>
      </c>
      <c r="DI17" s="159" t="e">
        <f t="shared" si="89"/>
        <v>#REF!</v>
      </c>
      <c r="DJ17" s="88">
        <f t="shared" si="90"/>
        <v>10.718333333333334</v>
      </c>
      <c r="DK17" s="88">
        <f t="shared" si="91"/>
        <v>30</v>
      </c>
      <c r="DL17" s="87">
        <f t="shared" si="92"/>
        <v>1</v>
      </c>
      <c r="DM17" s="88">
        <f t="shared" si="93"/>
        <v>10.863636363636363</v>
      </c>
      <c r="DN17" s="88">
        <f t="shared" si="94"/>
        <v>30</v>
      </c>
      <c r="DO17" s="170">
        <f t="shared" si="95"/>
        <v>60</v>
      </c>
      <c r="DP17" s="87">
        <f t="shared" si="96"/>
        <v>1</v>
      </c>
      <c r="DQ17" s="114" t="e">
        <f t="shared" si="112"/>
        <v>#REF!</v>
      </c>
      <c r="DR17" s="20" t="e">
        <f t="shared" si="98"/>
        <v>#REF!</v>
      </c>
      <c r="DS17" s="66" t="e">
        <f t="shared" si="23"/>
        <v>#REF!</v>
      </c>
      <c r="DT17" s="185" t="e">
        <f t="shared" si="24"/>
        <v>#REF!</v>
      </c>
      <c r="DU17" s="86">
        <v>1</v>
      </c>
      <c r="DV17" s="32">
        <v>0</v>
      </c>
      <c r="DW17" s="32">
        <v>1</v>
      </c>
      <c r="DX17" s="103">
        <f t="shared" si="99"/>
        <v>0.5</v>
      </c>
      <c r="DY17" s="103">
        <f t="shared" si="100"/>
        <v>0.25</v>
      </c>
      <c r="DZ17" s="103">
        <f t="shared" si="101"/>
        <v>0.75</v>
      </c>
      <c r="EA17" s="103">
        <f t="shared" si="102"/>
        <v>0.97</v>
      </c>
      <c r="EB17" s="105" t="e">
        <f t="shared" si="103"/>
        <v>#REF!</v>
      </c>
      <c r="EC17" s="29"/>
      <c r="EE17" s="171" t="str">
        <f t="shared" si="104"/>
        <v xml:space="preserve">تروب </v>
      </c>
      <c r="EF17" s="171" t="str">
        <f t="shared" si="105"/>
        <v>محمد انيس</v>
      </c>
      <c r="EG17" s="19" t="e">
        <f t="shared" si="106"/>
        <v>#REF!</v>
      </c>
      <c r="EH17" s="19" t="e">
        <f t="shared" si="107"/>
        <v>#REF!</v>
      </c>
      <c r="EI17" s="19" t="e">
        <f t="shared" si="108"/>
        <v>#REF!</v>
      </c>
      <c r="EJ17" s="19" t="e">
        <f t="shared" si="109"/>
        <v>#REF!</v>
      </c>
      <c r="EK17" s="19" t="str">
        <f t="shared" si="110"/>
        <v xml:space="preserve">ناجح (ة)   </v>
      </c>
      <c r="EL17" s="172">
        <f t="shared" si="111"/>
        <v>60</v>
      </c>
    </row>
    <row r="18" spans="1:142" ht="14.1" customHeight="1">
      <c r="A18" s="106"/>
      <c r="B18" s="35">
        <v>11</v>
      </c>
      <c r="C18" s="181" t="s">
        <v>84</v>
      </c>
      <c r="D18" s="181" t="s">
        <v>85</v>
      </c>
      <c r="E18" s="10">
        <v>20</v>
      </c>
      <c r="F18" s="8">
        <f t="shared" si="30"/>
        <v>6</v>
      </c>
      <c r="G18" s="8">
        <v>1</v>
      </c>
      <c r="H18" s="15">
        <v>22</v>
      </c>
      <c r="I18" s="8">
        <f t="shared" si="31"/>
        <v>6</v>
      </c>
      <c r="J18" s="8">
        <v>1</v>
      </c>
      <c r="K18" s="6">
        <v>20</v>
      </c>
      <c r="L18" s="8">
        <f t="shared" si="32"/>
        <v>6</v>
      </c>
      <c r="M18" s="8">
        <v>1</v>
      </c>
      <c r="N18" s="3">
        <f t="shared" si="33"/>
        <v>10.333333333333334</v>
      </c>
      <c r="O18" s="117">
        <f t="shared" si="34"/>
        <v>18</v>
      </c>
      <c r="P18" s="117">
        <f t="shared" si="35"/>
        <v>3</v>
      </c>
      <c r="Q18" s="117">
        <f t="shared" si="36"/>
        <v>1</v>
      </c>
      <c r="R18" s="6">
        <v>5</v>
      </c>
      <c r="S18" s="94">
        <f t="shared" si="37"/>
        <v>0</v>
      </c>
      <c r="T18" s="8">
        <v>1</v>
      </c>
      <c r="U18" s="150">
        <v>13.5</v>
      </c>
      <c r="V18" s="94">
        <f t="shared" si="38"/>
        <v>0</v>
      </c>
      <c r="W18" s="8">
        <v>1</v>
      </c>
      <c r="X18" s="3">
        <f t="shared" si="39"/>
        <v>4.625</v>
      </c>
      <c r="Y18" s="7">
        <f t="shared" si="40"/>
        <v>0</v>
      </c>
      <c r="Z18" s="7">
        <f t="shared" si="41"/>
        <v>2</v>
      </c>
      <c r="AA18" s="7">
        <f t="shared" si="42"/>
        <v>1</v>
      </c>
      <c r="AB18" s="6">
        <v>6.87</v>
      </c>
      <c r="AC18" s="8">
        <f t="shared" si="43"/>
        <v>0</v>
      </c>
      <c r="AD18" s="8">
        <v>1</v>
      </c>
      <c r="AE18" s="3">
        <f t="shared" si="44"/>
        <v>6.87</v>
      </c>
      <c r="AF18" s="7">
        <f t="shared" si="45"/>
        <v>0</v>
      </c>
      <c r="AG18" s="7">
        <f t="shared" si="46"/>
        <v>1</v>
      </c>
      <c r="AH18" s="7">
        <f t="shared" si="47"/>
        <v>1</v>
      </c>
      <c r="AI18" s="68">
        <v>11</v>
      </c>
      <c r="AJ18" s="8">
        <f t="shared" si="48"/>
        <v>1</v>
      </c>
      <c r="AK18" s="8">
        <v>1</v>
      </c>
      <c r="AL18" s="3">
        <f t="shared" si="49"/>
        <v>11</v>
      </c>
      <c r="AM18" s="7">
        <f t="shared" si="50"/>
        <v>1</v>
      </c>
      <c r="AN18" s="7">
        <f t="shared" si="51"/>
        <v>1</v>
      </c>
      <c r="AO18" s="7">
        <f t="shared" si="52"/>
        <v>1</v>
      </c>
      <c r="AP18" s="57">
        <f t="shared" si="11"/>
        <v>8.1974999999999998</v>
      </c>
      <c r="AQ18" s="56">
        <f t="shared" si="12"/>
        <v>19</v>
      </c>
      <c r="AR18" s="178" t="str">
        <f t="shared" si="53"/>
        <v xml:space="preserve">مؤجل (ة) </v>
      </c>
      <c r="AS18" s="56">
        <f t="shared" si="54"/>
        <v>7</v>
      </c>
      <c r="AT18" s="56">
        <f t="shared" si="55"/>
        <v>1</v>
      </c>
      <c r="AU18" s="87" t="str">
        <f t="shared" si="56"/>
        <v xml:space="preserve">الدورة الأولى </v>
      </c>
      <c r="AV18" s="72" t="s">
        <v>39</v>
      </c>
      <c r="AW18" s="13"/>
      <c r="AX18" s="19">
        <v>11</v>
      </c>
      <c r="AY18" s="169" t="str">
        <f t="shared" si="13"/>
        <v xml:space="preserve">حربي </v>
      </c>
      <c r="AZ18" s="169" t="str">
        <f t="shared" si="14"/>
        <v xml:space="preserve"> رزيقة</v>
      </c>
      <c r="BA18" s="172">
        <v>22</v>
      </c>
      <c r="BB18" s="19">
        <f t="shared" si="57"/>
        <v>6</v>
      </c>
      <c r="BC18" s="19">
        <v>1</v>
      </c>
      <c r="BD18" s="172">
        <v>10.75</v>
      </c>
      <c r="BE18" s="19">
        <f t="shared" si="58"/>
        <v>0</v>
      </c>
      <c r="BF18" s="19">
        <v>1</v>
      </c>
      <c r="BG18" s="172">
        <v>19</v>
      </c>
      <c r="BH18" s="19">
        <f t="shared" si="59"/>
        <v>0</v>
      </c>
      <c r="BI18" s="19">
        <v>1</v>
      </c>
      <c r="BJ18" s="192">
        <f t="shared" si="60"/>
        <v>8.625</v>
      </c>
      <c r="BK18" s="196">
        <f t="shared" si="61"/>
        <v>6</v>
      </c>
      <c r="BL18" s="123">
        <f t="shared" si="62"/>
        <v>3</v>
      </c>
      <c r="BM18" s="123">
        <f t="shared" si="63"/>
        <v>1</v>
      </c>
      <c r="BN18" s="172">
        <v>26</v>
      </c>
      <c r="BO18" s="21">
        <f t="shared" si="64"/>
        <v>3</v>
      </c>
      <c r="BP18" s="21">
        <v>1</v>
      </c>
      <c r="BQ18" s="82">
        <v>14</v>
      </c>
      <c r="BR18" s="21">
        <f t="shared" si="65"/>
        <v>4</v>
      </c>
      <c r="BS18" s="21">
        <v>1</v>
      </c>
      <c r="BT18" s="135">
        <f t="shared" si="66"/>
        <v>14</v>
      </c>
      <c r="BU18" s="123">
        <f t="shared" si="67"/>
        <v>4</v>
      </c>
      <c r="BV18" s="123">
        <f t="shared" si="68"/>
        <v>2</v>
      </c>
      <c r="BW18" s="123">
        <f t="shared" si="69"/>
        <v>1</v>
      </c>
      <c r="BX18" s="84">
        <v>13</v>
      </c>
      <c r="BY18" s="41">
        <f t="shared" si="70"/>
        <v>2</v>
      </c>
      <c r="BZ18" s="26">
        <v>1</v>
      </c>
      <c r="CA18" s="132">
        <f t="shared" si="71"/>
        <v>13</v>
      </c>
      <c r="CB18" s="123">
        <f t="shared" si="72"/>
        <v>2</v>
      </c>
      <c r="CC18" s="123">
        <f t="shared" si="73"/>
        <v>1</v>
      </c>
      <c r="CD18" s="123">
        <f t="shared" si="74"/>
        <v>1</v>
      </c>
      <c r="CE18" s="172">
        <v>10</v>
      </c>
      <c r="CF18" s="27">
        <f t="shared" si="21"/>
        <v>1</v>
      </c>
      <c r="CG18" s="26">
        <v>1</v>
      </c>
      <c r="CH18" s="51">
        <f t="shared" si="75"/>
        <v>10</v>
      </c>
      <c r="CI18" s="115">
        <f t="shared" si="76"/>
        <v>1</v>
      </c>
      <c r="CJ18" s="116">
        <f t="shared" si="77"/>
        <v>1</v>
      </c>
      <c r="CK18" s="116">
        <f t="shared" si="78"/>
        <v>1</v>
      </c>
      <c r="CL18" s="60">
        <f t="shared" si="79"/>
        <v>10.431818181818182</v>
      </c>
      <c r="CM18" s="137">
        <f t="shared" si="80"/>
        <v>30</v>
      </c>
      <c r="CN18" s="59">
        <f t="shared" si="81"/>
        <v>7</v>
      </c>
      <c r="CO18" s="61">
        <f t="shared" si="82"/>
        <v>1</v>
      </c>
      <c r="CP18" s="55" t="str">
        <f t="shared" si="83"/>
        <v xml:space="preserve">ناجح (ة)  </v>
      </c>
      <c r="CQ18" s="54">
        <f t="shared" si="84"/>
        <v>9.3146590909090907</v>
      </c>
      <c r="CR18" s="55" t="str">
        <f t="shared" si="85"/>
        <v xml:space="preserve">مؤجل (ة) </v>
      </c>
      <c r="CS18" s="13" t="str">
        <f t="shared" si="86"/>
        <v xml:space="preserve">الدورة الأولى </v>
      </c>
      <c r="CT18" s="87">
        <f t="shared" si="87"/>
        <v>9.3146590909090907</v>
      </c>
      <c r="CU18" s="24" t="s">
        <v>39</v>
      </c>
      <c r="CV18" s="88" t="e">
        <f>#REF!</f>
        <v>#REF!</v>
      </c>
      <c r="CW18" s="87" t="e">
        <f>#REF!</f>
        <v>#REF!</v>
      </c>
      <c r="CX18" s="87" t="e">
        <f>#REF!</f>
        <v>#REF!</v>
      </c>
      <c r="CY18" s="87" t="e">
        <f>#REF!</f>
        <v>#REF!</v>
      </c>
      <c r="CZ18" s="87" t="e">
        <f>#REF!</f>
        <v>#REF!</v>
      </c>
      <c r="DA18" s="87" t="e">
        <f>#REF!</f>
        <v>#REF!</v>
      </c>
      <c r="DB18" s="159" t="e">
        <f t="shared" si="88"/>
        <v>#REF!</v>
      </c>
      <c r="DC18" s="118" t="e">
        <f>#REF!</f>
        <v>#REF!</v>
      </c>
      <c r="DD18" s="118" t="e">
        <f>#REF!</f>
        <v>#REF!</v>
      </c>
      <c r="DE18" s="118" t="e">
        <f>#REF!</f>
        <v>#REF!</v>
      </c>
      <c r="DF18" s="118" t="e">
        <f>#REF!</f>
        <v>#REF!</v>
      </c>
      <c r="DG18" s="118" t="e">
        <f>#REF!</f>
        <v>#REF!</v>
      </c>
      <c r="DH18" s="118" t="e">
        <f>#REF!</f>
        <v>#REF!</v>
      </c>
      <c r="DI18" s="159" t="e">
        <f t="shared" si="89"/>
        <v>#REF!</v>
      </c>
      <c r="DJ18" s="88">
        <f t="shared" si="90"/>
        <v>8.1974999999999998</v>
      </c>
      <c r="DK18" s="88">
        <f t="shared" si="91"/>
        <v>19</v>
      </c>
      <c r="DL18" s="87">
        <f t="shared" si="92"/>
        <v>1</v>
      </c>
      <c r="DM18" s="88">
        <f t="shared" si="93"/>
        <v>10.431818181818182</v>
      </c>
      <c r="DN18" s="88">
        <f t="shared" si="94"/>
        <v>30</v>
      </c>
      <c r="DO18" s="170">
        <f t="shared" si="95"/>
        <v>49</v>
      </c>
      <c r="DP18" s="87">
        <f t="shared" si="96"/>
        <v>1</v>
      </c>
      <c r="DQ18" s="114" t="e">
        <f t="shared" si="112"/>
        <v>#REF!</v>
      </c>
      <c r="DR18" s="20" t="e">
        <f t="shared" si="98"/>
        <v>#REF!</v>
      </c>
      <c r="DS18" s="66" t="e">
        <f t="shared" si="23"/>
        <v>#REF!</v>
      </c>
      <c r="DT18" s="185" t="e">
        <f t="shared" si="24"/>
        <v>#REF!</v>
      </c>
      <c r="DU18" s="86">
        <v>0</v>
      </c>
      <c r="DV18" s="32">
        <v>0</v>
      </c>
      <c r="DW18" s="32">
        <v>2</v>
      </c>
      <c r="DX18" s="103">
        <f t="shared" si="99"/>
        <v>0</v>
      </c>
      <c r="DY18" s="103">
        <f t="shared" si="100"/>
        <v>0.5</v>
      </c>
      <c r="DZ18" s="103">
        <f t="shared" si="101"/>
        <v>0.5</v>
      </c>
      <c r="EA18" s="103">
        <f t="shared" si="102"/>
        <v>0.98</v>
      </c>
      <c r="EB18" s="105" t="e">
        <f t="shared" si="103"/>
        <v>#REF!</v>
      </c>
      <c r="EC18" s="29"/>
      <c r="EE18" s="171" t="str">
        <f t="shared" si="104"/>
        <v xml:space="preserve">حربي </v>
      </c>
      <c r="EF18" s="171" t="str">
        <f t="shared" si="105"/>
        <v xml:space="preserve"> رزيقة</v>
      </c>
      <c r="EG18" s="19" t="e">
        <f t="shared" si="106"/>
        <v>#REF!</v>
      </c>
      <c r="EH18" s="19" t="e">
        <f t="shared" si="107"/>
        <v>#REF!</v>
      </c>
      <c r="EI18" s="19" t="e">
        <f t="shared" si="108"/>
        <v>#REF!</v>
      </c>
      <c r="EJ18" s="19" t="e">
        <f t="shared" si="109"/>
        <v>#REF!</v>
      </c>
      <c r="EK18" s="19" t="str">
        <f t="shared" si="110"/>
        <v xml:space="preserve"> راسب(ة) </v>
      </c>
      <c r="EL18" s="172">
        <f t="shared" si="111"/>
        <v>49</v>
      </c>
    </row>
    <row r="19" spans="1:142" s="1" customFormat="1" ht="14.1" customHeight="1">
      <c r="B19" s="243">
        <v>12</v>
      </c>
      <c r="C19" s="145" t="s">
        <v>86</v>
      </c>
      <c r="D19" s="145" t="s">
        <v>87</v>
      </c>
      <c r="E19" s="150">
        <v>21</v>
      </c>
      <c r="F19" s="8">
        <f t="shared" si="30"/>
        <v>6</v>
      </c>
      <c r="G19" s="8">
        <v>1</v>
      </c>
      <c r="H19" s="15">
        <v>23</v>
      </c>
      <c r="I19" s="8">
        <f t="shared" si="31"/>
        <v>6</v>
      </c>
      <c r="J19" s="8">
        <v>1</v>
      </c>
      <c r="K19" s="6">
        <v>25</v>
      </c>
      <c r="L19" s="8">
        <f t="shared" si="32"/>
        <v>6</v>
      </c>
      <c r="M19" s="8">
        <v>1</v>
      </c>
      <c r="N19" s="6">
        <f t="shared" si="33"/>
        <v>11.5</v>
      </c>
      <c r="O19" s="204">
        <f t="shared" si="34"/>
        <v>18</v>
      </c>
      <c r="P19" s="204">
        <f t="shared" si="35"/>
        <v>3</v>
      </c>
      <c r="Q19" s="204">
        <f t="shared" si="36"/>
        <v>1</v>
      </c>
      <c r="R19" s="6">
        <v>22</v>
      </c>
      <c r="S19" s="149">
        <f t="shared" si="37"/>
        <v>5</v>
      </c>
      <c r="T19" s="8">
        <v>1</v>
      </c>
      <c r="U19" s="150">
        <v>21</v>
      </c>
      <c r="V19" s="149">
        <f t="shared" si="38"/>
        <v>4</v>
      </c>
      <c r="W19" s="8">
        <v>1</v>
      </c>
      <c r="X19" s="6">
        <f t="shared" si="39"/>
        <v>10.75</v>
      </c>
      <c r="Y19" s="8">
        <f t="shared" si="40"/>
        <v>9</v>
      </c>
      <c r="Z19" s="8">
        <f t="shared" si="41"/>
        <v>2</v>
      </c>
      <c r="AA19" s="8">
        <f t="shared" si="42"/>
        <v>1</v>
      </c>
      <c r="AB19" s="6">
        <v>6.87</v>
      </c>
      <c r="AC19" s="8">
        <f t="shared" si="43"/>
        <v>0</v>
      </c>
      <c r="AD19" s="8">
        <v>1</v>
      </c>
      <c r="AE19" s="6">
        <f t="shared" si="44"/>
        <v>6.87</v>
      </c>
      <c r="AF19" s="8">
        <f t="shared" si="45"/>
        <v>0</v>
      </c>
      <c r="AG19" s="8">
        <f t="shared" si="46"/>
        <v>1</v>
      </c>
      <c r="AH19" s="8">
        <f t="shared" si="47"/>
        <v>1</v>
      </c>
      <c r="AI19" s="208">
        <v>13.5</v>
      </c>
      <c r="AJ19" s="8">
        <f t="shared" si="48"/>
        <v>1</v>
      </c>
      <c r="AK19" s="8">
        <v>1</v>
      </c>
      <c r="AL19" s="6">
        <f t="shared" si="49"/>
        <v>13.5</v>
      </c>
      <c r="AM19" s="8">
        <f t="shared" si="50"/>
        <v>1</v>
      </c>
      <c r="AN19" s="8">
        <f t="shared" si="51"/>
        <v>1</v>
      </c>
      <c r="AO19" s="8">
        <f t="shared" si="52"/>
        <v>1</v>
      </c>
      <c r="AP19" s="209">
        <f t="shared" si="11"/>
        <v>11.030833333333334</v>
      </c>
      <c r="AQ19" s="206">
        <f t="shared" si="12"/>
        <v>30</v>
      </c>
      <c r="AR19" s="120" t="str">
        <f t="shared" si="53"/>
        <v xml:space="preserve">ناجح(ة)  </v>
      </c>
      <c r="AS19" s="206">
        <f t="shared" si="54"/>
        <v>7</v>
      </c>
      <c r="AT19" s="206">
        <f t="shared" si="55"/>
        <v>1</v>
      </c>
      <c r="AU19" s="204" t="str">
        <f t="shared" si="56"/>
        <v xml:space="preserve">الدورة الأولى </v>
      </c>
      <c r="AV19" s="213" t="s">
        <v>39</v>
      </c>
      <c r="AW19" s="13"/>
      <c r="AX19" s="205">
        <v>12</v>
      </c>
      <c r="AY19" s="210" t="str">
        <f t="shared" si="13"/>
        <v xml:space="preserve">حمليل </v>
      </c>
      <c r="AZ19" s="210" t="str">
        <f t="shared" si="14"/>
        <v xml:space="preserve"> درصاف</v>
      </c>
      <c r="BA19" s="2">
        <v>20</v>
      </c>
      <c r="BB19" s="16">
        <f t="shared" si="57"/>
        <v>6</v>
      </c>
      <c r="BC19" s="16">
        <v>1</v>
      </c>
      <c r="BD19" s="2">
        <v>13.25</v>
      </c>
      <c r="BE19" s="16">
        <f t="shared" si="58"/>
        <v>0</v>
      </c>
      <c r="BF19" s="16">
        <v>1</v>
      </c>
      <c r="BG19" s="2">
        <v>20</v>
      </c>
      <c r="BH19" s="16">
        <f t="shared" si="59"/>
        <v>6</v>
      </c>
      <c r="BI19" s="16">
        <v>1</v>
      </c>
      <c r="BJ19" s="2">
        <f t="shared" si="60"/>
        <v>8.875</v>
      </c>
      <c r="BK19" s="119">
        <f t="shared" si="61"/>
        <v>12</v>
      </c>
      <c r="BL19" s="143">
        <f t="shared" si="62"/>
        <v>3</v>
      </c>
      <c r="BM19" s="143">
        <f t="shared" si="63"/>
        <v>1</v>
      </c>
      <c r="BN19" s="2">
        <v>13.75</v>
      </c>
      <c r="BO19" s="143">
        <f t="shared" si="64"/>
        <v>0</v>
      </c>
      <c r="BP19" s="143">
        <v>1</v>
      </c>
      <c r="BQ19" s="152">
        <v>14</v>
      </c>
      <c r="BR19" s="143">
        <f t="shared" si="65"/>
        <v>4</v>
      </c>
      <c r="BS19" s="143">
        <v>1</v>
      </c>
      <c r="BT19" s="229">
        <f t="shared" si="66"/>
        <v>14</v>
      </c>
      <c r="BU19" s="143">
        <f t="shared" si="67"/>
        <v>4</v>
      </c>
      <c r="BV19" s="143">
        <f t="shared" si="68"/>
        <v>2</v>
      </c>
      <c r="BW19" s="143">
        <f t="shared" si="69"/>
        <v>1</v>
      </c>
      <c r="BX19" s="229">
        <v>13.5</v>
      </c>
      <c r="BY19" s="109">
        <f t="shared" si="70"/>
        <v>2</v>
      </c>
      <c r="BZ19" s="225">
        <v>1</v>
      </c>
      <c r="CA19" s="152">
        <f t="shared" si="71"/>
        <v>13.5</v>
      </c>
      <c r="CB19" s="143">
        <f t="shared" si="72"/>
        <v>2</v>
      </c>
      <c r="CC19" s="143">
        <f t="shared" si="73"/>
        <v>1</v>
      </c>
      <c r="CD19" s="143">
        <f t="shared" si="74"/>
        <v>1</v>
      </c>
      <c r="CE19" s="2">
        <v>13.5</v>
      </c>
      <c r="CF19" s="109">
        <f t="shared" si="21"/>
        <v>1</v>
      </c>
      <c r="CG19" s="225">
        <v>1</v>
      </c>
      <c r="CH19" s="15">
        <f t="shared" si="75"/>
        <v>13.5</v>
      </c>
      <c r="CI19" s="109">
        <f t="shared" si="76"/>
        <v>1</v>
      </c>
      <c r="CJ19" s="225">
        <f t="shared" si="77"/>
        <v>1</v>
      </c>
      <c r="CK19" s="225">
        <f t="shared" si="78"/>
        <v>1</v>
      </c>
      <c r="CL19" s="15">
        <f t="shared" si="79"/>
        <v>9.8181818181818183</v>
      </c>
      <c r="CM19" s="98">
        <v>30</v>
      </c>
      <c r="CN19" s="205">
        <f t="shared" si="81"/>
        <v>7</v>
      </c>
      <c r="CO19" s="230">
        <f t="shared" si="82"/>
        <v>1</v>
      </c>
      <c r="CP19" s="204" t="str">
        <f t="shared" si="83"/>
        <v xml:space="preserve">مؤجل (ة) </v>
      </c>
      <c r="CQ19" s="208">
        <f t="shared" si="84"/>
        <v>10.424507575757577</v>
      </c>
      <c r="CR19" s="204" t="str">
        <f t="shared" si="85"/>
        <v xml:space="preserve">ناجح (ة)  </v>
      </c>
      <c r="CS19" s="13" t="str">
        <f t="shared" si="86"/>
        <v xml:space="preserve">الدورة الأولى </v>
      </c>
      <c r="CT19" s="204">
        <f t="shared" si="87"/>
        <v>10.424507575757577</v>
      </c>
      <c r="CU19" s="204" t="s">
        <v>39</v>
      </c>
      <c r="CV19" s="208" t="e">
        <f>#REF!</f>
        <v>#REF!</v>
      </c>
      <c r="CW19" s="204" t="e">
        <f>#REF!</f>
        <v>#REF!</v>
      </c>
      <c r="CX19" s="204" t="e">
        <f>#REF!</f>
        <v>#REF!</v>
      </c>
      <c r="CY19" s="204" t="e">
        <f>#REF!</f>
        <v>#REF!</v>
      </c>
      <c r="CZ19" s="204" t="e">
        <f>#REF!</f>
        <v>#REF!</v>
      </c>
      <c r="DA19" s="204" t="e">
        <f>#REF!</f>
        <v>#REF!</v>
      </c>
      <c r="DB19" s="204" t="e">
        <f t="shared" si="88"/>
        <v>#REF!</v>
      </c>
      <c r="DC19" s="204" t="e">
        <f>#REF!</f>
        <v>#REF!</v>
      </c>
      <c r="DD19" s="204" t="e">
        <f>#REF!</f>
        <v>#REF!</v>
      </c>
      <c r="DE19" s="204" t="e">
        <f>#REF!</f>
        <v>#REF!</v>
      </c>
      <c r="DF19" s="204" t="e">
        <f>#REF!</f>
        <v>#REF!</v>
      </c>
      <c r="DG19" s="204" t="e">
        <f>#REF!</f>
        <v>#REF!</v>
      </c>
      <c r="DH19" s="204" t="e">
        <f>#REF!</f>
        <v>#REF!</v>
      </c>
      <c r="DI19" s="204" t="e">
        <f t="shared" si="89"/>
        <v>#REF!</v>
      </c>
      <c r="DJ19" s="208">
        <f t="shared" si="90"/>
        <v>11.030833333333334</v>
      </c>
      <c r="DK19" s="208">
        <f t="shared" si="91"/>
        <v>30</v>
      </c>
      <c r="DL19" s="204">
        <f t="shared" si="92"/>
        <v>1</v>
      </c>
      <c r="DM19" s="208">
        <f t="shared" si="93"/>
        <v>9.8181818181818183</v>
      </c>
      <c r="DN19" s="208">
        <f t="shared" si="94"/>
        <v>30</v>
      </c>
      <c r="DO19" s="208">
        <f t="shared" si="95"/>
        <v>60</v>
      </c>
      <c r="DP19" s="204">
        <f t="shared" si="96"/>
        <v>1</v>
      </c>
      <c r="DQ19" s="204" t="e">
        <f t="shared" si="112"/>
        <v>#REF!</v>
      </c>
      <c r="DR19" s="20" t="e">
        <f t="shared" si="98"/>
        <v>#REF!</v>
      </c>
      <c r="DS19" s="231" t="e">
        <f t="shared" si="23"/>
        <v>#REF!</v>
      </c>
      <c r="DT19" s="232" t="e">
        <f t="shared" si="24"/>
        <v>#REF!</v>
      </c>
      <c r="DU19" s="228">
        <v>0</v>
      </c>
      <c r="DV19" s="228">
        <v>2</v>
      </c>
      <c r="DW19" s="228">
        <v>0</v>
      </c>
      <c r="DX19" s="103">
        <f t="shared" si="99"/>
        <v>1</v>
      </c>
      <c r="DY19" s="103">
        <f t="shared" si="100"/>
        <v>0</v>
      </c>
      <c r="DZ19" s="103">
        <f t="shared" si="101"/>
        <v>1</v>
      </c>
      <c r="EA19" s="103">
        <f t="shared" si="102"/>
        <v>0.96</v>
      </c>
      <c r="EB19" s="233" t="e">
        <f t="shared" si="103"/>
        <v>#REF!</v>
      </c>
      <c r="EC19" s="143"/>
      <c r="EE19" s="234" t="str">
        <f t="shared" si="104"/>
        <v xml:space="preserve">حمليل </v>
      </c>
      <c r="EF19" s="234" t="str">
        <f t="shared" si="105"/>
        <v xml:space="preserve"> درصاف</v>
      </c>
      <c r="EG19" s="16" t="e">
        <f t="shared" si="106"/>
        <v>#REF!</v>
      </c>
      <c r="EH19" s="16" t="e">
        <f t="shared" si="107"/>
        <v>#REF!</v>
      </c>
      <c r="EI19" s="16" t="e">
        <f t="shared" si="108"/>
        <v>#REF!</v>
      </c>
      <c r="EJ19" s="16" t="e">
        <f t="shared" si="109"/>
        <v>#REF!</v>
      </c>
      <c r="EK19" s="16" t="str">
        <f t="shared" si="110"/>
        <v xml:space="preserve">ناجح (ة)   </v>
      </c>
      <c r="EL19" s="2">
        <f t="shared" si="111"/>
        <v>60</v>
      </c>
    </row>
    <row r="20" spans="1:142" ht="14.1" customHeight="1">
      <c r="A20" s="106"/>
      <c r="B20" s="35">
        <v>13</v>
      </c>
      <c r="C20" s="181" t="s">
        <v>88</v>
      </c>
      <c r="D20" s="181" t="s">
        <v>89</v>
      </c>
      <c r="E20" s="10">
        <v>20.5</v>
      </c>
      <c r="F20" s="8">
        <f t="shared" si="30"/>
        <v>6</v>
      </c>
      <c r="G20" s="8">
        <v>1</v>
      </c>
      <c r="H20" s="15">
        <v>19</v>
      </c>
      <c r="I20" s="8">
        <f t="shared" si="31"/>
        <v>0</v>
      </c>
      <c r="J20" s="8">
        <v>1</v>
      </c>
      <c r="K20" s="6">
        <v>21</v>
      </c>
      <c r="L20" s="8">
        <f t="shared" si="32"/>
        <v>6</v>
      </c>
      <c r="M20" s="8">
        <v>1</v>
      </c>
      <c r="N20" s="3">
        <f t="shared" si="33"/>
        <v>10.083333333333334</v>
      </c>
      <c r="O20" s="117">
        <f t="shared" si="34"/>
        <v>18</v>
      </c>
      <c r="P20" s="117">
        <f t="shared" si="35"/>
        <v>3</v>
      </c>
      <c r="Q20" s="117">
        <f t="shared" si="36"/>
        <v>1</v>
      </c>
      <c r="R20" s="6">
        <v>17</v>
      </c>
      <c r="S20" s="94">
        <f t="shared" si="37"/>
        <v>0</v>
      </c>
      <c r="T20" s="8">
        <v>1</v>
      </c>
      <c r="U20" s="150">
        <v>20</v>
      </c>
      <c r="V20" s="94">
        <f t="shared" si="38"/>
        <v>4</v>
      </c>
      <c r="W20" s="8">
        <v>1</v>
      </c>
      <c r="X20" s="3">
        <f t="shared" si="39"/>
        <v>9.25</v>
      </c>
      <c r="Y20" s="7">
        <f t="shared" si="40"/>
        <v>4</v>
      </c>
      <c r="Z20" s="7">
        <f t="shared" si="41"/>
        <v>2</v>
      </c>
      <c r="AA20" s="7">
        <f t="shared" si="42"/>
        <v>1</v>
      </c>
      <c r="AB20" s="6">
        <v>12</v>
      </c>
      <c r="AC20" s="8">
        <f t="shared" si="43"/>
        <v>2</v>
      </c>
      <c r="AD20" s="8">
        <v>1</v>
      </c>
      <c r="AE20" s="3">
        <f t="shared" si="44"/>
        <v>12</v>
      </c>
      <c r="AF20" s="7">
        <f t="shared" si="45"/>
        <v>2</v>
      </c>
      <c r="AG20" s="7">
        <f t="shared" si="46"/>
        <v>1</v>
      </c>
      <c r="AH20" s="7">
        <f t="shared" si="47"/>
        <v>1</v>
      </c>
      <c r="AI20" s="68">
        <v>10.25</v>
      </c>
      <c r="AJ20" s="8">
        <f t="shared" si="48"/>
        <v>1</v>
      </c>
      <c r="AK20" s="8">
        <v>1</v>
      </c>
      <c r="AL20" s="3">
        <f t="shared" si="49"/>
        <v>10.25</v>
      </c>
      <c r="AM20" s="7">
        <f t="shared" si="50"/>
        <v>1</v>
      </c>
      <c r="AN20" s="7">
        <f t="shared" si="51"/>
        <v>1</v>
      </c>
      <c r="AO20" s="7">
        <f t="shared" si="52"/>
        <v>1</v>
      </c>
      <c r="AP20" s="57">
        <f t="shared" si="11"/>
        <v>9.9791666666666661</v>
      </c>
      <c r="AQ20" s="56">
        <v>30</v>
      </c>
      <c r="AR20" s="178" t="str">
        <f t="shared" si="53"/>
        <v xml:space="preserve">مؤجل (ة) </v>
      </c>
      <c r="AS20" s="56">
        <f t="shared" si="54"/>
        <v>7</v>
      </c>
      <c r="AT20" s="56">
        <f t="shared" si="55"/>
        <v>1</v>
      </c>
      <c r="AU20" s="87" t="str">
        <f t="shared" si="56"/>
        <v xml:space="preserve">الدورة الأولى </v>
      </c>
      <c r="AV20" s="72" t="s">
        <v>39</v>
      </c>
      <c r="AW20" s="13"/>
      <c r="AX20" s="19">
        <v>13</v>
      </c>
      <c r="AY20" s="169" t="str">
        <f t="shared" si="13"/>
        <v>خذري</v>
      </c>
      <c r="AZ20" s="169" t="str">
        <f t="shared" si="14"/>
        <v xml:space="preserve"> شيماء</v>
      </c>
      <c r="BA20" s="172">
        <v>26</v>
      </c>
      <c r="BB20" s="19">
        <f t="shared" si="57"/>
        <v>6</v>
      </c>
      <c r="BC20" s="19">
        <v>1</v>
      </c>
      <c r="BD20" s="172">
        <v>11.75</v>
      </c>
      <c r="BE20" s="19">
        <f t="shared" si="58"/>
        <v>0</v>
      </c>
      <c r="BF20" s="19">
        <v>1</v>
      </c>
      <c r="BG20" s="172">
        <v>23.5</v>
      </c>
      <c r="BH20" s="19">
        <f t="shared" si="59"/>
        <v>6</v>
      </c>
      <c r="BI20" s="19">
        <v>1</v>
      </c>
      <c r="BJ20" s="192">
        <f t="shared" si="60"/>
        <v>10.208333333333334</v>
      </c>
      <c r="BK20" s="196">
        <f t="shared" si="61"/>
        <v>18</v>
      </c>
      <c r="BL20" s="123">
        <f t="shared" si="62"/>
        <v>3</v>
      </c>
      <c r="BM20" s="123">
        <f t="shared" si="63"/>
        <v>1</v>
      </c>
      <c r="BN20" s="172">
        <v>20.5</v>
      </c>
      <c r="BO20" s="21">
        <f t="shared" si="64"/>
        <v>3</v>
      </c>
      <c r="BP20" s="21">
        <v>1</v>
      </c>
      <c r="BQ20" s="82">
        <v>14</v>
      </c>
      <c r="BR20" s="21">
        <f t="shared" si="65"/>
        <v>4</v>
      </c>
      <c r="BS20" s="21">
        <v>1</v>
      </c>
      <c r="BT20" s="135">
        <f t="shared" si="66"/>
        <v>14</v>
      </c>
      <c r="BU20" s="123">
        <f t="shared" si="67"/>
        <v>4</v>
      </c>
      <c r="BV20" s="123">
        <f t="shared" si="68"/>
        <v>2</v>
      </c>
      <c r="BW20" s="123">
        <f t="shared" si="69"/>
        <v>1</v>
      </c>
      <c r="BX20" s="84">
        <v>13</v>
      </c>
      <c r="BY20" s="41">
        <f t="shared" si="70"/>
        <v>2</v>
      </c>
      <c r="BZ20" s="26">
        <v>1</v>
      </c>
      <c r="CA20" s="132">
        <f t="shared" si="71"/>
        <v>13</v>
      </c>
      <c r="CB20" s="123">
        <f t="shared" si="72"/>
        <v>2</v>
      </c>
      <c r="CC20" s="123">
        <f t="shared" si="73"/>
        <v>1</v>
      </c>
      <c r="CD20" s="123">
        <f t="shared" si="74"/>
        <v>1</v>
      </c>
      <c r="CE20" s="172">
        <v>9.5</v>
      </c>
      <c r="CF20" s="27">
        <f t="shared" si="21"/>
        <v>0</v>
      </c>
      <c r="CG20" s="26">
        <v>1</v>
      </c>
      <c r="CH20" s="51">
        <f t="shared" si="75"/>
        <v>9.5</v>
      </c>
      <c r="CI20" s="115">
        <f t="shared" si="76"/>
        <v>0</v>
      </c>
      <c r="CJ20" s="116">
        <f t="shared" si="77"/>
        <v>1</v>
      </c>
      <c r="CK20" s="116">
        <f t="shared" si="78"/>
        <v>1</v>
      </c>
      <c r="CL20" s="60">
        <f t="shared" si="79"/>
        <v>10.75</v>
      </c>
      <c r="CM20" s="137">
        <f t="shared" si="80"/>
        <v>30</v>
      </c>
      <c r="CN20" s="59">
        <f t="shared" si="81"/>
        <v>7</v>
      </c>
      <c r="CO20" s="61">
        <f t="shared" si="82"/>
        <v>1</v>
      </c>
      <c r="CP20" s="55" t="str">
        <f t="shared" si="83"/>
        <v xml:space="preserve">ناجح (ة)  </v>
      </c>
      <c r="CQ20" s="54">
        <f t="shared" si="84"/>
        <v>10.364583333333332</v>
      </c>
      <c r="CR20" s="55" t="str">
        <f t="shared" si="85"/>
        <v xml:space="preserve">ناجح (ة)  </v>
      </c>
      <c r="CS20" s="13" t="str">
        <f t="shared" si="86"/>
        <v xml:space="preserve">الدورة الأولى </v>
      </c>
      <c r="CT20" s="87">
        <f t="shared" si="87"/>
        <v>10.364583333333332</v>
      </c>
      <c r="CU20" s="24" t="s">
        <v>39</v>
      </c>
      <c r="CV20" s="88" t="e">
        <f>#REF!</f>
        <v>#REF!</v>
      </c>
      <c r="CW20" s="87" t="e">
        <f>#REF!</f>
        <v>#REF!</v>
      </c>
      <c r="CX20" s="87" t="e">
        <f>#REF!</f>
        <v>#REF!</v>
      </c>
      <c r="CY20" s="87" t="e">
        <f>#REF!</f>
        <v>#REF!</v>
      </c>
      <c r="CZ20" s="87" t="e">
        <f>#REF!</f>
        <v>#REF!</v>
      </c>
      <c r="DA20" s="87" t="e">
        <f>#REF!</f>
        <v>#REF!</v>
      </c>
      <c r="DB20" s="159" t="e">
        <f t="shared" si="88"/>
        <v>#REF!</v>
      </c>
      <c r="DC20" s="118" t="e">
        <f>#REF!</f>
        <v>#REF!</v>
      </c>
      <c r="DD20" s="118" t="e">
        <f>#REF!</f>
        <v>#REF!</v>
      </c>
      <c r="DE20" s="118" t="e">
        <f>#REF!</f>
        <v>#REF!</v>
      </c>
      <c r="DF20" s="118" t="e">
        <f>#REF!</f>
        <v>#REF!</v>
      </c>
      <c r="DG20" s="118" t="e">
        <f>#REF!</f>
        <v>#REF!</v>
      </c>
      <c r="DH20" s="118" t="e">
        <f>#REF!</f>
        <v>#REF!</v>
      </c>
      <c r="DI20" s="159" t="e">
        <f t="shared" si="89"/>
        <v>#REF!</v>
      </c>
      <c r="DJ20" s="88">
        <f t="shared" si="90"/>
        <v>9.9791666666666661</v>
      </c>
      <c r="DK20" s="88">
        <f t="shared" si="91"/>
        <v>30</v>
      </c>
      <c r="DL20" s="87">
        <f t="shared" si="92"/>
        <v>1</v>
      </c>
      <c r="DM20" s="88">
        <f t="shared" si="93"/>
        <v>10.75</v>
      </c>
      <c r="DN20" s="88">
        <f t="shared" si="94"/>
        <v>30</v>
      </c>
      <c r="DO20" s="170">
        <f t="shared" si="95"/>
        <v>60</v>
      </c>
      <c r="DP20" s="87">
        <f t="shared" si="96"/>
        <v>1</v>
      </c>
      <c r="DQ20" s="114" t="e">
        <f t="shared" si="112"/>
        <v>#REF!</v>
      </c>
      <c r="DR20" s="20" t="e">
        <f t="shared" si="98"/>
        <v>#REF!</v>
      </c>
      <c r="DS20" s="66" t="e">
        <f t="shared" si="23"/>
        <v>#REF!</v>
      </c>
      <c r="DT20" s="185" t="e">
        <f t="shared" si="24"/>
        <v>#REF!</v>
      </c>
      <c r="DU20" s="86">
        <v>1</v>
      </c>
      <c r="DV20" s="32">
        <v>1</v>
      </c>
      <c r="DW20" s="32">
        <v>0</v>
      </c>
      <c r="DX20" s="103">
        <f t="shared" si="99"/>
        <v>1</v>
      </c>
      <c r="DY20" s="103">
        <f t="shared" si="100"/>
        <v>0</v>
      </c>
      <c r="DZ20" s="103">
        <f t="shared" si="101"/>
        <v>1</v>
      </c>
      <c r="EA20" s="103">
        <f t="shared" si="102"/>
        <v>0.96</v>
      </c>
      <c r="EB20" s="105" t="e">
        <f t="shared" si="103"/>
        <v>#REF!</v>
      </c>
      <c r="EC20" s="29"/>
      <c r="EE20" s="171" t="str">
        <f t="shared" si="104"/>
        <v>خذري</v>
      </c>
      <c r="EF20" s="171" t="str">
        <f t="shared" si="105"/>
        <v xml:space="preserve"> شيماء</v>
      </c>
      <c r="EG20" s="19" t="e">
        <f t="shared" si="106"/>
        <v>#REF!</v>
      </c>
      <c r="EH20" s="19" t="e">
        <f t="shared" si="107"/>
        <v>#REF!</v>
      </c>
      <c r="EI20" s="19" t="e">
        <f t="shared" si="108"/>
        <v>#REF!</v>
      </c>
      <c r="EJ20" s="19" t="e">
        <f t="shared" si="109"/>
        <v>#REF!</v>
      </c>
      <c r="EK20" s="19" t="str">
        <f t="shared" si="110"/>
        <v xml:space="preserve">ناجح (ة)   </v>
      </c>
      <c r="EL20" s="172">
        <f t="shared" si="111"/>
        <v>60</v>
      </c>
    </row>
    <row r="21" spans="1:142" ht="14.1" customHeight="1">
      <c r="B21" s="243">
        <v>14</v>
      </c>
      <c r="C21" s="181" t="s">
        <v>90</v>
      </c>
      <c r="D21" s="181" t="s">
        <v>89</v>
      </c>
      <c r="E21" s="10">
        <v>20</v>
      </c>
      <c r="F21" s="8">
        <f t="shared" si="30"/>
        <v>6</v>
      </c>
      <c r="G21" s="8">
        <v>1</v>
      </c>
      <c r="H21" s="15">
        <v>26</v>
      </c>
      <c r="I21" s="8">
        <f t="shared" si="31"/>
        <v>6</v>
      </c>
      <c r="J21" s="8">
        <v>1</v>
      </c>
      <c r="K21" s="6">
        <v>28</v>
      </c>
      <c r="L21" s="8">
        <f t="shared" si="32"/>
        <v>6</v>
      </c>
      <c r="M21" s="8">
        <v>1</v>
      </c>
      <c r="N21" s="3">
        <f t="shared" si="33"/>
        <v>12.333333333333334</v>
      </c>
      <c r="O21" s="117">
        <f t="shared" si="34"/>
        <v>18</v>
      </c>
      <c r="P21" s="117">
        <f t="shared" si="35"/>
        <v>3</v>
      </c>
      <c r="Q21" s="117">
        <f t="shared" si="36"/>
        <v>1</v>
      </c>
      <c r="R21" s="6">
        <v>29</v>
      </c>
      <c r="S21" s="94">
        <f t="shared" si="37"/>
        <v>5</v>
      </c>
      <c r="T21" s="8">
        <v>1</v>
      </c>
      <c r="U21" s="150">
        <v>26.5</v>
      </c>
      <c r="V21" s="94">
        <f t="shared" si="38"/>
        <v>4</v>
      </c>
      <c r="W21" s="8">
        <v>1</v>
      </c>
      <c r="X21" s="3">
        <f t="shared" si="39"/>
        <v>13.875</v>
      </c>
      <c r="Y21" s="7">
        <f t="shared" si="40"/>
        <v>9</v>
      </c>
      <c r="Z21" s="7">
        <f t="shared" si="41"/>
        <v>2</v>
      </c>
      <c r="AA21" s="7">
        <f t="shared" si="42"/>
        <v>1</v>
      </c>
      <c r="AB21" s="6">
        <v>18.62</v>
      </c>
      <c r="AC21" s="8">
        <f t="shared" si="43"/>
        <v>2</v>
      </c>
      <c r="AD21" s="8">
        <v>1</v>
      </c>
      <c r="AE21" s="3">
        <f t="shared" si="44"/>
        <v>18.62</v>
      </c>
      <c r="AF21" s="7">
        <f t="shared" si="45"/>
        <v>2</v>
      </c>
      <c r="AG21" s="7">
        <f t="shared" si="46"/>
        <v>1</v>
      </c>
      <c r="AH21" s="7">
        <f t="shared" si="47"/>
        <v>1</v>
      </c>
      <c r="AI21" s="68">
        <v>14.25</v>
      </c>
      <c r="AJ21" s="8">
        <f t="shared" si="48"/>
        <v>1</v>
      </c>
      <c r="AK21" s="8">
        <v>1</v>
      </c>
      <c r="AL21" s="3">
        <f t="shared" si="49"/>
        <v>14.25</v>
      </c>
      <c r="AM21" s="7">
        <f t="shared" si="50"/>
        <v>1</v>
      </c>
      <c r="AN21" s="7">
        <f t="shared" si="51"/>
        <v>1</v>
      </c>
      <c r="AO21" s="7">
        <f t="shared" si="52"/>
        <v>1</v>
      </c>
      <c r="AP21" s="57">
        <f t="shared" si="11"/>
        <v>13.530833333333334</v>
      </c>
      <c r="AQ21" s="56">
        <f t="shared" si="12"/>
        <v>30</v>
      </c>
      <c r="AR21" s="178" t="str">
        <f t="shared" si="53"/>
        <v xml:space="preserve">ناجح(ة)  </v>
      </c>
      <c r="AS21" s="56">
        <f t="shared" si="54"/>
        <v>7</v>
      </c>
      <c r="AT21" s="56">
        <f t="shared" si="55"/>
        <v>1</v>
      </c>
      <c r="AU21" s="87" t="str">
        <f t="shared" si="56"/>
        <v xml:space="preserve">الدورة الأولى </v>
      </c>
      <c r="AV21" s="72" t="s">
        <v>39</v>
      </c>
      <c r="AW21" s="13"/>
      <c r="AX21" s="148">
        <v>14</v>
      </c>
      <c r="AY21" s="169" t="str">
        <f t="shared" si="13"/>
        <v xml:space="preserve">دريسي </v>
      </c>
      <c r="AZ21" s="169" t="str">
        <f t="shared" si="14"/>
        <v xml:space="preserve"> شيماء</v>
      </c>
      <c r="BA21" s="172">
        <v>29</v>
      </c>
      <c r="BB21" s="19">
        <f t="shared" si="57"/>
        <v>6</v>
      </c>
      <c r="BC21" s="19">
        <v>1</v>
      </c>
      <c r="BD21" s="172">
        <v>15.5</v>
      </c>
      <c r="BE21" s="19">
        <f t="shared" si="58"/>
        <v>0</v>
      </c>
      <c r="BF21" s="19">
        <v>1</v>
      </c>
      <c r="BG21" s="172">
        <v>33</v>
      </c>
      <c r="BH21" s="19">
        <f t="shared" si="59"/>
        <v>6</v>
      </c>
      <c r="BI21" s="19">
        <v>1</v>
      </c>
      <c r="BJ21" s="244">
        <f t="shared" si="60"/>
        <v>12.916666666666666</v>
      </c>
      <c r="BK21" s="245">
        <f t="shared" si="61"/>
        <v>18</v>
      </c>
      <c r="BL21" s="123">
        <f t="shared" si="62"/>
        <v>3</v>
      </c>
      <c r="BM21" s="123">
        <f t="shared" si="63"/>
        <v>1</v>
      </c>
      <c r="BN21" s="172">
        <v>27.25</v>
      </c>
      <c r="BO21" s="21">
        <f t="shared" si="64"/>
        <v>3</v>
      </c>
      <c r="BP21" s="21">
        <v>1</v>
      </c>
      <c r="BQ21" s="82">
        <v>14</v>
      </c>
      <c r="BR21" s="21">
        <f t="shared" si="65"/>
        <v>4</v>
      </c>
      <c r="BS21" s="21">
        <v>1</v>
      </c>
      <c r="BT21" s="246">
        <f t="shared" si="66"/>
        <v>14</v>
      </c>
      <c r="BU21" s="247">
        <f t="shared" si="67"/>
        <v>4</v>
      </c>
      <c r="BV21" s="123">
        <f t="shared" si="68"/>
        <v>2</v>
      </c>
      <c r="BW21" s="123">
        <f t="shared" si="69"/>
        <v>1</v>
      </c>
      <c r="BX21" s="84">
        <v>14</v>
      </c>
      <c r="BY21" s="41">
        <f t="shared" si="70"/>
        <v>2</v>
      </c>
      <c r="BZ21" s="26">
        <v>1</v>
      </c>
      <c r="CA21" s="248">
        <f t="shared" si="71"/>
        <v>14</v>
      </c>
      <c r="CB21" s="247">
        <f t="shared" si="72"/>
        <v>2</v>
      </c>
      <c r="CC21" s="123">
        <f t="shared" si="73"/>
        <v>1</v>
      </c>
      <c r="CD21" s="123">
        <f t="shared" si="74"/>
        <v>1</v>
      </c>
      <c r="CE21" s="172">
        <v>15</v>
      </c>
      <c r="CF21" s="27">
        <f t="shared" si="21"/>
        <v>1</v>
      </c>
      <c r="CG21" s="26">
        <v>1</v>
      </c>
      <c r="CH21" s="254">
        <f t="shared" si="75"/>
        <v>15</v>
      </c>
      <c r="CI21" s="255">
        <f t="shared" si="76"/>
        <v>1</v>
      </c>
      <c r="CJ21" s="116">
        <f t="shared" si="77"/>
        <v>1</v>
      </c>
      <c r="CK21" s="116">
        <f t="shared" si="78"/>
        <v>1</v>
      </c>
      <c r="CL21" s="253">
        <f t="shared" si="79"/>
        <v>13.431818181818182</v>
      </c>
      <c r="CM21" s="250">
        <f t="shared" si="80"/>
        <v>30</v>
      </c>
      <c r="CN21" s="59">
        <f t="shared" si="81"/>
        <v>7</v>
      </c>
      <c r="CO21" s="61">
        <f t="shared" si="82"/>
        <v>1</v>
      </c>
      <c r="CP21" s="55" t="str">
        <f t="shared" si="83"/>
        <v xml:space="preserve">ناجح (ة)  </v>
      </c>
      <c r="CQ21" s="251">
        <f t="shared" si="84"/>
        <v>13.481325757575757</v>
      </c>
      <c r="CR21" s="252" t="str">
        <f t="shared" si="85"/>
        <v xml:space="preserve">ناجح (ة)  </v>
      </c>
      <c r="CS21" s="13" t="str">
        <f t="shared" si="86"/>
        <v xml:space="preserve">الدورة الأولى </v>
      </c>
      <c r="CT21" s="87">
        <f t="shared" si="87"/>
        <v>13.481325757575757</v>
      </c>
      <c r="CU21" s="24" t="s">
        <v>39</v>
      </c>
      <c r="CV21" s="88" t="e">
        <f>#REF!</f>
        <v>#REF!</v>
      </c>
      <c r="CW21" s="87" t="e">
        <f>#REF!</f>
        <v>#REF!</v>
      </c>
      <c r="CX21" s="87" t="e">
        <f>#REF!</f>
        <v>#REF!</v>
      </c>
      <c r="CY21" s="87" t="e">
        <f>#REF!</f>
        <v>#REF!</v>
      </c>
      <c r="CZ21" s="87" t="e">
        <f>#REF!</f>
        <v>#REF!</v>
      </c>
      <c r="DA21" s="87" t="e">
        <f>#REF!</f>
        <v>#REF!</v>
      </c>
      <c r="DB21" s="159" t="e">
        <f t="shared" si="88"/>
        <v>#REF!</v>
      </c>
      <c r="DC21" s="118" t="e">
        <f>#REF!</f>
        <v>#REF!</v>
      </c>
      <c r="DD21" s="118" t="e">
        <f>#REF!</f>
        <v>#REF!</v>
      </c>
      <c r="DE21" s="118" t="e">
        <f>#REF!</f>
        <v>#REF!</v>
      </c>
      <c r="DF21" s="118" t="e">
        <f>#REF!</f>
        <v>#REF!</v>
      </c>
      <c r="DG21" s="118" t="e">
        <f>#REF!</f>
        <v>#REF!</v>
      </c>
      <c r="DH21" s="118" t="e">
        <f>#REF!</f>
        <v>#REF!</v>
      </c>
      <c r="DI21" s="159" t="e">
        <f t="shared" si="89"/>
        <v>#REF!</v>
      </c>
      <c r="DJ21" s="88">
        <f t="shared" si="90"/>
        <v>13.530833333333334</v>
      </c>
      <c r="DK21" s="88">
        <f t="shared" si="91"/>
        <v>30</v>
      </c>
      <c r="DL21" s="87">
        <f t="shared" si="92"/>
        <v>1</v>
      </c>
      <c r="DM21" s="88">
        <f t="shared" si="93"/>
        <v>13.431818181818182</v>
      </c>
      <c r="DN21" s="88">
        <f t="shared" si="94"/>
        <v>30</v>
      </c>
      <c r="DO21" s="170">
        <f t="shared" si="95"/>
        <v>60</v>
      </c>
      <c r="DP21" s="87">
        <f t="shared" si="96"/>
        <v>1</v>
      </c>
      <c r="DQ21" s="114" t="e">
        <f t="shared" si="112"/>
        <v>#REF!</v>
      </c>
      <c r="DR21" s="20" t="e">
        <f t="shared" si="98"/>
        <v>#REF!</v>
      </c>
      <c r="DS21" s="66" t="e">
        <f t="shared" si="23"/>
        <v>#REF!</v>
      </c>
      <c r="DT21" s="185" t="e">
        <f t="shared" si="24"/>
        <v>#REF!</v>
      </c>
      <c r="DU21" s="86">
        <v>0</v>
      </c>
      <c r="DV21" s="32">
        <v>0</v>
      </c>
      <c r="DW21" s="32">
        <v>0</v>
      </c>
      <c r="DX21" s="103">
        <f t="shared" si="99"/>
        <v>0</v>
      </c>
      <c r="DY21" s="103">
        <f t="shared" si="100"/>
        <v>0</v>
      </c>
      <c r="DZ21" s="103">
        <f t="shared" si="101"/>
        <v>0</v>
      </c>
      <c r="EA21" s="103">
        <f t="shared" si="102"/>
        <v>1</v>
      </c>
      <c r="EB21" s="105" t="e">
        <f t="shared" si="103"/>
        <v>#REF!</v>
      </c>
      <c r="EC21" s="29"/>
      <c r="EE21" s="171" t="str">
        <f t="shared" si="104"/>
        <v xml:space="preserve">دريسي </v>
      </c>
      <c r="EF21" s="171" t="str">
        <f t="shared" si="105"/>
        <v xml:space="preserve"> شيماء</v>
      </c>
      <c r="EG21" s="19" t="e">
        <f t="shared" si="106"/>
        <v>#REF!</v>
      </c>
      <c r="EH21" s="19" t="e">
        <f t="shared" si="107"/>
        <v>#REF!</v>
      </c>
      <c r="EI21" s="19" t="e">
        <f t="shared" si="108"/>
        <v>#REF!</v>
      </c>
      <c r="EJ21" s="19" t="e">
        <f t="shared" si="109"/>
        <v>#REF!</v>
      </c>
      <c r="EK21" s="19" t="str">
        <f t="shared" si="110"/>
        <v xml:space="preserve">ناجح (ة)   </v>
      </c>
      <c r="EL21" s="172">
        <f t="shared" si="111"/>
        <v>60</v>
      </c>
    </row>
    <row r="22" spans="1:142" s="1" customFormat="1" ht="14.1" customHeight="1">
      <c r="B22" s="35">
        <v>15</v>
      </c>
      <c r="C22" s="145" t="s">
        <v>91</v>
      </c>
      <c r="D22" s="145" t="s">
        <v>92</v>
      </c>
      <c r="E22" s="150">
        <v>23</v>
      </c>
      <c r="F22" s="8">
        <f t="shared" si="30"/>
        <v>6</v>
      </c>
      <c r="G22" s="8">
        <v>1</v>
      </c>
      <c r="H22" s="15">
        <v>23</v>
      </c>
      <c r="I22" s="8">
        <f t="shared" si="31"/>
        <v>6</v>
      </c>
      <c r="J22" s="8">
        <v>1</v>
      </c>
      <c r="K22" s="6">
        <v>21</v>
      </c>
      <c r="L22" s="8">
        <f t="shared" si="32"/>
        <v>6</v>
      </c>
      <c r="M22" s="8">
        <v>1</v>
      </c>
      <c r="N22" s="6">
        <f t="shared" si="33"/>
        <v>11.166666666666666</v>
      </c>
      <c r="O22" s="204">
        <f t="shared" si="34"/>
        <v>18</v>
      </c>
      <c r="P22" s="204">
        <f t="shared" si="35"/>
        <v>3</v>
      </c>
      <c r="Q22" s="204">
        <f t="shared" si="36"/>
        <v>1</v>
      </c>
      <c r="R22" s="6">
        <v>26</v>
      </c>
      <c r="S22" s="149">
        <f t="shared" si="37"/>
        <v>5</v>
      </c>
      <c r="T22" s="8">
        <v>1</v>
      </c>
      <c r="U22" s="150">
        <v>16</v>
      </c>
      <c r="V22" s="149">
        <f t="shared" si="38"/>
        <v>0</v>
      </c>
      <c r="W22" s="8">
        <v>1</v>
      </c>
      <c r="X22" s="6">
        <f t="shared" si="39"/>
        <v>10.5</v>
      </c>
      <c r="Y22" s="8">
        <f t="shared" si="40"/>
        <v>9</v>
      </c>
      <c r="Z22" s="8">
        <f t="shared" si="41"/>
        <v>2</v>
      </c>
      <c r="AA22" s="8">
        <f t="shared" si="42"/>
        <v>1</v>
      </c>
      <c r="AB22" s="6">
        <v>10.25</v>
      </c>
      <c r="AC22" s="8">
        <f t="shared" si="43"/>
        <v>2</v>
      </c>
      <c r="AD22" s="8">
        <v>1</v>
      </c>
      <c r="AE22" s="6">
        <f t="shared" si="44"/>
        <v>10.25</v>
      </c>
      <c r="AF22" s="8">
        <f t="shared" si="45"/>
        <v>2</v>
      </c>
      <c r="AG22" s="8">
        <f t="shared" si="46"/>
        <v>1</v>
      </c>
      <c r="AH22" s="8">
        <f t="shared" si="47"/>
        <v>1</v>
      </c>
      <c r="AI22" s="208">
        <v>8</v>
      </c>
      <c r="AJ22" s="8">
        <f t="shared" si="48"/>
        <v>0</v>
      </c>
      <c r="AK22" s="8">
        <v>1</v>
      </c>
      <c r="AL22" s="6">
        <f t="shared" si="49"/>
        <v>8</v>
      </c>
      <c r="AM22" s="8">
        <f t="shared" si="50"/>
        <v>0</v>
      </c>
      <c r="AN22" s="8">
        <f t="shared" si="51"/>
        <v>1</v>
      </c>
      <c r="AO22" s="8">
        <f t="shared" si="52"/>
        <v>1</v>
      </c>
      <c r="AP22" s="209">
        <f t="shared" si="11"/>
        <v>10.604166666666666</v>
      </c>
      <c r="AQ22" s="206">
        <f t="shared" si="12"/>
        <v>30</v>
      </c>
      <c r="AR22" s="120" t="str">
        <f t="shared" si="53"/>
        <v xml:space="preserve">ناجح(ة)  </v>
      </c>
      <c r="AS22" s="206">
        <f t="shared" si="54"/>
        <v>7</v>
      </c>
      <c r="AT22" s="206">
        <f t="shared" si="55"/>
        <v>1</v>
      </c>
      <c r="AU22" s="204" t="str">
        <f t="shared" si="56"/>
        <v xml:space="preserve">الدورة الأولى </v>
      </c>
      <c r="AV22" s="213" t="s">
        <v>39</v>
      </c>
      <c r="AW22" s="13"/>
      <c r="AX22" s="16">
        <v>15</v>
      </c>
      <c r="AY22" s="210" t="str">
        <f t="shared" si="13"/>
        <v xml:space="preserve">دغمان </v>
      </c>
      <c r="AZ22" s="210" t="str">
        <f t="shared" si="14"/>
        <v>سومية</v>
      </c>
      <c r="BA22" s="2">
        <v>30</v>
      </c>
      <c r="BB22" s="16">
        <f t="shared" si="57"/>
        <v>6</v>
      </c>
      <c r="BC22" s="16">
        <v>1</v>
      </c>
      <c r="BD22" s="2">
        <v>11.75</v>
      </c>
      <c r="BE22" s="16">
        <f t="shared" si="58"/>
        <v>0</v>
      </c>
      <c r="BF22" s="16">
        <v>1</v>
      </c>
      <c r="BG22" s="2">
        <v>20</v>
      </c>
      <c r="BH22" s="16">
        <f t="shared" si="59"/>
        <v>6</v>
      </c>
      <c r="BI22" s="16">
        <v>1</v>
      </c>
      <c r="BJ22" s="2">
        <f t="shared" si="60"/>
        <v>10.291666666666666</v>
      </c>
      <c r="BK22" s="119">
        <f t="shared" si="61"/>
        <v>18</v>
      </c>
      <c r="BL22" s="143">
        <f t="shared" si="62"/>
        <v>3</v>
      </c>
      <c r="BM22" s="143">
        <f t="shared" si="63"/>
        <v>1</v>
      </c>
      <c r="BN22" s="2">
        <v>13.25</v>
      </c>
      <c r="BO22" s="143">
        <f t="shared" si="64"/>
        <v>0</v>
      </c>
      <c r="BP22" s="143">
        <v>1</v>
      </c>
      <c r="BQ22" s="152">
        <v>14</v>
      </c>
      <c r="BR22" s="143">
        <f t="shared" si="65"/>
        <v>4</v>
      </c>
      <c r="BS22" s="143">
        <v>1</v>
      </c>
      <c r="BT22" s="229">
        <f t="shared" si="66"/>
        <v>14</v>
      </c>
      <c r="BU22" s="143">
        <f t="shared" si="67"/>
        <v>4</v>
      </c>
      <c r="BV22" s="143">
        <f t="shared" si="68"/>
        <v>2</v>
      </c>
      <c r="BW22" s="143">
        <f t="shared" si="69"/>
        <v>1</v>
      </c>
      <c r="BX22" s="229">
        <v>13.5</v>
      </c>
      <c r="BY22" s="109">
        <f t="shared" si="70"/>
        <v>2</v>
      </c>
      <c r="BZ22" s="225">
        <v>1</v>
      </c>
      <c r="CA22" s="152">
        <f t="shared" si="71"/>
        <v>13.5</v>
      </c>
      <c r="CB22" s="143">
        <f t="shared" si="72"/>
        <v>2</v>
      </c>
      <c r="CC22" s="143">
        <f t="shared" si="73"/>
        <v>1</v>
      </c>
      <c r="CD22" s="143">
        <f t="shared" si="74"/>
        <v>1</v>
      </c>
      <c r="CE22" s="2">
        <v>11</v>
      </c>
      <c r="CF22" s="109">
        <f t="shared" si="21"/>
        <v>1</v>
      </c>
      <c r="CG22" s="225">
        <v>1</v>
      </c>
      <c r="CH22" s="15">
        <f t="shared" si="75"/>
        <v>11</v>
      </c>
      <c r="CI22" s="109">
        <f t="shared" si="76"/>
        <v>1</v>
      </c>
      <c r="CJ22" s="225">
        <f t="shared" si="77"/>
        <v>1</v>
      </c>
      <c r="CK22" s="225">
        <f t="shared" si="78"/>
        <v>1</v>
      </c>
      <c r="CL22" s="15">
        <f t="shared" si="79"/>
        <v>10.318181818181818</v>
      </c>
      <c r="CM22" s="98">
        <f t="shared" si="80"/>
        <v>30</v>
      </c>
      <c r="CN22" s="205">
        <f t="shared" si="81"/>
        <v>7</v>
      </c>
      <c r="CO22" s="230">
        <f t="shared" si="82"/>
        <v>1</v>
      </c>
      <c r="CP22" s="204" t="str">
        <f t="shared" si="83"/>
        <v xml:space="preserve">ناجح (ة)  </v>
      </c>
      <c r="CQ22" s="208">
        <f t="shared" si="84"/>
        <v>10.461174242424242</v>
      </c>
      <c r="CR22" s="204" t="str">
        <f t="shared" si="85"/>
        <v xml:space="preserve">ناجح (ة)  </v>
      </c>
      <c r="CS22" s="13" t="str">
        <f t="shared" si="86"/>
        <v xml:space="preserve">الدورة الأولى </v>
      </c>
      <c r="CT22" s="204">
        <f t="shared" si="87"/>
        <v>10.461174242424242</v>
      </c>
      <c r="CU22" s="204" t="s">
        <v>39</v>
      </c>
      <c r="CV22" s="208" t="e">
        <f>#REF!</f>
        <v>#REF!</v>
      </c>
      <c r="CW22" s="204" t="e">
        <f>#REF!</f>
        <v>#REF!</v>
      </c>
      <c r="CX22" s="204" t="e">
        <f>#REF!</f>
        <v>#REF!</v>
      </c>
      <c r="CY22" s="204" t="e">
        <f>#REF!</f>
        <v>#REF!</v>
      </c>
      <c r="CZ22" s="204" t="e">
        <f>#REF!</f>
        <v>#REF!</v>
      </c>
      <c r="DA22" s="204" t="e">
        <f>#REF!</f>
        <v>#REF!</v>
      </c>
      <c r="DB22" s="204" t="e">
        <f t="shared" si="88"/>
        <v>#REF!</v>
      </c>
      <c r="DC22" s="204" t="e">
        <f>#REF!</f>
        <v>#REF!</v>
      </c>
      <c r="DD22" s="204" t="e">
        <f>#REF!</f>
        <v>#REF!</v>
      </c>
      <c r="DE22" s="204" t="e">
        <f>#REF!</f>
        <v>#REF!</v>
      </c>
      <c r="DF22" s="204" t="e">
        <f>#REF!</f>
        <v>#REF!</v>
      </c>
      <c r="DG22" s="204" t="e">
        <f>#REF!</f>
        <v>#REF!</v>
      </c>
      <c r="DH22" s="204" t="e">
        <f>#REF!</f>
        <v>#REF!</v>
      </c>
      <c r="DI22" s="204" t="e">
        <f t="shared" si="89"/>
        <v>#REF!</v>
      </c>
      <c r="DJ22" s="208">
        <f t="shared" si="90"/>
        <v>10.604166666666666</v>
      </c>
      <c r="DK22" s="208">
        <f t="shared" si="91"/>
        <v>30</v>
      </c>
      <c r="DL22" s="204">
        <f t="shared" si="92"/>
        <v>1</v>
      </c>
      <c r="DM22" s="208">
        <f t="shared" si="93"/>
        <v>10.318181818181818</v>
      </c>
      <c r="DN22" s="208">
        <f t="shared" si="94"/>
        <v>30</v>
      </c>
      <c r="DO22" s="208">
        <f t="shared" si="95"/>
        <v>60</v>
      </c>
      <c r="DP22" s="204">
        <f t="shared" si="96"/>
        <v>1</v>
      </c>
      <c r="DQ22" s="204" t="e">
        <f t="shared" si="112"/>
        <v>#REF!</v>
      </c>
      <c r="DR22" s="20" t="e">
        <f t="shared" si="98"/>
        <v>#REF!</v>
      </c>
      <c r="DS22" s="231" t="e">
        <f t="shared" si="23"/>
        <v>#REF!</v>
      </c>
      <c r="DT22" s="232" t="e">
        <f t="shared" si="24"/>
        <v>#REF!</v>
      </c>
      <c r="DU22" s="228">
        <v>5</v>
      </c>
      <c r="DV22" s="228">
        <v>2</v>
      </c>
      <c r="DW22" s="228">
        <v>0</v>
      </c>
      <c r="DX22" s="103">
        <f t="shared" si="99"/>
        <v>3.5</v>
      </c>
      <c r="DY22" s="103">
        <f t="shared" si="100"/>
        <v>0</v>
      </c>
      <c r="DZ22" s="103">
        <f t="shared" si="101"/>
        <v>3.5</v>
      </c>
      <c r="EA22" s="103">
        <f t="shared" si="102"/>
        <v>0.86</v>
      </c>
      <c r="EB22" s="233" t="e">
        <f t="shared" si="103"/>
        <v>#REF!</v>
      </c>
      <c r="EC22" s="143"/>
      <c r="EE22" s="234" t="str">
        <f t="shared" si="104"/>
        <v xml:space="preserve">دغمان </v>
      </c>
      <c r="EF22" s="234" t="str">
        <f t="shared" si="105"/>
        <v>سومية</v>
      </c>
      <c r="EG22" s="16" t="e">
        <f t="shared" si="106"/>
        <v>#REF!</v>
      </c>
      <c r="EH22" s="16" t="e">
        <f t="shared" si="107"/>
        <v>#REF!</v>
      </c>
      <c r="EI22" s="16" t="e">
        <f t="shared" si="108"/>
        <v>#REF!</v>
      </c>
      <c r="EJ22" s="16" t="e">
        <f t="shared" si="109"/>
        <v>#REF!</v>
      </c>
      <c r="EK22" s="16" t="str">
        <f t="shared" si="110"/>
        <v xml:space="preserve">ناجح (ة)   </v>
      </c>
      <c r="EL22" s="2">
        <f t="shared" si="111"/>
        <v>60</v>
      </c>
    </row>
    <row r="23" spans="1:142" ht="14.1" customHeight="1">
      <c r="A23" s="106"/>
      <c r="B23" s="243">
        <v>16</v>
      </c>
      <c r="C23" s="181" t="s">
        <v>52</v>
      </c>
      <c r="D23" s="181" t="s">
        <v>93</v>
      </c>
      <c r="E23" s="10">
        <v>23.5</v>
      </c>
      <c r="F23" s="8">
        <f t="shared" si="30"/>
        <v>6</v>
      </c>
      <c r="G23" s="8">
        <v>1</v>
      </c>
      <c r="H23" s="15">
        <v>20</v>
      </c>
      <c r="I23" s="8">
        <f t="shared" si="31"/>
        <v>6</v>
      </c>
      <c r="J23" s="8">
        <v>1</v>
      </c>
      <c r="K23" s="6">
        <v>30</v>
      </c>
      <c r="L23" s="8">
        <f t="shared" si="32"/>
        <v>6</v>
      </c>
      <c r="M23" s="8">
        <v>1</v>
      </c>
      <c r="N23" s="3">
        <f t="shared" si="33"/>
        <v>12.25</v>
      </c>
      <c r="O23" s="117">
        <f t="shared" si="34"/>
        <v>18</v>
      </c>
      <c r="P23" s="117">
        <f t="shared" si="35"/>
        <v>3</v>
      </c>
      <c r="Q23" s="117">
        <f t="shared" si="36"/>
        <v>1</v>
      </c>
      <c r="R23" s="6">
        <v>6</v>
      </c>
      <c r="S23" s="94">
        <f t="shared" si="37"/>
        <v>0</v>
      </c>
      <c r="T23" s="8">
        <v>1</v>
      </c>
      <c r="U23" s="150">
        <v>22.5</v>
      </c>
      <c r="V23" s="94">
        <f t="shared" si="38"/>
        <v>4</v>
      </c>
      <c r="W23" s="8">
        <v>1</v>
      </c>
      <c r="X23" s="3">
        <f t="shared" si="39"/>
        <v>7.125</v>
      </c>
      <c r="Y23" s="7">
        <f t="shared" si="40"/>
        <v>4</v>
      </c>
      <c r="Z23" s="7">
        <f t="shared" si="41"/>
        <v>2</v>
      </c>
      <c r="AA23" s="7">
        <f t="shared" si="42"/>
        <v>1</v>
      </c>
      <c r="AB23" s="6">
        <v>16.87</v>
      </c>
      <c r="AC23" s="8">
        <f t="shared" si="43"/>
        <v>2</v>
      </c>
      <c r="AD23" s="8">
        <v>1</v>
      </c>
      <c r="AE23" s="3">
        <f t="shared" si="44"/>
        <v>16.87</v>
      </c>
      <c r="AF23" s="7">
        <f t="shared" si="45"/>
        <v>2</v>
      </c>
      <c r="AG23" s="7">
        <f t="shared" si="46"/>
        <v>1</v>
      </c>
      <c r="AH23" s="7">
        <f t="shared" si="47"/>
        <v>1</v>
      </c>
      <c r="AI23" s="68">
        <v>5.5</v>
      </c>
      <c r="AJ23" s="8">
        <f t="shared" si="48"/>
        <v>0</v>
      </c>
      <c r="AK23" s="8">
        <v>1</v>
      </c>
      <c r="AL23" s="3">
        <f t="shared" si="49"/>
        <v>5.5</v>
      </c>
      <c r="AM23" s="7">
        <f t="shared" si="50"/>
        <v>0</v>
      </c>
      <c r="AN23" s="7">
        <f t="shared" si="51"/>
        <v>1</v>
      </c>
      <c r="AO23" s="7">
        <f t="shared" si="52"/>
        <v>1</v>
      </c>
      <c r="AP23" s="57">
        <f t="shared" si="11"/>
        <v>10.364166666666668</v>
      </c>
      <c r="AQ23" s="56">
        <f t="shared" si="12"/>
        <v>30</v>
      </c>
      <c r="AR23" s="178" t="str">
        <f t="shared" si="53"/>
        <v xml:space="preserve">ناجح(ة)  </v>
      </c>
      <c r="AS23" s="56">
        <f t="shared" si="54"/>
        <v>7</v>
      </c>
      <c r="AT23" s="56">
        <f t="shared" si="55"/>
        <v>1</v>
      </c>
      <c r="AU23" s="87" t="str">
        <f t="shared" si="56"/>
        <v xml:space="preserve">الدورة الأولى </v>
      </c>
      <c r="AV23" s="72" t="s">
        <v>39</v>
      </c>
      <c r="AW23" s="13"/>
      <c r="AX23" s="148">
        <v>16</v>
      </c>
      <c r="AY23" s="169" t="str">
        <f t="shared" si="13"/>
        <v xml:space="preserve">رحامنية </v>
      </c>
      <c r="AZ23" s="169" t="str">
        <f t="shared" si="14"/>
        <v>شوقي</v>
      </c>
      <c r="BA23" s="172">
        <v>20</v>
      </c>
      <c r="BB23" s="19">
        <f t="shared" si="57"/>
        <v>6</v>
      </c>
      <c r="BC23" s="19">
        <v>1</v>
      </c>
      <c r="BD23" s="172">
        <v>12.75</v>
      </c>
      <c r="BE23" s="19">
        <f t="shared" si="58"/>
        <v>0</v>
      </c>
      <c r="BF23" s="19">
        <v>1</v>
      </c>
      <c r="BG23" s="172">
        <v>24.5</v>
      </c>
      <c r="BH23" s="19">
        <f t="shared" si="59"/>
        <v>6</v>
      </c>
      <c r="BI23" s="19">
        <v>1</v>
      </c>
      <c r="BJ23" s="192">
        <f t="shared" si="60"/>
        <v>9.5416666666666661</v>
      </c>
      <c r="BK23" s="196">
        <f t="shared" si="61"/>
        <v>12</v>
      </c>
      <c r="BL23" s="123">
        <f t="shared" si="62"/>
        <v>3</v>
      </c>
      <c r="BM23" s="123">
        <f t="shared" si="63"/>
        <v>1</v>
      </c>
      <c r="BN23" s="172">
        <v>26</v>
      </c>
      <c r="BO23" s="21">
        <f t="shared" si="64"/>
        <v>3</v>
      </c>
      <c r="BP23" s="21">
        <v>1</v>
      </c>
      <c r="BQ23" s="82">
        <v>14</v>
      </c>
      <c r="BR23" s="21">
        <f t="shared" si="65"/>
        <v>4</v>
      </c>
      <c r="BS23" s="21">
        <v>1</v>
      </c>
      <c r="BT23" s="135">
        <f t="shared" si="66"/>
        <v>14</v>
      </c>
      <c r="BU23" s="123">
        <f t="shared" si="67"/>
        <v>4</v>
      </c>
      <c r="BV23" s="123">
        <f t="shared" si="68"/>
        <v>2</v>
      </c>
      <c r="BW23" s="123">
        <f t="shared" si="69"/>
        <v>1</v>
      </c>
      <c r="BX23" s="84">
        <v>14</v>
      </c>
      <c r="BY23" s="41">
        <f t="shared" si="70"/>
        <v>2</v>
      </c>
      <c r="BZ23" s="26">
        <v>1</v>
      </c>
      <c r="CA23" s="132">
        <f t="shared" si="71"/>
        <v>14</v>
      </c>
      <c r="CB23" s="123">
        <f t="shared" si="72"/>
        <v>2</v>
      </c>
      <c r="CC23" s="123">
        <f t="shared" si="73"/>
        <v>1</v>
      </c>
      <c r="CD23" s="123">
        <f t="shared" si="74"/>
        <v>1</v>
      </c>
      <c r="CE23" s="172">
        <v>7</v>
      </c>
      <c r="CF23" s="27">
        <f t="shared" si="21"/>
        <v>0</v>
      </c>
      <c r="CG23" s="26">
        <v>1</v>
      </c>
      <c r="CH23" s="51">
        <f t="shared" si="75"/>
        <v>7</v>
      </c>
      <c r="CI23" s="115">
        <f t="shared" si="76"/>
        <v>0</v>
      </c>
      <c r="CJ23" s="116">
        <f t="shared" si="77"/>
        <v>1</v>
      </c>
      <c r="CK23" s="116">
        <f t="shared" si="78"/>
        <v>1</v>
      </c>
      <c r="CL23" s="60">
        <f t="shared" si="79"/>
        <v>10.75</v>
      </c>
      <c r="CM23" s="137">
        <f t="shared" si="80"/>
        <v>30</v>
      </c>
      <c r="CN23" s="59">
        <f t="shared" si="81"/>
        <v>7</v>
      </c>
      <c r="CO23" s="61">
        <f t="shared" si="82"/>
        <v>1</v>
      </c>
      <c r="CP23" s="55" t="str">
        <f t="shared" si="83"/>
        <v xml:space="preserve">ناجح (ة)  </v>
      </c>
      <c r="CQ23" s="54">
        <f t="shared" si="84"/>
        <v>10.557083333333335</v>
      </c>
      <c r="CR23" s="55" t="str">
        <f t="shared" si="85"/>
        <v xml:space="preserve">ناجح (ة)  </v>
      </c>
      <c r="CS23" s="13" t="str">
        <f t="shared" si="86"/>
        <v xml:space="preserve">الدورة الأولى </v>
      </c>
      <c r="CT23" s="87">
        <f t="shared" si="87"/>
        <v>10.557083333333335</v>
      </c>
      <c r="CU23" s="24" t="s">
        <v>39</v>
      </c>
      <c r="CV23" s="88" t="e">
        <f>#REF!</f>
        <v>#REF!</v>
      </c>
      <c r="CW23" s="87" t="e">
        <f>#REF!</f>
        <v>#REF!</v>
      </c>
      <c r="CX23" s="87" t="e">
        <f>#REF!</f>
        <v>#REF!</v>
      </c>
      <c r="CY23" s="87" t="e">
        <f>#REF!</f>
        <v>#REF!</v>
      </c>
      <c r="CZ23" s="87" t="e">
        <f>#REF!</f>
        <v>#REF!</v>
      </c>
      <c r="DA23" s="87" t="e">
        <f>#REF!</f>
        <v>#REF!</v>
      </c>
      <c r="DB23" s="159" t="e">
        <f t="shared" si="88"/>
        <v>#REF!</v>
      </c>
      <c r="DC23" s="118" t="e">
        <f>#REF!</f>
        <v>#REF!</v>
      </c>
      <c r="DD23" s="118" t="e">
        <f>#REF!</f>
        <v>#REF!</v>
      </c>
      <c r="DE23" s="118" t="e">
        <f>#REF!</f>
        <v>#REF!</v>
      </c>
      <c r="DF23" s="118" t="e">
        <f>#REF!</f>
        <v>#REF!</v>
      </c>
      <c r="DG23" s="118" t="e">
        <f>#REF!</f>
        <v>#REF!</v>
      </c>
      <c r="DH23" s="118" t="e">
        <f>#REF!</f>
        <v>#REF!</v>
      </c>
      <c r="DI23" s="159" t="e">
        <f t="shared" si="89"/>
        <v>#REF!</v>
      </c>
      <c r="DJ23" s="88">
        <f t="shared" si="90"/>
        <v>10.364166666666668</v>
      </c>
      <c r="DK23" s="88">
        <f t="shared" si="91"/>
        <v>30</v>
      </c>
      <c r="DL23" s="87">
        <f t="shared" si="92"/>
        <v>1</v>
      </c>
      <c r="DM23" s="88">
        <f t="shared" si="93"/>
        <v>10.75</v>
      </c>
      <c r="DN23" s="88">
        <f t="shared" si="94"/>
        <v>30</v>
      </c>
      <c r="DO23" s="170">
        <f t="shared" si="95"/>
        <v>60</v>
      </c>
      <c r="DP23" s="87">
        <f t="shared" si="96"/>
        <v>1</v>
      </c>
      <c r="DQ23" s="87" t="e">
        <f t="shared" si="112"/>
        <v>#REF!</v>
      </c>
      <c r="DR23" s="20" t="e">
        <f t="shared" si="98"/>
        <v>#REF!</v>
      </c>
      <c r="DS23" s="66" t="e">
        <f t="shared" si="23"/>
        <v>#REF!</v>
      </c>
      <c r="DT23" s="185" t="e">
        <f t="shared" si="24"/>
        <v>#REF!</v>
      </c>
      <c r="DU23" s="86">
        <v>1</v>
      </c>
      <c r="DV23" s="32">
        <v>2</v>
      </c>
      <c r="DW23" s="32">
        <v>0</v>
      </c>
      <c r="DX23" s="103">
        <f t="shared" si="99"/>
        <v>1.5</v>
      </c>
      <c r="DY23" s="103">
        <f t="shared" si="100"/>
        <v>0</v>
      </c>
      <c r="DZ23" s="103">
        <f t="shared" si="101"/>
        <v>1.5</v>
      </c>
      <c r="EA23" s="103">
        <f t="shared" si="102"/>
        <v>0.94</v>
      </c>
      <c r="EB23" s="105" t="e">
        <f t="shared" si="103"/>
        <v>#REF!</v>
      </c>
      <c r="EC23" s="29"/>
      <c r="EE23" s="171" t="str">
        <f t="shared" si="104"/>
        <v xml:space="preserve">رحامنية </v>
      </c>
      <c r="EF23" s="171" t="str">
        <f t="shared" si="105"/>
        <v>شوقي</v>
      </c>
      <c r="EG23" s="19" t="e">
        <f t="shared" si="106"/>
        <v>#REF!</v>
      </c>
      <c r="EH23" s="19" t="e">
        <f t="shared" si="107"/>
        <v>#REF!</v>
      </c>
      <c r="EI23" s="19" t="e">
        <f t="shared" si="108"/>
        <v>#REF!</v>
      </c>
      <c r="EJ23" s="19" t="e">
        <f t="shared" si="109"/>
        <v>#REF!</v>
      </c>
      <c r="EK23" s="19" t="str">
        <f t="shared" si="110"/>
        <v xml:space="preserve">ناجح (ة)   </v>
      </c>
      <c r="EL23" s="172">
        <f t="shared" si="111"/>
        <v>60</v>
      </c>
    </row>
    <row r="24" spans="1:142" s="1" customFormat="1" ht="14.1" customHeight="1">
      <c r="A24" s="106"/>
      <c r="B24" s="35">
        <v>17</v>
      </c>
      <c r="C24" s="145" t="s">
        <v>94</v>
      </c>
      <c r="D24" s="145" t="s">
        <v>95</v>
      </c>
      <c r="E24" s="150">
        <v>20</v>
      </c>
      <c r="F24" s="8">
        <f t="shared" si="30"/>
        <v>6</v>
      </c>
      <c r="G24" s="8">
        <v>1</v>
      </c>
      <c r="H24" s="15">
        <v>20</v>
      </c>
      <c r="I24" s="8">
        <f t="shared" si="31"/>
        <v>6</v>
      </c>
      <c r="J24" s="8">
        <v>1</v>
      </c>
      <c r="K24" s="6">
        <v>22</v>
      </c>
      <c r="L24" s="8">
        <f t="shared" si="32"/>
        <v>6</v>
      </c>
      <c r="M24" s="8">
        <v>1</v>
      </c>
      <c r="N24" s="6">
        <f t="shared" si="33"/>
        <v>10.333333333333334</v>
      </c>
      <c r="O24" s="204">
        <f t="shared" si="34"/>
        <v>18</v>
      </c>
      <c r="P24" s="204">
        <f t="shared" si="35"/>
        <v>3</v>
      </c>
      <c r="Q24" s="204">
        <f t="shared" si="36"/>
        <v>1</v>
      </c>
      <c r="R24" s="6">
        <v>20</v>
      </c>
      <c r="S24" s="149">
        <f t="shared" si="37"/>
        <v>5</v>
      </c>
      <c r="T24" s="8">
        <v>1</v>
      </c>
      <c r="U24" s="150">
        <v>15</v>
      </c>
      <c r="V24" s="149">
        <f t="shared" si="38"/>
        <v>0</v>
      </c>
      <c r="W24" s="8">
        <v>1</v>
      </c>
      <c r="X24" s="6">
        <f t="shared" si="39"/>
        <v>8.75</v>
      </c>
      <c r="Y24" s="8">
        <f t="shared" si="40"/>
        <v>5</v>
      </c>
      <c r="Z24" s="8">
        <f t="shared" si="41"/>
        <v>2</v>
      </c>
      <c r="AA24" s="8">
        <f t="shared" si="42"/>
        <v>1</v>
      </c>
      <c r="AB24" s="6">
        <v>11.25</v>
      </c>
      <c r="AC24" s="8">
        <f t="shared" si="43"/>
        <v>2</v>
      </c>
      <c r="AD24" s="8">
        <v>1</v>
      </c>
      <c r="AE24" s="6">
        <f t="shared" si="44"/>
        <v>11.25</v>
      </c>
      <c r="AF24" s="8">
        <f t="shared" si="45"/>
        <v>2</v>
      </c>
      <c r="AG24" s="8">
        <f t="shared" si="46"/>
        <v>1</v>
      </c>
      <c r="AH24" s="8">
        <f t="shared" si="47"/>
        <v>1</v>
      </c>
      <c r="AI24" s="208">
        <v>9.25</v>
      </c>
      <c r="AJ24" s="8">
        <f t="shared" si="48"/>
        <v>0</v>
      </c>
      <c r="AK24" s="8">
        <v>1</v>
      </c>
      <c r="AL24" s="6">
        <f t="shared" si="49"/>
        <v>9.25</v>
      </c>
      <c r="AM24" s="8">
        <f t="shared" si="50"/>
        <v>0</v>
      </c>
      <c r="AN24" s="8">
        <f t="shared" si="51"/>
        <v>1</v>
      </c>
      <c r="AO24" s="8">
        <f t="shared" si="52"/>
        <v>1</v>
      </c>
      <c r="AP24" s="209">
        <f t="shared" si="11"/>
        <v>9.7916666666666661</v>
      </c>
      <c r="AQ24" s="206">
        <v>30</v>
      </c>
      <c r="AR24" s="120" t="str">
        <f t="shared" si="53"/>
        <v xml:space="preserve">مؤجل (ة) </v>
      </c>
      <c r="AS24" s="206">
        <f t="shared" si="54"/>
        <v>7</v>
      </c>
      <c r="AT24" s="206">
        <f t="shared" si="55"/>
        <v>1</v>
      </c>
      <c r="AU24" s="204" t="str">
        <f t="shared" si="56"/>
        <v xml:space="preserve">الدورة الأولى </v>
      </c>
      <c r="AV24" s="213" t="s">
        <v>39</v>
      </c>
      <c r="AW24" s="13"/>
      <c r="AX24" s="16">
        <v>17</v>
      </c>
      <c r="AY24" s="210" t="str">
        <f t="shared" si="13"/>
        <v>رمول</v>
      </c>
      <c r="AZ24" s="210" t="str">
        <f t="shared" si="14"/>
        <v xml:space="preserve"> جمال</v>
      </c>
      <c r="BA24" s="2">
        <v>23</v>
      </c>
      <c r="BB24" s="16">
        <f t="shared" si="57"/>
        <v>6</v>
      </c>
      <c r="BC24" s="16">
        <v>1</v>
      </c>
      <c r="BD24" s="2">
        <v>19.25</v>
      </c>
      <c r="BE24" s="16">
        <f t="shared" si="58"/>
        <v>0</v>
      </c>
      <c r="BF24" s="16">
        <v>1</v>
      </c>
      <c r="BG24" s="2">
        <v>17</v>
      </c>
      <c r="BH24" s="16">
        <f t="shared" si="59"/>
        <v>0</v>
      </c>
      <c r="BI24" s="16">
        <v>1</v>
      </c>
      <c r="BJ24" s="244">
        <f t="shared" si="60"/>
        <v>9.875</v>
      </c>
      <c r="BK24" s="245">
        <f t="shared" si="61"/>
        <v>6</v>
      </c>
      <c r="BL24" s="143">
        <f t="shared" si="62"/>
        <v>3</v>
      </c>
      <c r="BM24" s="143">
        <f t="shared" si="63"/>
        <v>1</v>
      </c>
      <c r="BN24" s="2">
        <v>23.5</v>
      </c>
      <c r="BO24" s="143">
        <f t="shared" si="64"/>
        <v>3</v>
      </c>
      <c r="BP24" s="143">
        <v>1</v>
      </c>
      <c r="BQ24" s="152">
        <v>14</v>
      </c>
      <c r="BR24" s="143">
        <f t="shared" si="65"/>
        <v>4</v>
      </c>
      <c r="BS24" s="143">
        <v>1</v>
      </c>
      <c r="BT24" s="246">
        <f t="shared" si="66"/>
        <v>14</v>
      </c>
      <c r="BU24" s="247">
        <f t="shared" si="67"/>
        <v>4</v>
      </c>
      <c r="BV24" s="143">
        <f t="shared" si="68"/>
        <v>2</v>
      </c>
      <c r="BW24" s="143">
        <f t="shared" si="69"/>
        <v>1</v>
      </c>
      <c r="BX24" s="229">
        <v>14</v>
      </c>
      <c r="BY24" s="109">
        <f t="shared" si="70"/>
        <v>2</v>
      </c>
      <c r="BZ24" s="225">
        <v>1</v>
      </c>
      <c r="CA24" s="248">
        <f t="shared" si="71"/>
        <v>14</v>
      </c>
      <c r="CB24" s="247">
        <f t="shared" si="72"/>
        <v>2</v>
      </c>
      <c r="CC24" s="143">
        <f t="shared" si="73"/>
        <v>1</v>
      </c>
      <c r="CD24" s="143">
        <f t="shared" si="74"/>
        <v>1</v>
      </c>
      <c r="CE24" s="2">
        <v>11</v>
      </c>
      <c r="CF24" s="109">
        <f t="shared" si="21"/>
        <v>1</v>
      </c>
      <c r="CG24" s="225">
        <v>1</v>
      </c>
      <c r="CH24" s="254">
        <f t="shared" si="75"/>
        <v>11</v>
      </c>
      <c r="CI24" s="255">
        <f t="shared" si="76"/>
        <v>1</v>
      </c>
      <c r="CJ24" s="225">
        <f t="shared" si="77"/>
        <v>1</v>
      </c>
      <c r="CK24" s="225">
        <f t="shared" si="78"/>
        <v>1</v>
      </c>
      <c r="CL24" s="253">
        <f t="shared" si="79"/>
        <v>11.068181818181818</v>
      </c>
      <c r="CM24" s="250">
        <f t="shared" si="80"/>
        <v>30</v>
      </c>
      <c r="CN24" s="205">
        <f t="shared" si="81"/>
        <v>7</v>
      </c>
      <c r="CO24" s="230">
        <f t="shared" si="82"/>
        <v>1</v>
      </c>
      <c r="CP24" s="204" t="str">
        <f t="shared" si="83"/>
        <v xml:space="preserve">ناجح (ة)  </v>
      </c>
      <c r="CQ24" s="251">
        <f t="shared" si="84"/>
        <v>10.429924242424242</v>
      </c>
      <c r="CR24" s="252" t="str">
        <f t="shared" si="85"/>
        <v xml:space="preserve">ناجح (ة)  </v>
      </c>
      <c r="CS24" s="13" t="str">
        <f t="shared" si="86"/>
        <v xml:space="preserve">الدورة الأولى </v>
      </c>
      <c r="CT24" s="204">
        <f t="shared" si="87"/>
        <v>10.429924242424242</v>
      </c>
      <c r="CU24" s="204" t="s">
        <v>39</v>
      </c>
      <c r="CV24" s="208" t="e">
        <f>#REF!</f>
        <v>#REF!</v>
      </c>
      <c r="CW24" s="204" t="e">
        <f>#REF!</f>
        <v>#REF!</v>
      </c>
      <c r="CX24" s="204" t="e">
        <f>#REF!</f>
        <v>#REF!</v>
      </c>
      <c r="CY24" s="204" t="e">
        <f>#REF!</f>
        <v>#REF!</v>
      </c>
      <c r="CZ24" s="204" t="e">
        <f>#REF!</f>
        <v>#REF!</v>
      </c>
      <c r="DA24" s="204" t="e">
        <f>#REF!</f>
        <v>#REF!</v>
      </c>
      <c r="DB24" s="204" t="e">
        <f t="shared" si="88"/>
        <v>#REF!</v>
      </c>
      <c r="DC24" s="204" t="e">
        <f>#REF!</f>
        <v>#REF!</v>
      </c>
      <c r="DD24" s="204" t="e">
        <f>#REF!</f>
        <v>#REF!</v>
      </c>
      <c r="DE24" s="204" t="e">
        <f>#REF!</f>
        <v>#REF!</v>
      </c>
      <c r="DF24" s="204" t="e">
        <f>#REF!</f>
        <v>#REF!</v>
      </c>
      <c r="DG24" s="204" t="e">
        <f>#REF!</f>
        <v>#REF!</v>
      </c>
      <c r="DH24" s="204" t="e">
        <f>#REF!</f>
        <v>#REF!</v>
      </c>
      <c r="DI24" s="204" t="e">
        <f t="shared" si="89"/>
        <v>#REF!</v>
      </c>
      <c r="DJ24" s="208">
        <f t="shared" si="90"/>
        <v>9.7916666666666661</v>
      </c>
      <c r="DK24" s="208">
        <f t="shared" si="91"/>
        <v>30</v>
      </c>
      <c r="DL24" s="204">
        <f t="shared" si="92"/>
        <v>1</v>
      </c>
      <c r="DM24" s="208">
        <f t="shared" si="93"/>
        <v>11.068181818181818</v>
      </c>
      <c r="DN24" s="208">
        <f t="shared" si="94"/>
        <v>30</v>
      </c>
      <c r="DO24" s="208">
        <f t="shared" si="95"/>
        <v>60</v>
      </c>
      <c r="DP24" s="204">
        <f t="shared" si="96"/>
        <v>1</v>
      </c>
      <c r="DQ24" s="204" t="e">
        <f t="shared" si="112"/>
        <v>#REF!</v>
      </c>
      <c r="DR24" s="20" t="e">
        <f t="shared" si="98"/>
        <v>#REF!</v>
      </c>
      <c r="DS24" s="231" t="e">
        <f t="shared" si="23"/>
        <v>#REF!</v>
      </c>
      <c r="DT24" s="232" t="e">
        <f t="shared" si="24"/>
        <v>#REF!</v>
      </c>
      <c r="DU24" s="228">
        <v>6</v>
      </c>
      <c r="DV24" s="228">
        <v>1</v>
      </c>
      <c r="DW24" s="228">
        <v>0</v>
      </c>
      <c r="DX24" s="103">
        <f t="shared" si="99"/>
        <v>3.5</v>
      </c>
      <c r="DY24" s="103">
        <f t="shared" si="100"/>
        <v>0</v>
      </c>
      <c r="DZ24" s="103">
        <f t="shared" si="101"/>
        <v>3.5</v>
      </c>
      <c r="EA24" s="103">
        <f t="shared" si="102"/>
        <v>0.86</v>
      </c>
      <c r="EB24" s="233" t="e">
        <f t="shared" si="103"/>
        <v>#REF!</v>
      </c>
      <c r="EC24" s="143"/>
      <c r="EE24" s="234" t="str">
        <f t="shared" si="104"/>
        <v>رمول</v>
      </c>
      <c r="EF24" s="234" t="str">
        <f t="shared" si="105"/>
        <v xml:space="preserve"> جمال</v>
      </c>
      <c r="EG24" s="16" t="e">
        <f t="shared" si="106"/>
        <v>#REF!</v>
      </c>
      <c r="EH24" s="16" t="e">
        <f t="shared" si="107"/>
        <v>#REF!</v>
      </c>
      <c r="EI24" s="16" t="e">
        <f t="shared" si="108"/>
        <v>#REF!</v>
      </c>
      <c r="EJ24" s="16" t="e">
        <f t="shared" si="109"/>
        <v>#REF!</v>
      </c>
      <c r="EK24" s="16" t="str">
        <f t="shared" si="110"/>
        <v xml:space="preserve">ناجح (ة)   </v>
      </c>
      <c r="EL24" s="2">
        <f t="shared" si="111"/>
        <v>60</v>
      </c>
    </row>
    <row r="25" spans="1:142" ht="14.1" customHeight="1">
      <c r="A25" s="106"/>
      <c r="B25" s="243">
        <v>18</v>
      </c>
      <c r="C25" s="181" t="s">
        <v>96</v>
      </c>
      <c r="D25" s="181" t="s">
        <v>53</v>
      </c>
      <c r="E25" s="10">
        <v>27.5</v>
      </c>
      <c r="F25" s="8">
        <f t="shared" si="30"/>
        <v>6</v>
      </c>
      <c r="G25" s="8">
        <v>1</v>
      </c>
      <c r="H25" s="15">
        <v>25</v>
      </c>
      <c r="I25" s="8">
        <f t="shared" si="31"/>
        <v>6</v>
      </c>
      <c r="J25" s="8">
        <v>1</v>
      </c>
      <c r="K25" s="6">
        <v>29</v>
      </c>
      <c r="L25" s="8">
        <f t="shared" si="32"/>
        <v>6</v>
      </c>
      <c r="M25" s="8">
        <v>1</v>
      </c>
      <c r="N25" s="3">
        <f t="shared" si="33"/>
        <v>13.583333333333334</v>
      </c>
      <c r="O25" s="117">
        <f t="shared" si="34"/>
        <v>18</v>
      </c>
      <c r="P25" s="117">
        <f t="shared" si="35"/>
        <v>3</v>
      </c>
      <c r="Q25" s="117">
        <f t="shared" si="36"/>
        <v>1</v>
      </c>
      <c r="R25" s="6">
        <v>13</v>
      </c>
      <c r="S25" s="94">
        <f t="shared" si="37"/>
        <v>0</v>
      </c>
      <c r="T25" s="8">
        <v>1</v>
      </c>
      <c r="U25" s="150">
        <v>18.5</v>
      </c>
      <c r="V25" s="94">
        <f t="shared" si="38"/>
        <v>0</v>
      </c>
      <c r="W25" s="8">
        <v>1</v>
      </c>
      <c r="X25" s="3">
        <f t="shared" si="39"/>
        <v>7.875</v>
      </c>
      <c r="Y25" s="7">
        <f t="shared" si="40"/>
        <v>0</v>
      </c>
      <c r="Z25" s="7">
        <f t="shared" si="41"/>
        <v>2</v>
      </c>
      <c r="AA25" s="7">
        <f t="shared" si="42"/>
        <v>1</v>
      </c>
      <c r="AB25" s="6">
        <v>11</v>
      </c>
      <c r="AC25" s="8">
        <f t="shared" si="43"/>
        <v>2</v>
      </c>
      <c r="AD25" s="8">
        <v>1</v>
      </c>
      <c r="AE25" s="3">
        <f t="shared" si="44"/>
        <v>11</v>
      </c>
      <c r="AF25" s="7">
        <f t="shared" si="45"/>
        <v>2</v>
      </c>
      <c r="AG25" s="7">
        <f t="shared" si="46"/>
        <v>1</v>
      </c>
      <c r="AH25" s="7">
        <f t="shared" si="47"/>
        <v>1</v>
      </c>
      <c r="AI25" s="68">
        <v>9</v>
      </c>
      <c r="AJ25" s="8">
        <f t="shared" si="48"/>
        <v>0</v>
      </c>
      <c r="AK25" s="8">
        <v>1</v>
      </c>
      <c r="AL25" s="3">
        <f t="shared" si="49"/>
        <v>9</v>
      </c>
      <c r="AM25" s="7">
        <f t="shared" si="50"/>
        <v>0</v>
      </c>
      <c r="AN25" s="7">
        <f t="shared" si="51"/>
        <v>1</v>
      </c>
      <c r="AO25" s="7">
        <f t="shared" si="52"/>
        <v>1</v>
      </c>
      <c r="AP25" s="57">
        <f t="shared" si="11"/>
        <v>11.083333333333334</v>
      </c>
      <c r="AQ25" s="56">
        <f t="shared" si="12"/>
        <v>30</v>
      </c>
      <c r="AR25" s="178" t="str">
        <f t="shared" si="53"/>
        <v xml:space="preserve">ناجح(ة)  </v>
      </c>
      <c r="AS25" s="56">
        <f t="shared" si="54"/>
        <v>7</v>
      </c>
      <c r="AT25" s="56">
        <f t="shared" si="55"/>
        <v>1</v>
      </c>
      <c r="AU25" s="87" t="str">
        <f t="shared" si="56"/>
        <v xml:space="preserve">الدورة الأولى </v>
      </c>
      <c r="AV25" s="72" t="s">
        <v>39</v>
      </c>
      <c r="AW25" s="13"/>
      <c r="AX25" s="148">
        <v>18</v>
      </c>
      <c r="AY25" s="169" t="str">
        <f t="shared" si="13"/>
        <v xml:space="preserve">روابحية </v>
      </c>
      <c r="AZ25" s="169" t="str">
        <f t="shared" si="14"/>
        <v xml:space="preserve"> زينب</v>
      </c>
      <c r="BA25" s="172">
        <v>28</v>
      </c>
      <c r="BB25" s="19">
        <f t="shared" si="57"/>
        <v>6</v>
      </c>
      <c r="BC25" s="19">
        <v>1</v>
      </c>
      <c r="BD25" s="172">
        <v>14.25</v>
      </c>
      <c r="BE25" s="19">
        <f t="shared" si="58"/>
        <v>0</v>
      </c>
      <c r="BF25" s="19">
        <v>1</v>
      </c>
      <c r="BG25" s="172">
        <v>24</v>
      </c>
      <c r="BH25" s="19">
        <f t="shared" si="59"/>
        <v>6</v>
      </c>
      <c r="BI25" s="19">
        <v>1</v>
      </c>
      <c r="BJ25" s="192">
        <f t="shared" si="60"/>
        <v>11.041666666666666</v>
      </c>
      <c r="BK25" s="196">
        <f t="shared" si="61"/>
        <v>18</v>
      </c>
      <c r="BL25" s="123">
        <f t="shared" si="62"/>
        <v>3</v>
      </c>
      <c r="BM25" s="123">
        <f t="shared" si="63"/>
        <v>1</v>
      </c>
      <c r="BN25" s="172">
        <v>20.25</v>
      </c>
      <c r="BO25" s="21">
        <f t="shared" si="64"/>
        <v>3</v>
      </c>
      <c r="BP25" s="21">
        <v>1</v>
      </c>
      <c r="BQ25" s="82">
        <v>12</v>
      </c>
      <c r="BR25" s="21">
        <f t="shared" si="65"/>
        <v>4</v>
      </c>
      <c r="BS25" s="21">
        <v>1</v>
      </c>
      <c r="BT25" s="135">
        <f t="shared" si="66"/>
        <v>12</v>
      </c>
      <c r="BU25" s="123">
        <f t="shared" si="67"/>
        <v>4</v>
      </c>
      <c r="BV25" s="123">
        <f t="shared" si="68"/>
        <v>2</v>
      </c>
      <c r="BW25" s="123">
        <f t="shared" si="69"/>
        <v>1</v>
      </c>
      <c r="BX25" s="84">
        <v>13</v>
      </c>
      <c r="BY25" s="41">
        <f t="shared" si="70"/>
        <v>2</v>
      </c>
      <c r="BZ25" s="26">
        <v>1</v>
      </c>
      <c r="CA25" s="132">
        <f t="shared" si="71"/>
        <v>13</v>
      </c>
      <c r="CB25" s="123">
        <f t="shared" si="72"/>
        <v>2</v>
      </c>
      <c r="CC25" s="123">
        <f t="shared" si="73"/>
        <v>1</v>
      </c>
      <c r="CD25" s="123">
        <f t="shared" si="74"/>
        <v>1</v>
      </c>
      <c r="CE25" s="172">
        <v>8</v>
      </c>
      <c r="CF25" s="27">
        <f t="shared" si="21"/>
        <v>0</v>
      </c>
      <c r="CG25" s="26">
        <v>1</v>
      </c>
      <c r="CH25" s="51">
        <f t="shared" si="75"/>
        <v>8</v>
      </c>
      <c r="CI25" s="115">
        <f t="shared" si="76"/>
        <v>0</v>
      </c>
      <c r="CJ25" s="116">
        <f t="shared" si="77"/>
        <v>1</v>
      </c>
      <c r="CK25" s="116">
        <f t="shared" si="78"/>
        <v>1</v>
      </c>
      <c r="CL25" s="60">
        <f t="shared" si="79"/>
        <v>10.863636363636363</v>
      </c>
      <c r="CM25" s="137">
        <f t="shared" si="80"/>
        <v>30</v>
      </c>
      <c r="CN25" s="59">
        <f t="shared" si="81"/>
        <v>7</v>
      </c>
      <c r="CO25" s="61">
        <f t="shared" si="82"/>
        <v>1</v>
      </c>
      <c r="CP25" s="55" t="str">
        <f t="shared" si="83"/>
        <v xml:space="preserve">ناجح (ة)  </v>
      </c>
      <c r="CQ25" s="54">
        <f t="shared" si="84"/>
        <v>10.973484848484848</v>
      </c>
      <c r="CR25" s="55" t="str">
        <f t="shared" si="85"/>
        <v xml:space="preserve">ناجح (ة)  </v>
      </c>
      <c r="CS25" s="13" t="str">
        <f t="shared" si="86"/>
        <v xml:space="preserve">الدورة الأولى </v>
      </c>
      <c r="CT25" s="87">
        <f t="shared" si="87"/>
        <v>10.973484848484848</v>
      </c>
      <c r="CU25" s="24" t="s">
        <v>39</v>
      </c>
      <c r="CV25" s="88" t="e">
        <f>#REF!</f>
        <v>#REF!</v>
      </c>
      <c r="CW25" s="87" t="e">
        <f>#REF!</f>
        <v>#REF!</v>
      </c>
      <c r="CX25" s="87" t="e">
        <f>#REF!</f>
        <v>#REF!</v>
      </c>
      <c r="CY25" s="87" t="e">
        <f>#REF!</f>
        <v>#REF!</v>
      </c>
      <c r="CZ25" s="87" t="e">
        <f>#REF!</f>
        <v>#REF!</v>
      </c>
      <c r="DA25" s="87" t="e">
        <f>#REF!</f>
        <v>#REF!</v>
      </c>
      <c r="DB25" s="159" t="e">
        <f t="shared" si="88"/>
        <v>#REF!</v>
      </c>
      <c r="DC25" s="118" t="e">
        <f>#REF!</f>
        <v>#REF!</v>
      </c>
      <c r="DD25" s="118" t="e">
        <f>#REF!</f>
        <v>#REF!</v>
      </c>
      <c r="DE25" s="118" t="e">
        <f>#REF!</f>
        <v>#REF!</v>
      </c>
      <c r="DF25" s="118" t="e">
        <f>#REF!</f>
        <v>#REF!</v>
      </c>
      <c r="DG25" s="118" t="e">
        <f>#REF!</f>
        <v>#REF!</v>
      </c>
      <c r="DH25" s="118" t="e">
        <f>#REF!</f>
        <v>#REF!</v>
      </c>
      <c r="DI25" s="159" t="e">
        <f t="shared" si="89"/>
        <v>#REF!</v>
      </c>
      <c r="DJ25" s="88">
        <f t="shared" si="90"/>
        <v>11.083333333333334</v>
      </c>
      <c r="DK25" s="88">
        <f t="shared" si="91"/>
        <v>30</v>
      </c>
      <c r="DL25" s="87">
        <f t="shared" si="92"/>
        <v>1</v>
      </c>
      <c r="DM25" s="88">
        <f t="shared" si="93"/>
        <v>10.863636363636363</v>
      </c>
      <c r="DN25" s="88">
        <f t="shared" si="94"/>
        <v>30</v>
      </c>
      <c r="DO25" s="170">
        <f t="shared" si="95"/>
        <v>60</v>
      </c>
      <c r="DP25" s="87">
        <f t="shared" si="96"/>
        <v>1</v>
      </c>
      <c r="DQ25" s="87" t="e">
        <f t="shared" si="112"/>
        <v>#REF!</v>
      </c>
      <c r="DR25" s="20" t="e">
        <f t="shared" si="98"/>
        <v>#REF!</v>
      </c>
      <c r="DS25" s="66" t="e">
        <f t="shared" si="23"/>
        <v>#REF!</v>
      </c>
      <c r="DT25" s="185" t="e">
        <f t="shared" si="24"/>
        <v>#REF!</v>
      </c>
      <c r="DU25" s="86">
        <v>0</v>
      </c>
      <c r="DV25" s="32">
        <v>2</v>
      </c>
      <c r="DW25" s="32">
        <v>0</v>
      </c>
      <c r="DX25" s="103">
        <f t="shared" si="99"/>
        <v>1</v>
      </c>
      <c r="DY25" s="103">
        <f t="shared" si="100"/>
        <v>0</v>
      </c>
      <c r="DZ25" s="103">
        <f t="shared" si="101"/>
        <v>1</v>
      </c>
      <c r="EA25" s="103">
        <f t="shared" si="102"/>
        <v>0.96</v>
      </c>
      <c r="EB25" s="105" t="e">
        <f t="shared" si="103"/>
        <v>#REF!</v>
      </c>
      <c r="EC25" s="29"/>
      <c r="EE25" s="171" t="str">
        <f t="shared" si="104"/>
        <v xml:space="preserve">روابحية </v>
      </c>
      <c r="EF25" s="171" t="str">
        <f t="shared" si="105"/>
        <v xml:space="preserve"> زينب</v>
      </c>
      <c r="EG25" s="19" t="e">
        <f t="shared" si="106"/>
        <v>#REF!</v>
      </c>
      <c r="EH25" s="19" t="e">
        <f t="shared" si="107"/>
        <v>#REF!</v>
      </c>
      <c r="EI25" s="19" t="e">
        <f t="shared" si="108"/>
        <v>#REF!</v>
      </c>
      <c r="EJ25" s="19" t="e">
        <f t="shared" si="109"/>
        <v>#REF!</v>
      </c>
      <c r="EK25" s="19" t="str">
        <f t="shared" si="110"/>
        <v xml:space="preserve">ناجح (ة)   </v>
      </c>
      <c r="EL25" s="172">
        <f t="shared" si="111"/>
        <v>60</v>
      </c>
    </row>
    <row r="26" spans="1:142" ht="14.1" customHeight="1">
      <c r="A26" s="106"/>
      <c r="B26" s="35">
        <v>19</v>
      </c>
      <c r="C26" s="181" t="s">
        <v>97</v>
      </c>
      <c r="D26" s="181" t="s">
        <v>98</v>
      </c>
      <c r="E26" s="10">
        <v>17</v>
      </c>
      <c r="F26" s="8">
        <f t="shared" si="30"/>
        <v>0</v>
      </c>
      <c r="G26" s="8">
        <v>1</v>
      </c>
      <c r="H26" s="15">
        <v>17.5</v>
      </c>
      <c r="I26" s="8">
        <f t="shared" si="31"/>
        <v>0</v>
      </c>
      <c r="J26" s="8">
        <v>1</v>
      </c>
      <c r="K26" s="6">
        <v>13</v>
      </c>
      <c r="L26" s="8">
        <f t="shared" si="32"/>
        <v>0</v>
      </c>
      <c r="M26" s="8">
        <v>1</v>
      </c>
      <c r="N26" s="3">
        <f t="shared" si="33"/>
        <v>7.916666666666667</v>
      </c>
      <c r="O26" s="117">
        <f t="shared" si="34"/>
        <v>0</v>
      </c>
      <c r="P26" s="117">
        <f t="shared" si="35"/>
        <v>3</v>
      </c>
      <c r="Q26" s="117">
        <f t="shared" si="36"/>
        <v>1</v>
      </c>
      <c r="R26" s="6">
        <v>16</v>
      </c>
      <c r="S26" s="94">
        <f t="shared" si="37"/>
        <v>0</v>
      </c>
      <c r="T26" s="8">
        <v>1</v>
      </c>
      <c r="U26" s="150">
        <v>13.5</v>
      </c>
      <c r="V26" s="94">
        <f t="shared" si="38"/>
        <v>0</v>
      </c>
      <c r="W26" s="8">
        <v>1</v>
      </c>
      <c r="X26" s="3">
        <f t="shared" si="39"/>
        <v>7.375</v>
      </c>
      <c r="Y26" s="7">
        <f t="shared" si="40"/>
        <v>0</v>
      </c>
      <c r="Z26" s="7">
        <f t="shared" si="41"/>
        <v>2</v>
      </c>
      <c r="AA26" s="7">
        <f t="shared" si="42"/>
        <v>1</v>
      </c>
      <c r="AB26" s="6">
        <v>7.12</v>
      </c>
      <c r="AC26" s="8">
        <f t="shared" si="43"/>
        <v>0</v>
      </c>
      <c r="AD26" s="8">
        <v>1</v>
      </c>
      <c r="AE26" s="3">
        <f t="shared" si="44"/>
        <v>7.12</v>
      </c>
      <c r="AF26" s="7">
        <f t="shared" si="45"/>
        <v>0</v>
      </c>
      <c r="AG26" s="7">
        <f t="shared" si="46"/>
        <v>1</v>
      </c>
      <c r="AH26" s="7">
        <f t="shared" si="47"/>
        <v>1</v>
      </c>
      <c r="AI26" s="68">
        <v>9.75</v>
      </c>
      <c r="AJ26" s="8">
        <f t="shared" si="48"/>
        <v>0</v>
      </c>
      <c r="AK26" s="8">
        <v>1</v>
      </c>
      <c r="AL26" s="3">
        <f t="shared" si="49"/>
        <v>9.75</v>
      </c>
      <c r="AM26" s="7">
        <f t="shared" si="50"/>
        <v>0</v>
      </c>
      <c r="AN26" s="7">
        <f t="shared" si="51"/>
        <v>1</v>
      </c>
      <c r="AO26" s="7">
        <f t="shared" si="52"/>
        <v>1</v>
      </c>
      <c r="AP26" s="57">
        <f t="shared" si="11"/>
        <v>7.8225000000000007</v>
      </c>
      <c r="AQ26" s="56">
        <f t="shared" si="12"/>
        <v>0</v>
      </c>
      <c r="AR26" s="178" t="str">
        <f t="shared" si="53"/>
        <v xml:space="preserve">مؤجل (ة) </v>
      </c>
      <c r="AS26" s="56">
        <f t="shared" si="54"/>
        <v>7</v>
      </c>
      <c r="AT26" s="56">
        <f t="shared" si="55"/>
        <v>1</v>
      </c>
      <c r="AU26" s="87" t="str">
        <f t="shared" si="56"/>
        <v xml:space="preserve">الدورة الأولى </v>
      </c>
      <c r="AV26" s="72" t="s">
        <v>39</v>
      </c>
      <c r="AW26" s="13"/>
      <c r="AX26" s="19">
        <v>19</v>
      </c>
      <c r="AY26" s="169" t="str">
        <f t="shared" si="13"/>
        <v xml:space="preserve">سعيدي </v>
      </c>
      <c r="AZ26" s="169" t="str">
        <f t="shared" si="14"/>
        <v xml:space="preserve"> عزيزة</v>
      </c>
      <c r="BA26" s="172">
        <v>27</v>
      </c>
      <c r="BB26" s="19">
        <f t="shared" si="57"/>
        <v>6</v>
      </c>
      <c r="BC26" s="19">
        <v>1</v>
      </c>
      <c r="BD26" s="172">
        <v>12.5</v>
      </c>
      <c r="BE26" s="19">
        <f t="shared" si="58"/>
        <v>0</v>
      </c>
      <c r="BF26" s="19">
        <v>1</v>
      </c>
      <c r="BG26" s="172">
        <v>24.5</v>
      </c>
      <c r="BH26" s="19">
        <f t="shared" si="59"/>
        <v>6</v>
      </c>
      <c r="BI26" s="19">
        <v>1</v>
      </c>
      <c r="BJ26" s="192">
        <f t="shared" si="60"/>
        <v>10.666666666666666</v>
      </c>
      <c r="BK26" s="196">
        <f t="shared" si="61"/>
        <v>18</v>
      </c>
      <c r="BL26" s="123">
        <f t="shared" si="62"/>
        <v>3</v>
      </c>
      <c r="BM26" s="123">
        <f t="shared" si="63"/>
        <v>1</v>
      </c>
      <c r="BN26" s="172">
        <v>26.75</v>
      </c>
      <c r="BO26" s="21">
        <f t="shared" si="64"/>
        <v>3</v>
      </c>
      <c r="BP26" s="21">
        <v>1</v>
      </c>
      <c r="BQ26" s="82">
        <v>14</v>
      </c>
      <c r="BR26" s="21">
        <f t="shared" si="65"/>
        <v>4</v>
      </c>
      <c r="BS26" s="21">
        <v>1</v>
      </c>
      <c r="BT26" s="135">
        <f t="shared" si="66"/>
        <v>14</v>
      </c>
      <c r="BU26" s="123">
        <f t="shared" si="67"/>
        <v>4</v>
      </c>
      <c r="BV26" s="123">
        <f t="shared" si="68"/>
        <v>2</v>
      </c>
      <c r="BW26" s="123">
        <f t="shared" si="69"/>
        <v>1</v>
      </c>
      <c r="BX26" s="84">
        <v>13</v>
      </c>
      <c r="BY26" s="41">
        <f t="shared" si="70"/>
        <v>2</v>
      </c>
      <c r="BZ26" s="26">
        <v>1</v>
      </c>
      <c r="CA26" s="132">
        <f t="shared" si="71"/>
        <v>13</v>
      </c>
      <c r="CB26" s="123">
        <f t="shared" si="72"/>
        <v>2</v>
      </c>
      <c r="CC26" s="123">
        <f t="shared" si="73"/>
        <v>1</v>
      </c>
      <c r="CD26" s="123">
        <f t="shared" si="74"/>
        <v>1</v>
      </c>
      <c r="CE26" s="172">
        <v>10.5</v>
      </c>
      <c r="CF26" s="27">
        <f t="shared" si="21"/>
        <v>1</v>
      </c>
      <c r="CG26" s="26">
        <v>1</v>
      </c>
      <c r="CH26" s="51">
        <f t="shared" si="75"/>
        <v>10.5</v>
      </c>
      <c r="CI26" s="115">
        <f t="shared" si="76"/>
        <v>1</v>
      </c>
      <c r="CJ26" s="116">
        <f t="shared" si="77"/>
        <v>1</v>
      </c>
      <c r="CK26" s="116">
        <f t="shared" si="78"/>
        <v>1</v>
      </c>
      <c r="CL26" s="60">
        <f t="shared" si="79"/>
        <v>11.659090909090908</v>
      </c>
      <c r="CM26" s="137">
        <f t="shared" si="80"/>
        <v>30</v>
      </c>
      <c r="CN26" s="59">
        <f t="shared" si="81"/>
        <v>7</v>
      </c>
      <c r="CO26" s="61">
        <f t="shared" si="82"/>
        <v>1</v>
      </c>
      <c r="CP26" s="55" t="str">
        <f t="shared" si="83"/>
        <v xml:space="preserve">ناجح (ة)  </v>
      </c>
      <c r="CQ26" s="54">
        <f t="shared" si="84"/>
        <v>9.740795454545454</v>
      </c>
      <c r="CR26" s="55" t="str">
        <f t="shared" si="85"/>
        <v xml:space="preserve">مؤجل (ة) </v>
      </c>
      <c r="CS26" s="13" t="str">
        <f t="shared" si="86"/>
        <v xml:space="preserve">الدورة الأولى </v>
      </c>
      <c r="CT26" s="87">
        <f t="shared" si="87"/>
        <v>9.740795454545454</v>
      </c>
      <c r="CU26" s="24" t="s">
        <v>39</v>
      </c>
      <c r="CV26" s="88" t="e">
        <f>#REF!</f>
        <v>#REF!</v>
      </c>
      <c r="CW26" s="87" t="e">
        <f>#REF!</f>
        <v>#REF!</v>
      </c>
      <c r="CX26" s="87" t="e">
        <f>#REF!</f>
        <v>#REF!</v>
      </c>
      <c r="CY26" s="87" t="e">
        <f>#REF!</f>
        <v>#REF!</v>
      </c>
      <c r="CZ26" s="87" t="e">
        <f>#REF!</f>
        <v>#REF!</v>
      </c>
      <c r="DA26" s="87" t="e">
        <f>#REF!</f>
        <v>#REF!</v>
      </c>
      <c r="DB26" s="159" t="e">
        <f t="shared" si="88"/>
        <v>#REF!</v>
      </c>
      <c r="DC26" s="118" t="e">
        <f>#REF!</f>
        <v>#REF!</v>
      </c>
      <c r="DD26" s="118" t="e">
        <f>#REF!</f>
        <v>#REF!</v>
      </c>
      <c r="DE26" s="118" t="e">
        <f>#REF!</f>
        <v>#REF!</v>
      </c>
      <c r="DF26" s="118" t="e">
        <f>#REF!</f>
        <v>#REF!</v>
      </c>
      <c r="DG26" s="118" t="e">
        <f>#REF!</f>
        <v>#REF!</v>
      </c>
      <c r="DH26" s="118" t="e">
        <f>#REF!</f>
        <v>#REF!</v>
      </c>
      <c r="DI26" s="159" t="e">
        <f t="shared" si="89"/>
        <v>#REF!</v>
      </c>
      <c r="DJ26" s="88">
        <f t="shared" si="90"/>
        <v>7.8225000000000007</v>
      </c>
      <c r="DK26" s="88">
        <f t="shared" si="91"/>
        <v>0</v>
      </c>
      <c r="DL26" s="87">
        <f t="shared" si="92"/>
        <v>1</v>
      </c>
      <c r="DM26" s="88">
        <f t="shared" si="93"/>
        <v>11.659090909090908</v>
      </c>
      <c r="DN26" s="88">
        <f t="shared" si="94"/>
        <v>30</v>
      </c>
      <c r="DO26" s="170">
        <f t="shared" si="95"/>
        <v>30</v>
      </c>
      <c r="DP26" s="87">
        <f t="shared" si="96"/>
        <v>1</v>
      </c>
      <c r="DQ26" s="87" t="e">
        <f t="shared" si="112"/>
        <v>#REF!</v>
      </c>
      <c r="DR26" s="20" t="e">
        <f t="shared" si="98"/>
        <v>#REF!</v>
      </c>
      <c r="DS26" s="66" t="e">
        <f t="shared" si="23"/>
        <v>#REF!</v>
      </c>
      <c r="DT26" s="185" t="e">
        <f t="shared" si="24"/>
        <v>#REF!</v>
      </c>
      <c r="DU26" s="86">
        <v>0</v>
      </c>
      <c r="DV26" s="32">
        <v>0</v>
      </c>
      <c r="DW26" s="32">
        <v>0</v>
      </c>
      <c r="DX26" s="103">
        <f t="shared" si="99"/>
        <v>0</v>
      </c>
      <c r="DY26" s="103">
        <f t="shared" si="100"/>
        <v>0</v>
      </c>
      <c r="DZ26" s="103">
        <f t="shared" si="101"/>
        <v>0</v>
      </c>
      <c r="EA26" s="103">
        <f t="shared" si="102"/>
        <v>1</v>
      </c>
      <c r="EB26" s="105" t="e">
        <f t="shared" si="103"/>
        <v>#REF!</v>
      </c>
      <c r="EC26" s="29"/>
      <c r="EE26" s="171" t="str">
        <f t="shared" si="104"/>
        <v xml:space="preserve">سعيدي </v>
      </c>
      <c r="EF26" s="171" t="str">
        <f t="shared" si="105"/>
        <v xml:space="preserve"> عزيزة</v>
      </c>
      <c r="EG26" s="19" t="e">
        <f t="shared" si="106"/>
        <v>#REF!</v>
      </c>
      <c r="EH26" s="19" t="e">
        <f t="shared" si="107"/>
        <v>#REF!</v>
      </c>
      <c r="EI26" s="19" t="e">
        <f t="shared" si="108"/>
        <v>#REF!</v>
      </c>
      <c r="EJ26" s="19" t="e">
        <f t="shared" si="109"/>
        <v>#REF!</v>
      </c>
      <c r="EK26" s="19" t="str">
        <f t="shared" si="110"/>
        <v xml:space="preserve"> راسب(ة) </v>
      </c>
      <c r="EL26" s="172">
        <f t="shared" si="111"/>
        <v>30</v>
      </c>
    </row>
    <row r="27" spans="1:142" s="106" customFormat="1" ht="14.1" customHeight="1">
      <c r="B27" s="243">
        <v>20</v>
      </c>
      <c r="C27" s="181" t="s">
        <v>120</v>
      </c>
      <c r="D27" s="181" t="s">
        <v>121</v>
      </c>
      <c r="E27" s="10">
        <v>21.5</v>
      </c>
      <c r="F27" s="8">
        <f t="shared" ref="F27" si="139">IF(E27&gt;=20,6,0)</f>
        <v>6</v>
      </c>
      <c r="G27" s="8">
        <v>1</v>
      </c>
      <c r="H27" s="15">
        <v>18.5</v>
      </c>
      <c r="I27" s="8">
        <f t="shared" ref="I27" si="140">IF(H27&gt;=20,6,0)</f>
        <v>0</v>
      </c>
      <c r="J27" s="8">
        <v>1</v>
      </c>
      <c r="K27" s="6">
        <v>23</v>
      </c>
      <c r="L27" s="8">
        <f t="shared" ref="L27" si="141">IF(K27&gt;=20,6,0)</f>
        <v>6</v>
      </c>
      <c r="M27" s="8">
        <v>1</v>
      </c>
      <c r="N27" s="3">
        <f t="shared" ref="N27" si="142">(E27+H27+K27)/6</f>
        <v>10.5</v>
      </c>
      <c r="O27" s="117">
        <f t="shared" ref="O27" si="143">IF(N27&gt;=10,18,F27+I27+L27)</f>
        <v>18</v>
      </c>
      <c r="P27" s="117">
        <f t="shared" ref="P27" si="144">G27+J27+M27</f>
        <v>3</v>
      </c>
      <c r="Q27" s="117">
        <f t="shared" ref="Q27" si="145">IF(P27&gt;=4,2,1)</f>
        <v>1</v>
      </c>
      <c r="R27" s="6">
        <v>15</v>
      </c>
      <c r="S27" s="108">
        <f t="shared" ref="S27" si="146">IF(R27&gt;=20,5,0)</f>
        <v>0</v>
      </c>
      <c r="T27" s="8">
        <v>1</v>
      </c>
      <c r="U27" s="150">
        <v>18</v>
      </c>
      <c r="V27" s="108">
        <f t="shared" ref="V27" si="147">IF(U27&gt;=20,4,0)</f>
        <v>0</v>
      </c>
      <c r="W27" s="8">
        <v>1</v>
      </c>
      <c r="X27" s="3">
        <f t="shared" ref="X27" si="148">(R27+U27)/4</f>
        <v>8.25</v>
      </c>
      <c r="Y27" s="7">
        <f t="shared" ref="Y27" si="149">IF(X27&gt;=10,9,S27+V27)</f>
        <v>0</v>
      </c>
      <c r="Z27" s="7">
        <f t="shared" ref="Z27" si="150">T27+W27</f>
        <v>2</v>
      </c>
      <c r="AA27" s="7">
        <f t="shared" ref="AA27" si="151">IF(Z27&gt;=3,2,1)</f>
        <v>1</v>
      </c>
      <c r="AB27" s="6">
        <v>12.37</v>
      </c>
      <c r="AC27" s="8">
        <f t="shared" ref="AC27" si="152">IF(AB27&gt;=10,2,0)</f>
        <v>2</v>
      </c>
      <c r="AD27" s="8">
        <v>1</v>
      </c>
      <c r="AE27" s="3">
        <f t="shared" ref="AE27" si="153">(AB27)</f>
        <v>12.37</v>
      </c>
      <c r="AF27" s="7">
        <f t="shared" ref="AF27" si="154">IF(AE27&gt;=10,2,0)</f>
        <v>2</v>
      </c>
      <c r="AG27" s="7">
        <f t="shared" ref="AG27" si="155">AD27</f>
        <v>1</v>
      </c>
      <c r="AH27" s="7">
        <f t="shared" ref="AH27" si="156">IF(AG27&gt;=2,2,1)</f>
        <v>1</v>
      </c>
      <c r="AI27" s="111">
        <v>10.25</v>
      </c>
      <c r="AJ27" s="8">
        <f t="shared" ref="AJ27" si="157">IF(AI27&gt;=10,1,0)</f>
        <v>1</v>
      </c>
      <c r="AK27" s="8">
        <v>1</v>
      </c>
      <c r="AL27" s="3">
        <f t="shared" ref="AL27" si="158">AI27</f>
        <v>10.25</v>
      </c>
      <c r="AM27" s="7">
        <f t="shared" ref="AM27" si="159">IF(AL27&gt;=10,1,0)</f>
        <v>1</v>
      </c>
      <c r="AN27" s="7">
        <f t="shared" ref="AN27" si="160">AK27</f>
        <v>1</v>
      </c>
      <c r="AO27" s="7">
        <f t="shared" ref="AO27" si="161">IF(AN27&gt;=2,2,1)</f>
        <v>1</v>
      </c>
      <c r="AP27" s="57">
        <f t="shared" ref="AP27" si="162">(E27+H27+K27+R27+U27+AB27+AI27)/12</f>
        <v>9.8849999999999998</v>
      </c>
      <c r="AQ27" s="56">
        <v>30</v>
      </c>
      <c r="AR27" s="178" t="str">
        <f t="shared" ref="AR27" si="163">IF(AP27&gt;=10,"ناجح(ة)  ",IF(AP27&lt;10,"مؤجل (ة) "))</f>
        <v xml:space="preserve">مؤجل (ة) </v>
      </c>
      <c r="AS27" s="56">
        <f t="shared" ref="AS27" si="164">G27+J27+M27+T27+W27+AD27+AK27</f>
        <v>7</v>
      </c>
      <c r="AT27" s="56">
        <f t="shared" ref="AT27" si="165">IF(AS27=7,1,2)</f>
        <v>1</v>
      </c>
      <c r="AU27" s="112" t="str">
        <f t="shared" ref="AU27" si="166">IF(AT27&gt;=2,"الدورة الثانية  ",IF(AT27&lt;2,"الدورة الأولى "))</f>
        <v xml:space="preserve">الدورة الأولى </v>
      </c>
      <c r="AV27" s="113" t="s">
        <v>39</v>
      </c>
      <c r="AW27" s="13"/>
      <c r="AX27" s="148">
        <v>20</v>
      </c>
      <c r="AY27" s="169" t="str">
        <f t="shared" ref="AY27" si="167">C27</f>
        <v>سقني</v>
      </c>
      <c r="AZ27" s="169" t="str">
        <f t="shared" ref="AZ27" si="168">D27</f>
        <v>مريم</v>
      </c>
      <c r="BA27" s="172">
        <v>23</v>
      </c>
      <c r="BB27" s="19">
        <f t="shared" ref="BB27" si="169">IF(BA27&gt;=20,6,0)</f>
        <v>6</v>
      </c>
      <c r="BC27" s="19">
        <v>1</v>
      </c>
      <c r="BD27" s="172">
        <v>13.5</v>
      </c>
      <c r="BE27" s="19">
        <f t="shared" ref="BE27" si="170">IF(BD27&gt;=20,6,0)</f>
        <v>0</v>
      </c>
      <c r="BF27" s="19">
        <v>1</v>
      </c>
      <c r="BG27" s="172">
        <v>20</v>
      </c>
      <c r="BH27" s="19">
        <f t="shared" ref="BH27" si="171">IF(BG27&gt;=20,6,0)</f>
        <v>6</v>
      </c>
      <c r="BI27" s="19">
        <v>1</v>
      </c>
      <c r="BJ27" s="244">
        <f t="shared" ref="BJ27" si="172">(BA27+BD27+BG27)/6</f>
        <v>9.4166666666666661</v>
      </c>
      <c r="BK27" s="245">
        <f t="shared" ref="BK27" si="173">IF(BJ27&gt;=10,18,BB27+BE27+BH27)</f>
        <v>12</v>
      </c>
      <c r="BL27" s="123">
        <f t="shared" ref="BL27" si="174">BC27+BF27+BI27</f>
        <v>3</v>
      </c>
      <c r="BM27" s="123">
        <f t="shared" ref="BM27" si="175">IF(BL27&gt;=4,2,1)</f>
        <v>1</v>
      </c>
      <c r="BN27" s="172">
        <v>20</v>
      </c>
      <c r="BO27" s="21">
        <f t="shared" ref="BO27" si="176">IF(BN27&gt;=20,3,0)</f>
        <v>3</v>
      </c>
      <c r="BP27" s="21">
        <v>1</v>
      </c>
      <c r="BQ27" s="82">
        <v>14</v>
      </c>
      <c r="BR27" s="21">
        <f t="shared" ref="BR27" si="177">IF(BQ27&gt;=10,4,0)</f>
        <v>4</v>
      </c>
      <c r="BS27" s="21">
        <v>1</v>
      </c>
      <c r="BT27" s="246">
        <f t="shared" ref="BT27" si="178">BQ27</f>
        <v>14</v>
      </c>
      <c r="BU27" s="247">
        <f t="shared" ref="BU27" si="179">IF(BT27&gt;=10,4,0)</f>
        <v>4</v>
      </c>
      <c r="BV27" s="123">
        <f t="shared" ref="BV27" si="180">BP27+BS27</f>
        <v>2</v>
      </c>
      <c r="BW27" s="123">
        <f t="shared" ref="BW27" si="181">IF(BV27&gt;=3,2,1)</f>
        <v>1</v>
      </c>
      <c r="BX27" s="84">
        <v>12</v>
      </c>
      <c r="BY27" s="109">
        <f t="shared" ref="BY27" si="182">IF(BX27&gt;=10,2,0)</f>
        <v>2</v>
      </c>
      <c r="BZ27" s="110">
        <v>1</v>
      </c>
      <c r="CA27" s="248">
        <f t="shared" ref="CA27" si="183">BX27</f>
        <v>12</v>
      </c>
      <c r="CB27" s="247">
        <f t="shared" ref="CB27" si="184">BY27</f>
        <v>2</v>
      </c>
      <c r="CC27" s="123">
        <f t="shared" ref="CC27" si="185">BZ27</f>
        <v>1</v>
      </c>
      <c r="CD27" s="123">
        <f t="shared" ref="CD27" si="186">IF(CC27&gt;=2,2,1)</f>
        <v>1</v>
      </c>
      <c r="CE27" s="172">
        <v>9.75</v>
      </c>
      <c r="CF27" s="109">
        <f t="shared" ref="CF27" si="187">IF(CE27&gt;=10,1,0)</f>
        <v>0</v>
      </c>
      <c r="CG27" s="110">
        <v>1</v>
      </c>
      <c r="CH27" s="254">
        <f t="shared" ref="CH27" si="188">CE27</f>
        <v>9.75</v>
      </c>
      <c r="CI27" s="255">
        <f t="shared" ref="CI27" si="189">CF27</f>
        <v>0</v>
      </c>
      <c r="CJ27" s="116">
        <f t="shared" ref="CJ27" si="190">CG27</f>
        <v>1</v>
      </c>
      <c r="CK27" s="116">
        <f t="shared" ref="CK27" si="191">IF(CJ27&gt;=2,2,1)</f>
        <v>1</v>
      </c>
      <c r="CL27" s="253">
        <f t="shared" ref="CL27" si="192">(BA27+BD27+BG27+BN27+BQ27+BX27+CE27)/11</f>
        <v>10.204545454545455</v>
      </c>
      <c r="CM27" s="250">
        <f t="shared" ref="CM27" si="193">IF(CL27&gt;=10,30,CI27+CB27+BU27+BK27)</f>
        <v>30</v>
      </c>
      <c r="CN27" s="59">
        <f t="shared" ref="CN27" si="194">BC27+BF27+BI27+BP27+BS27+BZ27+CG27</f>
        <v>7</v>
      </c>
      <c r="CO27" s="61">
        <f t="shared" ref="CO27" si="195">IF(CN27&gt;=8,2,1)</f>
        <v>1</v>
      </c>
      <c r="CP27" s="55" t="str">
        <f t="shared" ref="CP27" si="196">IF(CL27&gt;=10,"ناجح (ة)  ",IF(CL27&lt;10,"مؤجل (ة) "))</f>
        <v xml:space="preserve">ناجح (ة)  </v>
      </c>
      <c r="CQ27" s="251">
        <f t="shared" si="84"/>
        <v>10.044772727272727</v>
      </c>
      <c r="CR27" s="252" t="str">
        <f t="shared" si="85"/>
        <v xml:space="preserve">ناجح (ة)  </v>
      </c>
      <c r="CS27" s="13" t="str">
        <f t="shared" ref="CS27" si="197">IF(CO27&gt;=2,"الدورة الثانية  ",IF(CO27&lt;2,"الدورة الأولى "))</f>
        <v xml:space="preserve">الدورة الأولى </v>
      </c>
      <c r="CT27" s="112">
        <f t="shared" ref="CT27" si="198">(CL27+AP27)/2</f>
        <v>10.044772727272727</v>
      </c>
      <c r="CU27" s="112" t="s">
        <v>39</v>
      </c>
      <c r="CV27" s="111" t="e">
        <f>#REF!</f>
        <v>#REF!</v>
      </c>
      <c r="CW27" s="112" t="e">
        <f>#REF!</f>
        <v>#REF!</v>
      </c>
      <c r="CX27" s="112" t="e">
        <f>#REF!</f>
        <v>#REF!</v>
      </c>
      <c r="CY27" s="112" t="e">
        <f>#REF!</f>
        <v>#REF!</v>
      </c>
      <c r="CZ27" s="112" t="e">
        <f>#REF!</f>
        <v>#REF!</v>
      </c>
      <c r="DA27" s="112" t="e">
        <f>#REF!</f>
        <v>#REF!</v>
      </c>
      <c r="DB27" s="159" t="e">
        <f t="shared" si="88"/>
        <v>#REF!</v>
      </c>
      <c r="DC27" s="118" t="e">
        <f>#REF!</f>
        <v>#REF!</v>
      </c>
      <c r="DD27" s="118" t="e">
        <f>#REF!</f>
        <v>#REF!</v>
      </c>
      <c r="DE27" s="118" t="e">
        <f>#REF!</f>
        <v>#REF!</v>
      </c>
      <c r="DF27" s="118" t="e">
        <f>#REF!</f>
        <v>#REF!</v>
      </c>
      <c r="DG27" s="118" t="e">
        <f>#REF!</f>
        <v>#REF!</v>
      </c>
      <c r="DH27" s="118" t="e">
        <f>#REF!</f>
        <v>#REF!</v>
      </c>
      <c r="DI27" s="159" t="e">
        <f t="shared" si="89"/>
        <v>#REF!</v>
      </c>
      <c r="DJ27" s="111">
        <f t="shared" ref="DJ27" si="199">AP27</f>
        <v>9.8849999999999998</v>
      </c>
      <c r="DK27" s="111">
        <f t="shared" ref="DK27" si="200">AQ27</f>
        <v>30</v>
      </c>
      <c r="DL27" s="112">
        <f t="shared" ref="DL27" si="201">AT27</f>
        <v>1</v>
      </c>
      <c r="DM27" s="111">
        <f t="shared" ref="DM27" si="202">CL27</f>
        <v>10.204545454545455</v>
      </c>
      <c r="DN27" s="111">
        <f t="shared" ref="DN27" si="203">CM27</f>
        <v>30</v>
      </c>
      <c r="DO27" s="170">
        <f t="shared" si="95"/>
        <v>60</v>
      </c>
      <c r="DP27" s="112">
        <f t="shared" ref="DP27" si="204">CO27</f>
        <v>1</v>
      </c>
      <c r="DQ27" s="112" t="e">
        <f t="shared" ref="DQ27" si="205">CX27+DA27+DE27+DH27+DL27+DP27</f>
        <v>#REF!</v>
      </c>
      <c r="DR27" s="20" t="e">
        <f t="shared" ref="DR27" si="206">CW27+CZ27+DD27+DG27+DK27+DN27</f>
        <v>#REF!</v>
      </c>
      <c r="DS27" s="66" t="e">
        <f t="shared" ref="DS27" si="207">IF(DR27&gt;=180,"ناجح (ة) الدورة الاولى  ",IF(DR27&lt;180,"ديون غير مسواة "))</f>
        <v>#REF!</v>
      </c>
      <c r="DT27" s="185" t="e">
        <f t="shared" ref="DT27" si="208">(DM27+DJ27+DF27+DC27+CY27+CV27)/6</f>
        <v>#REF!</v>
      </c>
      <c r="DU27" s="107">
        <v>0</v>
      </c>
      <c r="DV27" s="32">
        <v>1</v>
      </c>
      <c r="DW27" s="32">
        <v>3</v>
      </c>
      <c r="DX27" s="103">
        <f t="shared" ref="DX27" si="209">(DU27+DV27)/2</f>
        <v>0.5</v>
      </c>
      <c r="DY27" s="103">
        <f t="shared" ref="DY27" si="210">DW27/4</f>
        <v>0.75</v>
      </c>
      <c r="DZ27" s="103">
        <f t="shared" ref="DZ27" si="211">DX27+DY27</f>
        <v>1.25</v>
      </c>
      <c r="EA27" s="103">
        <f t="shared" ref="EA27" si="212">1-(0.04*DZ27)</f>
        <v>0.95</v>
      </c>
      <c r="EB27" s="105" t="e">
        <f t="shared" ref="EB27:EB38" si="213">EA27*DT27</f>
        <v>#REF!</v>
      </c>
      <c r="EC27" s="29"/>
      <c r="EE27" s="171" t="str">
        <f t="shared" si="104"/>
        <v>سقني</v>
      </c>
      <c r="EF27" s="171" t="str">
        <f t="shared" si="105"/>
        <v>مريم</v>
      </c>
      <c r="EG27" s="19" t="e">
        <f t="shared" si="106"/>
        <v>#REF!</v>
      </c>
      <c r="EH27" s="19" t="e">
        <f t="shared" si="107"/>
        <v>#REF!</v>
      </c>
      <c r="EI27" s="19" t="e">
        <f t="shared" si="108"/>
        <v>#REF!</v>
      </c>
      <c r="EJ27" s="19" t="e">
        <f t="shared" si="109"/>
        <v>#REF!</v>
      </c>
      <c r="EK27" s="19" t="str">
        <f t="shared" si="110"/>
        <v xml:space="preserve">ناجح (ة)   </v>
      </c>
      <c r="EL27" s="172">
        <f t="shared" si="111"/>
        <v>60</v>
      </c>
    </row>
    <row r="28" spans="1:142" s="106" customFormat="1" ht="14.1" customHeight="1">
      <c r="B28" s="35">
        <v>21</v>
      </c>
      <c r="C28" s="181" t="s">
        <v>99</v>
      </c>
      <c r="D28" s="181" t="s">
        <v>122</v>
      </c>
      <c r="E28" s="10">
        <v>17.5</v>
      </c>
      <c r="F28" s="8">
        <f t="shared" ref="F28" si="214">IF(E28&gt;=20,6,0)</f>
        <v>0</v>
      </c>
      <c r="G28" s="8">
        <v>1</v>
      </c>
      <c r="H28" s="15">
        <v>20</v>
      </c>
      <c r="I28" s="8">
        <f t="shared" ref="I28" si="215">IF(H28&gt;=20,6,0)</f>
        <v>6</v>
      </c>
      <c r="J28" s="8">
        <v>1</v>
      </c>
      <c r="K28" s="6">
        <v>29</v>
      </c>
      <c r="L28" s="8">
        <f t="shared" ref="L28" si="216">IF(K28&gt;=20,6,0)</f>
        <v>6</v>
      </c>
      <c r="M28" s="8">
        <v>1</v>
      </c>
      <c r="N28" s="3">
        <f t="shared" ref="N28" si="217">(E28+H28+K28)/6</f>
        <v>11.083333333333334</v>
      </c>
      <c r="O28" s="117">
        <f t="shared" ref="O28" si="218">IF(N28&gt;=10,18,F28+I28+L28)</f>
        <v>18</v>
      </c>
      <c r="P28" s="117">
        <f t="shared" ref="P28" si="219">G28+J28+M28</f>
        <v>3</v>
      </c>
      <c r="Q28" s="117">
        <f t="shared" ref="Q28" si="220">IF(P28&gt;=4,2,1)</f>
        <v>1</v>
      </c>
      <c r="R28" s="6">
        <v>6</v>
      </c>
      <c r="S28" s="108">
        <f t="shared" ref="S28" si="221">IF(R28&gt;=20,5,0)</f>
        <v>0</v>
      </c>
      <c r="T28" s="8">
        <v>1</v>
      </c>
      <c r="U28" s="150">
        <v>27</v>
      </c>
      <c r="V28" s="108">
        <f t="shared" ref="V28" si="222">IF(U28&gt;=20,4,0)</f>
        <v>4</v>
      </c>
      <c r="W28" s="8">
        <v>1</v>
      </c>
      <c r="X28" s="3">
        <f t="shared" ref="X28" si="223">(R28+U28)/4</f>
        <v>8.25</v>
      </c>
      <c r="Y28" s="7">
        <f t="shared" ref="Y28" si="224">IF(X28&gt;=10,9,S28+V28)</f>
        <v>4</v>
      </c>
      <c r="Z28" s="7">
        <f t="shared" ref="Z28" si="225">T28+W28</f>
        <v>2</v>
      </c>
      <c r="AA28" s="7">
        <f t="shared" ref="AA28" si="226">IF(Z28&gt;=3,2,1)</f>
        <v>1</v>
      </c>
      <c r="AB28" s="6">
        <v>16.87</v>
      </c>
      <c r="AC28" s="8">
        <f t="shared" ref="AC28" si="227">IF(AB28&gt;=10,2,0)</f>
        <v>2</v>
      </c>
      <c r="AD28" s="8">
        <v>1</v>
      </c>
      <c r="AE28" s="3">
        <f t="shared" ref="AE28" si="228">(AB28)</f>
        <v>16.87</v>
      </c>
      <c r="AF28" s="7">
        <f t="shared" ref="AF28" si="229">IF(AE28&gt;=10,2,0)</f>
        <v>2</v>
      </c>
      <c r="AG28" s="7">
        <f t="shared" ref="AG28" si="230">AD28</f>
        <v>1</v>
      </c>
      <c r="AH28" s="7">
        <f t="shared" ref="AH28" si="231">IF(AG28&gt;=2,2,1)</f>
        <v>1</v>
      </c>
      <c r="AI28" s="111">
        <v>16</v>
      </c>
      <c r="AJ28" s="8">
        <f t="shared" ref="AJ28" si="232">IF(AI28&gt;=10,1,0)</f>
        <v>1</v>
      </c>
      <c r="AK28" s="8">
        <v>1</v>
      </c>
      <c r="AL28" s="3">
        <f t="shared" ref="AL28" si="233">AI28</f>
        <v>16</v>
      </c>
      <c r="AM28" s="7">
        <f t="shared" ref="AM28" si="234">IF(AL28&gt;=10,1,0)</f>
        <v>1</v>
      </c>
      <c r="AN28" s="7">
        <f t="shared" ref="AN28" si="235">AK28</f>
        <v>1</v>
      </c>
      <c r="AO28" s="7">
        <f t="shared" ref="AO28" si="236">IF(AN28&gt;=2,2,1)</f>
        <v>1</v>
      </c>
      <c r="AP28" s="57">
        <f t="shared" ref="AP28" si="237">(E28+H28+K28+R28+U28+AB28+AI28)/12</f>
        <v>11.030833333333334</v>
      </c>
      <c r="AQ28" s="56">
        <f t="shared" ref="AQ28" si="238">IF(AP28&gt;=10,30,AM28+AF28+Y28+O28)</f>
        <v>30</v>
      </c>
      <c r="AR28" s="178" t="str">
        <f t="shared" ref="AR28" si="239">IF(AP28&gt;=10,"ناجح(ة)  ",IF(AP28&lt;10,"مؤجل (ة) "))</f>
        <v xml:space="preserve">ناجح(ة)  </v>
      </c>
      <c r="AS28" s="56">
        <f t="shared" ref="AS28" si="240">G28+J28+M28+T28+W28+AD28+AK28</f>
        <v>7</v>
      </c>
      <c r="AT28" s="56">
        <f t="shared" ref="AT28" si="241">IF(AS28=7,1,2)</f>
        <v>1</v>
      </c>
      <c r="AU28" s="112" t="str">
        <f t="shared" ref="AU28" si="242">IF(AT28&gt;=2,"الدورة الثانية  ",IF(AT28&lt;2,"الدورة الأولى "))</f>
        <v xml:space="preserve">الدورة الأولى </v>
      </c>
      <c r="AV28" s="113" t="s">
        <v>39</v>
      </c>
      <c r="AW28" s="13"/>
      <c r="AX28" s="19">
        <v>21</v>
      </c>
      <c r="AY28" s="169" t="str">
        <f t="shared" ref="AY28" si="243">C28</f>
        <v>شروالي</v>
      </c>
      <c r="AZ28" s="169" t="str">
        <f t="shared" ref="AZ28" si="244">D28</f>
        <v>سيف الدين</v>
      </c>
      <c r="BA28" s="172">
        <v>26.5</v>
      </c>
      <c r="BB28" s="19">
        <f t="shared" ref="BB28" si="245">IF(BA28&gt;=20,6,0)</f>
        <v>6</v>
      </c>
      <c r="BC28" s="19">
        <v>1</v>
      </c>
      <c r="BD28" s="172">
        <v>14</v>
      </c>
      <c r="BE28" s="19">
        <f t="shared" ref="BE28" si="246">IF(BD28&gt;=20,6,0)</f>
        <v>0</v>
      </c>
      <c r="BF28" s="19">
        <v>1</v>
      </c>
      <c r="BG28" s="172">
        <v>21</v>
      </c>
      <c r="BH28" s="19">
        <f t="shared" ref="BH28" si="247">IF(BG28&gt;=20,6,0)</f>
        <v>6</v>
      </c>
      <c r="BI28" s="19">
        <v>1</v>
      </c>
      <c r="BJ28" s="244">
        <f t="shared" ref="BJ28" si="248">(BA28+BD28+BG28)/6</f>
        <v>10.25</v>
      </c>
      <c r="BK28" s="245">
        <f t="shared" ref="BK28" si="249">IF(BJ28&gt;=10,18,BB28+BE28+BH28)</f>
        <v>18</v>
      </c>
      <c r="BL28" s="123">
        <f t="shared" ref="BL28" si="250">BC28+BF28+BI28</f>
        <v>3</v>
      </c>
      <c r="BM28" s="123">
        <f t="shared" ref="BM28" si="251">IF(BL28&gt;=4,2,1)</f>
        <v>1</v>
      </c>
      <c r="BN28" s="172">
        <v>24.25</v>
      </c>
      <c r="BO28" s="21">
        <f t="shared" ref="BO28" si="252">IF(BN28&gt;=20,3,0)</f>
        <v>3</v>
      </c>
      <c r="BP28" s="21">
        <v>1</v>
      </c>
      <c r="BQ28" s="82">
        <v>14</v>
      </c>
      <c r="BR28" s="21">
        <f t="shared" ref="BR28" si="253">IF(BQ28&gt;=10,4,0)</f>
        <v>4</v>
      </c>
      <c r="BS28" s="21">
        <v>1</v>
      </c>
      <c r="BT28" s="246">
        <f t="shared" ref="BT28" si="254">BQ28</f>
        <v>14</v>
      </c>
      <c r="BU28" s="247">
        <f t="shared" ref="BU28" si="255">IF(BT28&gt;=10,4,0)</f>
        <v>4</v>
      </c>
      <c r="BV28" s="123">
        <f t="shared" ref="BV28" si="256">BP28+BS28</f>
        <v>2</v>
      </c>
      <c r="BW28" s="123">
        <f t="shared" ref="BW28" si="257">IF(BV28&gt;=3,2,1)</f>
        <v>1</v>
      </c>
      <c r="BX28" s="84">
        <v>13.5</v>
      </c>
      <c r="BY28" s="109">
        <f t="shared" ref="BY28" si="258">IF(BX28&gt;=10,2,0)</f>
        <v>2</v>
      </c>
      <c r="BZ28" s="110">
        <v>1</v>
      </c>
      <c r="CA28" s="248">
        <f t="shared" ref="CA28" si="259">BX28</f>
        <v>13.5</v>
      </c>
      <c r="CB28" s="247">
        <f t="shared" ref="CB28" si="260">BY28</f>
        <v>2</v>
      </c>
      <c r="CC28" s="123">
        <f t="shared" ref="CC28" si="261">BZ28</f>
        <v>1</v>
      </c>
      <c r="CD28" s="123">
        <f t="shared" ref="CD28" si="262">IF(CC28&gt;=2,2,1)</f>
        <v>1</v>
      </c>
      <c r="CE28" s="172">
        <v>16</v>
      </c>
      <c r="CF28" s="109">
        <f t="shared" ref="CF28" si="263">IF(CE28&gt;=10,1,0)</f>
        <v>1</v>
      </c>
      <c r="CG28" s="110">
        <v>1</v>
      </c>
      <c r="CH28" s="254">
        <f t="shared" ref="CH28" si="264">CE28</f>
        <v>16</v>
      </c>
      <c r="CI28" s="255">
        <f t="shared" ref="CI28" si="265">CF28</f>
        <v>1</v>
      </c>
      <c r="CJ28" s="116">
        <f t="shared" ref="CJ28" si="266">CG28</f>
        <v>1</v>
      </c>
      <c r="CK28" s="116">
        <f t="shared" ref="CK28" si="267">IF(CJ28&gt;=2,2,1)</f>
        <v>1</v>
      </c>
      <c r="CL28" s="253">
        <f t="shared" ref="CL28" si="268">(BA28+BD28+BG28+BN28+BQ28+BX28+CE28)/11</f>
        <v>11.75</v>
      </c>
      <c r="CM28" s="250">
        <f t="shared" ref="CM28" si="269">IF(CL28&gt;=10,30,CI28+CB28+BU28+BK28)</f>
        <v>30</v>
      </c>
      <c r="CN28" s="59">
        <f t="shared" ref="CN28" si="270">BC28+BF28+BI28+BP28+BS28+BZ28+CG28</f>
        <v>7</v>
      </c>
      <c r="CO28" s="61">
        <f t="shared" ref="CO28" si="271">IF(CN28&gt;=8,2,1)</f>
        <v>1</v>
      </c>
      <c r="CP28" s="55" t="str">
        <f t="shared" ref="CP28" si="272">IF(CL28&gt;=10,"ناجح (ة)  ",IF(CL28&lt;10,"مؤجل (ة) "))</f>
        <v xml:space="preserve">ناجح (ة)  </v>
      </c>
      <c r="CQ28" s="251">
        <f t="shared" si="84"/>
        <v>11.390416666666667</v>
      </c>
      <c r="CR28" s="252" t="str">
        <f t="shared" si="85"/>
        <v xml:space="preserve">ناجح (ة)  </v>
      </c>
      <c r="CS28" s="13" t="str">
        <f t="shared" ref="CS28" si="273">IF(CO28&gt;=2,"الدورة الثانية  ",IF(CO28&lt;2,"الدورة الأولى "))</f>
        <v xml:space="preserve">الدورة الأولى </v>
      </c>
      <c r="CT28" s="112">
        <f t="shared" ref="CT28" si="274">(CL28+AP28)/2</f>
        <v>11.390416666666667</v>
      </c>
      <c r="CU28" s="112" t="s">
        <v>39</v>
      </c>
      <c r="CV28" s="111" t="e">
        <f>#REF!</f>
        <v>#REF!</v>
      </c>
      <c r="CW28" s="112" t="e">
        <f>#REF!</f>
        <v>#REF!</v>
      </c>
      <c r="CX28" s="112" t="e">
        <f>#REF!</f>
        <v>#REF!</v>
      </c>
      <c r="CY28" s="112" t="e">
        <f>#REF!</f>
        <v>#REF!</v>
      </c>
      <c r="CZ28" s="112" t="e">
        <f>#REF!</f>
        <v>#REF!</v>
      </c>
      <c r="DA28" s="112" t="e">
        <f>#REF!</f>
        <v>#REF!</v>
      </c>
      <c r="DB28" s="159" t="e">
        <f t="shared" si="88"/>
        <v>#REF!</v>
      </c>
      <c r="DC28" s="118" t="e">
        <f>#REF!</f>
        <v>#REF!</v>
      </c>
      <c r="DD28" s="118" t="e">
        <f>#REF!</f>
        <v>#REF!</v>
      </c>
      <c r="DE28" s="118" t="e">
        <f>#REF!</f>
        <v>#REF!</v>
      </c>
      <c r="DF28" s="118" t="e">
        <f>#REF!</f>
        <v>#REF!</v>
      </c>
      <c r="DG28" s="118" t="e">
        <f>#REF!</f>
        <v>#REF!</v>
      </c>
      <c r="DH28" s="118" t="e">
        <f>#REF!</f>
        <v>#REF!</v>
      </c>
      <c r="DI28" s="159" t="e">
        <f t="shared" si="89"/>
        <v>#REF!</v>
      </c>
      <c r="DJ28" s="111">
        <f t="shared" ref="DJ28" si="275">AP28</f>
        <v>11.030833333333334</v>
      </c>
      <c r="DK28" s="111">
        <f t="shared" ref="DK28" si="276">AQ28</f>
        <v>30</v>
      </c>
      <c r="DL28" s="112">
        <f t="shared" ref="DL28" si="277">AT28</f>
        <v>1</v>
      </c>
      <c r="DM28" s="111">
        <f t="shared" ref="DM28" si="278">CL28</f>
        <v>11.75</v>
      </c>
      <c r="DN28" s="111">
        <f t="shared" ref="DN28" si="279">CM28</f>
        <v>30</v>
      </c>
      <c r="DO28" s="170">
        <f t="shared" si="95"/>
        <v>60</v>
      </c>
      <c r="DP28" s="112">
        <f t="shared" ref="DP28" si="280">CO28</f>
        <v>1</v>
      </c>
      <c r="DQ28" s="112" t="e">
        <f t="shared" ref="DQ28" si="281">CX28+DA28+DE28+DH28+DL28+DP28</f>
        <v>#REF!</v>
      </c>
      <c r="DR28" s="20" t="e">
        <f t="shared" ref="DR28" si="282">CW28+CZ28+DD28+DG28+DK28+DN28</f>
        <v>#REF!</v>
      </c>
      <c r="DS28" s="66" t="e">
        <f t="shared" ref="DS28" si="283">IF(DR28&gt;=180,"ناجح (ة) الدورة الاولى  ",IF(DR28&lt;180,"ديون غير مسواة "))</f>
        <v>#REF!</v>
      </c>
      <c r="DT28" s="185" t="e">
        <f t="shared" ref="DT28" si="284">(DM28+DJ28+DF28+DC28+CY28+CV28)/6</f>
        <v>#REF!</v>
      </c>
      <c r="DU28" s="107">
        <v>0</v>
      </c>
      <c r="DV28" s="32">
        <v>0</v>
      </c>
      <c r="DW28" s="32">
        <v>0</v>
      </c>
      <c r="DX28" s="103">
        <f t="shared" ref="DX28" si="285">(DU28+DV28)/2</f>
        <v>0</v>
      </c>
      <c r="DY28" s="103">
        <f t="shared" ref="DY28" si="286">DW28/4</f>
        <v>0</v>
      </c>
      <c r="DZ28" s="103">
        <f t="shared" ref="DZ28" si="287">DX28+DY28</f>
        <v>0</v>
      </c>
      <c r="EA28" s="103">
        <f t="shared" ref="EA28" si="288">1-(0.04*DZ28)</f>
        <v>1</v>
      </c>
      <c r="EB28" s="105" t="e">
        <f t="shared" si="213"/>
        <v>#REF!</v>
      </c>
      <c r="EC28" s="29"/>
      <c r="EE28" s="171" t="str">
        <f t="shared" si="104"/>
        <v>شروالي</v>
      </c>
      <c r="EF28" s="171" t="str">
        <f t="shared" si="105"/>
        <v>سيف الدين</v>
      </c>
      <c r="EG28" s="19" t="e">
        <f t="shared" si="106"/>
        <v>#REF!</v>
      </c>
      <c r="EH28" s="19" t="e">
        <f t="shared" si="107"/>
        <v>#REF!</v>
      </c>
      <c r="EI28" s="19" t="e">
        <f t="shared" si="108"/>
        <v>#REF!</v>
      </c>
      <c r="EJ28" s="19" t="e">
        <f t="shared" si="109"/>
        <v>#REF!</v>
      </c>
      <c r="EK28" s="19" t="str">
        <f t="shared" si="110"/>
        <v xml:space="preserve">ناجح (ة)   </v>
      </c>
      <c r="EL28" s="172">
        <f t="shared" si="111"/>
        <v>60</v>
      </c>
    </row>
    <row r="29" spans="1:142" s="1" customFormat="1" ht="14.1" customHeight="1">
      <c r="B29" s="243">
        <v>22</v>
      </c>
      <c r="C29" s="145" t="s">
        <v>124</v>
      </c>
      <c r="D29" s="145" t="s">
        <v>125</v>
      </c>
      <c r="E29" s="150">
        <v>30.5</v>
      </c>
      <c r="F29" s="8">
        <f t="shared" ref="F29" si="289">IF(E29&gt;=20,6,0)</f>
        <v>6</v>
      </c>
      <c r="G29" s="8">
        <v>1</v>
      </c>
      <c r="H29" s="15">
        <v>22</v>
      </c>
      <c r="I29" s="8">
        <f t="shared" ref="I29" si="290">IF(H29&gt;=20,6,0)</f>
        <v>6</v>
      </c>
      <c r="J29" s="8">
        <v>1</v>
      </c>
      <c r="K29" s="6">
        <v>0</v>
      </c>
      <c r="L29" s="8">
        <f t="shared" ref="L29" si="291">IF(K29&gt;=20,6,0)</f>
        <v>0</v>
      </c>
      <c r="M29" s="8">
        <v>1</v>
      </c>
      <c r="N29" s="6">
        <f t="shared" ref="N29" si="292">(E29+H29+K29)/6</f>
        <v>8.75</v>
      </c>
      <c r="O29" s="204">
        <f t="shared" ref="O29" si="293">IF(N29&gt;=10,18,F29+I29+L29)</f>
        <v>12</v>
      </c>
      <c r="P29" s="204">
        <f t="shared" ref="P29" si="294">G29+J29+M29</f>
        <v>3</v>
      </c>
      <c r="Q29" s="204">
        <f t="shared" ref="Q29" si="295">IF(P29&gt;=4,2,1)</f>
        <v>1</v>
      </c>
      <c r="R29" s="6">
        <v>33</v>
      </c>
      <c r="S29" s="149">
        <f t="shared" ref="S29" si="296">IF(R29&gt;=20,5,0)</f>
        <v>5</v>
      </c>
      <c r="T29" s="8">
        <v>1</v>
      </c>
      <c r="U29" s="150">
        <v>13.5</v>
      </c>
      <c r="V29" s="149">
        <f t="shared" ref="V29" si="297">IF(U29&gt;=20,4,0)</f>
        <v>0</v>
      </c>
      <c r="W29" s="8">
        <v>1</v>
      </c>
      <c r="X29" s="6">
        <f t="shared" ref="X29" si="298">(R29+U29)/4</f>
        <v>11.625</v>
      </c>
      <c r="Y29" s="8">
        <f t="shared" ref="Y29" si="299">IF(X29&gt;=10,9,S29+V29)</f>
        <v>9</v>
      </c>
      <c r="Z29" s="8">
        <f t="shared" ref="Z29" si="300">T29+W29</f>
        <v>2</v>
      </c>
      <c r="AA29" s="8">
        <f t="shared" ref="AA29" si="301">IF(Z29&gt;=3,2,1)</f>
        <v>1</v>
      </c>
      <c r="AB29" s="6">
        <v>7.5</v>
      </c>
      <c r="AC29" s="8">
        <f t="shared" ref="AC29" si="302">IF(AB29&gt;=10,2,0)</f>
        <v>0</v>
      </c>
      <c r="AD29" s="8">
        <v>1</v>
      </c>
      <c r="AE29" s="6">
        <f t="shared" ref="AE29" si="303">(AB29)</f>
        <v>7.5</v>
      </c>
      <c r="AF29" s="8">
        <f t="shared" ref="AF29" si="304">IF(AE29&gt;=10,2,0)</f>
        <v>0</v>
      </c>
      <c r="AG29" s="8">
        <f t="shared" ref="AG29" si="305">AD29</f>
        <v>1</v>
      </c>
      <c r="AH29" s="8">
        <f t="shared" ref="AH29" si="306">IF(AG29&gt;=2,2,1)</f>
        <v>1</v>
      </c>
      <c r="AI29" s="208">
        <v>11.5</v>
      </c>
      <c r="AJ29" s="8">
        <f t="shared" ref="AJ29" si="307">IF(AI29&gt;=10,1,0)</f>
        <v>1</v>
      </c>
      <c r="AK29" s="8">
        <v>1</v>
      </c>
      <c r="AL29" s="6">
        <f t="shared" ref="AL29" si="308">AI29</f>
        <v>11.5</v>
      </c>
      <c r="AM29" s="8">
        <f t="shared" ref="AM29" si="309">IF(AL29&gt;=10,1,0)</f>
        <v>1</v>
      </c>
      <c r="AN29" s="8">
        <f t="shared" ref="AN29" si="310">AK29</f>
        <v>1</v>
      </c>
      <c r="AO29" s="8">
        <f t="shared" ref="AO29" si="311">IF(AN29&gt;=2,2,1)</f>
        <v>1</v>
      </c>
      <c r="AP29" s="209">
        <f t="shared" ref="AP29" si="312">(E29+H29+K29+R29+U29+AB29+AI29)/12</f>
        <v>9.8333333333333339</v>
      </c>
      <c r="AQ29" s="206">
        <v>30</v>
      </c>
      <c r="AR29" s="120" t="str">
        <f t="shared" ref="AR29" si="313">IF(AP29&gt;=10,"ناجح(ة)  ",IF(AP29&lt;10,"مؤجل (ة) "))</f>
        <v xml:space="preserve">مؤجل (ة) </v>
      </c>
      <c r="AS29" s="206">
        <f t="shared" ref="AS29" si="314">G29+J29+M29+T29+W29+AD29+AK29</f>
        <v>7</v>
      </c>
      <c r="AT29" s="206">
        <f t="shared" ref="AT29" si="315">IF(AS29=7,1,2)</f>
        <v>1</v>
      </c>
      <c r="AU29" s="204" t="str">
        <f t="shared" ref="AU29" si="316">IF(AT29&gt;=2,"الدورة الثانية  ",IF(AT29&lt;2,"الدورة الأولى "))</f>
        <v xml:space="preserve">الدورة الأولى </v>
      </c>
      <c r="AV29" s="213" t="s">
        <v>39</v>
      </c>
      <c r="AW29" s="13"/>
      <c r="AX29" s="205">
        <v>22</v>
      </c>
      <c r="AY29" s="210" t="str">
        <f t="shared" ref="AY29" si="317">C29</f>
        <v>طمين</v>
      </c>
      <c r="AZ29" s="210" t="str">
        <f t="shared" ref="AZ29" si="318">D29</f>
        <v>كريمة</v>
      </c>
      <c r="BA29" s="2">
        <v>30</v>
      </c>
      <c r="BB29" s="16">
        <f t="shared" ref="BB29" si="319">IF(BA29&gt;=20,6,0)</f>
        <v>6</v>
      </c>
      <c r="BC29" s="16">
        <v>1</v>
      </c>
      <c r="BD29" s="2">
        <v>14</v>
      </c>
      <c r="BE29" s="16">
        <f t="shared" ref="BE29" si="320">IF(BD29&gt;=20,6,0)</f>
        <v>0</v>
      </c>
      <c r="BF29" s="16">
        <v>1</v>
      </c>
      <c r="BG29" s="2">
        <v>31</v>
      </c>
      <c r="BH29" s="16">
        <f t="shared" ref="BH29" si="321">IF(BG29&gt;=20,6,0)</f>
        <v>6</v>
      </c>
      <c r="BI29" s="16">
        <v>1</v>
      </c>
      <c r="BJ29" s="244">
        <f t="shared" ref="BJ29" si="322">(BA29+BD29+BG29)/6</f>
        <v>12.5</v>
      </c>
      <c r="BK29" s="245">
        <f t="shared" ref="BK29" si="323">IF(BJ29&gt;=10,18,BB29+BE29+BH29)</f>
        <v>18</v>
      </c>
      <c r="BL29" s="143">
        <f t="shared" ref="BL29" si="324">BC29+BF29+BI29</f>
        <v>3</v>
      </c>
      <c r="BM29" s="143">
        <f t="shared" ref="BM29" si="325">IF(BL29&gt;=4,2,1)</f>
        <v>1</v>
      </c>
      <c r="BN29" s="2">
        <v>23.25</v>
      </c>
      <c r="BO29" s="143">
        <f t="shared" ref="BO29" si="326">IF(BN29&gt;=20,3,0)</f>
        <v>3</v>
      </c>
      <c r="BP29" s="143">
        <v>1</v>
      </c>
      <c r="BQ29" s="152">
        <v>14</v>
      </c>
      <c r="BR29" s="143">
        <f t="shared" ref="BR29" si="327">IF(BQ29&gt;=10,4,0)</f>
        <v>4</v>
      </c>
      <c r="BS29" s="143">
        <v>1</v>
      </c>
      <c r="BT29" s="246">
        <f t="shared" ref="BT29" si="328">BQ29</f>
        <v>14</v>
      </c>
      <c r="BU29" s="247">
        <f t="shared" ref="BU29" si="329">IF(BT29&gt;=10,4,0)</f>
        <v>4</v>
      </c>
      <c r="BV29" s="143">
        <f t="shared" ref="BV29" si="330">BP29+BS29</f>
        <v>2</v>
      </c>
      <c r="BW29" s="143">
        <f t="shared" ref="BW29" si="331">IF(BV29&gt;=3,2,1)</f>
        <v>1</v>
      </c>
      <c r="BX29" s="229">
        <v>13.5</v>
      </c>
      <c r="BY29" s="109">
        <f t="shared" ref="BY29" si="332">IF(BX29&gt;=10,2,0)</f>
        <v>2</v>
      </c>
      <c r="BZ29" s="225">
        <v>1</v>
      </c>
      <c r="CA29" s="248">
        <f t="shared" ref="CA29" si="333">BX29</f>
        <v>13.5</v>
      </c>
      <c r="CB29" s="247">
        <f t="shared" ref="CB29" si="334">BY29</f>
        <v>2</v>
      </c>
      <c r="CC29" s="143">
        <f t="shared" ref="CC29" si="335">BZ29</f>
        <v>1</v>
      </c>
      <c r="CD29" s="143">
        <f t="shared" ref="CD29" si="336">IF(CC29&gt;=2,2,1)</f>
        <v>1</v>
      </c>
      <c r="CE29" s="2">
        <v>14.25</v>
      </c>
      <c r="CF29" s="109">
        <f t="shared" ref="CF29" si="337">IF(CE29&gt;=10,1,0)</f>
        <v>1</v>
      </c>
      <c r="CG29" s="225">
        <v>1</v>
      </c>
      <c r="CH29" s="254">
        <f t="shared" ref="CH29" si="338">CE29</f>
        <v>14.25</v>
      </c>
      <c r="CI29" s="255">
        <f t="shared" ref="CI29" si="339">CF29</f>
        <v>1</v>
      </c>
      <c r="CJ29" s="225">
        <f t="shared" ref="CJ29" si="340">CG29</f>
        <v>1</v>
      </c>
      <c r="CK29" s="225">
        <f t="shared" ref="CK29" si="341">IF(CJ29&gt;=2,2,1)</f>
        <v>1</v>
      </c>
      <c r="CL29" s="253">
        <f t="shared" ref="CL29" si="342">(BA29+BD29+BG29+BN29+BQ29+BX29+CE29)/11</f>
        <v>12.727272727272727</v>
      </c>
      <c r="CM29" s="250">
        <f t="shared" ref="CM29" si="343">IF(CL29&gt;=10,30,CI29+CB29+BU29+BK29)</f>
        <v>30</v>
      </c>
      <c r="CN29" s="205">
        <f t="shared" ref="CN29" si="344">BC29+BF29+BI29+BP29+BS29+BZ29+CG29</f>
        <v>7</v>
      </c>
      <c r="CO29" s="230">
        <f t="shared" ref="CO29" si="345">IF(CN29&gt;=8,2,1)</f>
        <v>1</v>
      </c>
      <c r="CP29" s="204" t="str">
        <f t="shared" ref="CP29" si="346">IF(CL29&gt;=10,"ناجح (ة)  ",IF(CL29&lt;10,"مؤجل (ة) "))</f>
        <v xml:space="preserve">ناجح (ة)  </v>
      </c>
      <c r="CQ29" s="251">
        <f t="shared" si="84"/>
        <v>11.280303030303031</v>
      </c>
      <c r="CR29" s="252" t="str">
        <f t="shared" si="85"/>
        <v xml:space="preserve">ناجح (ة)  </v>
      </c>
      <c r="CS29" s="13" t="str">
        <f t="shared" ref="CS29" si="347">IF(CO29&gt;=2,"الدورة الثانية  ",IF(CO29&lt;2,"الدورة الأولى "))</f>
        <v xml:space="preserve">الدورة الأولى </v>
      </c>
      <c r="CT29" s="204">
        <f t="shared" ref="CT29" si="348">(CL29+AP29)/2</f>
        <v>11.280303030303031</v>
      </c>
      <c r="CU29" s="204" t="s">
        <v>39</v>
      </c>
      <c r="CV29" s="208" t="e">
        <f>#REF!</f>
        <v>#REF!</v>
      </c>
      <c r="CW29" s="204" t="e">
        <f>#REF!</f>
        <v>#REF!</v>
      </c>
      <c r="CX29" s="204" t="e">
        <f>#REF!</f>
        <v>#REF!</v>
      </c>
      <c r="CY29" s="204" t="e">
        <f>#REF!</f>
        <v>#REF!</v>
      </c>
      <c r="CZ29" s="204" t="e">
        <f>#REF!</f>
        <v>#REF!</v>
      </c>
      <c r="DA29" s="204" t="e">
        <f>#REF!</f>
        <v>#REF!</v>
      </c>
      <c r="DB29" s="204" t="e">
        <f t="shared" si="88"/>
        <v>#REF!</v>
      </c>
      <c r="DC29" s="204" t="e">
        <f>#REF!</f>
        <v>#REF!</v>
      </c>
      <c r="DD29" s="204" t="e">
        <f>#REF!</f>
        <v>#REF!</v>
      </c>
      <c r="DE29" s="204" t="e">
        <f>#REF!</f>
        <v>#REF!</v>
      </c>
      <c r="DF29" s="204" t="e">
        <f>#REF!</f>
        <v>#REF!</v>
      </c>
      <c r="DG29" s="204" t="e">
        <f>#REF!</f>
        <v>#REF!</v>
      </c>
      <c r="DH29" s="204" t="e">
        <f>#REF!</f>
        <v>#REF!</v>
      </c>
      <c r="DI29" s="204" t="e">
        <f t="shared" si="89"/>
        <v>#REF!</v>
      </c>
      <c r="DJ29" s="208">
        <f t="shared" ref="DJ29" si="349">AP29</f>
        <v>9.8333333333333339</v>
      </c>
      <c r="DK29" s="208">
        <f t="shared" ref="DK29" si="350">AQ29</f>
        <v>30</v>
      </c>
      <c r="DL29" s="204">
        <f t="shared" ref="DL29" si="351">AT29</f>
        <v>1</v>
      </c>
      <c r="DM29" s="208">
        <f t="shared" ref="DM29" si="352">CL29</f>
        <v>12.727272727272727</v>
      </c>
      <c r="DN29" s="208">
        <f t="shared" ref="DN29" si="353">CM29</f>
        <v>30</v>
      </c>
      <c r="DO29" s="208">
        <f t="shared" si="95"/>
        <v>60</v>
      </c>
      <c r="DP29" s="204">
        <f t="shared" ref="DP29" si="354">CO29</f>
        <v>1</v>
      </c>
      <c r="DQ29" s="204" t="e">
        <f t="shared" ref="DQ29" si="355">CX29+DA29+DE29+DH29+DL29+DP29</f>
        <v>#REF!</v>
      </c>
      <c r="DR29" s="20" t="e">
        <f t="shared" ref="DR29" si="356">CW29+CZ29+DD29+DG29+DK29+DN29</f>
        <v>#REF!</v>
      </c>
      <c r="DS29" s="231" t="e">
        <f t="shared" ref="DS29" si="357">IF(DR29&gt;=180,"ناجح (ة) الدورة الاولى  ",IF(DR29&lt;180,"ديون غير مسواة "))</f>
        <v>#REF!</v>
      </c>
      <c r="DT29" s="232" t="e">
        <f t="shared" ref="DT29" si="358">(DM29+DJ29+DF29+DC29+CY29+CV29)/6</f>
        <v>#REF!</v>
      </c>
      <c r="DU29" s="228">
        <v>3</v>
      </c>
      <c r="DV29" s="228">
        <v>0</v>
      </c>
      <c r="DW29" s="228">
        <v>2</v>
      </c>
      <c r="DX29" s="103">
        <f t="shared" ref="DX29" si="359">(DU29+DV29)/2</f>
        <v>1.5</v>
      </c>
      <c r="DY29" s="103">
        <f t="shared" ref="DY29" si="360">DW29/4</f>
        <v>0.5</v>
      </c>
      <c r="DZ29" s="103">
        <f t="shared" ref="DZ29" si="361">DX29+DY29</f>
        <v>2</v>
      </c>
      <c r="EA29" s="103">
        <f t="shared" ref="EA29" si="362">1-(0.04*DZ29)</f>
        <v>0.92</v>
      </c>
      <c r="EB29" s="233" t="e">
        <f t="shared" si="213"/>
        <v>#REF!</v>
      </c>
      <c r="EC29" s="143"/>
      <c r="EE29" s="234" t="str">
        <f t="shared" si="104"/>
        <v>طمين</v>
      </c>
      <c r="EF29" s="234" t="str">
        <f t="shared" si="105"/>
        <v>كريمة</v>
      </c>
      <c r="EG29" s="16" t="e">
        <f t="shared" si="106"/>
        <v>#REF!</v>
      </c>
      <c r="EH29" s="16" t="e">
        <f t="shared" si="107"/>
        <v>#REF!</v>
      </c>
      <c r="EI29" s="16" t="e">
        <f t="shared" si="108"/>
        <v>#REF!</v>
      </c>
      <c r="EJ29" s="16" t="e">
        <f t="shared" si="109"/>
        <v>#REF!</v>
      </c>
      <c r="EK29" s="16" t="str">
        <f t="shared" si="110"/>
        <v xml:space="preserve">ناجح (ة)   </v>
      </c>
      <c r="EL29" s="2">
        <f t="shared" si="111"/>
        <v>60</v>
      </c>
    </row>
    <row r="30" spans="1:142" ht="14.1" customHeight="1">
      <c r="A30" s="106"/>
      <c r="B30" s="35">
        <v>23</v>
      </c>
      <c r="C30" s="181" t="s">
        <v>100</v>
      </c>
      <c r="D30" s="181" t="s">
        <v>101</v>
      </c>
      <c r="E30" s="10">
        <v>21</v>
      </c>
      <c r="F30" s="8">
        <f t="shared" si="30"/>
        <v>6</v>
      </c>
      <c r="G30" s="8">
        <v>1</v>
      </c>
      <c r="H30" s="15">
        <v>19</v>
      </c>
      <c r="I30" s="8">
        <f t="shared" si="31"/>
        <v>0</v>
      </c>
      <c r="J30" s="8">
        <v>1</v>
      </c>
      <c r="K30" s="6">
        <v>31</v>
      </c>
      <c r="L30" s="8">
        <f t="shared" si="32"/>
        <v>6</v>
      </c>
      <c r="M30" s="8">
        <v>1</v>
      </c>
      <c r="N30" s="3">
        <f t="shared" si="33"/>
        <v>11.833333333333334</v>
      </c>
      <c r="O30" s="117">
        <f t="shared" si="34"/>
        <v>18</v>
      </c>
      <c r="P30" s="117">
        <f t="shared" si="35"/>
        <v>3</v>
      </c>
      <c r="Q30" s="117">
        <f t="shared" si="36"/>
        <v>1</v>
      </c>
      <c r="R30" s="6">
        <v>17</v>
      </c>
      <c r="S30" s="94">
        <f t="shared" si="37"/>
        <v>0</v>
      </c>
      <c r="T30" s="8">
        <v>1</v>
      </c>
      <c r="U30" s="150">
        <v>20</v>
      </c>
      <c r="V30" s="94">
        <f t="shared" si="38"/>
        <v>4</v>
      </c>
      <c r="W30" s="8">
        <v>1</v>
      </c>
      <c r="X30" s="3">
        <f t="shared" si="39"/>
        <v>9.25</v>
      </c>
      <c r="Y30" s="7">
        <f t="shared" si="40"/>
        <v>4</v>
      </c>
      <c r="Z30" s="7">
        <f t="shared" si="41"/>
        <v>2</v>
      </c>
      <c r="AA30" s="7">
        <f t="shared" si="42"/>
        <v>1</v>
      </c>
      <c r="AB30" s="6">
        <v>10.5</v>
      </c>
      <c r="AC30" s="8">
        <f t="shared" si="43"/>
        <v>2</v>
      </c>
      <c r="AD30" s="8">
        <v>1</v>
      </c>
      <c r="AE30" s="3">
        <f t="shared" si="44"/>
        <v>10.5</v>
      </c>
      <c r="AF30" s="7">
        <f t="shared" si="45"/>
        <v>2</v>
      </c>
      <c r="AG30" s="7">
        <f t="shared" si="46"/>
        <v>1</v>
      </c>
      <c r="AH30" s="7">
        <f t="shared" si="47"/>
        <v>1</v>
      </c>
      <c r="AI30" s="68">
        <v>5</v>
      </c>
      <c r="AJ30" s="8">
        <f t="shared" si="48"/>
        <v>0</v>
      </c>
      <c r="AK30" s="8">
        <v>1</v>
      </c>
      <c r="AL30" s="3">
        <f t="shared" si="49"/>
        <v>5</v>
      </c>
      <c r="AM30" s="7">
        <f t="shared" si="50"/>
        <v>0</v>
      </c>
      <c r="AN30" s="7">
        <f t="shared" si="51"/>
        <v>1</v>
      </c>
      <c r="AO30" s="7">
        <f t="shared" si="52"/>
        <v>1</v>
      </c>
      <c r="AP30" s="57">
        <f t="shared" si="11"/>
        <v>10.291666666666666</v>
      </c>
      <c r="AQ30" s="56">
        <f t="shared" si="12"/>
        <v>30</v>
      </c>
      <c r="AR30" s="178" t="str">
        <f t="shared" si="53"/>
        <v xml:space="preserve">ناجح(ة)  </v>
      </c>
      <c r="AS30" s="56">
        <f t="shared" si="54"/>
        <v>7</v>
      </c>
      <c r="AT30" s="56">
        <f t="shared" si="55"/>
        <v>1</v>
      </c>
      <c r="AU30" s="87" t="str">
        <f t="shared" si="56"/>
        <v xml:space="preserve">الدورة الأولى </v>
      </c>
      <c r="AV30" s="72" t="s">
        <v>39</v>
      </c>
      <c r="AW30" s="13"/>
      <c r="AX30" s="19">
        <v>23</v>
      </c>
      <c r="AY30" s="169" t="str">
        <f>C30</f>
        <v xml:space="preserve">عاشوري </v>
      </c>
      <c r="AZ30" s="169" t="str">
        <f>D30</f>
        <v xml:space="preserve"> ندير</v>
      </c>
      <c r="BA30" s="172">
        <v>22</v>
      </c>
      <c r="BB30" s="19">
        <f t="shared" si="57"/>
        <v>6</v>
      </c>
      <c r="BC30" s="19">
        <v>1</v>
      </c>
      <c r="BD30" s="172">
        <v>14</v>
      </c>
      <c r="BE30" s="19">
        <f t="shared" si="58"/>
        <v>0</v>
      </c>
      <c r="BF30" s="19">
        <v>1</v>
      </c>
      <c r="BG30" s="172">
        <v>19.350000000000001</v>
      </c>
      <c r="BH30" s="19">
        <f t="shared" si="59"/>
        <v>0</v>
      </c>
      <c r="BI30" s="19">
        <v>1</v>
      </c>
      <c r="BJ30" s="192">
        <f t="shared" si="60"/>
        <v>9.2249999999999996</v>
      </c>
      <c r="BK30" s="196">
        <f t="shared" si="61"/>
        <v>6</v>
      </c>
      <c r="BL30" s="123">
        <f t="shared" si="62"/>
        <v>3</v>
      </c>
      <c r="BM30" s="123">
        <f t="shared" si="63"/>
        <v>1</v>
      </c>
      <c r="BN30" s="172">
        <v>20</v>
      </c>
      <c r="BO30" s="21">
        <f t="shared" si="64"/>
        <v>3</v>
      </c>
      <c r="BP30" s="21">
        <v>1</v>
      </c>
      <c r="BQ30" s="82">
        <v>13</v>
      </c>
      <c r="BR30" s="21">
        <f t="shared" si="65"/>
        <v>4</v>
      </c>
      <c r="BS30" s="21">
        <v>1</v>
      </c>
      <c r="BT30" s="135">
        <f t="shared" si="66"/>
        <v>13</v>
      </c>
      <c r="BU30" s="123">
        <f t="shared" si="67"/>
        <v>4</v>
      </c>
      <c r="BV30" s="123">
        <f t="shared" si="68"/>
        <v>2</v>
      </c>
      <c r="BW30" s="123">
        <f t="shared" si="69"/>
        <v>1</v>
      </c>
      <c r="BX30" s="84">
        <v>14</v>
      </c>
      <c r="BY30" s="41">
        <f t="shared" si="70"/>
        <v>2</v>
      </c>
      <c r="BZ30" s="26">
        <v>1</v>
      </c>
      <c r="CA30" s="132">
        <f t="shared" si="71"/>
        <v>14</v>
      </c>
      <c r="CB30" s="123">
        <f t="shared" si="72"/>
        <v>2</v>
      </c>
      <c r="CC30" s="123">
        <f t="shared" si="73"/>
        <v>1</v>
      </c>
      <c r="CD30" s="123">
        <f t="shared" si="74"/>
        <v>1</v>
      </c>
      <c r="CE30" s="172">
        <v>4.5</v>
      </c>
      <c r="CF30" s="27">
        <f t="shared" si="21"/>
        <v>0</v>
      </c>
      <c r="CG30" s="26">
        <v>1</v>
      </c>
      <c r="CH30" s="51">
        <f t="shared" si="75"/>
        <v>4.5</v>
      </c>
      <c r="CI30" s="115">
        <f t="shared" si="76"/>
        <v>0</v>
      </c>
      <c r="CJ30" s="116">
        <f t="shared" si="77"/>
        <v>1</v>
      </c>
      <c r="CK30" s="116">
        <f t="shared" si="78"/>
        <v>1</v>
      </c>
      <c r="CL30" s="60">
        <f t="shared" si="79"/>
        <v>9.713636363636363</v>
      </c>
      <c r="CM30" s="137">
        <v>30</v>
      </c>
      <c r="CN30" s="59">
        <f t="shared" si="81"/>
        <v>7</v>
      </c>
      <c r="CO30" s="61">
        <f t="shared" si="82"/>
        <v>1</v>
      </c>
      <c r="CP30" s="55" t="str">
        <f t="shared" si="83"/>
        <v xml:space="preserve">مؤجل (ة) </v>
      </c>
      <c r="CQ30" s="54">
        <f t="shared" si="84"/>
        <v>10.002651515151515</v>
      </c>
      <c r="CR30" s="55" t="str">
        <f t="shared" si="85"/>
        <v xml:space="preserve">ناجح (ة)  </v>
      </c>
      <c r="CS30" s="13" t="str">
        <f t="shared" si="86"/>
        <v xml:space="preserve">الدورة الأولى </v>
      </c>
      <c r="CT30" s="87">
        <f t="shared" si="87"/>
        <v>10.002651515151515</v>
      </c>
      <c r="CU30" s="24" t="s">
        <v>39</v>
      </c>
      <c r="CV30" s="88" t="e">
        <f>#REF!</f>
        <v>#REF!</v>
      </c>
      <c r="CW30" s="87" t="e">
        <f>#REF!</f>
        <v>#REF!</v>
      </c>
      <c r="CX30" s="87" t="e">
        <f>#REF!</f>
        <v>#REF!</v>
      </c>
      <c r="CY30" s="87" t="e">
        <f>#REF!</f>
        <v>#REF!</v>
      </c>
      <c r="CZ30" s="87" t="e">
        <f>#REF!</f>
        <v>#REF!</v>
      </c>
      <c r="DA30" s="87" t="e">
        <f>#REF!</f>
        <v>#REF!</v>
      </c>
      <c r="DB30" s="159" t="e">
        <f t="shared" si="88"/>
        <v>#REF!</v>
      </c>
      <c r="DC30" s="118" t="e">
        <f>#REF!</f>
        <v>#REF!</v>
      </c>
      <c r="DD30" s="118" t="e">
        <f>#REF!</f>
        <v>#REF!</v>
      </c>
      <c r="DE30" s="118" t="e">
        <f>#REF!</f>
        <v>#REF!</v>
      </c>
      <c r="DF30" s="118" t="e">
        <f>#REF!</f>
        <v>#REF!</v>
      </c>
      <c r="DG30" s="118" t="e">
        <f>#REF!</f>
        <v>#REF!</v>
      </c>
      <c r="DH30" s="118" t="e">
        <f>#REF!</f>
        <v>#REF!</v>
      </c>
      <c r="DI30" s="159" t="e">
        <f t="shared" si="89"/>
        <v>#REF!</v>
      </c>
      <c r="DJ30" s="88">
        <f t="shared" si="90"/>
        <v>10.291666666666666</v>
      </c>
      <c r="DK30" s="88">
        <f t="shared" si="91"/>
        <v>30</v>
      </c>
      <c r="DL30" s="87">
        <f t="shared" si="92"/>
        <v>1</v>
      </c>
      <c r="DM30" s="88">
        <f t="shared" si="93"/>
        <v>9.713636363636363</v>
      </c>
      <c r="DN30" s="88">
        <f t="shared" si="94"/>
        <v>30</v>
      </c>
      <c r="DO30" s="170">
        <f t="shared" si="95"/>
        <v>60</v>
      </c>
      <c r="DP30" s="87">
        <f t="shared" si="96"/>
        <v>1</v>
      </c>
      <c r="DQ30" s="87" t="e">
        <f t="shared" si="112"/>
        <v>#REF!</v>
      </c>
      <c r="DR30" s="20" t="e">
        <f t="shared" si="98"/>
        <v>#REF!</v>
      </c>
      <c r="DS30" s="66" t="e">
        <f t="shared" si="23"/>
        <v>#REF!</v>
      </c>
      <c r="DT30" s="185" t="e">
        <f t="shared" si="24"/>
        <v>#REF!</v>
      </c>
      <c r="DU30" s="86">
        <v>0</v>
      </c>
      <c r="DV30" s="32">
        <v>0</v>
      </c>
      <c r="DW30" s="32">
        <v>0</v>
      </c>
      <c r="DX30" s="103">
        <f t="shared" si="99"/>
        <v>0</v>
      </c>
      <c r="DY30" s="103">
        <f t="shared" si="100"/>
        <v>0</v>
      </c>
      <c r="DZ30" s="103">
        <f t="shared" si="101"/>
        <v>0</v>
      </c>
      <c r="EA30" s="103">
        <f t="shared" si="102"/>
        <v>1</v>
      </c>
      <c r="EB30" s="105" t="e">
        <f t="shared" si="213"/>
        <v>#REF!</v>
      </c>
      <c r="EC30" s="29"/>
      <c r="EE30" s="171" t="str">
        <f t="shared" si="104"/>
        <v xml:space="preserve">عاشوري </v>
      </c>
      <c r="EF30" s="171" t="str">
        <f t="shared" si="105"/>
        <v xml:space="preserve"> ندير</v>
      </c>
      <c r="EG30" s="19" t="e">
        <f t="shared" si="106"/>
        <v>#REF!</v>
      </c>
      <c r="EH30" s="19" t="e">
        <f t="shared" si="107"/>
        <v>#REF!</v>
      </c>
      <c r="EI30" s="19" t="e">
        <f t="shared" si="108"/>
        <v>#REF!</v>
      </c>
      <c r="EJ30" s="19" t="e">
        <f t="shared" si="109"/>
        <v>#REF!</v>
      </c>
      <c r="EK30" s="19" t="str">
        <f t="shared" si="110"/>
        <v xml:space="preserve">ناجح (ة)   </v>
      </c>
      <c r="EL30" s="172">
        <f t="shared" si="111"/>
        <v>60</v>
      </c>
    </row>
    <row r="31" spans="1:142" s="1" customFormat="1" ht="14.1" customHeight="1">
      <c r="B31" s="243">
        <v>24</v>
      </c>
      <c r="C31" s="145" t="s">
        <v>123</v>
      </c>
      <c r="D31" s="145" t="s">
        <v>122</v>
      </c>
      <c r="E31" s="150">
        <v>23.5</v>
      </c>
      <c r="F31" s="8">
        <f t="shared" ref="F31" si="363">IF(E31&gt;=20,6,0)</f>
        <v>6</v>
      </c>
      <c r="G31" s="8">
        <v>1</v>
      </c>
      <c r="H31" s="15">
        <v>24</v>
      </c>
      <c r="I31" s="8">
        <f t="shared" ref="I31" si="364">IF(H31&gt;=20,6,0)</f>
        <v>6</v>
      </c>
      <c r="J31" s="8">
        <v>1</v>
      </c>
      <c r="K31" s="6">
        <v>21</v>
      </c>
      <c r="L31" s="8">
        <f t="shared" ref="L31" si="365">IF(K31&gt;=20,6,0)</f>
        <v>6</v>
      </c>
      <c r="M31" s="8">
        <v>1</v>
      </c>
      <c r="N31" s="6">
        <f t="shared" ref="N31" si="366">(E31+H31+K31)/6</f>
        <v>11.416666666666666</v>
      </c>
      <c r="O31" s="204">
        <f t="shared" ref="O31" si="367">IF(N31&gt;=10,18,F31+I31+L31)</f>
        <v>18</v>
      </c>
      <c r="P31" s="204">
        <f t="shared" ref="P31" si="368">G31+J31+M31</f>
        <v>3</v>
      </c>
      <c r="Q31" s="204">
        <f t="shared" ref="Q31" si="369">IF(P31&gt;=4,2,1)</f>
        <v>1</v>
      </c>
      <c r="R31" s="6">
        <v>22</v>
      </c>
      <c r="S31" s="149">
        <f t="shared" ref="S31" si="370">IF(R31&gt;=20,5,0)</f>
        <v>5</v>
      </c>
      <c r="T31" s="8">
        <v>1</v>
      </c>
      <c r="U31" s="150">
        <v>14</v>
      </c>
      <c r="V31" s="149">
        <f t="shared" ref="V31" si="371">IF(U31&gt;=20,4,0)</f>
        <v>0</v>
      </c>
      <c r="W31" s="8">
        <v>1</v>
      </c>
      <c r="X31" s="6">
        <f t="shared" ref="X31" si="372">(R31+U31)/4</f>
        <v>9</v>
      </c>
      <c r="Y31" s="8">
        <f t="shared" ref="Y31" si="373">IF(X31&gt;=10,9,S31+V31)</f>
        <v>5</v>
      </c>
      <c r="Z31" s="8">
        <f t="shared" ref="Z31" si="374">T31+W31</f>
        <v>2</v>
      </c>
      <c r="AA31" s="8">
        <f t="shared" ref="AA31" si="375">IF(Z31&gt;=3,2,1)</f>
        <v>1</v>
      </c>
      <c r="AB31" s="6">
        <v>10</v>
      </c>
      <c r="AC31" s="8">
        <f t="shared" ref="AC31" si="376">IF(AB31&gt;=10,2,0)</f>
        <v>2</v>
      </c>
      <c r="AD31" s="8">
        <v>1</v>
      </c>
      <c r="AE31" s="6">
        <f t="shared" ref="AE31" si="377">(AB31)</f>
        <v>10</v>
      </c>
      <c r="AF31" s="8">
        <f t="shared" ref="AF31" si="378">IF(AE31&gt;=10,2,0)</f>
        <v>2</v>
      </c>
      <c r="AG31" s="8">
        <f t="shared" ref="AG31" si="379">AD31</f>
        <v>1</v>
      </c>
      <c r="AH31" s="8">
        <f t="shared" ref="AH31" si="380">IF(AG31&gt;=2,2,1)</f>
        <v>1</v>
      </c>
      <c r="AI31" s="208">
        <v>5.75</v>
      </c>
      <c r="AJ31" s="8">
        <f t="shared" ref="AJ31" si="381">IF(AI31&gt;=10,1,0)</f>
        <v>0</v>
      </c>
      <c r="AK31" s="8">
        <v>1</v>
      </c>
      <c r="AL31" s="6">
        <f t="shared" ref="AL31" si="382">AI31</f>
        <v>5.75</v>
      </c>
      <c r="AM31" s="8">
        <f t="shared" ref="AM31" si="383">IF(AL31&gt;=10,1,0)</f>
        <v>0</v>
      </c>
      <c r="AN31" s="8">
        <f t="shared" ref="AN31" si="384">AK31</f>
        <v>1</v>
      </c>
      <c r="AO31" s="8">
        <f t="shared" ref="AO31" si="385">IF(AN31&gt;=2,2,1)</f>
        <v>1</v>
      </c>
      <c r="AP31" s="209">
        <f t="shared" ref="AP31" si="386">(E31+H31+K31+R31+U31+AB31+AI31)/12</f>
        <v>10.020833333333334</v>
      </c>
      <c r="AQ31" s="206">
        <f t="shared" ref="AQ31" si="387">IF(AP31&gt;=10,30,AM31+AF31+Y31+O31)</f>
        <v>30</v>
      </c>
      <c r="AR31" s="120" t="str">
        <f t="shared" ref="AR31" si="388">IF(AP31&gt;=10,"ناجح(ة)  ",IF(AP31&lt;10,"مؤجل (ة) "))</f>
        <v xml:space="preserve">ناجح(ة)  </v>
      </c>
      <c r="AS31" s="206">
        <f t="shared" ref="AS31" si="389">G31+J31+M31+T31+W31+AD31+AK31</f>
        <v>7</v>
      </c>
      <c r="AT31" s="206">
        <f t="shared" ref="AT31" si="390">IF(AS31=7,1,2)</f>
        <v>1</v>
      </c>
      <c r="AU31" s="204" t="str">
        <f t="shared" ref="AU31" si="391">IF(AT31&gt;=2,"الدورة الثانية  ",IF(AT31&lt;2,"الدورة الأولى "))</f>
        <v xml:space="preserve">الدورة الأولى </v>
      </c>
      <c r="AV31" s="213" t="s">
        <v>39</v>
      </c>
      <c r="AW31" s="13"/>
      <c r="AX31" s="205">
        <v>24</v>
      </c>
      <c r="AY31" s="210" t="str">
        <f t="shared" ref="AY31" si="392">C31</f>
        <v>علاوة</v>
      </c>
      <c r="AZ31" s="210" t="str">
        <f t="shared" ref="AZ31" si="393">D31</f>
        <v>سيف الدين</v>
      </c>
      <c r="BA31" s="2">
        <v>26</v>
      </c>
      <c r="BB31" s="16">
        <f t="shared" ref="BB31" si="394">IF(BA31&gt;=20,6,0)</f>
        <v>6</v>
      </c>
      <c r="BC31" s="16">
        <v>1</v>
      </c>
      <c r="BD31" s="2">
        <v>15.25</v>
      </c>
      <c r="BE31" s="16">
        <f t="shared" ref="BE31" si="395">IF(BD31&gt;=20,6,0)</f>
        <v>0</v>
      </c>
      <c r="BF31" s="16">
        <v>1</v>
      </c>
      <c r="BG31" s="2">
        <v>14</v>
      </c>
      <c r="BH31" s="16">
        <f t="shared" ref="BH31" si="396">IF(BG31&gt;=20,6,0)</f>
        <v>0</v>
      </c>
      <c r="BI31" s="16">
        <v>1</v>
      </c>
      <c r="BJ31" s="2">
        <f t="shared" ref="BJ31" si="397">(BA31+BD31+BG31)/6</f>
        <v>9.2083333333333339</v>
      </c>
      <c r="BK31" s="119">
        <f t="shared" ref="BK31" si="398">IF(BJ31&gt;=10,18,BB31+BE31+BH31)</f>
        <v>6</v>
      </c>
      <c r="BL31" s="143">
        <f t="shared" ref="BL31" si="399">BC31+BF31+BI31</f>
        <v>3</v>
      </c>
      <c r="BM31" s="143">
        <f t="shared" ref="BM31" si="400">IF(BL31&gt;=4,2,1)</f>
        <v>1</v>
      </c>
      <c r="BN31" s="2">
        <v>20.25</v>
      </c>
      <c r="BO31" s="143">
        <f t="shared" ref="BO31" si="401">IF(BN31&gt;=20,3,0)</f>
        <v>3</v>
      </c>
      <c r="BP31" s="143">
        <v>1</v>
      </c>
      <c r="BQ31" s="152">
        <v>13.5</v>
      </c>
      <c r="BR31" s="143">
        <f t="shared" ref="BR31" si="402">IF(BQ31&gt;=10,4,0)</f>
        <v>4</v>
      </c>
      <c r="BS31" s="143">
        <v>1</v>
      </c>
      <c r="BT31" s="229">
        <f t="shared" ref="BT31" si="403">BQ31</f>
        <v>13.5</v>
      </c>
      <c r="BU31" s="143">
        <f t="shared" ref="BU31" si="404">IF(BT31&gt;=10,4,0)</f>
        <v>4</v>
      </c>
      <c r="BV31" s="143">
        <f t="shared" ref="BV31" si="405">BP31+BS31</f>
        <v>2</v>
      </c>
      <c r="BW31" s="143">
        <f t="shared" ref="BW31" si="406">IF(BV31&gt;=3,2,1)</f>
        <v>1</v>
      </c>
      <c r="BX31" s="229">
        <v>13</v>
      </c>
      <c r="BY31" s="109">
        <f t="shared" ref="BY31" si="407">IF(BX31&gt;=10,2,0)</f>
        <v>2</v>
      </c>
      <c r="BZ31" s="225">
        <v>1</v>
      </c>
      <c r="CA31" s="152">
        <f t="shared" ref="CA31" si="408">BX31</f>
        <v>13</v>
      </c>
      <c r="CB31" s="143">
        <f t="shared" ref="CB31" si="409">BY31</f>
        <v>2</v>
      </c>
      <c r="CC31" s="143">
        <f t="shared" ref="CC31" si="410">BZ31</f>
        <v>1</v>
      </c>
      <c r="CD31" s="143">
        <f t="shared" ref="CD31" si="411">IF(CC31&gt;=2,2,1)</f>
        <v>1</v>
      </c>
      <c r="CE31" s="2">
        <v>11.25</v>
      </c>
      <c r="CF31" s="109">
        <f t="shared" ref="CF31" si="412">IF(CE31&gt;=10,1,0)</f>
        <v>1</v>
      </c>
      <c r="CG31" s="225">
        <v>1</v>
      </c>
      <c r="CH31" s="15">
        <f t="shared" ref="CH31" si="413">CE31</f>
        <v>11.25</v>
      </c>
      <c r="CI31" s="109">
        <f t="shared" ref="CI31" si="414">CF31</f>
        <v>1</v>
      </c>
      <c r="CJ31" s="225">
        <f t="shared" ref="CJ31" si="415">CG31</f>
        <v>1</v>
      </c>
      <c r="CK31" s="225">
        <f t="shared" ref="CK31" si="416">IF(CJ31&gt;=2,2,1)</f>
        <v>1</v>
      </c>
      <c r="CL31" s="15">
        <f t="shared" ref="CL31" si="417">(BA31+BD31+BG31+BN31+BQ31+BX31+CE31)/11</f>
        <v>10.295454545454545</v>
      </c>
      <c r="CM31" s="98">
        <f t="shared" ref="CM31" si="418">IF(CL31&gt;=10,30,CI31+CB31+BU31+BK31)</f>
        <v>30</v>
      </c>
      <c r="CN31" s="205">
        <f t="shared" ref="CN31" si="419">BC31+BF31+BI31+BP31+BS31+BZ31+CG31</f>
        <v>7</v>
      </c>
      <c r="CO31" s="230">
        <f t="shared" ref="CO31" si="420">IF(CN31&gt;=8,2,1)</f>
        <v>1</v>
      </c>
      <c r="CP31" s="204" t="str">
        <f t="shared" ref="CP31" si="421">IF(CL31&gt;=10,"ناجح (ة)  ",IF(CL31&lt;10,"مؤجل (ة) "))</f>
        <v xml:space="preserve">ناجح (ة)  </v>
      </c>
      <c r="CQ31" s="208">
        <f t="shared" si="84"/>
        <v>10.158143939393939</v>
      </c>
      <c r="CR31" s="204" t="str">
        <f t="shared" si="85"/>
        <v xml:space="preserve">ناجح (ة)  </v>
      </c>
      <c r="CS31" s="13" t="str">
        <f t="shared" ref="CS31" si="422">IF(CO31&gt;=2,"الدورة الثانية  ",IF(CO31&lt;2,"الدورة الأولى "))</f>
        <v xml:space="preserve">الدورة الأولى </v>
      </c>
      <c r="CT31" s="204">
        <f t="shared" ref="CT31" si="423">(CL31+AP31)/2</f>
        <v>10.158143939393939</v>
      </c>
      <c r="CU31" s="204" t="s">
        <v>126</v>
      </c>
      <c r="CV31" s="208" t="e">
        <f>#REF!</f>
        <v>#REF!</v>
      </c>
      <c r="CW31" s="204" t="e">
        <f>#REF!</f>
        <v>#REF!</v>
      </c>
      <c r="CX31" s="204" t="e">
        <f>#REF!</f>
        <v>#REF!</v>
      </c>
      <c r="CY31" s="204" t="e">
        <f>#REF!</f>
        <v>#REF!</v>
      </c>
      <c r="CZ31" s="204" t="e">
        <f>#REF!</f>
        <v>#REF!</v>
      </c>
      <c r="DA31" s="204" t="e">
        <f>#REF!</f>
        <v>#REF!</v>
      </c>
      <c r="DB31" s="204" t="e">
        <f t="shared" si="88"/>
        <v>#REF!</v>
      </c>
      <c r="DC31" s="204" t="e">
        <f>#REF!</f>
        <v>#REF!</v>
      </c>
      <c r="DD31" s="204" t="e">
        <f>#REF!</f>
        <v>#REF!</v>
      </c>
      <c r="DE31" s="204" t="e">
        <f>#REF!</f>
        <v>#REF!</v>
      </c>
      <c r="DF31" s="204" t="e">
        <f>#REF!</f>
        <v>#REF!</v>
      </c>
      <c r="DG31" s="204" t="e">
        <f>#REF!</f>
        <v>#REF!</v>
      </c>
      <c r="DH31" s="204" t="e">
        <f>#REF!</f>
        <v>#REF!</v>
      </c>
      <c r="DI31" s="204" t="e">
        <f t="shared" si="89"/>
        <v>#REF!</v>
      </c>
      <c r="DJ31" s="208">
        <f t="shared" ref="DJ31" si="424">AP31</f>
        <v>10.020833333333334</v>
      </c>
      <c r="DK31" s="208">
        <f t="shared" ref="DK31" si="425">AQ31</f>
        <v>30</v>
      </c>
      <c r="DL31" s="204">
        <f t="shared" ref="DL31" si="426">AT31</f>
        <v>1</v>
      </c>
      <c r="DM31" s="208">
        <f t="shared" ref="DM31" si="427">CL31</f>
        <v>10.295454545454545</v>
      </c>
      <c r="DN31" s="208">
        <f t="shared" ref="DN31" si="428">CM31</f>
        <v>30</v>
      </c>
      <c r="DO31" s="208">
        <f t="shared" si="95"/>
        <v>60</v>
      </c>
      <c r="DP31" s="204">
        <f t="shared" ref="DP31" si="429">CO31</f>
        <v>1</v>
      </c>
      <c r="DQ31" s="204" t="e">
        <f t="shared" ref="DQ31" si="430">CX31+DA31+DE31+DH31+DL31+DP31</f>
        <v>#REF!</v>
      </c>
      <c r="DR31" s="20" t="e">
        <f t="shared" ref="DR31" si="431">CW31+CZ31+DD31+DG31+DK31+DN31</f>
        <v>#REF!</v>
      </c>
      <c r="DS31" s="231" t="e">
        <f t="shared" ref="DS31" si="432">IF(DR31&gt;=180,"ناجح (ة) الدورة الاولى  ",IF(DR31&lt;180,"ديون غير مسواة "))</f>
        <v>#REF!</v>
      </c>
      <c r="DT31" s="232" t="e">
        <f t="shared" ref="DT31" si="433">(DM31+DJ31+DF31+DC31+CY31+CV31)/6</f>
        <v>#REF!</v>
      </c>
      <c r="DU31" s="228">
        <v>4</v>
      </c>
      <c r="DV31" s="228">
        <v>2</v>
      </c>
      <c r="DW31" s="228">
        <v>0</v>
      </c>
      <c r="DX31" s="103">
        <f t="shared" ref="DX31" si="434">(DU31+DV31)/2</f>
        <v>3</v>
      </c>
      <c r="DY31" s="103">
        <f t="shared" ref="DY31" si="435">DW31/4</f>
        <v>0</v>
      </c>
      <c r="DZ31" s="103">
        <f t="shared" ref="DZ31" si="436">DX31+DY31</f>
        <v>3</v>
      </c>
      <c r="EA31" s="103">
        <f t="shared" ref="EA31" si="437">1-(0.04*DZ31)</f>
        <v>0.88</v>
      </c>
      <c r="EB31" s="233" t="e">
        <f t="shared" si="213"/>
        <v>#REF!</v>
      </c>
      <c r="EC31" s="143"/>
      <c r="EE31" s="234" t="str">
        <f t="shared" si="104"/>
        <v>علاوة</v>
      </c>
      <c r="EF31" s="234" t="str">
        <f t="shared" si="105"/>
        <v>سيف الدين</v>
      </c>
      <c r="EG31" s="16" t="e">
        <f t="shared" si="106"/>
        <v>#REF!</v>
      </c>
      <c r="EH31" s="16" t="e">
        <f t="shared" si="107"/>
        <v>#REF!</v>
      </c>
      <c r="EI31" s="16" t="e">
        <f t="shared" si="108"/>
        <v>#REF!</v>
      </c>
      <c r="EJ31" s="16" t="e">
        <f t="shared" si="109"/>
        <v>#REF!</v>
      </c>
      <c r="EK31" s="16" t="str">
        <f t="shared" si="110"/>
        <v xml:space="preserve">ناجح (ة)   </v>
      </c>
      <c r="EL31" s="2">
        <f t="shared" si="111"/>
        <v>60</v>
      </c>
    </row>
    <row r="32" spans="1:142" s="1" customFormat="1" ht="14.1" customHeight="1">
      <c r="B32" s="35">
        <v>25</v>
      </c>
      <c r="C32" s="145" t="s">
        <v>102</v>
      </c>
      <c r="D32" s="145" t="s">
        <v>103</v>
      </c>
      <c r="E32" s="150">
        <v>22.5</v>
      </c>
      <c r="F32" s="8">
        <f t="shared" si="30"/>
        <v>6</v>
      </c>
      <c r="G32" s="8">
        <v>1</v>
      </c>
      <c r="H32" s="15">
        <v>23.5</v>
      </c>
      <c r="I32" s="8">
        <f t="shared" si="31"/>
        <v>6</v>
      </c>
      <c r="J32" s="8">
        <v>1</v>
      </c>
      <c r="K32" s="6">
        <v>28</v>
      </c>
      <c r="L32" s="8">
        <f t="shared" si="32"/>
        <v>6</v>
      </c>
      <c r="M32" s="8">
        <v>1</v>
      </c>
      <c r="N32" s="6">
        <f t="shared" si="33"/>
        <v>12.333333333333334</v>
      </c>
      <c r="O32" s="204">
        <f t="shared" si="34"/>
        <v>18</v>
      </c>
      <c r="P32" s="204">
        <f t="shared" si="35"/>
        <v>3</v>
      </c>
      <c r="Q32" s="204">
        <f t="shared" si="36"/>
        <v>1</v>
      </c>
      <c r="R32" s="6">
        <v>26</v>
      </c>
      <c r="S32" s="149">
        <f t="shared" si="37"/>
        <v>5</v>
      </c>
      <c r="T32" s="8">
        <v>1</v>
      </c>
      <c r="U32" s="150">
        <v>23</v>
      </c>
      <c r="V32" s="149">
        <f t="shared" si="38"/>
        <v>4</v>
      </c>
      <c r="W32" s="8">
        <v>1</v>
      </c>
      <c r="X32" s="6">
        <f t="shared" si="39"/>
        <v>12.25</v>
      </c>
      <c r="Y32" s="8">
        <f t="shared" si="40"/>
        <v>9</v>
      </c>
      <c r="Z32" s="8">
        <f t="shared" si="41"/>
        <v>2</v>
      </c>
      <c r="AA32" s="8">
        <f t="shared" si="42"/>
        <v>1</v>
      </c>
      <c r="AB32" s="6">
        <v>14.62</v>
      </c>
      <c r="AC32" s="8">
        <f t="shared" si="43"/>
        <v>2</v>
      </c>
      <c r="AD32" s="8">
        <v>1</v>
      </c>
      <c r="AE32" s="6">
        <f t="shared" si="44"/>
        <v>14.62</v>
      </c>
      <c r="AF32" s="8">
        <f t="shared" si="45"/>
        <v>2</v>
      </c>
      <c r="AG32" s="8">
        <f t="shared" si="46"/>
        <v>1</v>
      </c>
      <c r="AH32" s="8">
        <f t="shared" si="47"/>
        <v>1</v>
      </c>
      <c r="AI32" s="208">
        <v>8.5</v>
      </c>
      <c r="AJ32" s="8">
        <f t="shared" si="48"/>
        <v>0</v>
      </c>
      <c r="AK32" s="8">
        <v>1</v>
      </c>
      <c r="AL32" s="6">
        <f t="shared" si="49"/>
        <v>8.5</v>
      </c>
      <c r="AM32" s="8">
        <f t="shared" si="50"/>
        <v>0</v>
      </c>
      <c r="AN32" s="8">
        <f t="shared" si="51"/>
        <v>1</v>
      </c>
      <c r="AO32" s="8">
        <f t="shared" si="52"/>
        <v>1</v>
      </c>
      <c r="AP32" s="209">
        <f t="shared" si="11"/>
        <v>12.176666666666668</v>
      </c>
      <c r="AQ32" s="206">
        <f t="shared" si="12"/>
        <v>30</v>
      </c>
      <c r="AR32" s="120" t="str">
        <f t="shared" si="53"/>
        <v xml:space="preserve">ناجح(ة)  </v>
      </c>
      <c r="AS32" s="206">
        <f t="shared" si="54"/>
        <v>7</v>
      </c>
      <c r="AT32" s="206">
        <f t="shared" si="55"/>
        <v>1</v>
      </c>
      <c r="AU32" s="204" t="str">
        <f t="shared" si="56"/>
        <v xml:space="preserve">الدورة الأولى </v>
      </c>
      <c r="AV32" s="213" t="s">
        <v>39</v>
      </c>
      <c r="AW32" s="13"/>
      <c r="AX32" s="16">
        <v>25</v>
      </c>
      <c r="AY32" s="210" t="str">
        <f t="shared" ref="AY32:AZ37" si="438">C32</f>
        <v xml:space="preserve">كحايلية </v>
      </c>
      <c r="AZ32" s="210" t="str">
        <f t="shared" si="438"/>
        <v xml:space="preserve"> زين الدين</v>
      </c>
      <c r="BA32" s="2">
        <v>28</v>
      </c>
      <c r="BB32" s="16">
        <f t="shared" si="57"/>
        <v>6</v>
      </c>
      <c r="BC32" s="16">
        <v>1</v>
      </c>
      <c r="BD32" s="2">
        <v>13.5</v>
      </c>
      <c r="BE32" s="16">
        <f t="shared" si="58"/>
        <v>0</v>
      </c>
      <c r="BF32" s="16">
        <v>1</v>
      </c>
      <c r="BG32" s="2">
        <v>24</v>
      </c>
      <c r="BH32" s="16">
        <f t="shared" si="59"/>
        <v>6</v>
      </c>
      <c r="BI32" s="16">
        <v>1</v>
      </c>
      <c r="BJ32" s="244">
        <f t="shared" si="60"/>
        <v>10.916666666666666</v>
      </c>
      <c r="BK32" s="245">
        <f t="shared" si="61"/>
        <v>18</v>
      </c>
      <c r="BL32" s="143">
        <f t="shared" si="62"/>
        <v>3</v>
      </c>
      <c r="BM32" s="143">
        <f t="shared" si="63"/>
        <v>1</v>
      </c>
      <c r="BN32" s="2">
        <v>26.75</v>
      </c>
      <c r="BO32" s="143">
        <f t="shared" si="64"/>
        <v>3</v>
      </c>
      <c r="BP32" s="143">
        <v>1</v>
      </c>
      <c r="BQ32" s="152">
        <v>14</v>
      </c>
      <c r="BR32" s="143">
        <f t="shared" si="65"/>
        <v>4</v>
      </c>
      <c r="BS32" s="143">
        <v>1</v>
      </c>
      <c r="BT32" s="246">
        <f t="shared" si="66"/>
        <v>14</v>
      </c>
      <c r="BU32" s="247">
        <f t="shared" si="67"/>
        <v>4</v>
      </c>
      <c r="BV32" s="143">
        <f t="shared" si="68"/>
        <v>2</v>
      </c>
      <c r="BW32" s="143">
        <f t="shared" si="69"/>
        <v>1</v>
      </c>
      <c r="BX32" s="229">
        <v>14</v>
      </c>
      <c r="BY32" s="109">
        <f t="shared" si="70"/>
        <v>2</v>
      </c>
      <c r="BZ32" s="225">
        <v>1</v>
      </c>
      <c r="CA32" s="248">
        <f t="shared" si="71"/>
        <v>14</v>
      </c>
      <c r="CB32" s="247">
        <f t="shared" si="72"/>
        <v>2</v>
      </c>
      <c r="CC32" s="143">
        <f t="shared" si="73"/>
        <v>1</v>
      </c>
      <c r="CD32" s="143">
        <f t="shared" si="74"/>
        <v>1</v>
      </c>
      <c r="CE32" s="2">
        <v>11.75</v>
      </c>
      <c r="CF32" s="109">
        <f t="shared" si="21"/>
        <v>1</v>
      </c>
      <c r="CG32" s="225">
        <v>1</v>
      </c>
      <c r="CH32" s="254">
        <f t="shared" si="75"/>
        <v>11.75</v>
      </c>
      <c r="CI32" s="255">
        <f t="shared" si="76"/>
        <v>1</v>
      </c>
      <c r="CJ32" s="225">
        <f t="shared" si="77"/>
        <v>1</v>
      </c>
      <c r="CK32" s="225">
        <f t="shared" si="78"/>
        <v>1</v>
      </c>
      <c r="CL32" s="253">
        <f t="shared" si="79"/>
        <v>12</v>
      </c>
      <c r="CM32" s="250">
        <f t="shared" si="80"/>
        <v>30</v>
      </c>
      <c r="CN32" s="205">
        <f t="shared" si="81"/>
        <v>7</v>
      </c>
      <c r="CO32" s="230">
        <f t="shared" si="82"/>
        <v>1</v>
      </c>
      <c r="CP32" s="204" t="str">
        <f t="shared" si="83"/>
        <v xml:space="preserve">ناجح (ة)  </v>
      </c>
      <c r="CQ32" s="251">
        <f t="shared" si="84"/>
        <v>12.088333333333335</v>
      </c>
      <c r="CR32" s="252" t="str">
        <f t="shared" si="85"/>
        <v xml:space="preserve">ناجح (ة)  </v>
      </c>
      <c r="CS32" s="13" t="str">
        <f t="shared" si="86"/>
        <v xml:space="preserve">الدورة الأولى </v>
      </c>
      <c r="CT32" s="204">
        <f t="shared" si="87"/>
        <v>12.088333333333335</v>
      </c>
      <c r="CU32" s="204" t="s">
        <v>39</v>
      </c>
      <c r="CV32" s="208" t="e">
        <f>#REF!</f>
        <v>#REF!</v>
      </c>
      <c r="CW32" s="204" t="e">
        <f>#REF!</f>
        <v>#REF!</v>
      </c>
      <c r="CX32" s="204" t="e">
        <f>#REF!</f>
        <v>#REF!</v>
      </c>
      <c r="CY32" s="204" t="e">
        <f>#REF!</f>
        <v>#REF!</v>
      </c>
      <c r="CZ32" s="204" t="e">
        <f>#REF!</f>
        <v>#REF!</v>
      </c>
      <c r="DA32" s="204" t="e">
        <f>#REF!</f>
        <v>#REF!</v>
      </c>
      <c r="DB32" s="204" t="e">
        <f t="shared" si="88"/>
        <v>#REF!</v>
      </c>
      <c r="DC32" s="204" t="e">
        <f>#REF!</f>
        <v>#REF!</v>
      </c>
      <c r="DD32" s="204" t="e">
        <f>#REF!</f>
        <v>#REF!</v>
      </c>
      <c r="DE32" s="204" t="e">
        <f>#REF!</f>
        <v>#REF!</v>
      </c>
      <c r="DF32" s="204" t="e">
        <f>#REF!</f>
        <v>#REF!</v>
      </c>
      <c r="DG32" s="204" t="e">
        <f>#REF!</f>
        <v>#REF!</v>
      </c>
      <c r="DH32" s="204" t="e">
        <f>#REF!</f>
        <v>#REF!</v>
      </c>
      <c r="DI32" s="204" t="e">
        <f t="shared" si="89"/>
        <v>#REF!</v>
      </c>
      <c r="DJ32" s="208">
        <f t="shared" si="90"/>
        <v>12.176666666666668</v>
      </c>
      <c r="DK32" s="208">
        <f t="shared" si="91"/>
        <v>30</v>
      </c>
      <c r="DL32" s="204">
        <f t="shared" si="92"/>
        <v>1</v>
      </c>
      <c r="DM32" s="208">
        <f t="shared" si="93"/>
        <v>12</v>
      </c>
      <c r="DN32" s="208">
        <f t="shared" si="94"/>
        <v>30</v>
      </c>
      <c r="DO32" s="208">
        <f t="shared" si="95"/>
        <v>60</v>
      </c>
      <c r="DP32" s="204">
        <f t="shared" si="96"/>
        <v>1</v>
      </c>
      <c r="DQ32" s="204" t="e">
        <f t="shared" si="112"/>
        <v>#REF!</v>
      </c>
      <c r="DR32" s="20" t="e">
        <f t="shared" si="98"/>
        <v>#REF!</v>
      </c>
      <c r="DS32" s="231" t="e">
        <f t="shared" si="23"/>
        <v>#REF!</v>
      </c>
      <c r="DT32" s="232" t="e">
        <f t="shared" si="24"/>
        <v>#REF!</v>
      </c>
      <c r="DU32" s="228">
        <v>5</v>
      </c>
      <c r="DV32" s="228">
        <v>0</v>
      </c>
      <c r="DW32" s="228">
        <v>0</v>
      </c>
      <c r="DX32" s="103">
        <f t="shared" si="99"/>
        <v>2.5</v>
      </c>
      <c r="DY32" s="103">
        <f t="shared" si="100"/>
        <v>0</v>
      </c>
      <c r="DZ32" s="103">
        <f t="shared" si="101"/>
        <v>2.5</v>
      </c>
      <c r="EA32" s="103">
        <f t="shared" si="102"/>
        <v>0.9</v>
      </c>
      <c r="EB32" s="233" t="e">
        <f t="shared" si="213"/>
        <v>#REF!</v>
      </c>
      <c r="EC32" s="143"/>
      <c r="EE32" s="234" t="str">
        <f t="shared" si="104"/>
        <v xml:space="preserve">كحايلية </v>
      </c>
      <c r="EF32" s="234" t="str">
        <f t="shared" si="105"/>
        <v xml:space="preserve"> زين الدين</v>
      </c>
      <c r="EG32" s="16" t="e">
        <f t="shared" si="106"/>
        <v>#REF!</v>
      </c>
      <c r="EH32" s="16" t="e">
        <f t="shared" si="107"/>
        <v>#REF!</v>
      </c>
      <c r="EI32" s="16" t="e">
        <f t="shared" si="108"/>
        <v>#REF!</v>
      </c>
      <c r="EJ32" s="16" t="e">
        <f t="shared" si="109"/>
        <v>#REF!</v>
      </c>
      <c r="EK32" s="16" t="str">
        <f t="shared" si="110"/>
        <v xml:space="preserve">ناجح (ة)   </v>
      </c>
      <c r="EL32" s="2">
        <f t="shared" si="111"/>
        <v>60</v>
      </c>
    </row>
    <row r="33" spans="1:142" ht="14.1" customHeight="1">
      <c r="A33" s="106"/>
      <c r="B33" s="243">
        <v>26</v>
      </c>
      <c r="C33" s="181" t="s">
        <v>104</v>
      </c>
      <c r="D33" s="181" t="s">
        <v>105</v>
      </c>
      <c r="E33" s="10">
        <v>22.5</v>
      </c>
      <c r="F33" s="8">
        <f t="shared" si="30"/>
        <v>6</v>
      </c>
      <c r="G33" s="8">
        <v>1</v>
      </c>
      <c r="H33" s="15">
        <v>20</v>
      </c>
      <c r="I33" s="8">
        <f t="shared" si="31"/>
        <v>6</v>
      </c>
      <c r="J33" s="8">
        <v>1</v>
      </c>
      <c r="K33" s="6">
        <v>22</v>
      </c>
      <c r="L33" s="8">
        <f t="shared" si="32"/>
        <v>6</v>
      </c>
      <c r="M33" s="8">
        <v>1</v>
      </c>
      <c r="N33" s="3">
        <f t="shared" si="33"/>
        <v>10.75</v>
      </c>
      <c r="O33" s="117">
        <f t="shared" si="34"/>
        <v>18</v>
      </c>
      <c r="P33" s="117">
        <f t="shared" si="35"/>
        <v>3</v>
      </c>
      <c r="Q33" s="117">
        <f t="shared" si="36"/>
        <v>1</v>
      </c>
      <c r="R33" s="6">
        <v>20</v>
      </c>
      <c r="S33" s="94">
        <f t="shared" si="37"/>
        <v>5</v>
      </c>
      <c r="T33" s="8">
        <v>1</v>
      </c>
      <c r="U33" s="150">
        <v>23</v>
      </c>
      <c r="V33" s="94">
        <f t="shared" si="38"/>
        <v>4</v>
      </c>
      <c r="W33" s="8">
        <v>1</v>
      </c>
      <c r="X33" s="3">
        <f t="shared" si="39"/>
        <v>10.75</v>
      </c>
      <c r="Y33" s="7">
        <f t="shared" si="40"/>
        <v>9</v>
      </c>
      <c r="Z33" s="7">
        <f t="shared" si="41"/>
        <v>2</v>
      </c>
      <c r="AA33" s="7">
        <f t="shared" si="42"/>
        <v>1</v>
      </c>
      <c r="AB33" s="6">
        <v>12.5</v>
      </c>
      <c r="AC33" s="8">
        <f t="shared" si="43"/>
        <v>2</v>
      </c>
      <c r="AD33" s="8">
        <v>1</v>
      </c>
      <c r="AE33" s="3">
        <f t="shared" si="44"/>
        <v>12.5</v>
      </c>
      <c r="AF33" s="7">
        <f t="shared" si="45"/>
        <v>2</v>
      </c>
      <c r="AG33" s="7">
        <f t="shared" si="46"/>
        <v>1</v>
      </c>
      <c r="AH33" s="7">
        <f t="shared" si="47"/>
        <v>1</v>
      </c>
      <c r="AI33" s="68">
        <v>16.75</v>
      </c>
      <c r="AJ33" s="8">
        <f t="shared" si="48"/>
        <v>1</v>
      </c>
      <c r="AK33" s="8">
        <v>1</v>
      </c>
      <c r="AL33" s="3">
        <f t="shared" si="49"/>
        <v>16.75</v>
      </c>
      <c r="AM33" s="7">
        <f t="shared" si="50"/>
        <v>1</v>
      </c>
      <c r="AN33" s="7">
        <f t="shared" si="51"/>
        <v>1</v>
      </c>
      <c r="AO33" s="7">
        <f t="shared" si="52"/>
        <v>1</v>
      </c>
      <c r="AP33" s="57">
        <f t="shared" si="11"/>
        <v>11.395833333333334</v>
      </c>
      <c r="AQ33" s="56">
        <f t="shared" si="12"/>
        <v>30</v>
      </c>
      <c r="AR33" s="178" t="str">
        <f t="shared" si="53"/>
        <v xml:space="preserve">ناجح(ة)  </v>
      </c>
      <c r="AS33" s="56">
        <f t="shared" si="54"/>
        <v>7</v>
      </c>
      <c r="AT33" s="56">
        <f t="shared" si="55"/>
        <v>1</v>
      </c>
      <c r="AU33" s="87" t="str">
        <f t="shared" si="56"/>
        <v xml:space="preserve">الدورة الأولى </v>
      </c>
      <c r="AV33" s="72" t="s">
        <v>39</v>
      </c>
      <c r="AW33" s="13"/>
      <c r="AX33" s="148">
        <v>26</v>
      </c>
      <c r="AY33" s="169" t="str">
        <f t="shared" si="438"/>
        <v xml:space="preserve">مرابط </v>
      </c>
      <c r="AZ33" s="169" t="str">
        <f t="shared" si="438"/>
        <v>محمد يزيد</v>
      </c>
      <c r="BA33" s="172">
        <v>24</v>
      </c>
      <c r="BB33" s="19">
        <f t="shared" si="57"/>
        <v>6</v>
      </c>
      <c r="BC33" s="19">
        <v>1</v>
      </c>
      <c r="BD33" s="172">
        <v>17.25</v>
      </c>
      <c r="BE33" s="19">
        <f t="shared" si="58"/>
        <v>0</v>
      </c>
      <c r="BF33" s="19">
        <v>1</v>
      </c>
      <c r="BG33" s="172">
        <v>24.5</v>
      </c>
      <c r="BH33" s="19">
        <f t="shared" si="59"/>
        <v>6</v>
      </c>
      <c r="BI33" s="19">
        <v>1</v>
      </c>
      <c r="BJ33" s="192">
        <f t="shared" si="60"/>
        <v>10.958333333333334</v>
      </c>
      <c r="BK33" s="196">
        <f t="shared" si="61"/>
        <v>18</v>
      </c>
      <c r="BL33" s="123">
        <f t="shared" si="62"/>
        <v>3</v>
      </c>
      <c r="BM33" s="123">
        <f t="shared" si="63"/>
        <v>1</v>
      </c>
      <c r="BN33" s="172">
        <v>24.75</v>
      </c>
      <c r="BO33" s="21">
        <f t="shared" si="64"/>
        <v>3</v>
      </c>
      <c r="BP33" s="21">
        <v>1</v>
      </c>
      <c r="BQ33" s="82">
        <v>14</v>
      </c>
      <c r="BR33" s="21">
        <f t="shared" si="65"/>
        <v>4</v>
      </c>
      <c r="BS33" s="21">
        <v>1</v>
      </c>
      <c r="BT33" s="135">
        <f t="shared" si="66"/>
        <v>14</v>
      </c>
      <c r="BU33" s="123">
        <f t="shared" si="67"/>
        <v>4</v>
      </c>
      <c r="BV33" s="123">
        <f t="shared" si="68"/>
        <v>2</v>
      </c>
      <c r="BW33" s="123">
        <f t="shared" si="69"/>
        <v>1</v>
      </c>
      <c r="BX33" s="84">
        <v>13.5</v>
      </c>
      <c r="BY33" s="41">
        <f t="shared" si="70"/>
        <v>2</v>
      </c>
      <c r="BZ33" s="26">
        <v>1</v>
      </c>
      <c r="CA33" s="132">
        <f t="shared" si="71"/>
        <v>13.5</v>
      </c>
      <c r="CB33" s="123">
        <f t="shared" si="72"/>
        <v>2</v>
      </c>
      <c r="CC33" s="123">
        <f t="shared" si="73"/>
        <v>1</v>
      </c>
      <c r="CD33" s="123">
        <f t="shared" si="74"/>
        <v>1</v>
      </c>
      <c r="CE33" s="172">
        <v>15.75</v>
      </c>
      <c r="CF33" s="27">
        <f t="shared" si="21"/>
        <v>1</v>
      </c>
      <c r="CG33" s="26">
        <v>1</v>
      </c>
      <c r="CH33" s="51">
        <f t="shared" si="75"/>
        <v>15.75</v>
      </c>
      <c r="CI33" s="115">
        <f t="shared" si="76"/>
        <v>1</v>
      </c>
      <c r="CJ33" s="116">
        <f t="shared" si="77"/>
        <v>1</v>
      </c>
      <c r="CK33" s="116">
        <f t="shared" si="78"/>
        <v>1</v>
      </c>
      <c r="CL33" s="60">
        <f t="shared" si="79"/>
        <v>12.159090909090908</v>
      </c>
      <c r="CM33" s="137">
        <f t="shared" si="80"/>
        <v>30</v>
      </c>
      <c r="CN33" s="59">
        <f t="shared" si="81"/>
        <v>7</v>
      </c>
      <c r="CO33" s="61">
        <f t="shared" si="82"/>
        <v>1</v>
      </c>
      <c r="CP33" s="55" t="str">
        <f t="shared" si="83"/>
        <v xml:space="preserve">ناجح (ة)  </v>
      </c>
      <c r="CQ33" s="54">
        <f t="shared" si="84"/>
        <v>11.777462121212121</v>
      </c>
      <c r="CR33" s="55" t="str">
        <f t="shared" si="85"/>
        <v xml:space="preserve">ناجح (ة)  </v>
      </c>
      <c r="CS33" s="13" t="str">
        <f t="shared" si="86"/>
        <v xml:space="preserve">الدورة الأولى </v>
      </c>
      <c r="CT33" s="146">
        <f t="shared" si="87"/>
        <v>11.777462121212121</v>
      </c>
      <c r="CU33" s="24" t="s">
        <v>39</v>
      </c>
      <c r="CV33" s="147" t="e">
        <f>#REF!</f>
        <v>#REF!</v>
      </c>
      <c r="CW33" s="146" t="e">
        <f>#REF!</f>
        <v>#REF!</v>
      </c>
      <c r="CX33" s="87" t="e">
        <f>#REF!</f>
        <v>#REF!</v>
      </c>
      <c r="CY33" s="87" t="e">
        <f>#REF!</f>
        <v>#REF!</v>
      </c>
      <c r="CZ33" s="87" t="e">
        <f>#REF!</f>
        <v>#REF!</v>
      </c>
      <c r="DA33" s="87" t="e">
        <f>#REF!</f>
        <v>#REF!</v>
      </c>
      <c r="DB33" s="159" t="e">
        <f t="shared" si="88"/>
        <v>#REF!</v>
      </c>
      <c r="DC33" s="118" t="e">
        <f>#REF!</f>
        <v>#REF!</v>
      </c>
      <c r="DD33" s="118" t="e">
        <f>#REF!</f>
        <v>#REF!</v>
      </c>
      <c r="DE33" s="118" t="e">
        <f>#REF!</f>
        <v>#REF!</v>
      </c>
      <c r="DF33" s="118" t="e">
        <f>#REF!</f>
        <v>#REF!</v>
      </c>
      <c r="DG33" s="118" t="e">
        <f>#REF!</f>
        <v>#REF!</v>
      </c>
      <c r="DH33" s="118" t="e">
        <f>#REF!</f>
        <v>#REF!</v>
      </c>
      <c r="DI33" s="159" t="e">
        <f t="shared" si="89"/>
        <v>#REF!</v>
      </c>
      <c r="DJ33" s="88">
        <f t="shared" si="90"/>
        <v>11.395833333333334</v>
      </c>
      <c r="DK33" s="88">
        <f t="shared" si="91"/>
        <v>30</v>
      </c>
      <c r="DL33" s="87">
        <f t="shared" si="92"/>
        <v>1</v>
      </c>
      <c r="DM33" s="88">
        <f t="shared" si="93"/>
        <v>12.159090909090908</v>
      </c>
      <c r="DN33" s="88">
        <f t="shared" si="94"/>
        <v>30</v>
      </c>
      <c r="DO33" s="170">
        <f t="shared" si="95"/>
        <v>60</v>
      </c>
      <c r="DP33" s="87">
        <f t="shared" si="96"/>
        <v>1</v>
      </c>
      <c r="DQ33" s="87" t="e">
        <f t="shared" si="112"/>
        <v>#REF!</v>
      </c>
      <c r="DR33" s="20" t="e">
        <f t="shared" si="98"/>
        <v>#REF!</v>
      </c>
      <c r="DS33" s="66" t="e">
        <f t="shared" si="23"/>
        <v>#REF!</v>
      </c>
      <c r="DT33" s="185" t="e">
        <f t="shared" si="24"/>
        <v>#REF!</v>
      </c>
      <c r="DU33" s="86">
        <v>1</v>
      </c>
      <c r="DV33" s="32">
        <v>1</v>
      </c>
      <c r="DW33" s="32">
        <v>0</v>
      </c>
      <c r="DX33" s="103">
        <f t="shared" si="99"/>
        <v>1</v>
      </c>
      <c r="DY33" s="103">
        <f t="shared" si="100"/>
        <v>0</v>
      </c>
      <c r="DZ33" s="103">
        <f t="shared" si="101"/>
        <v>1</v>
      </c>
      <c r="EA33" s="103">
        <f t="shared" si="102"/>
        <v>0.96</v>
      </c>
      <c r="EB33" s="105" t="e">
        <f t="shared" si="213"/>
        <v>#REF!</v>
      </c>
      <c r="EC33" s="29"/>
      <c r="EE33" s="171" t="str">
        <f t="shared" si="104"/>
        <v xml:space="preserve">مرابط </v>
      </c>
      <c r="EF33" s="171" t="str">
        <f t="shared" si="105"/>
        <v>محمد يزيد</v>
      </c>
      <c r="EG33" s="19" t="e">
        <f t="shared" si="106"/>
        <v>#REF!</v>
      </c>
      <c r="EH33" s="19" t="e">
        <f t="shared" si="107"/>
        <v>#REF!</v>
      </c>
      <c r="EI33" s="19" t="e">
        <f t="shared" si="108"/>
        <v>#REF!</v>
      </c>
      <c r="EJ33" s="19" t="e">
        <f t="shared" si="109"/>
        <v>#REF!</v>
      </c>
      <c r="EK33" s="19" t="str">
        <f t="shared" si="110"/>
        <v xml:space="preserve">ناجح (ة)   </v>
      </c>
      <c r="EL33" s="172">
        <f t="shared" si="111"/>
        <v>60</v>
      </c>
    </row>
    <row r="34" spans="1:142" ht="14.1" customHeight="1">
      <c r="A34" s="106"/>
      <c r="B34" s="35">
        <v>27</v>
      </c>
      <c r="C34" s="181" t="s">
        <v>106</v>
      </c>
      <c r="D34" s="181" t="s">
        <v>107</v>
      </c>
      <c r="E34" s="10">
        <v>22</v>
      </c>
      <c r="F34" s="8">
        <f t="shared" si="30"/>
        <v>6</v>
      </c>
      <c r="G34" s="8">
        <v>1</v>
      </c>
      <c r="H34" s="15">
        <v>19.5</v>
      </c>
      <c r="I34" s="8">
        <f t="shared" si="31"/>
        <v>0</v>
      </c>
      <c r="J34" s="8">
        <v>1</v>
      </c>
      <c r="K34" s="6">
        <v>26.5</v>
      </c>
      <c r="L34" s="8">
        <f t="shared" si="32"/>
        <v>6</v>
      </c>
      <c r="M34" s="8">
        <v>1</v>
      </c>
      <c r="N34" s="3">
        <f t="shared" si="33"/>
        <v>11.333333333333334</v>
      </c>
      <c r="O34" s="117">
        <f t="shared" si="34"/>
        <v>18</v>
      </c>
      <c r="P34" s="117">
        <f t="shared" si="35"/>
        <v>3</v>
      </c>
      <c r="Q34" s="117">
        <f t="shared" si="36"/>
        <v>1</v>
      </c>
      <c r="R34" s="6">
        <v>6</v>
      </c>
      <c r="S34" s="94">
        <f t="shared" si="37"/>
        <v>0</v>
      </c>
      <c r="T34" s="8">
        <v>1</v>
      </c>
      <c r="U34" s="150">
        <v>17.5</v>
      </c>
      <c r="V34" s="94">
        <f t="shared" si="38"/>
        <v>0</v>
      </c>
      <c r="W34" s="8">
        <v>1</v>
      </c>
      <c r="X34" s="3">
        <f t="shared" si="39"/>
        <v>5.875</v>
      </c>
      <c r="Y34" s="7">
        <f t="shared" si="40"/>
        <v>0</v>
      </c>
      <c r="Z34" s="7">
        <f t="shared" si="41"/>
        <v>2</v>
      </c>
      <c r="AA34" s="7">
        <f t="shared" si="42"/>
        <v>1</v>
      </c>
      <c r="AB34" s="6">
        <v>16.25</v>
      </c>
      <c r="AC34" s="8">
        <f t="shared" si="43"/>
        <v>2</v>
      </c>
      <c r="AD34" s="8">
        <v>1</v>
      </c>
      <c r="AE34" s="3">
        <f t="shared" si="44"/>
        <v>16.25</v>
      </c>
      <c r="AF34" s="7">
        <f t="shared" si="45"/>
        <v>2</v>
      </c>
      <c r="AG34" s="7">
        <f t="shared" si="46"/>
        <v>1</v>
      </c>
      <c r="AH34" s="7">
        <f t="shared" si="47"/>
        <v>1</v>
      </c>
      <c r="AI34" s="68">
        <v>5.5</v>
      </c>
      <c r="AJ34" s="8">
        <f t="shared" si="48"/>
        <v>0</v>
      </c>
      <c r="AK34" s="8">
        <v>1</v>
      </c>
      <c r="AL34" s="3">
        <f t="shared" si="49"/>
        <v>5.5</v>
      </c>
      <c r="AM34" s="7">
        <f t="shared" si="50"/>
        <v>0</v>
      </c>
      <c r="AN34" s="7">
        <f t="shared" si="51"/>
        <v>1</v>
      </c>
      <c r="AO34" s="7">
        <f t="shared" si="52"/>
        <v>1</v>
      </c>
      <c r="AP34" s="57">
        <f t="shared" si="11"/>
        <v>9.4375</v>
      </c>
      <c r="AQ34" s="56">
        <v>30</v>
      </c>
      <c r="AR34" s="178" t="str">
        <f t="shared" si="53"/>
        <v xml:space="preserve">مؤجل (ة) </v>
      </c>
      <c r="AS34" s="56">
        <f t="shared" si="54"/>
        <v>7</v>
      </c>
      <c r="AT34" s="56">
        <f t="shared" si="55"/>
        <v>1</v>
      </c>
      <c r="AU34" s="87" t="str">
        <f t="shared" si="56"/>
        <v xml:space="preserve">الدورة الأولى </v>
      </c>
      <c r="AV34" s="72" t="s">
        <v>39</v>
      </c>
      <c r="AW34" s="13"/>
      <c r="AX34" s="19">
        <v>27</v>
      </c>
      <c r="AY34" s="169" t="str">
        <f t="shared" si="438"/>
        <v xml:space="preserve">مزيز </v>
      </c>
      <c r="AZ34" s="169" t="str">
        <f t="shared" si="438"/>
        <v xml:space="preserve"> فطيمة</v>
      </c>
      <c r="BA34" s="172">
        <v>23</v>
      </c>
      <c r="BB34" s="19">
        <f t="shared" si="57"/>
        <v>6</v>
      </c>
      <c r="BC34" s="19">
        <v>1</v>
      </c>
      <c r="BD34" s="172">
        <v>13.5</v>
      </c>
      <c r="BE34" s="19">
        <f t="shared" si="58"/>
        <v>0</v>
      </c>
      <c r="BF34" s="19">
        <v>1</v>
      </c>
      <c r="BG34" s="172">
        <v>25.5</v>
      </c>
      <c r="BH34" s="19">
        <f t="shared" si="59"/>
        <v>6</v>
      </c>
      <c r="BI34" s="19">
        <v>1</v>
      </c>
      <c r="BJ34" s="244">
        <f t="shared" si="60"/>
        <v>10.333333333333334</v>
      </c>
      <c r="BK34" s="245">
        <f t="shared" si="61"/>
        <v>18</v>
      </c>
      <c r="BL34" s="123">
        <f t="shared" si="62"/>
        <v>3</v>
      </c>
      <c r="BM34" s="123">
        <f t="shared" si="63"/>
        <v>1</v>
      </c>
      <c r="BN34" s="172">
        <v>20</v>
      </c>
      <c r="BO34" s="21">
        <f t="shared" si="64"/>
        <v>3</v>
      </c>
      <c r="BP34" s="21">
        <v>1</v>
      </c>
      <c r="BQ34" s="82">
        <v>14</v>
      </c>
      <c r="BR34" s="21">
        <f t="shared" si="65"/>
        <v>4</v>
      </c>
      <c r="BS34" s="21">
        <v>1</v>
      </c>
      <c r="BT34" s="246">
        <f t="shared" si="66"/>
        <v>14</v>
      </c>
      <c r="BU34" s="247">
        <f t="shared" si="67"/>
        <v>4</v>
      </c>
      <c r="BV34" s="123">
        <f t="shared" si="68"/>
        <v>2</v>
      </c>
      <c r="BW34" s="123">
        <f t="shared" si="69"/>
        <v>1</v>
      </c>
      <c r="BX34" s="84">
        <v>13.5</v>
      </c>
      <c r="BY34" s="41">
        <f t="shared" si="70"/>
        <v>2</v>
      </c>
      <c r="BZ34" s="26">
        <v>1</v>
      </c>
      <c r="CA34" s="248">
        <f t="shared" si="71"/>
        <v>13.5</v>
      </c>
      <c r="CB34" s="247">
        <f t="shared" si="72"/>
        <v>2</v>
      </c>
      <c r="CC34" s="123">
        <f t="shared" si="73"/>
        <v>1</v>
      </c>
      <c r="CD34" s="123">
        <f t="shared" si="74"/>
        <v>1</v>
      </c>
      <c r="CE34" s="172">
        <v>7.75</v>
      </c>
      <c r="CF34" s="27">
        <f t="shared" si="21"/>
        <v>0</v>
      </c>
      <c r="CG34" s="26">
        <v>1</v>
      </c>
      <c r="CH34" s="254">
        <f t="shared" si="75"/>
        <v>7.75</v>
      </c>
      <c r="CI34" s="255">
        <f t="shared" si="76"/>
        <v>0</v>
      </c>
      <c r="CJ34" s="116">
        <f t="shared" si="77"/>
        <v>1</v>
      </c>
      <c r="CK34" s="116">
        <f t="shared" si="78"/>
        <v>1</v>
      </c>
      <c r="CL34" s="253">
        <f t="shared" si="79"/>
        <v>10.659090909090908</v>
      </c>
      <c r="CM34" s="250">
        <f t="shared" si="80"/>
        <v>30</v>
      </c>
      <c r="CN34" s="59">
        <f t="shared" si="81"/>
        <v>7</v>
      </c>
      <c r="CO34" s="61">
        <f t="shared" si="82"/>
        <v>1</v>
      </c>
      <c r="CP34" s="55" t="str">
        <f t="shared" si="83"/>
        <v xml:space="preserve">ناجح (ة)  </v>
      </c>
      <c r="CQ34" s="251">
        <f t="shared" si="84"/>
        <v>10.048295454545453</v>
      </c>
      <c r="CR34" s="252" t="str">
        <f t="shared" si="85"/>
        <v xml:space="preserve">ناجح (ة)  </v>
      </c>
      <c r="CS34" s="13" t="str">
        <f t="shared" si="86"/>
        <v xml:space="preserve">الدورة الأولى </v>
      </c>
      <c r="CT34" s="146">
        <f t="shared" si="87"/>
        <v>10.048295454545453</v>
      </c>
      <c r="CU34" s="24" t="s">
        <v>39</v>
      </c>
      <c r="CV34" s="147" t="e">
        <f>#REF!</f>
        <v>#REF!</v>
      </c>
      <c r="CW34" s="146" t="e">
        <f>#REF!</f>
        <v>#REF!</v>
      </c>
      <c r="CX34" s="146" t="e">
        <f>#REF!</f>
        <v>#REF!</v>
      </c>
      <c r="CY34" s="146" t="e">
        <f>#REF!</f>
        <v>#REF!</v>
      </c>
      <c r="CZ34" s="146" t="e">
        <f>#REF!</f>
        <v>#REF!</v>
      </c>
      <c r="DA34" s="87" t="e">
        <f>#REF!</f>
        <v>#REF!</v>
      </c>
      <c r="DB34" s="159" t="e">
        <f t="shared" si="88"/>
        <v>#REF!</v>
      </c>
      <c r="DC34" s="146" t="e">
        <f>#REF!</f>
        <v>#REF!</v>
      </c>
      <c r="DD34" s="118" t="e">
        <f>#REF!</f>
        <v>#REF!</v>
      </c>
      <c r="DE34" s="118" t="e">
        <f>#REF!</f>
        <v>#REF!</v>
      </c>
      <c r="DF34" s="118" t="e">
        <f>#REF!</f>
        <v>#REF!</v>
      </c>
      <c r="DG34" s="146" t="e">
        <f>#REF!</f>
        <v>#REF!</v>
      </c>
      <c r="DH34" s="146" t="e">
        <f>#REF!</f>
        <v>#REF!</v>
      </c>
      <c r="DI34" s="159" t="e">
        <f t="shared" si="89"/>
        <v>#REF!</v>
      </c>
      <c r="DJ34" s="147">
        <f t="shared" ref="DJ34:DJ38" si="439">AP34</f>
        <v>9.4375</v>
      </c>
      <c r="DK34" s="147">
        <f t="shared" ref="DK34:DK38" si="440">AQ34</f>
        <v>30</v>
      </c>
      <c r="DL34" s="146">
        <f t="shared" ref="DL34:DL38" si="441">AT34</f>
        <v>1</v>
      </c>
      <c r="DM34" s="147">
        <f t="shared" ref="DM34:DM38" si="442">CL34</f>
        <v>10.659090909090908</v>
      </c>
      <c r="DN34" s="147">
        <f t="shared" ref="DN34:DN38" si="443">CM34</f>
        <v>30</v>
      </c>
      <c r="DO34" s="170">
        <f t="shared" si="95"/>
        <v>60</v>
      </c>
      <c r="DP34" s="146">
        <f t="shared" ref="DP34:DP38" si="444">CO34</f>
        <v>1</v>
      </c>
      <c r="DQ34" s="146" t="e">
        <f t="shared" ref="DQ34:DQ38" si="445">CX34+DA34+DE34+DH34+DL34+DP34</f>
        <v>#REF!</v>
      </c>
      <c r="DR34" s="20" t="e">
        <f t="shared" ref="DR34:DR38" si="446">CW34+CZ34+DD34+DG34+DK34+DN34</f>
        <v>#REF!</v>
      </c>
      <c r="DS34" s="66" t="e">
        <f t="shared" si="23"/>
        <v>#REF!</v>
      </c>
      <c r="DT34" s="185" t="e">
        <f t="shared" si="24"/>
        <v>#REF!</v>
      </c>
      <c r="DU34" s="86">
        <v>0</v>
      </c>
      <c r="DV34" s="32">
        <v>0</v>
      </c>
      <c r="DW34" s="32">
        <v>1</v>
      </c>
      <c r="DX34" s="103">
        <f t="shared" si="99"/>
        <v>0</v>
      </c>
      <c r="DY34" s="103">
        <f t="shared" si="100"/>
        <v>0.25</v>
      </c>
      <c r="DZ34" s="103">
        <f t="shared" si="101"/>
        <v>0.25</v>
      </c>
      <c r="EA34" s="103">
        <f t="shared" si="102"/>
        <v>0.99</v>
      </c>
      <c r="EB34" s="105" t="e">
        <f t="shared" si="213"/>
        <v>#REF!</v>
      </c>
      <c r="EC34" s="29"/>
      <c r="EE34" s="171" t="str">
        <f t="shared" si="104"/>
        <v xml:space="preserve">مزيز </v>
      </c>
      <c r="EF34" s="171" t="str">
        <f t="shared" si="105"/>
        <v xml:space="preserve"> فطيمة</v>
      </c>
      <c r="EG34" s="19" t="e">
        <f t="shared" si="106"/>
        <v>#REF!</v>
      </c>
      <c r="EH34" s="19" t="e">
        <f t="shared" si="107"/>
        <v>#REF!</v>
      </c>
      <c r="EI34" s="19" t="e">
        <f t="shared" si="108"/>
        <v>#REF!</v>
      </c>
      <c r="EJ34" s="19" t="e">
        <f t="shared" si="109"/>
        <v>#REF!</v>
      </c>
      <c r="EK34" s="19" t="str">
        <f t="shared" si="110"/>
        <v xml:space="preserve">ناجح (ة)   </v>
      </c>
      <c r="EL34" s="172">
        <f t="shared" si="111"/>
        <v>60</v>
      </c>
    </row>
    <row r="35" spans="1:142" s="1" customFormat="1" ht="14.1" customHeight="1">
      <c r="B35" s="243">
        <v>28</v>
      </c>
      <c r="C35" s="145" t="s">
        <v>108</v>
      </c>
      <c r="D35" s="145" t="s">
        <v>32</v>
      </c>
      <c r="E35" s="150">
        <v>25</v>
      </c>
      <c r="F35" s="8">
        <f t="shared" si="30"/>
        <v>6</v>
      </c>
      <c r="G35" s="8">
        <v>1</v>
      </c>
      <c r="H35" s="15">
        <v>22.5</v>
      </c>
      <c r="I35" s="8">
        <f t="shared" si="31"/>
        <v>6</v>
      </c>
      <c r="J35" s="8">
        <v>1</v>
      </c>
      <c r="K35" s="6">
        <v>25</v>
      </c>
      <c r="L35" s="8">
        <f t="shared" si="32"/>
        <v>6</v>
      </c>
      <c r="M35" s="8">
        <v>1</v>
      </c>
      <c r="N35" s="6">
        <f t="shared" si="33"/>
        <v>12.083333333333334</v>
      </c>
      <c r="O35" s="204">
        <f t="shared" si="34"/>
        <v>18</v>
      </c>
      <c r="P35" s="204">
        <f t="shared" si="35"/>
        <v>3</v>
      </c>
      <c r="Q35" s="204">
        <f t="shared" si="36"/>
        <v>1</v>
      </c>
      <c r="R35" s="6">
        <v>31</v>
      </c>
      <c r="S35" s="149">
        <f t="shared" si="37"/>
        <v>5</v>
      </c>
      <c r="T35" s="8">
        <v>1</v>
      </c>
      <c r="U35" s="150">
        <v>20</v>
      </c>
      <c r="V35" s="149">
        <f t="shared" si="38"/>
        <v>4</v>
      </c>
      <c r="W35" s="8">
        <v>1</v>
      </c>
      <c r="X35" s="6">
        <f t="shared" si="39"/>
        <v>12.75</v>
      </c>
      <c r="Y35" s="8">
        <f t="shared" si="40"/>
        <v>9</v>
      </c>
      <c r="Z35" s="8">
        <f t="shared" si="41"/>
        <v>2</v>
      </c>
      <c r="AA35" s="8">
        <f t="shared" si="42"/>
        <v>1</v>
      </c>
      <c r="AB35" s="6">
        <v>10</v>
      </c>
      <c r="AC35" s="8">
        <f t="shared" si="43"/>
        <v>2</v>
      </c>
      <c r="AD35" s="8">
        <v>1</v>
      </c>
      <c r="AE35" s="6">
        <f t="shared" si="44"/>
        <v>10</v>
      </c>
      <c r="AF35" s="8">
        <f t="shared" si="45"/>
        <v>2</v>
      </c>
      <c r="AG35" s="8">
        <f t="shared" si="46"/>
        <v>1</v>
      </c>
      <c r="AH35" s="8">
        <f t="shared" si="47"/>
        <v>1</v>
      </c>
      <c r="AI35" s="208">
        <v>10.25</v>
      </c>
      <c r="AJ35" s="8">
        <f t="shared" si="48"/>
        <v>1</v>
      </c>
      <c r="AK35" s="8">
        <v>1</v>
      </c>
      <c r="AL35" s="6">
        <f t="shared" si="49"/>
        <v>10.25</v>
      </c>
      <c r="AM35" s="8">
        <f t="shared" si="50"/>
        <v>1</v>
      </c>
      <c r="AN35" s="8">
        <f t="shared" si="51"/>
        <v>1</v>
      </c>
      <c r="AO35" s="8">
        <f t="shared" si="52"/>
        <v>1</v>
      </c>
      <c r="AP35" s="209">
        <f t="shared" si="11"/>
        <v>11.979166666666666</v>
      </c>
      <c r="AQ35" s="206">
        <f t="shared" si="12"/>
        <v>30</v>
      </c>
      <c r="AR35" s="120" t="str">
        <f t="shared" si="53"/>
        <v xml:space="preserve">ناجح(ة)  </v>
      </c>
      <c r="AS35" s="206">
        <f t="shared" si="54"/>
        <v>7</v>
      </c>
      <c r="AT35" s="206">
        <f t="shared" si="55"/>
        <v>1</v>
      </c>
      <c r="AU35" s="204" t="str">
        <f t="shared" si="56"/>
        <v xml:space="preserve">الدورة الأولى </v>
      </c>
      <c r="AV35" s="213" t="s">
        <v>39</v>
      </c>
      <c r="AW35" s="13"/>
      <c r="AX35" s="205">
        <v>28</v>
      </c>
      <c r="AY35" s="210" t="str">
        <f t="shared" si="438"/>
        <v xml:space="preserve">منجل </v>
      </c>
      <c r="AZ35" s="210" t="str">
        <f t="shared" si="438"/>
        <v xml:space="preserve"> مريم</v>
      </c>
      <c r="BA35" s="2">
        <v>24</v>
      </c>
      <c r="BB35" s="16">
        <f t="shared" si="57"/>
        <v>6</v>
      </c>
      <c r="BC35" s="16">
        <v>1</v>
      </c>
      <c r="BD35" s="2">
        <v>9</v>
      </c>
      <c r="BE35" s="16">
        <f t="shared" si="58"/>
        <v>0</v>
      </c>
      <c r="BF35" s="16">
        <v>1</v>
      </c>
      <c r="BG35" s="2">
        <v>18.5</v>
      </c>
      <c r="BH35" s="16">
        <f t="shared" si="59"/>
        <v>0</v>
      </c>
      <c r="BI35" s="16">
        <v>1</v>
      </c>
      <c r="BJ35" s="2">
        <f t="shared" si="60"/>
        <v>8.5833333333333339</v>
      </c>
      <c r="BK35" s="119">
        <f t="shared" si="61"/>
        <v>6</v>
      </c>
      <c r="BL35" s="143">
        <f t="shared" si="62"/>
        <v>3</v>
      </c>
      <c r="BM35" s="143">
        <f t="shared" si="63"/>
        <v>1</v>
      </c>
      <c r="BN35" s="2">
        <v>19</v>
      </c>
      <c r="BO35" s="143">
        <f t="shared" si="64"/>
        <v>0</v>
      </c>
      <c r="BP35" s="143">
        <v>1</v>
      </c>
      <c r="BQ35" s="152">
        <v>14</v>
      </c>
      <c r="BR35" s="143">
        <f t="shared" si="65"/>
        <v>4</v>
      </c>
      <c r="BS35" s="143">
        <v>1</v>
      </c>
      <c r="BT35" s="229">
        <f t="shared" si="66"/>
        <v>14</v>
      </c>
      <c r="BU35" s="143">
        <f t="shared" si="67"/>
        <v>4</v>
      </c>
      <c r="BV35" s="143">
        <f t="shared" si="68"/>
        <v>2</v>
      </c>
      <c r="BW35" s="143">
        <f t="shared" si="69"/>
        <v>1</v>
      </c>
      <c r="BX35" s="229">
        <v>13</v>
      </c>
      <c r="BY35" s="109">
        <f t="shared" si="70"/>
        <v>2</v>
      </c>
      <c r="BZ35" s="225">
        <v>1</v>
      </c>
      <c r="CA35" s="152">
        <f t="shared" si="71"/>
        <v>13</v>
      </c>
      <c r="CB35" s="143">
        <f t="shared" si="72"/>
        <v>2</v>
      </c>
      <c r="CC35" s="143">
        <f t="shared" si="73"/>
        <v>1</v>
      </c>
      <c r="CD35" s="143">
        <f t="shared" si="74"/>
        <v>1</v>
      </c>
      <c r="CE35" s="2">
        <v>11</v>
      </c>
      <c r="CF35" s="109">
        <f t="shared" si="21"/>
        <v>1</v>
      </c>
      <c r="CG35" s="225">
        <v>1</v>
      </c>
      <c r="CH35" s="15">
        <f t="shared" si="75"/>
        <v>11</v>
      </c>
      <c r="CI35" s="109">
        <f t="shared" si="76"/>
        <v>1</v>
      </c>
      <c r="CJ35" s="225">
        <f t="shared" si="77"/>
        <v>1</v>
      </c>
      <c r="CK35" s="225">
        <f t="shared" si="78"/>
        <v>1</v>
      </c>
      <c r="CL35" s="15">
        <f t="shared" si="79"/>
        <v>9.8636363636363633</v>
      </c>
      <c r="CM35" s="98">
        <v>30</v>
      </c>
      <c r="CN35" s="205">
        <f t="shared" si="81"/>
        <v>7</v>
      </c>
      <c r="CO35" s="230">
        <f t="shared" si="82"/>
        <v>1</v>
      </c>
      <c r="CP35" s="204" t="str">
        <f t="shared" si="83"/>
        <v xml:space="preserve">مؤجل (ة) </v>
      </c>
      <c r="CQ35" s="208">
        <f t="shared" si="84"/>
        <v>10.921401515151516</v>
      </c>
      <c r="CR35" s="204" t="str">
        <f t="shared" si="85"/>
        <v xml:space="preserve">ناجح (ة)  </v>
      </c>
      <c r="CS35" s="13" t="str">
        <f t="shared" si="86"/>
        <v xml:space="preserve">الدورة الأولى </v>
      </c>
      <c r="CT35" s="204">
        <f t="shared" si="87"/>
        <v>10.921401515151516</v>
      </c>
      <c r="CU35" s="204" t="s">
        <v>39</v>
      </c>
      <c r="CV35" s="208" t="e">
        <f>#REF!</f>
        <v>#REF!</v>
      </c>
      <c r="CW35" s="204" t="e">
        <f>#REF!</f>
        <v>#REF!</v>
      </c>
      <c r="CX35" s="204" t="e">
        <f>#REF!</f>
        <v>#REF!</v>
      </c>
      <c r="CY35" s="204" t="e">
        <f>#REF!</f>
        <v>#REF!</v>
      </c>
      <c r="CZ35" s="204" t="e">
        <f>#REF!</f>
        <v>#REF!</v>
      </c>
      <c r="DA35" s="204" t="e">
        <f>#REF!</f>
        <v>#REF!</v>
      </c>
      <c r="DB35" s="204" t="e">
        <f t="shared" si="88"/>
        <v>#REF!</v>
      </c>
      <c r="DC35" s="204" t="e">
        <f>#REF!</f>
        <v>#REF!</v>
      </c>
      <c r="DD35" s="204" t="e">
        <f>#REF!</f>
        <v>#REF!</v>
      </c>
      <c r="DE35" s="204" t="e">
        <f>#REF!</f>
        <v>#REF!</v>
      </c>
      <c r="DF35" s="204" t="e">
        <f>#REF!</f>
        <v>#REF!</v>
      </c>
      <c r="DG35" s="204" t="e">
        <f>#REF!</f>
        <v>#REF!</v>
      </c>
      <c r="DH35" s="204" t="e">
        <f>#REF!</f>
        <v>#REF!</v>
      </c>
      <c r="DI35" s="204" t="e">
        <f t="shared" si="89"/>
        <v>#REF!</v>
      </c>
      <c r="DJ35" s="208">
        <f t="shared" si="439"/>
        <v>11.979166666666666</v>
      </c>
      <c r="DK35" s="208">
        <f t="shared" si="440"/>
        <v>30</v>
      </c>
      <c r="DL35" s="204">
        <f t="shared" si="441"/>
        <v>1</v>
      </c>
      <c r="DM35" s="208">
        <f t="shared" si="442"/>
        <v>9.8636363636363633</v>
      </c>
      <c r="DN35" s="208">
        <f t="shared" si="443"/>
        <v>30</v>
      </c>
      <c r="DO35" s="208">
        <f t="shared" si="95"/>
        <v>60</v>
      </c>
      <c r="DP35" s="204">
        <f t="shared" si="444"/>
        <v>1</v>
      </c>
      <c r="DQ35" s="204" t="e">
        <f t="shared" si="445"/>
        <v>#REF!</v>
      </c>
      <c r="DR35" s="20" t="e">
        <f t="shared" si="446"/>
        <v>#REF!</v>
      </c>
      <c r="DS35" s="231" t="e">
        <f t="shared" si="23"/>
        <v>#REF!</v>
      </c>
      <c r="DT35" s="232" t="e">
        <f t="shared" si="24"/>
        <v>#REF!</v>
      </c>
      <c r="DU35" s="228">
        <v>1</v>
      </c>
      <c r="DV35" s="228">
        <v>2</v>
      </c>
      <c r="DW35" s="228">
        <v>0</v>
      </c>
      <c r="DX35" s="103">
        <f t="shared" si="99"/>
        <v>1.5</v>
      </c>
      <c r="DY35" s="103">
        <f t="shared" si="100"/>
        <v>0</v>
      </c>
      <c r="DZ35" s="103">
        <f t="shared" si="101"/>
        <v>1.5</v>
      </c>
      <c r="EA35" s="103">
        <f t="shared" si="102"/>
        <v>0.94</v>
      </c>
      <c r="EB35" s="233" t="e">
        <f t="shared" si="213"/>
        <v>#REF!</v>
      </c>
      <c r="EC35" s="143"/>
      <c r="EE35" s="234" t="str">
        <f t="shared" si="104"/>
        <v xml:space="preserve">منجل </v>
      </c>
      <c r="EF35" s="234" t="str">
        <f t="shared" si="105"/>
        <v xml:space="preserve"> مريم</v>
      </c>
      <c r="EG35" s="16" t="e">
        <f t="shared" si="106"/>
        <v>#REF!</v>
      </c>
      <c r="EH35" s="16" t="e">
        <f t="shared" si="107"/>
        <v>#REF!</v>
      </c>
      <c r="EI35" s="16" t="e">
        <f t="shared" si="108"/>
        <v>#REF!</v>
      </c>
      <c r="EJ35" s="16" t="e">
        <f t="shared" si="109"/>
        <v>#REF!</v>
      </c>
      <c r="EK35" s="16" t="str">
        <f t="shared" si="110"/>
        <v xml:space="preserve">ناجح (ة)   </v>
      </c>
      <c r="EL35" s="2">
        <f t="shared" si="111"/>
        <v>60</v>
      </c>
    </row>
    <row r="36" spans="1:142" s="1" customFormat="1" ht="14.1" customHeight="1">
      <c r="A36" s="1" t="s">
        <v>164</v>
      </c>
      <c r="B36" s="35">
        <v>29</v>
      </c>
      <c r="C36" s="145" t="s">
        <v>109</v>
      </c>
      <c r="D36" s="145" t="s">
        <v>110</v>
      </c>
      <c r="E36" s="150">
        <v>28</v>
      </c>
      <c r="F36" s="8">
        <f t="shared" si="30"/>
        <v>6</v>
      </c>
      <c r="G36" s="8">
        <v>1</v>
      </c>
      <c r="H36" s="15">
        <v>21</v>
      </c>
      <c r="I36" s="8">
        <f t="shared" si="31"/>
        <v>6</v>
      </c>
      <c r="J36" s="8">
        <v>1</v>
      </c>
      <c r="K36" s="6">
        <v>28</v>
      </c>
      <c r="L36" s="8">
        <f t="shared" si="32"/>
        <v>6</v>
      </c>
      <c r="M36" s="8">
        <v>1</v>
      </c>
      <c r="N36" s="6">
        <f t="shared" si="33"/>
        <v>12.833333333333334</v>
      </c>
      <c r="O36" s="204">
        <f t="shared" si="34"/>
        <v>18</v>
      </c>
      <c r="P36" s="204">
        <f t="shared" si="35"/>
        <v>3</v>
      </c>
      <c r="Q36" s="204">
        <f t="shared" si="36"/>
        <v>1</v>
      </c>
      <c r="R36" s="6">
        <v>28</v>
      </c>
      <c r="S36" s="149">
        <f t="shared" si="37"/>
        <v>5</v>
      </c>
      <c r="T36" s="8">
        <v>1</v>
      </c>
      <c r="U36" s="150">
        <v>20</v>
      </c>
      <c r="V36" s="149">
        <f t="shared" si="38"/>
        <v>4</v>
      </c>
      <c r="W36" s="8">
        <v>1</v>
      </c>
      <c r="X36" s="6">
        <f t="shared" si="39"/>
        <v>12</v>
      </c>
      <c r="Y36" s="8">
        <f t="shared" si="40"/>
        <v>9</v>
      </c>
      <c r="Z36" s="8">
        <f t="shared" si="41"/>
        <v>2</v>
      </c>
      <c r="AA36" s="8">
        <f t="shared" si="42"/>
        <v>1</v>
      </c>
      <c r="AB36" s="6">
        <v>17.75</v>
      </c>
      <c r="AC36" s="8">
        <f t="shared" si="43"/>
        <v>2</v>
      </c>
      <c r="AD36" s="8">
        <v>1</v>
      </c>
      <c r="AE36" s="6">
        <f t="shared" si="44"/>
        <v>17.75</v>
      </c>
      <c r="AF36" s="8">
        <f t="shared" si="45"/>
        <v>2</v>
      </c>
      <c r="AG36" s="8">
        <f t="shared" si="46"/>
        <v>1</v>
      </c>
      <c r="AH36" s="8">
        <f t="shared" si="47"/>
        <v>1</v>
      </c>
      <c r="AI36" s="208">
        <v>7.25</v>
      </c>
      <c r="AJ36" s="8">
        <f t="shared" si="48"/>
        <v>0</v>
      </c>
      <c r="AK36" s="8">
        <v>1</v>
      </c>
      <c r="AL36" s="6">
        <f t="shared" si="49"/>
        <v>7.25</v>
      </c>
      <c r="AM36" s="8">
        <f t="shared" si="50"/>
        <v>0</v>
      </c>
      <c r="AN36" s="8">
        <f t="shared" si="51"/>
        <v>1</v>
      </c>
      <c r="AO36" s="8">
        <f t="shared" si="52"/>
        <v>1</v>
      </c>
      <c r="AP36" s="209">
        <f t="shared" si="11"/>
        <v>12.5</v>
      </c>
      <c r="AQ36" s="206">
        <f t="shared" si="12"/>
        <v>30</v>
      </c>
      <c r="AR36" s="120" t="str">
        <f t="shared" si="53"/>
        <v xml:space="preserve">ناجح(ة)  </v>
      </c>
      <c r="AS36" s="206">
        <f t="shared" si="54"/>
        <v>7</v>
      </c>
      <c r="AT36" s="206">
        <f t="shared" si="55"/>
        <v>1</v>
      </c>
      <c r="AU36" s="204" t="str">
        <f t="shared" si="56"/>
        <v xml:space="preserve">الدورة الأولى </v>
      </c>
      <c r="AV36" s="213" t="s">
        <v>39</v>
      </c>
      <c r="AW36" s="13"/>
      <c r="AX36" s="16">
        <v>29</v>
      </c>
      <c r="AY36" s="210" t="str">
        <f t="shared" si="438"/>
        <v xml:space="preserve">نحيلي </v>
      </c>
      <c r="AZ36" s="210" t="str">
        <f t="shared" si="438"/>
        <v>زهرة</v>
      </c>
      <c r="BA36" s="2">
        <v>30</v>
      </c>
      <c r="BB36" s="16">
        <f t="shared" si="57"/>
        <v>6</v>
      </c>
      <c r="BC36" s="16">
        <v>1</v>
      </c>
      <c r="BD36" s="2">
        <v>13</v>
      </c>
      <c r="BE36" s="16">
        <f t="shared" si="58"/>
        <v>0</v>
      </c>
      <c r="BF36" s="16">
        <v>1</v>
      </c>
      <c r="BG36" s="2">
        <v>31</v>
      </c>
      <c r="BH36" s="16">
        <f t="shared" si="59"/>
        <v>6</v>
      </c>
      <c r="BI36" s="16">
        <v>1</v>
      </c>
      <c r="BJ36" s="244">
        <f t="shared" si="60"/>
        <v>12.333333333333334</v>
      </c>
      <c r="BK36" s="245">
        <f t="shared" si="61"/>
        <v>18</v>
      </c>
      <c r="BL36" s="143">
        <f t="shared" si="62"/>
        <v>3</v>
      </c>
      <c r="BM36" s="143">
        <f t="shared" si="63"/>
        <v>1</v>
      </c>
      <c r="BN36" s="2">
        <v>29.75</v>
      </c>
      <c r="BO36" s="143">
        <f t="shared" si="64"/>
        <v>3</v>
      </c>
      <c r="BP36" s="143">
        <v>1</v>
      </c>
      <c r="BQ36" s="152">
        <v>14</v>
      </c>
      <c r="BR36" s="143">
        <f t="shared" si="65"/>
        <v>4</v>
      </c>
      <c r="BS36" s="143">
        <v>1</v>
      </c>
      <c r="BT36" s="246">
        <f t="shared" si="66"/>
        <v>14</v>
      </c>
      <c r="BU36" s="247">
        <f t="shared" si="67"/>
        <v>4</v>
      </c>
      <c r="BV36" s="143">
        <f t="shared" si="68"/>
        <v>2</v>
      </c>
      <c r="BW36" s="143">
        <f t="shared" si="69"/>
        <v>1</v>
      </c>
      <c r="BX36" s="229">
        <v>14</v>
      </c>
      <c r="BY36" s="109">
        <f t="shared" si="70"/>
        <v>2</v>
      </c>
      <c r="BZ36" s="225">
        <v>1</v>
      </c>
      <c r="CA36" s="248">
        <f t="shared" si="71"/>
        <v>14</v>
      </c>
      <c r="CB36" s="247">
        <f t="shared" si="72"/>
        <v>2</v>
      </c>
      <c r="CC36" s="143">
        <f t="shared" si="73"/>
        <v>1</v>
      </c>
      <c r="CD36" s="143">
        <f t="shared" si="74"/>
        <v>1</v>
      </c>
      <c r="CE36" s="2">
        <v>9.25</v>
      </c>
      <c r="CF36" s="109">
        <f t="shared" si="21"/>
        <v>0</v>
      </c>
      <c r="CG36" s="225">
        <v>1</v>
      </c>
      <c r="CH36" s="254">
        <f t="shared" si="75"/>
        <v>9.25</v>
      </c>
      <c r="CI36" s="255">
        <f t="shared" si="76"/>
        <v>0</v>
      </c>
      <c r="CJ36" s="225">
        <f t="shared" si="77"/>
        <v>1</v>
      </c>
      <c r="CK36" s="225">
        <f t="shared" si="78"/>
        <v>1</v>
      </c>
      <c r="CL36" s="253">
        <f t="shared" si="79"/>
        <v>12.818181818181818</v>
      </c>
      <c r="CM36" s="250">
        <f t="shared" si="80"/>
        <v>30</v>
      </c>
      <c r="CN36" s="205">
        <f t="shared" si="81"/>
        <v>7</v>
      </c>
      <c r="CO36" s="230">
        <f t="shared" si="82"/>
        <v>1</v>
      </c>
      <c r="CP36" s="204" t="str">
        <f t="shared" si="83"/>
        <v xml:space="preserve">ناجح (ة)  </v>
      </c>
      <c r="CQ36" s="251">
        <f t="shared" si="84"/>
        <v>12.65909090909091</v>
      </c>
      <c r="CR36" s="252" t="str">
        <f t="shared" si="85"/>
        <v xml:space="preserve">ناجح (ة)  </v>
      </c>
      <c r="CS36" s="13" t="str">
        <f t="shared" si="86"/>
        <v xml:space="preserve">الدورة الأولى </v>
      </c>
      <c r="CT36" s="204">
        <f t="shared" si="87"/>
        <v>12.65909090909091</v>
      </c>
      <c r="CU36" s="204" t="s">
        <v>39</v>
      </c>
      <c r="CV36" s="208" t="e">
        <f>#REF!</f>
        <v>#REF!</v>
      </c>
      <c r="CW36" s="204" t="e">
        <f>#REF!</f>
        <v>#REF!</v>
      </c>
      <c r="CX36" s="204" t="e">
        <f>#REF!</f>
        <v>#REF!</v>
      </c>
      <c r="CY36" s="204" t="e">
        <f>#REF!</f>
        <v>#REF!</v>
      </c>
      <c r="CZ36" s="204" t="e">
        <f>#REF!</f>
        <v>#REF!</v>
      </c>
      <c r="DA36" s="204" t="e">
        <f>#REF!</f>
        <v>#REF!</v>
      </c>
      <c r="DB36" s="204" t="e">
        <f t="shared" si="88"/>
        <v>#REF!</v>
      </c>
      <c r="DC36" s="204" t="e">
        <f>#REF!</f>
        <v>#REF!</v>
      </c>
      <c r="DD36" s="204" t="e">
        <f>#REF!</f>
        <v>#REF!</v>
      </c>
      <c r="DE36" s="204" t="e">
        <f>#REF!</f>
        <v>#REF!</v>
      </c>
      <c r="DF36" s="204" t="e">
        <f>#REF!</f>
        <v>#REF!</v>
      </c>
      <c r="DG36" s="204" t="e">
        <f>#REF!</f>
        <v>#REF!</v>
      </c>
      <c r="DH36" s="204" t="e">
        <f>#REF!</f>
        <v>#REF!</v>
      </c>
      <c r="DI36" s="204" t="e">
        <f t="shared" si="89"/>
        <v>#REF!</v>
      </c>
      <c r="DJ36" s="208">
        <f t="shared" si="439"/>
        <v>12.5</v>
      </c>
      <c r="DK36" s="208">
        <f t="shared" si="440"/>
        <v>30</v>
      </c>
      <c r="DL36" s="204">
        <f t="shared" si="441"/>
        <v>1</v>
      </c>
      <c r="DM36" s="208">
        <f t="shared" si="442"/>
        <v>12.818181818181818</v>
      </c>
      <c r="DN36" s="208">
        <f t="shared" si="443"/>
        <v>30</v>
      </c>
      <c r="DO36" s="208">
        <f t="shared" si="95"/>
        <v>60</v>
      </c>
      <c r="DP36" s="204">
        <f t="shared" si="444"/>
        <v>1</v>
      </c>
      <c r="DQ36" s="204" t="e">
        <f t="shared" si="445"/>
        <v>#REF!</v>
      </c>
      <c r="DR36" s="20" t="e">
        <f t="shared" si="446"/>
        <v>#REF!</v>
      </c>
      <c r="DS36" s="231" t="e">
        <f t="shared" si="23"/>
        <v>#REF!</v>
      </c>
      <c r="DT36" s="232" t="e">
        <f t="shared" si="24"/>
        <v>#REF!</v>
      </c>
      <c r="DU36" s="228">
        <v>6</v>
      </c>
      <c r="DV36" s="228">
        <v>1</v>
      </c>
      <c r="DW36" s="228">
        <v>0</v>
      </c>
      <c r="DX36" s="103">
        <f t="shared" si="99"/>
        <v>3.5</v>
      </c>
      <c r="DY36" s="103">
        <f t="shared" si="100"/>
        <v>0</v>
      </c>
      <c r="DZ36" s="103">
        <f t="shared" si="101"/>
        <v>3.5</v>
      </c>
      <c r="EA36" s="103">
        <f t="shared" si="102"/>
        <v>0.86</v>
      </c>
      <c r="EB36" s="233" t="e">
        <f t="shared" si="213"/>
        <v>#REF!</v>
      </c>
      <c r="EC36" s="143"/>
      <c r="EE36" s="234" t="str">
        <f t="shared" si="104"/>
        <v xml:space="preserve">نحيلي </v>
      </c>
      <c r="EF36" s="234" t="str">
        <f t="shared" si="105"/>
        <v>زهرة</v>
      </c>
      <c r="EG36" s="16" t="e">
        <f t="shared" si="106"/>
        <v>#REF!</v>
      </c>
      <c r="EH36" s="16" t="e">
        <f t="shared" si="107"/>
        <v>#REF!</v>
      </c>
      <c r="EI36" s="16" t="e">
        <f t="shared" si="108"/>
        <v>#REF!</v>
      </c>
      <c r="EJ36" s="16" t="e">
        <f t="shared" si="109"/>
        <v>#REF!</v>
      </c>
      <c r="EK36" s="16" t="str">
        <f t="shared" si="110"/>
        <v xml:space="preserve">ناجح (ة)   </v>
      </c>
      <c r="EL36" s="2">
        <f t="shared" si="111"/>
        <v>60</v>
      </c>
    </row>
    <row r="37" spans="1:142" s="1" customFormat="1" ht="14.1" customHeight="1">
      <c r="B37" s="243">
        <v>30</v>
      </c>
      <c r="C37" s="145" t="s">
        <v>133</v>
      </c>
      <c r="D37" s="145" t="s">
        <v>134</v>
      </c>
      <c r="E37" s="293" t="s">
        <v>136</v>
      </c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295"/>
      <c r="AP37" s="209">
        <v>10.050000000000001</v>
      </c>
      <c r="AQ37" s="206">
        <v>30</v>
      </c>
      <c r="AR37" s="120" t="str">
        <f t="shared" si="53"/>
        <v xml:space="preserve">ناجح(ة)  </v>
      </c>
      <c r="AS37" s="206"/>
      <c r="AT37" s="206"/>
      <c r="AU37" s="204" t="str">
        <f t="shared" si="56"/>
        <v xml:space="preserve">الدورة الأولى </v>
      </c>
      <c r="AV37" s="213"/>
      <c r="AW37" s="13"/>
      <c r="AX37" s="205">
        <v>30</v>
      </c>
      <c r="AY37" s="210" t="str">
        <f t="shared" si="438"/>
        <v>بضياف</v>
      </c>
      <c r="AZ37" s="210" t="str">
        <f t="shared" si="438"/>
        <v>نريمتن</v>
      </c>
      <c r="BA37" s="293" t="s">
        <v>136</v>
      </c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294"/>
      <c r="BU37" s="294"/>
      <c r="BV37" s="294"/>
      <c r="BW37" s="294"/>
      <c r="BX37" s="294"/>
      <c r="BY37" s="294"/>
      <c r="BZ37" s="294"/>
      <c r="CA37" s="294"/>
      <c r="CB37" s="294"/>
      <c r="CC37" s="294"/>
      <c r="CD37" s="294"/>
      <c r="CE37" s="294"/>
      <c r="CF37" s="294"/>
      <c r="CG37" s="294"/>
      <c r="CH37" s="294"/>
      <c r="CI37" s="294"/>
      <c r="CJ37" s="294"/>
      <c r="CK37" s="295"/>
      <c r="CL37" s="15">
        <v>9.9499999999999993</v>
      </c>
      <c r="CM37" s="98">
        <v>30</v>
      </c>
      <c r="CN37" s="205">
        <v>2</v>
      </c>
      <c r="CO37" s="230">
        <v>2</v>
      </c>
      <c r="CP37" s="204" t="s">
        <v>152</v>
      </c>
      <c r="CQ37" s="208">
        <f t="shared" si="84"/>
        <v>10</v>
      </c>
      <c r="CR37" s="204" t="str">
        <f t="shared" si="85"/>
        <v xml:space="preserve">ناجح (ة)  </v>
      </c>
      <c r="CS37" s="13"/>
      <c r="CT37" s="204">
        <f t="shared" si="87"/>
        <v>10</v>
      </c>
      <c r="CU37" s="204"/>
      <c r="CV37" s="208" t="e">
        <f>#REF!</f>
        <v>#REF!</v>
      </c>
      <c r="CW37" s="204" t="e">
        <f>#REF!</f>
        <v>#REF!</v>
      </c>
      <c r="CX37" s="204" t="e">
        <f>#REF!</f>
        <v>#REF!</v>
      </c>
      <c r="CY37" s="204" t="e">
        <f>#REF!</f>
        <v>#REF!</v>
      </c>
      <c r="CZ37" s="204" t="e">
        <f>#REF!</f>
        <v>#REF!</v>
      </c>
      <c r="DA37" s="204"/>
      <c r="DB37" s="204" t="e">
        <f t="shared" si="88"/>
        <v>#REF!</v>
      </c>
      <c r="DC37" s="204" t="e">
        <f>#REF!</f>
        <v>#REF!</v>
      </c>
      <c r="DD37" s="204"/>
      <c r="DE37" s="204"/>
      <c r="DF37" s="204"/>
      <c r="DG37" s="204" t="e">
        <f>#REF!</f>
        <v>#REF!</v>
      </c>
      <c r="DH37" s="204" t="e">
        <f>#REF!</f>
        <v>#REF!</v>
      </c>
      <c r="DI37" s="204" t="e">
        <f t="shared" si="89"/>
        <v>#REF!</v>
      </c>
      <c r="DJ37" s="208">
        <f t="shared" si="439"/>
        <v>10.050000000000001</v>
      </c>
      <c r="DK37" s="208">
        <f t="shared" si="440"/>
        <v>30</v>
      </c>
      <c r="DL37" s="204">
        <f t="shared" si="441"/>
        <v>0</v>
      </c>
      <c r="DM37" s="208">
        <f t="shared" si="442"/>
        <v>9.9499999999999993</v>
      </c>
      <c r="DN37" s="208">
        <f t="shared" si="443"/>
        <v>30</v>
      </c>
      <c r="DO37" s="208">
        <f t="shared" si="95"/>
        <v>60</v>
      </c>
      <c r="DP37" s="204">
        <f t="shared" si="444"/>
        <v>2</v>
      </c>
      <c r="DQ37" s="204" t="e">
        <f t="shared" si="445"/>
        <v>#REF!</v>
      </c>
      <c r="DR37" s="20" t="e">
        <f t="shared" si="446"/>
        <v>#REF!</v>
      </c>
      <c r="DS37" s="231" t="e">
        <f t="shared" si="23"/>
        <v>#REF!</v>
      </c>
      <c r="DT37" s="232" t="e">
        <f t="shared" si="24"/>
        <v>#REF!</v>
      </c>
      <c r="DU37" s="228"/>
      <c r="DV37" s="228">
        <v>1</v>
      </c>
      <c r="DW37" s="228"/>
      <c r="DX37" s="103"/>
      <c r="DY37" s="103"/>
      <c r="DZ37" s="103"/>
      <c r="EA37" s="103"/>
      <c r="EB37" s="233" t="e">
        <f t="shared" si="213"/>
        <v>#REF!</v>
      </c>
      <c r="EC37" s="143"/>
      <c r="EE37" s="234" t="str">
        <f t="shared" si="104"/>
        <v>بضياف</v>
      </c>
      <c r="EF37" s="234" t="str">
        <f t="shared" si="105"/>
        <v>نريمتن</v>
      </c>
      <c r="EG37" s="16" t="e">
        <f t="shared" si="106"/>
        <v>#REF!</v>
      </c>
      <c r="EH37" s="16" t="e">
        <f t="shared" si="107"/>
        <v>#REF!</v>
      </c>
      <c r="EI37" s="16" t="e">
        <f t="shared" si="108"/>
        <v>#REF!</v>
      </c>
      <c r="EJ37" s="16" t="e">
        <f t="shared" si="109"/>
        <v>#REF!</v>
      </c>
      <c r="EK37" s="16" t="str">
        <f t="shared" si="110"/>
        <v xml:space="preserve">ناجح (ة)   </v>
      </c>
      <c r="EL37" s="2">
        <f t="shared" si="111"/>
        <v>60</v>
      </c>
    </row>
    <row r="38" spans="1:142" s="151" customFormat="1" ht="14.1" customHeight="1">
      <c r="A38" s="1"/>
      <c r="B38" s="35">
        <v>31</v>
      </c>
      <c r="C38" s="235" t="s">
        <v>131</v>
      </c>
      <c r="D38" s="235" t="s">
        <v>130</v>
      </c>
      <c r="E38" s="293" t="s">
        <v>136</v>
      </c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4"/>
      <c r="AO38" s="295"/>
      <c r="AP38" s="209">
        <v>9.4</v>
      </c>
      <c r="AQ38" s="206">
        <v>30</v>
      </c>
      <c r="AR38" s="120" t="s">
        <v>153</v>
      </c>
      <c r="AS38" s="206"/>
      <c r="AT38" s="206"/>
      <c r="AU38" s="204" t="str">
        <f t="shared" si="56"/>
        <v xml:space="preserve">الدورة الأولى </v>
      </c>
      <c r="AV38" s="213"/>
      <c r="AW38" s="13"/>
      <c r="AX38" s="16">
        <v>31</v>
      </c>
      <c r="AY38" s="210" t="str">
        <f t="shared" ref="AY38:AY39" si="447">C38</f>
        <v>بوعزيز</v>
      </c>
      <c r="AZ38" s="210" t="str">
        <f t="shared" ref="AZ38:AZ39" si="448">D38</f>
        <v>حسام</v>
      </c>
      <c r="BA38" s="293" t="s">
        <v>136</v>
      </c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  <c r="BS38" s="294"/>
      <c r="BT38" s="294"/>
      <c r="BU38" s="294"/>
      <c r="BV38" s="294"/>
      <c r="BW38" s="294"/>
      <c r="BX38" s="294"/>
      <c r="BY38" s="294"/>
      <c r="BZ38" s="294"/>
      <c r="CA38" s="294"/>
      <c r="CB38" s="294"/>
      <c r="CC38" s="294"/>
      <c r="CD38" s="294"/>
      <c r="CE38" s="294"/>
      <c r="CF38" s="294"/>
      <c r="CG38" s="294"/>
      <c r="CH38" s="294"/>
      <c r="CI38" s="294"/>
      <c r="CJ38" s="294"/>
      <c r="CK38" s="295"/>
      <c r="CL38" s="15">
        <v>10.79</v>
      </c>
      <c r="CM38" s="98">
        <f t="shared" ref="CM38" si="449">IF(CL38&gt;=10,30,CI38+CB38+BU38+BK38)</f>
        <v>30</v>
      </c>
      <c r="CN38" s="205">
        <f t="shared" ref="CN38" si="450">BC38+BF38+BI38+BP38+BS38+BZ38+CG38</f>
        <v>0</v>
      </c>
      <c r="CO38" s="230">
        <f t="shared" ref="CO38" si="451">IF(CN38&gt;=8,2,1)</f>
        <v>1</v>
      </c>
      <c r="CP38" s="204" t="str">
        <f t="shared" ref="CP38" si="452">IF(CL38&gt;=10,"ناجح (ة)  ",IF(CL38&lt;10,"مؤجل (ة) "))</f>
        <v xml:space="preserve">ناجح (ة)  </v>
      </c>
      <c r="CQ38" s="208">
        <f t="shared" si="84"/>
        <v>10.094999999999999</v>
      </c>
      <c r="CR38" s="204" t="str">
        <f t="shared" si="85"/>
        <v xml:space="preserve">ناجح (ة)  </v>
      </c>
      <c r="CS38" s="13" t="str">
        <f t="shared" ref="CS38" si="453">IF(CO38&gt;=2,"الدورة الثانية  ",IF(CO38&lt;2,"الدورة الأولى "))</f>
        <v xml:space="preserve">الدورة الأولى </v>
      </c>
      <c r="CT38" s="204">
        <f t="shared" si="87"/>
        <v>10.094999999999999</v>
      </c>
      <c r="CU38" s="204" t="s">
        <v>39</v>
      </c>
      <c r="CV38" s="208" t="e">
        <f>#REF!</f>
        <v>#REF!</v>
      </c>
      <c r="CW38" s="204" t="e">
        <f>#REF!</f>
        <v>#REF!</v>
      </c>
      <c r="CX38" s="204" t="e">
        <f>#REF!</f>
        <v>#REF!</v>
      </c>
      <c r="CY38" s="204" t="e">
        <f>#REF!</f>
        <v>#REF!</v>
      </c>
      <c r="CZ38" s="204" t="e">
        <f>#REF!</f>
        <v>#REF!</v>
      </c>
      <c r="DA38" s="204" t="e">
        <f>#REF!</f>
        <v>#REF!</v>
      </c>
      <c r="DB38" s="204" t="e">
        <f t="shared" si="88"/>
        <v>#REF!</v>
      </c>
      <c r="DC38" s="204" t="e">
        <f>#REF!</f>
        <v>#REF!</v>
      </c>
      <c r="DD38" s="204" t="e">
        <f>#REF!</f>
        <v>#REF!</v>
      </c>
      <c r="DE38" s="204" t="e">
        <f>#REF!</f>
        <v>#REF!</v>
      </c>
      <c r="DF38" s="204" t="e">
        <f>#REF!</f>
        <v>#REF!</v>
      </c>
      <c r="DG38" s="204" t="e">
        <f>#REF!</f>
        <v>#REF!</v>
      </c>
      <c r="DH38" s="204" t="e">
        <f>#REF!</f>
        <v>#REF!</v>
      </c>
      <c r="DI38" s="204" t="e">
        <f t="shared" si="89"/>
        <v>#REF!</v>
      </c>
      <c r="DJ38" s="208">
        <f t="shared" si="439"/>
        <v>9.4</v>
      </c>
      <c r="DK38" s="208">
        <f t="shared" si="440"/>
        <v>30</v>
      </c>
      <c r="DL38" s="204">
        <f t="shared" si="441"/>
        <v>0</v>
      </c>
      <c r="DM38" s="208">
        <f t="shared" si="442"/>
        <v>10.79</v>
      </c>
      <c r="DN38" s="208">
        <f t="shared" si="443"/>
        <v>30</v>
      </c>
      <c r="DO38" s="208">
        <f t="shared" si="95"/>
        <v>60</v>
      </c>
      <c r="DP38" s="204">
        <f t="shared" si="444"/>
        <v>1</v>
      </c>
      <c r="DQ38" s="204" t="e">
        <f t="shared" si="445"/>
        <v>#REF!</v>
      </c>
      <c r="DR38" s="20" t="e">
        <f t="shared" si="446"/>
        <v>#REF!</v>
      </c>
      <c r="DS38" s="231" t="e">
        <f t="shared" si="23"/>
        <v>#REF!</v>
      </c>
      <c r="DT38" s="232" t="e">
        <f t="shared" si="24"/>
        <v>#REF!</v>
      </c>
      <c r="DU38" s="228">
        <v>6</v>
      </c>
      <c r="DV38" s="228">
        <v>2</v>
      </c>
      <c r="DW38" s="228">
        <v>2</v>
      </c>
      <c r="DX38" s="103">
        <f t="shared" ref="DX38" si="454">(DU38+DV38)/2</f>
        <v>4</v>
      </c>
      <c r="DY38" s="103">
        <f t="shared" ref="DY38" si="455">DW38/4</f>
        <v>0.5</v>
      </c>
      <c r="DZ38" s="103">
        <f t="shared" ref="DZ38" si="456">DX38+DY38</f>
        <v>4.5</v>
      </c>
      <c r="EA38" s="103">
        <f t="shared" ref="EA38" si="457">1-(0.04*DZ38)</f>
        <v>0.82000000000000006</v>
      </c>
      <c r="EB38" s="233" t="e">
        <f t="shared" si="213"/>
        <v>#REF!</v>
      </c>
      <c r="EC38" s="143"/>
      <c r="EE38" s="234" t="str">
        <f t="shared" si="104"/>
        <v>بوعزيز</v>
      </c>
      <c r="EF38" s="234" t="str">
        <f t="shared" si="105"/>
        <v>حسام</v>
      </c>
      <c r="EG38" s="16" t="e">
        <f t="shared" si="106"/>
        <v>#REF!</v>
      </c>
      <c r="EH38" s="16" t="e">
        <f t="shared" si="107"/>
        <v>#REF!</v>
      </c>
      <c r="EI38" s="16" t="e">
        <f t="shared" si="108"/>
        <v>#REF!</v>
      </c>
      <c r="EJ38" s="16" t="e">
        <f t="shared" si="109"/>
        <v>#REF!</v>
      </c>
      <c r="EK38" s="16" t="str">
        <f t="shared" si="110"/>
        <v xml:space="preserve">ناجح (ة)   </v>
      </c>
      <c r="EL38" s="2">
        <f t="shared" si="111"/>
        <v>60</v>
      </c>
    </row>
    <row r="39" spans="1:142" s="151" customFormat="1" ht="14.1" customHeight="1">
      <c r="A39" s="1"/>
      <c r="B39" s="243">
        <v>32</v>
      </c>
      <c r="C39" s="235" t="s">
        <v>132</v>
      </c>
      <c r="D39" s="235" t="s">
        <v>135</v>
      </c>
      <c r="E39" s="293" t="s">
        <v>136</v>
      </c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4"/>
      <c r="AL39" s="294"/>
      <c r="AM39" s="294"/>
      <c r="AN39" s="294"/>
      <c r="AO39" s="295"/>
      <c r="AP39" s="209">
        <v>11.29</v>
      </c>
      <c r="AQ39" s="206">
        <f t="shared" ref="AQ39" si="458">IF(AP39&gt;=10,30,AM39+AF39+Y39+O39)</f>
        <v>30</v>
      </c>
      <c r="AR39" s="120" t="str">
        <f t="shared" si="53"/>
        <v xml:space="preserve">ناجح(ة)  </v>
      </c>
      <c r="AS39" s="206"/>
      <c r="AT39" s="206"/>
      <c r="AU39" s="204" t="str">
        <f t="shared" si="56"/>
        <v xml:space="preserve">الدورة الأولى </v>
      </c>
      <c r="AV39" s="213"/>
      <c r="AX39" s="205">
        <v>32</v>
      </c>
      <c r="AY39" s="16" t="str">
        <f t="shared" si="447"/>
        <v>صميدة</v>
      </c>
      <c r="AZ39" s="16" t="str">
        <f t="shared" si="448"/>
        <v>رمزي</v>
      </c>
      <c r="BA39" s="296" t="s">
        <v>136</v>
      </c>
      <c r="BB39" s="297"/>
      <c r="BC39" s="297"/>
      <c r="BD39" s="297"/>
      <c r="BE39" s="297"/>
      <c r="BF39" s="297"/>
      <c r="BG39" s="297"/>
      <c r="BH39" s="297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  <c r="BS39" s="294"/>
      <c r="BT39" s="294"/>
      <c r="BU39" s="294"/>
      <c r="BV39" s="294"/>
      <c r="BW39" s="294"/>
      <c r="BX39" s="294"/>
      <c r="BY39" s="294"/>
      <c r="BZ39" s="294"/>
      <c r="CA39" s="294"/>
      <c r="CB39" s="294"/>
      <c r="CC39" s="294"/>
      <c r="CD39" s="294"/>
      <c r="CE39" s="294"/>
      <c r="CF39" s="294"/>
      <c r="CG39" s="294"/>
      <c r="CH39" s="294"/>
      <c r="CI39" s="294"/>
      <c r="CJ39" s="294"/>
      <c r="CK39" s="295"/>
      <c r="CL39" s="15">
        <v>8.8640000000000008</v>
      </c>
      <c r="CM39" s="98">
        <v>30</v>
      </c>
      <c r="CN39" s="205">
        <f t="shared" ref="CN39" si="459">BC39+BF39+BI39+BP39+BS39+BZ39+CG39</f>
        <v>0</v>
      </c>
      <c r="CO39" s="230">
        <f t="shared" ref="CO39" si="460">IF(CN39&gt;=8,2,1)</f>
        <v>1</v>
      </c>
      <c r="CP39" s="204" t="s">
        <v>152</v>
      </c>
      <c r="CQ39" s="208">
        <f t="shared" si="84"/>
        <v>10.077</v>
      </c>
      <c r="CR39" s="204" t="str">
        <f t="shared" si="85"/>
        <v xml:space="preserve">ناجح (ة)  </v>
      </c>
      <c r="CT39" s="204">
        <f t="shared" si="87"/>
        <v>10.077</v>
      </c>
      <c r="CV39" s="143"/>
      <c r="CW39" s="143"/>
      <c r="CX39" s="143"/>
      <c r="CY39" s="143"/>
      <c r="CZ39" s="143"/>
      <c r="DA39" s="143"/>
      <c r="DB39" s="143"/>
      <c r="DC39" s="143" t="e">
        <f>#REF!</f>
        <v>#REF!</v>
      </c>
      <c r="DD39" s="143" t="e">
        <f>#REF!</f>
        <v>#REF!</v>
      </c>
      <c r="DE39" s="143" t="e">
        <f>#REF!</f>
        <v>#REF!</v>
      </c>
      <c r="DF39" s="143" t="e">
        <f>#REF!</f>
        <v>#REF!</v>
      </c>
      <c r="DG39" s="143" t="e">
        <f>#REF!</f>
        <v>#REF!</v>
      </c>
      <c r="DH39" s="143" t="e">
        <f>#REF!</f>
        <v>#REF!</v>
      </c>
      <c r="DI39" s="204" t="e">
        <f t="shared" si="89"/>
        <v>#REF!</v>
      </c>
      <c r="DJ39" s="208">
        <f t="shared" ref="DJ39" si="461">AP39</f>
        <v>11.29</v>
      </c>
      <c r="DK39" s="208">
        <f t="shared" ref="DK39" si="462">AQ39</f>
        <v>30</v>
      </c>
      <c r="DL39" s="204">
        <f t="shared" ref="DL39" si="463">AT39</f>
        <v>0</v>
      </c>
      <c r="DM39" s="208">
        <f t="shared" ref="DM39" si="464">CL39</f>
        <v>8.8640000000000008</v>
      </c>
      <c r="DN39" s="208">
        <f t="shared" ref="DN39" si="465">CM39</f>
        <v>30</v>
      </c>
      <c r="DO39" s="208">
        <f t="shared" ref="DO39" si="466">DK39+DN39</f>
        <v>60</v>
      </c>
      <c r="DP39" s="204">
        <f t="shared" ref="DP39" si="467">CO39</f>
        <v>1</v>
      </c>
      <c r="DQ39" s="204" t="e">
        <f t="shared" ref="DQ39" si="468">CX39+DA39+DE39+DH39+DL39+DP39</f>
        <v>#REF!</v>
      </c>
      <c r="DR39" s="20" t="e">
        <f t="shared" ref="DR39" si="469">CW39+CZ39+DD39+DG39+DK39+DN39</f>
        <v>#REF!</v>
      </c>
      <c r="DS39" s="204" t="e">
        <f t="shared" ref="DS39" si="470">IF(DR39&gt;=180,"ناجح (ة) الدورة الاولى  ",IF(DR39&lt;180,"ديون غير مسواة "))</f>
        <v>#REF!</v>
      </c>
      <c r="DT39" s="232" t="e">
        <f t="shared" si="24"/>
        <v>#REF!</v>
      </c>
      <c r="DU39" s="143">
        <v>4</v>
      </c>
      <c r="DV39" s="143">
        <v>2</v>
      </c>
      <c r="DW39" s="143"/>
      <c r="DX39" s="143">
        <f t="shared" ref="DX39" si="471">(DU39+DV39)/2</f>
        <v>3</v>
      </c>
      <c r="DY39" s="143">
        <f t="shared" ref="DY39" si="472">DW39/4</f>
        <v>0</v>
      </c>
      <c r="DZ39" s="143">
        <f t="shared" ref="DZ39" si="473">DX39+DY39</f>
        <v>3</v>
      </c>
      <c r="EA39" s="143">
        <f t="shared" ref="EA39" si="474">1-(0.04*DZ39)</f>
        <v>0.88</v>
      </c>
      <c r="EB39" s="233" t="e">
        <f t="shared" ref="EB39" si="475">EA39*DT39</f>
        <v>#REF!</v>
      </c>
      <c r="EC39" s="143"/>
      <c r="EE39" s="234" t="str">
        <f t="shared" si="104"/>
        <v>صميدة</v>
      </c>
      <c r="EF39" s="234" t="str">
        <f t="shared" si="105"/>
        <v>رمزي</v>
      </c>
      <c r="EG39" s="16" t="str">
        <f t="shared" si="106"/>
        <v xml:space="preserve"> ديون غير مسواة في السنة الاولى </v>
      </c>
      <c r="EH39" s="16">
        <f t="shared" si="107"/>
        <v>0</v>
      </c>
      <c r="EI39" s="16" t="e">
        <f t="shared" si="108"/>
        <v>#REF!</v>
      </c>
      <c r="EJ39" s="16" t="e">
        <f t="shared" si="109"/>
        <v>#REF!</v>
      </c>
      <c r="EK39" s="16" t="str">
        <f t="shared" si="110"/>
        <v xml:space="preserve">ناجح (ة)   </v>
      </c>
      <c r="EL39" s="2">
        <f t="shared" si="111"/>
        <v>60</v>
      </c>
    </row>
    <row r="40" spans="1:142" s="151" customFormat="1" ht="15" customHeight="1">
      <c r="B40" s="276" t="s">
        <v>151</v>
      </c>
      <c r="C40" s="273"/>
      <c r="D40" s="277"/>
      <c r="E40" s="281" t="s">
        <v>138</v>
      </c>
      <c r="F40" s="282"/>
      <c r="G40" s="283"/>
      <c r="H40" s="287" t="s">
        <v>160</v>
      </c>
      <c r="I40" s="288"/>
      <c r="J40" s="289"/>
      <c r="K40" s="266" t="s">
        <v>140</v>
      </c>
      <c r="L40" s="267"/>
      <c r="M40" s="268"/>
      <c r="N40" s="237"/>
      <c r="O40" s="237"/>
      <c r="P40" s="237"/>
      <c r="Q40" s="237"/>
      <c r="R40" s="266" t="s">
        <v>139</v>
      </c>
      <c r="S40" s="267"/>
      <c r="T40" s="268"/>
      <c r="U40" s="265" t="s">
        <v>161</v>
      </c>
      <c r="V40" s="265"/>
      <c r="W40" s="265"/>
      <c r="X40" s="237"/>
      <c r="Y40" s="237"/>
      <c r="Z40" s="237"/>
      <c r="AA40" s="237"/>
      <c r="AB40" s="266" t="s">
        <v>137</v>
      </c>
      <c r="AC40" s="267"/>
      <c r="AD40" s="268"/>
      <c r="AE40" s="237"/>
      <c r="AF40" s="237"/>
      <c r="AG40" s="237"/>
      <c r="AH40" s="237"/>
      <c r="AI40" s="272" t="s">
        <v>159</v>
      </c>
      <c r="AJ40" s="272"/>
      <c r="AK40" s="272"/>
      <c r="AP40" s="273" t="s">
        <v>64</v>
      </c>
      <c r="AQ40" s="273"/>
      <c r="AR40" s="273"/>
      <c r="AS40" s="273"/>
      <c r="AT40" s="273"/>
      <c r="AU40" s="273"/>
      <c r="AV40" s="238"/>
      <c r="AW40" s="13"/>
      <c r="AX40" s="275" t="str">
        <f>B40</f>
        <v>إمضاء الأساتذة</v>
      </c>
      <c r="AY40" s="275"/>
      <c r="AZ40" s="275"/>
      <c r="BA40" s="262" t="s">
        <v>140</v>
      </c>
      <c r="BB40" s="262"/>
      <c r="BC40" s="239"/>
      <c r="BD40" s="262" t="s">
        <v>167</v>
      </c>
      <c r="BE40" s="262"/>
      <c r="BF40" s="239"/>
      <c r="BG40" s="262" t="s">
        <v>166</v>
      </c>
      <c r="BH40" s="262"/>
      <c r="BI40" s="9"/>
      <c r="BJ40" s="240"/>
      <c r="BK40" s="241"/>
      <c r="BL40" s="9"/>
      <c r="BM40" s="9"/>
      <c r="BN40" s="263" t="s">
        <v>168</v>
      </c>
      <c r="BO40" s="263"/>
      <c r="BP40" s="239"/>
      <c r="BQ40" s="263" t="s">
        <v>166</v>
      </c>
      <c r="BR40" s="263"/>
      <c r="BS40" s="263"/>
      <c r="BT40" s="263"/>
      <c r="BU40" s="9"/>
      <c r="BV40" s="9"/>
      <c r="BW40" s="9"/>
      <c r="BX40" s="264" t="s">
        <v>169</v>
      </c>
      <c r="BY40" s="264"/>
      <c r="BZ40" s="9"/>
      <c r="CA40" s="240"/>
      <c r="CB40" s="9"/>
      <c r="CC40" s="9"/>
      <c r="CD40" s="9"/>
      <c r="CE40" s="262" t="s">
        <v>165</v>
      </c>
      <c r="CF40" s="262"/>
      <c r="CG40" s="262"/>
      <c r="CH40" s="257" t="s">
        <v>5</v>
      </c>
      <c r="CI40" s="258"/>
      <c r="CJ40" s="258"/>
      <c r="CK40" s="258"/>
      <c r="CL40" s="258"/>
      <c r="CM40" s="258"/>
      <c r="CN40" s="258"/>
      <c r="CO40" s="258"/>
      <c r="CP40" s="258"/>
      <c r="CQ40" s="258"/>
      <c r="CR40" s="258"/>
      <c r="CS40" s="13"/>
      <c r="CT40" s="236"/>
      <c r="CU40" s="236"/>
      <c r="CV40" s="236"/>
      <c r="CW40" s="236"/>
      <c r="CX40" s="236"/>
      <c r="CY40" s="236"/>
      <c r="DF40" s="236"/>
      <c r="DM40" s="236"/>
      <c r="DT40" s="242"/>
    </row>
    <row r="41" spans="1:142" ht="11.25" customHeight="1">
      <c r="B41" s="278"/>
      <c r="C41" s="279"/>
      <c r="D41" s="280"/>
      <c r="E41" s="284"/>
      <c r="F41" s="285"/>
      <c r="G41" s="286"/>
      <c r="H41" s="290"/>
      <c r="I41" s="291"/>
      <c r="J41" s="292"/>
      <c r="K41" s="269"/>
      <c r="L41" s="270"/>
      <c r="M41" s="271"/>
      <c r="N41" s="180"/>
      <c r="O41" s="180"/>
      <c r="P41" s="180"/>
      <c r="Q41" s="180"/>
      <c r="R41" s="269"/>
      <c r="S41" s="270"/>
      <c r="T41" s="271"/>
      <c r="U41" s="265"/>
      <c r="V41" s="265"/>
      <c r="W41" s="265"/>
      <c r="X41" s="180"/>
      <c r="Y41" s="180"/>
      <c r="Z41" s="180"/>
      <c r="AA41" s="180"/>
      <c r="AB41" s="269"/>
      <c r="AC41" s="270"/>
      <c r="AD41" s="271"/>
      <c r="AE41" s="180"/>
      <c r="AF41" s="180"/>
      <c r="AG41" s="180"/>
      <c r="AH41" s="180"/>
      <c r="AI41" s="272"/>
      <c r="AJ41" s="272"/>
      <c r="AK41" s="272"/>
      <c r="AL41" s="63"/>
      <c r="AM41" s="63"/>
      <c r="AN41" s="63"/>
      <c r="AO41" s="63"/>
      <c r="AP41" s="274"/>
      <c r="AQ41" s="274"/>
      <c r="AR41" s="274"/>
      <c r="AS41" s="274"/>
      <c r="AT41" s="274"/>
      <c r="AU41" s="274"/>
      <c r="AV41" s="73"/>
      <c r="AW41" s="13"/>
      <c r="AX41" s="275"/>
      <c r="AY41" s="275"/>
      <c r="AZ41" s="275"/>
      <c r="BA41" s="262"/>
      <c r="BB41" s="262"/>
      <c r="BC41" s="198"/>
      <c r="BD41" s="262"/>
      <c r="BE41" s="262"/>
      <c r="BF41" s="198"/>
      <c r="BG41" s="262"/>
      <c r="BH41" s="262"/>
      <c r="BI41" s="199"/>
      <c r="BJ41" s="200"/>
      <c r="BK41" s="201"/>
      <c r="BL41" s="199"/>
      <c r="BM41" s="199"/>
      <c r="BN41" s="263"/>
      <c r="BO41" s="263"/>
      <c r="BP41" s="198"/>
      <c r="BQ41" s="263"/>
      <c r="BR41" s="263"/>
      <c r="BS41" s="263"/>
      <c r="BT41" s="263"/>
      <c r="BU41" s="199"/>
      <c r="BV41" s="199"/>
      <c r="BW41" s="199"/>
      <c r="BX41" s="264"/>
      <c r="BY41" s="264"/>
      <c r="BZ41" s="199"/>
      <c r="CA41" s="200"/>
      <c r="CB41" s="199"/>
      <c r="CC41" s="199"/>
      <c r="CD41" s="199"/>
      <c r="CE41" s="262"/>
      <c r="CF41" s="262"/>
      <c r="CG41" s="262"/>
      <c r="CH41" s="259"/>
      <c r="CI41" s="260"/>
      <c r="CJ41" s="260"/>
      <c r="CK41" s="260"/>
      <c r="CL41" s="260"/>
      <c r="CM41" s="260"/>
      <c r="CN41" s="260"/>
      <c r="CO41" s="260"/>
      <c r="CP41" s="260"/>
      <c r="CQ41" s="260"/>
      <c r="CR41" s="260"/>
      <c r="CS41" s="13"/>
      <c r="CT41" s="37"/>
      <c r="CU41" s="37"/>
      <c r="CV41" s="37"/>
      <c r="CW41" s="37"/>
      <c r="CX41" s="37"/>
      <c r="CY41" s="37"/>
      <c r="CZ41" s="63"/>
      <c r="DA41" s="63"/>
      <c r="DB41" s="63"/>
      <c r="DC41" s="63"/>
      <c r="DD41" s="63"/>
      <c r="DE41" s="63"/>
      <c r="DF41" s="37"/>
      <c r="DG41" s="63"/>
      <c r="DH41" s="63"/>
      <c r="DI41" s="63"/>
      <c r="DJ41" s="63"/>
      <c r="DK41" s="63"/>
      <c r="DL41" s="63"/>
      <c r="DM41" s="37"/>
      <c r="DN41" s="63"/>
      <c r="DO41" s="63"/>
      <c r="DP41" s="63"/>
      <c r="DQ41" s="63"/>
      <c r="DR41" s="63"/>
      <c r="DS41" s="63"/>
      <c r="DT41" s="186"/>
      <c r="DU41" s="63"/>
      <c r="DV41" s="63"/>
      <c r="DW41" s="4"/>
    </row>
    <row r="42" spans="1:142" hidden="1"/>
    <row r="43" spans="1:142" hidden="1">
      <c r="D43" s="261"/>
      <c r="H43" s="106"/>
    </row>
    <row r="44" spans="1:142" ht="15.75" hidden="1" customHeight="1">
      <c r="D44" s="261"/>
    </row>
    <row r="45" spans="1:142" ht="15.75" hidden="1" customHeight="1"/>
    <row r="46" spans="1:142" ht="27" hidden="1" customHeight="1"/>
    <row r="47" spans="1:142" ht="29.25" hidden="1" customHeight="1"/>
    <row r="48" spans="1:142" ht="18.75" hidden="1" customHeight="1"/>
    <row r="49" spans="2:142" s="36" customFormat="1" ht="19.5" thickBot="1">
      <c r="B49" s="62"/>
      <c r="C49" s="70" t="s">
        <v>19</v>
      </c>
      <c r="D49" s="121"/>
      <c r="AI49" s="70" t="s">
        <v>63</v>
      </c>
      <c r="AN49" s="207" t="s">
        <v>39</v>
      </c>
      <c r="AO49" s="207"/>
      <c r="AP49" s="188" t="s">
        <v>39</v>
      </c>
      <c r="AQ49" s="188"/>
      <c r="AR49" s="188"/>
      <c r="AV49" s="71"/>
      <c r="AX49" s="70" t="s">
        <v>19</v>
      </c>
      <c r="AY49" s="175"/>
      <c r="AZ49" s="175"/>
      <c r="BA49" s="80"/>
      <c r="BD49" s="80"/>
      <c r="BG49" s="80"/>
      <c r="BJ49" s="80"/>
      <c r="BK49" s="193"/>
      <c r="BQ49" s="80"/>
      <c r="BT49" s="78"/>
      <c r="BX49" s="78"/>
      <c r="CA49" s="80"/>
      <c r="CE49" s="189"/>
      <c r="CH49" s="394" t="s">
        <v>170</v>
      </c>
      <c r="CI49" s="394"/>
      <c r="CJ49" s="394"/>
      <c r="CK49" s="394"/>
      <c r="CL49" s="394"/>
      <c r="CM49" s="394"/>
      <c r="CN49" s="394"/>
      <c r="CO49" s="394"/>
      <c r="CP49" s="394"/>
      <c r="CQ49" s="394"/>
      <c r="CR49" s="394"/>
      <c r="CT49" s="65"/>
      <c r="CU49" s="65"/>
      <c r="CV49" s="65"/>
      <c r="CW49" s="65"/>
      <c r="CX49" s="65"/>
      <c r="CY49" s="65"/>
      <c r="DF49" s="65"/>
      <c r="DM49" s="65"/>
      <c r="DT49" s="184"/>
      <c r="EB49" s="77"/>
      <c r="EC49" s="104"/>
      <c r="EE49" s="174" t="s">
        <v>22</v>
      </c>
    </row>
    <row r="50" spans="2:142" s="36" customFormat="1" ht="21.75" customHeight="1" thickBot="1">
      <c r="B50" s="62"/>
      <c r="C50" s="70" t="s">
        <v>20</v>
      </c>
      <c r="D50" s="121"/>
      <c r="K50" s="361" t="s">
        <v>163</v>
      </c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I50" s="70" t="s">
        <v>173</v>
      </c>
      <c r="AQ50" s="362"/>
      <c r="AR50" s="362"/>
      <c r="AS50" s="363"/>
      <c r="AT50" s="363"/>
      <c r="AU50" s="363"/>
      <c r="AV50" s="71"/>
      <c r="AX50" s="70" t="s">
        <v>20</v>
      </c>
      <c r="AY50" s="175"/>
      <c r="AZ50" s="175"/>
      <c r="BA50" s="80"/>
      <c r="BD50" s="80"/>
      <c r="BG50" s="80"/>
      <c r="BH50" s="361" t="s">
        <v>171</v>
      </c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61"/>
      <c r="CA50" s="361"/>
      <c r="CB50" s="361"/>
      <c r="CC50" s="361"/>
      <c r="CD50" s="361"/>
      <c r="CE50" s="396" t="s">
        <v>62</v>
      </c>
      <c r="CF50" s="394"/>
      <c r="CG50" s="394"/>
      <c r="CH50" s="394"/>
      <c r="CL50" s="395">
        <f ca="1">TODAY()</f>
        <v>43655</v>
      </c>
      <c r="CM50" s="395"/>
      <c r="CN50" s="395"/>
      <c r="CO50" s="395"/>
      <c r="CP50" s="395"/>
      <c r="CQ50" s="395"/>
      <c r="CR50" s="395"/>
      <c r="CT50" s="65"/>
      <c r="CU50" s="65"/>
      <c r="CV50" s="65"/>
      <c r="CW50" s="65"/>
      <c r="CX50" s="65"/>
      <c r="CY50" s="65"/>
      <c r="DF50" s="65"/>
      <c r="DM50" s="65"/>
      <c r="DT50" s="184"/>
      <c r="EB50" s="77"/>
      <c r="EC50" s="104"/>
      <c r="EE50" s="174" t="s">
        <v>19</v>
      </c>
      <c r="EH50" s="397" t="s">
        <v>156</v>
      </c>
      <c r="EI50" s="398"/>
      <c r="EJ50" s="399"/>
      <c r="EL50" s="173" t="s">
        <v>158</v>
      </c>
    </row>
    <row r="51" spans="2:142" s="36" customFormat="1" ht="20.100000000000001" customHeight="1">
      <c r="B51" s="62"/>
      <c r="C51" s="121"/>
      <c r="D51" s="121"/>
      <c r="K51" s="361" t="s">
        <v>162</v>
      </c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I51" s="70" t="s">
        <v>174</v>
      </c>
      <c r="AN51" s="69"/>
      <c r="AO51" s="69"/>
      <c r="AP51" s="69"/>
      <c r="AQ51" s="69"/>
      <c r="AR51" s="176"/>
      <c r="AS51" s="64"/>
      <c r="AT51" s="64"/>
      <c r="AU51" s="71"/>
      <c r="AV51" s="71"/>
      <c r="AY51" s="175"/>
      <c r="AZ51" s="175"/>
      <c r="BA51" s="80"/>
      <c r="BD51" s="80"/>
      <c r="BG51" s="80"/>
      <c r="BH51" s="361" t="s">
        <v>111</v>
      </c>
      <c r="BI51" s="361"/>
      <c r="BJ51" s="361"/>
      <c r="BK51" s="361"/>
      <c r="BL51" s="361"/>
      <c r="BM51" s="361"/>
      <c r="BN51" s="361"/>
      <c r="BO51" s="361"/>
      <c r="BP51" s="361"/>
      <c r="BQ51" s="361"/>
      <c r="BR51" s="361"/>
      <c r="BS51" s="361"/>
      <c r="BT51" s="361"/>
      <c r="BU51" s="361"/>
      <c r="BV51" s="361"/>
      <c r="BW51" s="361"/>
      <c r="BX51" s="361"/>
      <c r="BY51" s="361"/>
      <c r="BZ51" s="361"/>
      <c r="CA51" s="361"/>
      <c r="CB51" s="361"/>
      <c r="CC51" s="361"/>
      <c r="CD51" s="361"/>
      <c r="CE51" s="70" t="s">
        <v>172</v>
      </c>
      <c r="CJ51" s="69"/>
      <c r="CK51" s="69"/>
      <c r="CL51" s="69"/>
      <c r="CM51" s="69"/>
      <c r="CN51" s="69"/>
      <c r="CO51" s="64"/>
      <c r="CP51" s="71"/>
      <c r="CQ51" s="227"/>
      <c r="CR51" s="71"/>
      <c r="CT51" s="65"/>
      <c r="CU51" s="65"/>
      <c r="CV51" s="65"/>
      <c r="CW51" s="65"/>
      <c r="CX51" s="65"/>
      <c r="CY51" s="65"/>
      <c r="DF51" s="65"/>
      <c r="DM51" s="65"/>
      <c r="DT51" s="184"/>
      <c r="EB51" s="77"/>
      <c r="EC51" s="104"/>
      <c r="EE51" s="174" t="s">
        <v>20</v>
      </c>
      <c r="EI51" s="182" t="s">
        <v>157</v>
      </c>
    </row>
    <row r="52" spans="2:142" s="36" customFormat="1" ht="2.25" customHeight="1">
      <c r="B52" s="62"/>
      <c r="C52" s="121"/>
      <c r="D52" s="121"/>
      <c r="T52" s="364"/>
      <c r="U52" s="364"/>
      <c r="V52" s="364"/>
      <c r="W52" s="364"/>
      <c r="X52" s="364"/>
      <c r="Y52" s="364"/>
      <c r="Z52" s="364"/>
      <c r="AA52" s="364"/>
      <c r="AB52" s="364"/>
      <c r="AP52" s="64"/>
      <c r="AQ52" s="64"/>
      <c r="AR52" s="177"/>
      <c r="AS52" s="64"/>
      <c r="AT52" s="64"/>
      <c r="AU52" s="71"/>
      <c r="AV52" s="71"/>
      <c r="AY52" s="175"/>
      <c r="AZ52" s="175"/>
      <c r="BA52" s="80"/>
      <c r="BD52" s="80"/>
      <c r="BG52" s="80"/>
      <c r="BJ52" s="80"/>
      <c r="BK52" s="193"/>
      <c r="BQ52" s="80"/>
      <c r="BT52" s="78"/>
      <c r="BX52" s="78"/>
      <c r="CA52" s="80"/>
      <c r="CE52" s="189"/>
      <c r="CL52" s="65"/>
      <c r="CM52" s="65"/>
      <c r="CN52" s="65"/>
      <c r="CO52" s="65"/>
      <c r="CP52" s="65"/>
      <c r="CQ52" s="189"/>
      <c r="CR52" s="65"/>
      <c r="CT52" s="65"/>
      <c r="CU52" s="65"/>
      <c r="CV52" s="65"/>
      <c r="CW52" s="65"/>
      <c r="CX52" s="65"/>
      <c r="CY52" s="65"/>
      <c r="DF52" s="65"/>
      <c r="DM52" s="65"/>
      <c r="DT52" s="184"/>
      <c r="EB52" s="77"/>
      <c r="EC52" s="104"/>
      <c r="EE52" s="365" t="s">
        <v>25</v>
      </c>
      <c r="EF52" s="365" t="s">
        <v>27</v>
      </c>
      <c r="EG52" s="320" t="s">
        <v>154</v>
      </c>
      <c r="EH52" s="320" t="s">
        <v>154</v>
      </c>
      <c r="EI52" s="320" t="s">
        <v>47</v>
      </c>
      <c r="EJ52" s="320" t="s">
        <v>47</v>
      </c>
      <c r="EK52" s="320" t="s">
        <v>155</v>
      </c>
      <c r="EL52" s="320" t="s">
        <v>155</v>
      </c>
    </row>
    <row r="53" spans="2:142" s="106" customFormat="1" ht="15.75" customHeight="1">
      <c r="B53" s="392" t="s">
        <v>0</v>
      </c>
      <c r="C53" s="406" t="s">
        <v>25</v>
      </c>
      <c r="D53" s="393" t="s">
        <v>26</v>
      </c>
      <c r="E53" s="355" t="s">
        <v>15</v>
      </c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6" t="s">
        <v>31</v>
      </c>
      <c r="S53" s="356"/>
      <c r="T53" s="356"/>
      <c r="U53" s="356"/>
      <c r="V53" s="356"/>
      <c r="W53" s="356"/>
      <c r="X53" s="356"/>
      <c r="Y53" s="356"/>
      <c r="Z53" s="356"/>
      <c r="AA53" s="356"/>
      <c r="AB53" s="357" t="s">
        <v>16</v>
      </c>
      <c r="AC53" s="357"/>
      <c r="AD53" s="357"/>
      <c r="AE53" s="357"/>
      <c r="AF53" s="357"/>
      <c r="AG53" s="357"/>
      <c r="AH53" s="357"/>
      <c r="AI53" s="358" t="s">
        <v>30</v>
      </c>
      <c r="AJ53" s="358"/>
      <c r="AK53" s="358"/>
      <c r="AL53" s="358"/>
      <c r="AM53" s="358"/>
      <c r="AN53" s="358"/>
      <c r="AO53" s="358"/>
      <c r="AP53" s="400" t="s">
        <v>28</v>
      </c>
      <c r="AQ53" s="401"/>
      <c r="AR53" s="401"/>
      <c r="AS53" s="402"/>
      <c r="AT53" s="211"/>
      <c r="AU53" s="359" t="s">
        <v>40</v>
      </c>
      <c r="AV53" s="360" t="s">
        <v>21</v>
      </c>
      <c r="AW53" s="9"/>
      <c r="AX53" s="334" t="s">
        <v>0</v>
      </c>
      <c r="AY53" s="357" t="s">
        <v>25</v>
      </c>
      <c r="AZ53" s="357" t="s">
        <v>27</v>
      </c>
      <c r="BA53" s="357" t="s">
        <v>129</v>
      </c>
      <c r="BB53" s="357"/>
      <c r="BC53" s="357"/>
      <c r="BD53" s="357"/>
      <c r="BE53" s="357"/>
      <c r="BF53" s="357"/>
      <c r="BG53" s="357"/>
      <c r="BH53" s="357"/>
      <c r="BI53" s="357"/>
      <c r="BJ53" s="357"/>
      <c r="BK53" s="357"/>
      <c r="BL53" s="357"/>
      <c r="BM53" s="357"/>
      <c r="BN53" s="366" t="s">
        <v>127</v>
      </c>
      <c r="BO53" s="367"/>
      <c r="BP53" s="367"/>
      <c r="BQ53" s="367"/>
      <c r="BR53" s="367"/>
      <c r="BS53" s="367"/>
      <c r="BT53" s="367"/>
      <c r="BU53" s="367"/>
      <c r="BV53" s="367"/>
      <c r="BW53" s="368"/>
      <c r="BX53" s="366" t="s">
        <v>128</v>
      </c>
      <c r="BY53" s="367"/>
      <c r="BZ53" s="367"/>
      <c r="CA53" s="367"/>
      <c r="CB53" s="367"/>
      <c r="CC53" s="367"/>
      <c r="CD53" s="368"/>
      <c r="CE53" s="316" t="s">
        <v>17</v>
      </c>
      <c r="CF53" s="317"/>
      <c r="CG53" s="317"/>
      <c r="CH53" s="317"/>
      <c r="CI53" s="317"/>
      <c r="CJ53" s="317"/>
      <c r="CK53" s="318"/>
      <c r="CL53" s="319" t="s">
        <v>45</v>
      </c>
      <c r="CM53" s="319"/>
      <c r="CN53" s="319"/>
      <c r="CO53" s="319"/>
      <c r="CP53" s="319"/>
      <c r="CQ53" s="319" t="s">
        <v>51</v>
      </c>
      <c r="CR53" s="319"/>
      <c r="CS53" s="9"/>
      <c r="CT53" s="321" t="s">
        <v>34</v>
      </c>
      <c r="CU53" s="321" t="s">
        <v>33</v>
      </c>
      <c r="CV53" s="324" t="s">
        <v>46</v>
      </c>
      <c r="CW53" s="325"/>
      <c r="CX53" s="325"/>
      <c r="CY53" s="325"/>
      <c r="CZ53" s="326"/>
      <c r="DA53" s="220"/>
      <c r="DB53" s="220"/>
      <c r="DC53" s="380" t="s">
        <v>47</v>
      </c>
      <c r="DD53" s="381"/>
      <c r="DE53" s="381"/>
      <c r="DF53" s="381"/>
      <c r="DG53" s="382"/>
      <c r="DH53" s="218"/>
      <c r="DI53" s="218"/>
      <c r="DJ53" s="386" t="s">
        <v>48</v>
      </c>
      <c r="DK53" s="387"/>
      <c r="DL53" s="387"/>
      <c r="DM53" s="387"/>
      <c r="DN53" s="388"/>
      <c r="DO53" s="215"/>
      <c r="DP53" s="346" t="s">
        <v>6</v>
      </c>
      <c r="DQ53" s="349" t="s">
        <v>61</v>
      </c>
      <c r="DR53" s="352" t="s">
        <v>18</v>
      </c>
      <c r="DS53" s="353" t="s">
        <v>51</v>
      </c>
      <c r="DT53" s="375" t="s">
        <v>60</v>
      </c>
      <c r="DU53" s="376" t="s">
        <v>55</v>
      </c>
      <c r="DV53" s="377" t="s">
        <v>56</v>
      </c>
      <c r="DW53" s="377" t="s">
        <v>57</v>
      </c>
      <c r="DX53" s="202"/>
      <c r="DY53" s="202"/>
      <c r="DZ53" s="202"/>
      <c r="EA53" s="202"/>
      <c r="EB53" s="378" t="s">
        <v>58</v>
      </c>
      <c r="EC53" s="379" t="s">
        <v>59</v>
      </c>
      <c r="EE53" s="365"/>
      <c r="EF53" s="365"/>
      <c r="EG53" s="320"/>
      <c r="EH53" s="320"/>
      <c r="EI53" s="320"/>
      <c r="EJ53" s="320"/>
      <c r="EK53" s="320"/>
      <c r="EL53" s="320"/>
    </row>
    <row r="54" spans="2:142" s="106" customFormat="1" ht="15.75" customHeight="1" thickBot="1">
      <c r="B54" s="392"/>
      <c r="C54" s="406"/>
      <c r="D54" s="393"/>
      <c r="E54" s="335" t="s">
        <v>150</v>
      </c>
      <c r="F54" s="303"/>
      <c r="G54" s="153"/>
      <c r="H54" s="336" t="s">
        <v>142</v>
      </c>
      <c r="I54" s="337"/>
      <c r="J54" s="155"/>
      <c r="K54" s="338" t="s">
        <v>143</v>
      </c>
      <c r="L54" s="339"/>
      <c r="M54" s="340"/>
      <c r="N54" s="341" t="s">
        <v>44</v>
      </c>
      <c r="O54" s="308"/>
      <c r="P54" s="308"/>
      <c r="Q54" s="308"/>
      <c r="R54" s="302" t="s">
        <v>145</v>
      </c>
      <c r="S54" s="303"/>
      <c r="T54" s="157"/>
      <c r="U54" s="302" t="s">
        <v>149</v>
      </c>
      <c r="V54" s="303"/>
      <c r="W54" s="157"/>
      <c r="X54" s="308" t="s">
        <v>1</v>
      </c>
      <c r="Y54" s="308"/>
      <c r="Z54" s="308"/>
      <c r="AA54" s="308"/>
      <c r="AB54" s="302" t="s">
        <v>147</v>
      </c>
      <c r="AC54" s="303"/>
      <c r="AD54" s="157"/>
      <c r="AE54" s="308" t="s">
        <v>1</v>
      </c>
      <c r="AF54" s="308"/>
      <c r="AG54" s="308"/>
      <c r="AH54" s="308"/>
      <c r="AI54" s="302" t="s">
        <v>117</v>
      </c>
      <c r="AJ54" s="303"/>
      <c r="AK54" s="304"/>
      <c r="AL54" s="308" t="s">
        <v>1</v>
      </c>
      <c r="AM54" s="308"/>
      <c r="AN54" s="308"/>
      <c r="AO54" s="308"/>
      <c r="AP54" s="403"/>
      <c r="AQ54" s="404"/>
      <c r="AR54" s="404"/>
      <c r="AS54" s="405"/>
      <c r="AT54" s="212"/>
      <c r="AU54" s="359"/>
      <c r="AV54" s="360"/>
      <c r="AW54" s="11"/>
      <c r="AX54" s="334"/>
      <c r="AY54" s="357"/>
      <c r="AZ54" s="357"/>
      <c r="BA54" s="309" t="s">
        <v>112</v>
      </c>
      <c r="BB54" s="310"/>
      <c r="BC54" s="310"/>
      <c r="BD54" s="313" t="s">
        <v>113</v>
      </c>
      <c r="BE54" s="313"/>
      <c r="BF54" s="313"/>
      <c r="BG54" s="313" t="s">
        <v>114</v>
      </c>
      <c r="BH54" s="313"/>
      <c r="BI54" s="313"/>
      <c r="BJ54" s="315" t="s">
        <v>1</v>
      </c>
      <c r="BK54" s="315"/>
      <c r="BL54" s="315"/>
      <c r="BM54" s="315"/>
      <c r="BN54" s="369" t="s">
        <v>115</v>
      </c>
      <c r="BO54" s="369"/>
      <c r="BP54" s="369"/>
      <c r="BQ54" s="369" t="s">
        <v>24</v>
      </c>
      <c r="BR54" s="369"/>
      <c r="BS54" s="369"/>
      <c r="BT54" s="371" t="s">
        <v>1</v>
      </c>
      <c r="BU54" s="371"/>
      <c r="BV54" s="371"/>
      <c r="BW54" s="371"/>
      <c r="BX54" s="92" t="s">
        <v>116</v>
      </c>
      <c r="BY54" s="31"/>
      <c r="BZ54" s="225"/>
      <c r="CA54" s="372" t="s">
        <v>1</v>
      </c>
      <c r="CB54" s="373"/>
      <c r="CC54" s="373"/>
      <c r="CD54" s="374"/>
      <c r="CE54" s="330" t="s">
        <v>11</v>
      </c>
      <c r="CF54" s="330"/>
      <c r="CG54" s="330"/>
      <c r="CH54" s="331" t="s">
        <v>1</v>
      </c>
      <c r="CI54" s="332"/>
      <c r="CJ54" s="332"/>
      <c r="CK54" s="333"/>
      <c r="CL54" s="319"/>
      <c r="CM54" s="319"/>
      <c r="CN54" s="319"/>
      <c r="CO54" s="319"/>
      <c r="CP54" s="319"/>
      <c r="CQ54" s="319"/>
      <c r="CR54" s="319"/>
      <c r="CS54" s="11"/>
      <c r="CT54" s="322"/>
      <c r="CU54" s="322"/>
      <c r="CV54" s="327"/>
      <c r="CW54" s="328"/>
      <c r="CX54" s="328"/>
      <c r="CY54" s="328"/>
      <c r="CZ54" s="329"/>
      <c r="DA54" s="221"/>
      <c r="DB54" s="221"/>
      <c r="DC54" s="383"/>
      <c r="DD54" s="384"/>
      <c r="DE54" s="384"/>
      <c r="DF54" s="384"/>
      <c r="DG54" s="385"/>
      <c r="DH54" s="219"/>
      <c r="DI54" s="219"/>
      <c r="DJ54" s="389"/>
      <c r="DK54" s="390"/>
      <c r="DL54" s="390"/>
      <c r="DM54" s="390"/>
      <c r="DN54" s="391"/>
      <c r="DO54" s="216"/>
      <c r="DP54" s="347"/>
      <c r="DQ54" s="350"/>
      <c r="DR54" s="352"/>
      <c r="DS54" s="353"/>
      <c r="DT54" s="375"/>
      <c r="DU54" s="376"/>
      <c r="DV54" s="377"/>
      <c r="DW54" s="377"/>
      <c r="DX54" s="202"/>
      <c r="DY54" s="202"/>
      <c r="DZ54" s="202"/>
      <c r="EA54" s="202"/>
      <c r="EB54" s="378"/>
      <c r="EC54" s="379"/>
      <c r="EE54" s="365"/>
      <c r="EF54" s="365"/>
      <c r="EG54" s="320"/>
      <c r="EH54" s="320"/>
      <c r="EI54" s="320"/>
      <c r="EJ54" s="320"/>
      <c r="EK54" s="320"/>
      <c r="EL54" s="320"/>
    </row>
    <row r="55" spans="2:142" s="106" customFormat="1" ht="9.75" customHeight="1" thickBot="1">
      <c r="B55" s="392"/>
      <c r="C55" s="406"/>
      <c r="D55" s="393"/>
      <c r="E55" s="342" t="s">
        <v>141</v>
      </c>
      <c r="F55" s="299"/>
      <c r="G55" s="154"/>
      <c r="H55" s="343" t="s">
        <v>111</v>
      </c>
      <c r="I55" s="344"/>
      <c r="J55" s="156"/>
      <c r="K55" s="342" t="s">
        <v>144</v>
      </c>
      <c r="L55" s="299"/>
      <c r="M55" s="345"/>
      <c r="N55" s="97" t="s">
        <v>8</v>
      </c>
      <c r="O55" s="203" t="s">
        <v>9</v>
      </c>
      <c r="P55" s="203"/>
      <c r="Q55" s="203" t="s">
        <v>14</v>
      </c>
      <c r="R55" s="298" t="s">
        <v>146</v>
      </c>
      <c r="S55" s="299"/>
      <c r="T55" s="158"/>
      <c r="U55" s="298" t="s">
        <v>146</v>
      </c>
      <c r="V55" s="299"/>
      <c r="W55" s="158"/>
      <c r="X55" s="7" t="s">
        <v>43</v>
      </c>
      <c r="Y55" s="7" t="s">
        <v>118</v>
      </c>
      <c r="Z55" s="7"/>
      <c r="AA55" s="203" t="s">
        <v>14</v>
      </c>
      <c r="AB55" s="298" t="s">
        <v>148</v>
      </c>
      <c r="AC55" s="299"/>
      <c r="AD55" s="158"/>
      <c r="AE55" s="7" t="s">
        <v>12</v>
      </c>
      <c r="AF55" s="7" t="s">
        <v>42</v>
      </c>
      <c r="AG55" s="7"/>
      <c r="AH55" s="102" t="s">
        <v>14</v>
      </c>
      <c r="AI55" s="305"/>
      <c r="AJ55" s="306"/>
      <c r="AK55" s="307"/>
      <c r="AL55" s="3" t="s">
        <v>12</v>
      </c>
      <c r="AM55" s="7" t="s">
        <v>3</v>
      </c>
      <c r="AN55" s="7"/>
      <c r="AO55" s="7" t="s">
        <v>14</v>
      </c>
      <c r="AP55" s="54" t="s">
        <v>41</v>
      </c>
      <c r="AQ55" s="55" t="s">
        <v>4</v>
      </c>
      <c r="AR55" s="178"/>
      <c r="AS55" s="56" t="s">
        <v>29</v>
      </c>
      <c r="AT55" s="56"/>
      <c r="AU55" s="359"/>
      <c r="AV55" s="360"/>
      <c r="AW55" s="14"/>
      <c r="AX55" s="334"/>
      <c r="AY55" s="357"/>
      <c r="AZ55" s="357"/>
      <c r="BA55" s="311"/>
      <c r="BB55" s="312"/>
      <c r="BC55" s="312"/>
      <c r="BD55" s="314"/>
      <c r="BE55" s="314"/>
      <c r="BF55" s="314"/>
      <c r="BG55" s="314"/>
      <c r="BH55" s="314"/>
      <c r="BI55" s="314"/>
      <c r="BJ55" s="126" t="s">
        <v>8</v>
      </c>
      <c r="BK55" s="194" t="s">
        <v>9</v>
      </c>
      <c r="BL55" s="127"/>
      <c r="BM55" s="127"/>
      <c r="BN55" s="370"/>
      <c r="BO55" s="370"/>
      <c r="BP55" s="370"/>
      <c r="BQ55" s="370"/>
      <c r="BR55" s="370"/>
      <c r="BS55" s="370"/>
      <c r="BT55" s="133" t="s">
        <v>12</v>
      </c>
      <c r="BU55" s="134" t="s">
        <v>10</v>
      </c>
      <c r="BV55" s="134"/>
      <c r="BW55" s="134"/>
      <c r="BX55" s="83" t="s">
        <v>12</v>
      </c>
      <c r="BY55" s="12" t="s">
        <v>3</v>
      </c>
      <c r="BZ55" s="12"/>
      <c r="CA55" s="136" t="s">
        <v>7</v>
      </c>
      <c r="CB55" s="134" t="s">
        <v>2</v>
      </c>
      <c r="CC55" s="134"/>
      <c r="CD55" s="134"/>
      <c r="CE55" s="190" t="s">
        <v>12</v>
      </c>
      <c r="CF55" s="31" t="s">
        <v>3</v>
      </c>
      <c r="CG55" s="12"/>
      <c r="CH55" s="53" t="s">
        <v>12</v>
      </c>
      <c r="CI55" s="53" t="s">
        <v>3</v>
      </c>
      <c r="CJ55" s="53"/>
      <c r="CK55" s="53"/>
      <c r="CL55" s="58" t="s">
        <v>13</v>
      </c>
      <c r="CM55" s="59" t="s">
        <v>4</v>
      </c>
      <c r="CN55" s="59"/>
      <c r="CO55" s="59"/>
      <c r="CP55" s="59"/>
      <c r="CQ55" s="319"/>
      <c r="CR55" s="319"/>
      <c r="CS55" s="14"/>
      <c r="CT55" s="323"/>
      <c r="CU55" s="323"/>
      <c r="CV55" s="300" t="s">
        <v>35</v>
      </c>
      <c r="CW55" s="300"/>
      <c r="CX55" s="222" t="s">
        <v>6</v>
      </c>
      <c r="CY55" s="300" t="s">
        <v>36</v>
      </c>
      <c r="CZ55" s="300"/>
      <c r="DA55" s="222" t="s">
        <v>6</v>
      </c>
      <c r="DB55" s="222"/>
      <c r="DC55" s="301" t="s">
        <v>37</v>
      </c>
      <c r="DD55" s="301"/>
      <c r="DE55" s="214" t="s">
        <v>6</v>
      </c>
      <c r="DF55" s="301" t="s">
        <v>38</v>
      </c>
      <c r="DG55" s="301"/>
      <c r="DH55" s="214" t="s">
        <v>6</v>
      </c>
      <c r="DI55" s="214"/>
      <c r="DJ55" s="354" t="s">
        <v>49</v>
      </c>
      <c r="DK55" s="354"/>
      <c r="DL55" s="217" t="s">
        <v>6</v>
      </c>
      <c r="DM55" s="354" t="s">
        <v>50</v>
      </c>
      <c r="DN55" s="354"/>
      <c r="DO55" s="223"/>
      <c r="DP55" s="348"/>
      <c r="DQ55" s="351"/>
      <c r="DR55" s="352"/>
      <c r="DS55" s="353"/>
      <c r="DT55" s="375"/>
      <c r="DU55" s="376"/>
      <c r="DV55" s="377"/>
      <c r="DW55" s="377"/>
      <c r="DX55" s="202"/>
      <c r="DY55" s="202"/>
      <c r="DZ55" s="202"/>
      <c r="EA55" s="202"/>
      <c r="EB55" s="378"/>
      <c r="EC55" s="379"/>
      <c r="EE55" s="365"/>
      <c r="EF55" s="365"/>
      <c r="EG55" s="320"/>
      <c r="EH55" s="320"/>
      <c r="EI55" s="320"/>
      <c r="EJ55" s="320"/>
      <c r="EK55" s="320"/>
      <c r="EL55" s="320"/>
    </row>
    <row r="56" spans="2:142" s="106" customFormat="1" ht="14.1" customHeight="1">
      <c r="B56" s="35">
        <v>33</v>
      </c>
      <c r="C56" s="181" t="s">
        <v>67</v>
      </c>
      <c r="D56" s="181" t="s">
        <v>68</v>
      </c>
      <c r="E56" s="150">
        <v>20</v>
      </c>
      <c r="F56" s="8">
        <f t="shared" ref="F56:F61" si="476">IF(E56&gt;=20,6,0)</f>
        <v>6</v>
      </c>
      <c r="G56" s="8">
        <v>1</v>
      </c>
      <c r="H56" s="15">
        <v>18.5</v>
      </c>
      <c r="I56" s="8">
        <f t="shared" ref="I56:I61" si="477">IF(H56&gt;=20,6,0)</f>
        <v>0</v>
      </c>
      <c r="J56" s="8">
        <v>1</v>
      </c>
      <c r="K56" s="6">
        <v>28</v>
      </c>
      <c r="L56" s="8">
        <f t="shared" ref="L56:L61" si="478">IF(K56&gt;=20,6,0)</f>
        <v>6</v>
      </c>
      <c r="M56" s="8">
        <v>1</v>
      </c>
      <c r="N56" s="3">
        <f t="shared" ref="N56:N61" si="479">(E56+H56+K56)/6</f>
        <v>11.083333333333334</v>
      </c>
      <c r="O56" s="203">
        <f t="shared" ref="O56:O61" si="480">IF(N56&gt;=10,18,F56+I56+L56)</f>
        <v>18</v>
      </c>
      <c r="P56" s="203">
        <f t="shared" ref="P56:P61" si="481">G56+J56+M56</f>
        <v>3</v>
      </c>
      <c r="Q56" s="203">
        <f t="shared" ref="Q56:Q61" si="482">IF(P56&gt;=4,2,1)</f>
        <v>1</v>
      </c>
      <c r="R56" s="6">
        <v>5</v>
      </c>
      <c r="S56" s="149">
        <f t="shared" ref="S56:S61" si="483">IF(R56&gt;=20,5,0)</f>
        <v>0</v>
      </c>
      <c r="T56" s="8">
        <v>1</v>
      </c>
      <c r="U56" s="150">
        <v>13.5</v>
      </c>
      <c r="V56" s="149">
        <f t="shared" ref="V56:V61" si="484">IF(U56&gt;=20,4,0)</f>
        <v>0</v>
      </c>
      <c r="W56" s="8">
        <v>1</v>
      </c>
      <c r="X56" s="3">
        <f t="shared" ref="X56:X61" si="485">(R56+U56)/4</f>
        <v>4.625</v>
      </c>
      <c r="Y56" s="7">
        <f t="shared" ref="Y56:Y61" si="486">IF(X56&gt;=10,9,S56+V56)</f>
        <v>0</v>
      </c>
      <c r="Z56" s="7">
        <f t="shared" ref="Z56:Z61" si="487">T56+W56</f>
        <v>2</v>
      </c>
      <c r="AA56" s="7">
        <f t="shared" ref="AA56:AA61" si="488">IF(Z56&gt;=3,2,1)</f>
        <v>1</v>
      </c>
      <c r="AB56" s="6">
        <v>15</v>
      </c>
      <c r="AC56" s="8">
        <f t="shared" ref="AC56:AC61" si="489">IF(AB56&gt;=10,2,0)</f>
        <v>2</v>
      </c>
      <c r="AD56" s="8">
        <v>1</v>
      </c>
      <c r="AE56" s="3">
        <f t="shared" ref="AE56:AE61" si="490">(AB56)</f>
        <v>15</v>
      </c>
      <c r="AF56" s="7">
        <f t="shared" ref="AF56:AF61" si="491">IF(AE56&gt;=10,2,0)</f>
        <v>2</v>
      </c>
      <c r="AG56" s="7">
        <f t="shared" ref="AG56:AG61" si="492">AD56</f>
        <v>1</v>
      </c>
      <c r="AH56" s="7">
        <f t="shared" ref="AH56:AH61" si="493">IF(AG56&gt;=2,2,1)</f>
        <v>1</v>
      </c>
      <c r="AI56" s="208">
        <v>7.75</v>
      </c>
      <c r="AJ56" s="8">
        <f t="shared" ref="AJ56:AJ61" si="494">IF(AI56&gt;=10,1,0)</f>
        <v>0</v>
      </c>
      <c r="AK56" s="8">
        <v>1</v>
      </c>
      <c r="AL56" s="3">
        <f t="shared" ref="AL56:AL61" si="495">AI56</f>
        <v>7.75</v>
      </c>
      <c r="AM56" s="7">
        <f t="shared" ref="AM56:AM61" si="496">IF(AL56&gt;=10,1,0)</f>
        <v>0</v>
      </c>
      <c r="AN56" s="7">
        <f t="shared" ref="AN56:AN61" si="497">AK56</f>
        <v>1</v>
      </c>
      <c r="AO56" s="7">
        <f t="shared" ref="AO56:AO61" si="498">IF(AN56&gt;=2,2,1)</f>
        <v>1</v>
      </c>
      <c r="AP56" s="57">
        <f t="shared" ref="AP56:AP61" si="499">(E56+H56+K56+R56+U56+AB56+AI56)/12</f>
        <v>8.9791666666666661</v>
      </c>
      <c r="AQ56" s="56">
        <f t="shared" ref="AQ56:AQ61" si="500">IF(AP56&gt;=10,30,AM56+AF56+Y56+O56)</f>
        <v>20</v>
      </c>
      <c r="AR56" s="178" t="str">
        <f t="shared" ref="AR56:AR61" si="501">IF(AP56&gt;=10,"ناجح(ة)  ",IF(AP56&lt;10,"مؤجل (ة) "))</f>
        <v xml:space="preserve">مؤجل (ة) </v>
      </c>
      <c r="AS56" s="56">
        <f t="shared" ref="AS56:AS61" si="502">G56+J56+M56+T56+W56+AD56+AK56</f>
        <v>7</v>
      </c>
      <c r="AT56" s="56">
        <f t="shared" ref="AT56:AT61" si="503">IF(AS56=7,1,2)</f>
        <v>1</v>
      </c>
      <c r="AU56" s="204" t="str">
        <f t="shared" ref="AU56:AU61" si="504">IF(AT56&gt;=2,"الدورة الثانية  ",IF(AT56&lt;2,"الدورة الأولى "))</f>
        <v xml:space="preserve">الدورة الأولى </v>
      </c>
      <c r="AV56" s="213" t="s">
        <v>39</v>
      </c>
      <c r="AW56" s="13"/>
      <c r="AX56" s="205">
        <v>2</v>
      </c>
      <c r="AY56" s="210" t="str">
        <f t="shared" ref="AY56:AY60" si="505">C56</f>
        <v xml:space="preserve">برغوتي </v>
      </c>
      <c r="AZ56" s="210" t="str">
        <f t="shared" ref="AZ56:AZ60" si="506">D56</f>
        <v xml:space="preserve"> شمس الدين</v>
      </c>
      <c r="BA56" s="172">
        <v>22</v>
      </c>
      <c r="BB56" s="19">
        <f t="shared" ref="BB56:BB61" si="507">IF(BA56&gt;=20,6,0)</f>
        <v>6</v>
      </c>
      <c r="BC56" s="19">
        <v>1</v>
      </c>
      <c r="BD56" s="172">
        <v>10.5</v>
      </c>
      <c r="BE56" s="19">
        <f t="shared" ref="BE56:BE61" si="508">IF(BD56&gt;=20,6,0)</f>
        <v>0</v>
      </c>
      <c r="BF56" s="19">
        <v>1</v>
      </c>
      <c r="BG56" s="172">
        <v>17</v>
      </c>
      <c r="BH56" s="19">
        <f t="shared" ref="BH56:BH61" si="509">IF(BG56&gt;=20,6,0)</f>
        <v>0</v>
      </c>
      <c r="BI56" s="19">
        <v>1</v>
      </c>
      <c r="BJ56" s="192">
        <f t="shared" ref="BJ56:BJ61" si="510">(BA56+BD56+BG56)/6</f>
        <v>8.25</v>
      </c>
      <c r="BK56" s="196">
        <f t="shared" ref="BK56:BK61" si="511">IF(BJ56&gt;=10,18,BB56+BE56+BH56)</f>
        <v>6</v>
      </c>
      <c r="BL56" s="123">
        <f t="shared" ref="BL56:BL61" si="512">BC56+BF56+BI56</f>
        <v>3</v>
      </c>
      <c r="BM56" s="123">
        <f t="shared" ref="BM56:BM61" si="513">IF(BL56&gt;=4,2,1)</f>
        <v>1</v>
      </c>
      <c r="BN56" s="172">
        <v>15.5</v>
      </c>
      <c r="BO56" s="21">
        <f t="shared" ref="BO56:BO61" si="514">IF(BN56&gt;=20,3,0)</f>
        <v>0</v>
      </c>
      <c r="BP56" s="21">
        <v>1</v>
      </c>
      <c r="BQ56" s="82">
        <v>14</v>
      </c>
      <c r="BR56" s="21">
        <f t="shared" ref="BR56:BR61" si="515">IF(BQ56&gt;=10,4,0)</f>
        <v>4</v>
      </c>
      <c r="BS56" s="21">
        <v>1</v>
      </c>
      <c r="BT56" s="135">
        <f t="shared" ref="BT56:BT61" si="516">BQ56</f>
        <v>14</v>
      </c>
      <c r="BU56" s="123">
        <f t="shared" ref="BU56:BU61" si="517">IF(BT56&gt;=10,4,0)</f>
        <v>4</v>
      </c>
      <c r="BV56" s="123">
        <f t="shared" ref="BV56:BV61" si="518">BP56+BS56</f>
        <v>2</v>
      </c>
      <c r="BW56" s="123">
        <f t="shared" ref="BW56:BW61" si="519">IF(BV56&gt;=3,2,1)</f>
        <v>1</v>
      </c>
      <c r="BX56" s="84">
        <v>14</v>
      </c>
      <c r="BY56" s="109">
        <f t="shared" ref="BY56:BY61" si="520">IF(BX56&gt;=10,2,0)</f>
        <v>2</v>
      </c>
      <c r="BZ56" s="225">
        <v>1</v>
      </c>
      <c r="CA56" s="132">
        <f t="shared" ref="CA56:CA61" si="521">BX56</f>
        <v>14</v>
      </c>
      <c r="CB56" s="123">
        <f t="shared" ref="CB56:CB61" si="522">BY56</f>
        <v>2</v>
      </c>
      <c r="CC56" s="123">
        <f t="shared" ref="CC56:CC61" si="523">BZ56</f>
        <v>1</v>
      </c>
      <c r="CD56" s="123">
        <f t="shared" ref="CD56:CD61" si="524">IF(CC56&gt;=2,2,1)</f>
        <v>1</v>
      </c>
      <c r="CE56" s="172">
        <v>8</v>
      </c>
      <c r="CF56" s="109">
        <f t="shared" ref="CF56:CF61" si="525">IF(CE56&gt;=10,1,0)</f>
        <v>0</v>
      </c>
      <c r="CG56" s="225">
        <v>1</v>
      </c>
      <c r="CH56" s="51">
        <f t="shared" ref="CH56:CH61" si="526">CE56</f>
        <v>8</v>
      </c>
      <c r="CI56" s="115">
        <f t="shared" ref="CI56:CI61" si="527">CF56</f>
        <v>0</v>
      </c>
      <c r="CJ56" s="116">
        <f t="shared" ref="CJ56:CJ61" si="528">CG56</f>
        <v>1</v>
      </c>
      <c r="CK56" s="116">
        <f t="shared" ref="CK56:CK61" si="529">IF(CJ56&gt;=2,2,1)</f>
        <v>1</v>
      </c>
      <c r="CL56" s="60">
        <f t="shared" ref="CL56:CL61" si="530">(BA56+BD56+BG56+BN56+BQ56+BX56+CE56)/11</f>
        <v>9.1818181818181817</v>
      </c>
      <c r="CM56" s="137">
        <f t="shared" ref="CM56:CM61" si="531">IF(CL56&gt;=10,30,CI56+CB56+BU56+BK56)</f>
        <v>12</v>
      </c>
      <c r="CN56" s="59">
        <f t="shared" ref="CN56:CN61" si="532">BC56+BF56+BI56+BP56+BS56+BZ56+CG56</f>
        <v>7</v>
      </c>
      <c r="CO56" s="61">
        <f t="shared" ref="CO56:CO61" si="533">IF(CN56&gt;=8,2,1)</f>
        <v>1</v>
      </c>
      <c r="CP56" s="55" t="str">
        <f t="shared" ref="CP56:CP61" si="534">IF(CL56&gt;=10,"ناجح (ة)  ",IF(CL56&lt;10,"مؤجل (ة) "))</f>
        <v xml:space="preserve">مؤجل (ة) </v>
      </c>
      <c r="CQ56" s="54">
        <f t="shared" ref="CQ56:CQ61" si="535">(CL56+AP56)/2</f>
        <v>9.0804924242424239</v>
      </c>
      <c r="CR56" s="55" t="str">
        <f t="shared" ref="CR56:CR61" si="536">IF(CQ56&gt;=10,"ناجح (ة)  ",IF(CQ56&lt;10,"مؤجل (ة) "))</f>
        <v xml:space="preserve">مؤجل (ة) </v>
      </c>
      <c r="CS56" s="13" t="str">
        <f t="shared" ref="CS56:CS61" si="537">IF(CO56&gt;=2,"الدورة الثانية  ",IF(CO56&lt;2,"الدورة الأولى "))</f>
        <v xml:space="preserve">الدورة الأولى </v>
      </c>
      <c r="CT56" s="204">
        <f t="shared" ref="CT56:CT61" si="538">(CL56+AP56)/2</f>
        <v>9.0804924242424239</v>
      </c>
      <c r="CU56" s="204" t="s">
        <v>39</v>
      </c>
      <c r="CV56" s="208" t="e">
        <f>#REF!</f>
        <v>#REF!</v>
      </c>
      <c r="CW56" s="204" t="e">
        <f>#REF!</f>
        <v>#REF!</v>
      </c>
      <c r="CX56" s="204" t="e">
        <f>#REF!</f>
        <v>#REF!</v>
      </c>
      <c r="CY56" s="204" t="e">
        <f>#REF!</f>
        <v>#REF!</v>
      </c>
      <c r="CZ56" s="204" t="e">
        <f>#REF!</f>
        <v>#REF!</v>
      </c>
      <c r="DA56" s="204" t="e">
        <f>#REF!</f>
        <v>#REF!</v>
      </c>
      <c r="DB56" s="204" t="e">
        <f t="shared" ref="DB56:DB61" si="539">CW56+CZ56</f>
        <v>#REF!</v>
      </c>
      <c r="DC56" s="204" t="e">
        <f>#REF!</f>
        <v>#REF!</v>
      </c>
      <c r="DD56" s="204" t="e">
        <f>#REF!</f>
        <v>#REF!</v>
      </c>
      <c r="DE56" s="204" t="e">
        <f>#REF!</f>
        <v>#REF!</v>
      </c>
      <c r="DF56" s="204" t="e">
        <f>#REF!</f>
        <v>#REF!</v>
      </c>
      <c r="DG56" s="204" t="e">
        <f>#REF!</f>
        <v>#REF!</v>
      </c>
      <c r="DH56" s="204" t="e">
        <f>#REF!</f>
        <v>#REF!</v>
      </c>
      <c r="DI56" s="204" t="e">
        <f t="shared" ref="DI56:DI61" si="540">DD56+DG56</f>
        <v>#REF!</v>
      </c>
      <c r="DJ56" s="208">
        <f t="shared" ref="DJ56:DJ61" si="541">AP56</f>
        <v>8.9791666666666661</v>
      </c>
      <c r="DK56" s="208">
        <f t="shared" ref="DK56:DK61" si="542">AQ56</f>
        <v>20</v>
      </c>
      <c r="DL56" s="204">
        <f t="shared" ref="DL56:DL61" si="543">AT56</f>
        <v>1</v>
      </c>
      <c r="DM56" s="208">
        <f t="shared" ref="DM56:DM61" si="544">CL56</f>
        <v>9.1818181818181817</v>
      </c>
      <c r="DN56" s="208">
        <f t="shared" ref="DN56:DN61" si="545">CM56</f>
        <v>12</v>
      </c>
      <c r="DO56" s="208">
        <f t="shared" ref="DO56:DO61" si="546">DK56+DN56</f>
        <v>32</v>
      </c>
      <c r="DP56" s="204">
        <f t="shared" ref="DP56:DP61" si="547">CO56</f>
        <v>1</v>
      </c>
      <c r="DQ56" s="204" t="e">
        <f t="shared" ref="DQ56:DQ61" si="548">CX56+DA56+DE56+DH56+DL56+DP56</f>
        <v>#REF!</v>
      </c>
      <c r="DR56" s="20" t="e">
        <f t="shared" ref="DR56:DR61" si="549">CW56+CZ56+DD56+DG56+DK56+DN56</f>
        <v>#REF!</v>
      </c>
      <c r="DS56" s="66" t="e">
        <f t="shared" ref="DS56:DS61" si="550">IF(DR56&gt;=180,"ناجح (ة) الدورة الاولى  ",IF(DR56&lt;180,"ديون غير مسواة "))</f>
        <v>#REF!</v>
      </c>
      <c r="DT56" s="185" t="e">
        <f t="shared" ref="DT56:DT61" si="551">(DM56+DJ56+DF56+DC56+CY56+CV56)/6</f>
        <v>#REF!</v>
      </c>
      <c r="DU56" s="224">
        <v>0</v>
      </c>
      <c r="DV56" s="32">
        <v>1</v>
      </c>
      <c r="DW56" s="32">
        <v>0</v>
      </c>
      <c r="DX56" s="103">
        <f t="shared" ref="DX56:DX61" si="552">(DU56+DV56)/2</f>
        <v>0.5</v>
      </c>
      <c r="DY56" s="103">
        <f t="shared" ref="DY56:DY61" si="553">DW56/4</f>
        <v>0</v>
      </c>
      <c r="DZ56" s="103">
        <f t="shared" ref="DZ56:DZ61" si="554">DX56+DY56</f>
        <v>0.5</v>
      </c>
      <c r="EA56" s="103">
        <f t="shared" ref="EA56:EA61" si="555">1-(0.04*DZ56)</f>
        <v>0.98</v>
      </c>
      <c r="EB56" s="105" t="e">
        <f t="shared" ref="EB56:EB61" si="556">EA56*DT56</f>
        <v>#REF!</v>
      </c>
      <c r="EC56" s="29"/>
      <c r="EE56" s="171" t="str">
        <f t="shared" ref="EE56:EE61" si="557">C56</f>
        <v xml:space="preserve">برغوتي </v>
      </c>
      <c r="EF56" s="171" t="str">
        <f t="shared" ref="EF56:EF61" si="558">D56</f>
        <v xml:space="preserve"> شمس الدين</v>
      </c>
      <c r="EG56" s="19" t="e">
        <f t="shared" ref="EG56:EG61" si="559">IF(DB56=60,"ناجح (ة)   ",IF(DB56&lt;60," ديون غير مسواة في السنة الاولى "))</f>
        <v>#REF!</v>
      </c>
      <c r="EH56" s="19" t="e">
        <f t="shared" ref="EH56:EH61" si="560">DB56</f>
        <v>#REF!</v>
      </c>
      <c r="EI56" s="19" t="e">
        <f t="shared" ref="EI56:EI61" si="561">IF(DI56=60,"ناجح (ة)   ",IF(DI56&lt;60," ديون غير مسواة في السنة الثانية "))</f>
        <v>#REF!</v>
      </c>
      <c r="EJ56" s="19" t="e">
        <f t="shared" ref="EJ56:EJ61" si="562">DI56</f>
        <v>#REF!</v>
      </c>
      <c r="EK56" s="19" t="str">
        <f t="shared" ref="EK56:EK61" si="563">IF(EL56=60,"ناجح (ة)   ",IF(EL56&lt;60," راسب(ة) "))</f>
        <v xml:space="preserve"> راسب(ة) </v>
      </c>
      <c r="EL56" s="172">
        <f t="shared" ref="EL56:EL61" si="564">DO56</f>
        <v>32</v>
      </c>
    </row>
    <row r="57" spans="2:142" s="1" customFormat="1" ht="14.1" customHeight="1">
      <c r="B57" s="35">
        <v>34</v>
      </c>
      <c r="C57" s="145" t="s">
        <v>78</v>
      </c>
      <c r="D57" s="145" t="s">
        <v>79</v>
      </c>
      <c r="E57" s="150">
        <v>15</v>
      </c>
      <c r="F57" s="8">
        <f t="shared" si="476"/>
        <v>0</v>
      </c>
      <c r="G57" s="8">
        <v>1</v>
      </c>
      <c r="H57" s="15">
        <v>20.5</v>
      </c>
      <c r="I57" s="8">
        <f t="shared" si="477"/>
        <v>6</v>
      </c>
      <c r="J57" s="8">
        <v>1</v>
      </c>
      <c r="K57" s="6">
        <v>13</v>
      </c>
      <c r="L57" s="8">
        <f t="shared" si="478"/>
        <v>0</v>
      </c>
      <c r="M57" s="8">
        <v>1</v>
      </c>
      <c r="N57" s="6">
        <f t="shared" si="479"/>
        <v>8.0833333333333339</v>
      </c>
      <c r="O57" s="204">
        <f t="shared" si="480"/>
        <v>6</v>
      </c>
      <c r="P57" s="204">
        <f t="shared" si="481"/>
        <v>3</v>
      </c>
      <c r="Q57" s="204">
        <f t="shared" si="482"/>
        <v>1</v>
      </c>
      <c r="R57" s="6">
        <v>14</v>
      </c>
      <c r="S57" s="149">
        <f t="shared" si="483"/>
        <v>0</v>
      </c>
      <c r="T57" s="8">
        <v>1</v>
      </c>
      <c r="U57" s="150">
        <v>13</v>
      </c>
      <c r="V57" s="149">
        <f t="shared" si="484"/>
        <v>0</v>
      </c>
      <c r="W57" s="8">
        <v>1</v>
      </c>
      <c r="X57" s="6">
        <f t="shared" si="485"/>
        <v>6.75</v>
      </c>
      <c r="Y57" s="8">
        <f t="shared" si="486"/>
        <v>0</v>
      </c>
      <c r="Z57" s="8">
        <f t="shared" si="487"/>
        <v>2</v>
      </c>
      <c r="AA57" s="8">
        <f t="shared" si="488"/>
        <v>1</v>
      </c>
      <c r="AB57" s="6">
        <v>12.5</v>
      </c>
      <c r="AC57" s="8">
        <f t="shared" si="489"/>
        <v>2</v>
      </c>
      <c r="AD57" s="8">
        <v>1</v>
      </c>
      <c r="AE57" s="6">
        <f t="shared" si="490"/>
        <v>12.5</v>
      </c>
      <c r="AF57" s="8">
        <f t="shared" si="491"/>
        <v>2</v>
      </c>
      <c r="AG57" s="8">
        <f t="shared" si="492"/>
        <v>1</v>
      </c>
      <c r="AH57" s="8">
        <f t="shared" si="493"/>
        <v>1</v>
      </c>
      <c r="AI57" s="208">
        <v>8.25</v>
      </c>
      <c r="AJ57" s="8">
        <f t="shared" si="494"/>
        <v>0</v>
      </c>
      <c r="AK57" s="8">
        <v>1</v>
      </c>
      <c r="AL57" s="6">
        <f t="shared" si="495"/>
        <v>8.25</v>
      </c>
      <c r="AM57" s="8">
        <f t="shared" si="496"/>
        <v>0</v>
      </c>
      <c r="AN57" s="8">
        <f t="shared" si="497"/>
        <v>1</v>
      </c>
      <c r="AO57" s="8">
        <f t="shared" si="498"/>
        <v>1</v>
      </c>
      <c r="AP57" s="209">
        <f t="shared" si="499"/>
        <v>8.0208333333333339</v>
      </c>
      <c r="AQ57" s="206">
        <f t="shared" si="500"/>
        <v>8</v>
      </c>
      <c r="AR57" s="120" t="str">
        <f t="shared" si="501"/>
        <v xml:space="preserve">مؤجل (ة) </v>
      </c>
      <c r="AS57" s="206">
        <f t="shared" si="502"/>
        <v>7</v>
      </c>
      <c r="AT57" s="206">
        <f t="shared" si="503"/>
        <v>1</v>
      </c>
      <c r="AU57" s="204" t="str">
        <f t="shared" si="504"/>
        <v xml:space="preserve">الدورة الأولى </v>
      </c>
      <c r="AV57" s="213" t="s">
        <v>39</v>
      </c>
      <c r="AW57" s="13"/>
      <c r="AX57" s="205">
        <v>8</v>
      </c>
      <c r="AY57" s="210" t="str">
        <f t="shared" si="505"/>
        <v xml:space="preserve">بونور </v>
      </c>
      <c r="AZ57" s="210" t="str">
        <f t="shared" si="506"/>
        <v xml:space="preserve"> محي الدين </v>
      </c>
      <c r="BA57" s="2">
        <v>14</v>
      </c>
      <c r="BB57" s="16">
        <f t="shared" si="507"/>
        <v>0</v>
      </c>
      <c r="BC57" s="16">
        <v>1</v>
      </c>
      <c r="BD57" s="2">
        <v>6</v>
      </c>
      <c r="BE57" s="16">
        <f t="shared" si="508"/>
        <v>0</v>
      </c>
      <c r="BF57" s="16">
        <v>1</v>
      </c>
      <c r="BG57" s="2">
        <v>17</v>
      </c>
      <c r="BH57" s="16">
        <f t="shared" si="509"/>
        <v>0</v>
      </c>
      <c r="BI57" s="16">
        <v>1</v>
      </c>
      <c r="BJ57" s="2">
        <f t="shared" si="510"/>
        <v>6.166666666666667</v>
      </c>
      <c r="BK57" s="119">
        <f t="shared" si="511"/>
        <v>0</v>
      </c>
      <c r="BL57" s="143">
        <f t="shared" si="512"/>
        <v>3</v>
      </c>
      <c r="BM57" s="143">
        <f t="shared" si="513"/>
        <v>1</v>
      </c>
      <c r="BN57" s="2">
        <v>20</v>
      </c>
      <c r="BO57" s="143">
        <f t="shared" si="514"/>
        <v>3</v>
      </c>
      <c r="BP57" s="143">
        <v>1</v>
      </c>
      <c r="BQ57" s="152">
        <v>11</v>
      </c>
      <c r="BR57" s="143">
        <f t="shared" si="515"/>
        <v>4</v>
      </c>
      <c r="BS57" s="143">
        <v>1</v>
      </c>
      <c r="BT57" s="229">
        <f t="shared" si="516"/>
        <v>11</v>
      </c>
      <c r="BU57" s="143">
        <f t="shared" si="517"/>
        <v>4</v>
      </c>
      <c r="BV57" s="143">
        <f t="shared" si="518"/>
        <v>2</v>
      </c>
      <c r="BW57" s="143">
        <f t="shared" si="519"/>
        <v>1</v>
      </c>
      <c r="BX57" s="229">
        <v>12</v>
      </c>
      <c r="BY57" s="109">
        <f t="shared" si="520"/>
        <v>2</v>
      </c>
      <c r="BZ57" s="225">
        <v>1</v>
      </c>
      <c r="CA57" s="152">
        <f t="shared" si="521"/>
        <v>12</v>
      </c>
      <c r="CB57" s="143">
        <f t="shared" si="522"/>
        <v>2</v>
      </c>
      <c r="CC57" s="143">
        <f t="shared" si="523"/>
        <v>1</v>
      </c>
      <c r="CD57" s="143">
        <f t="shared" si="524"/>
        <v>1</v>
      </c>
      <c r="CE57" s="2">
        <v>9.25</v>
      </c>
      <c r="CF57" s="109">
        <f t="shared" si="525"/>
        <v>0</v>
      </c>
      <c r="CG57" s="225">
        <v>1</v>
      </c>
      <c r="CH57" s="15">
        <f t="shared" si="526"/>
        <v>9.25</v>
      </c>
      <c r="CI57" s="109">
        <f t="shared" si="527"/>
        <v>0</v>
      </c>
      <c r="CJ57" s="225">
        <f t="shared" si="528"/>
        <v>1</v>
      </c>
      <c r="CK57" s="225">
        <f t="shared" si="529"/>
        <v>1</v>
      </c>
      <c r="CL57" s="15">
        <f t="shared" si="530"/>
        <v>8.1136363636363633</v>
      </c>
      <c r="CM57" s="98">
        <f t="shared" si="531"/>
        <v>6</v>
      </c>
      <c r="CN57" s="205">
        <f t="shared" si="532"/>
        <v>7</v>
      </c>
      <c r="CO57" s="230">
        <f t="shared" si="533"/>
        <v>1</v>
      </c>
      <c r="CP57" s="204" t="str">
        <f t="shared" si="534"/>
        <v xml:space="preserve">مؤجل (ة) </v>
      </c>
      <c r="CQ57" s="208">
        <f t="shared" si="535"/>
        <v>8.0672348484848477</v>
      </c>
      <c r="CR57" s="204" t="str">
        <f t="shared" si="536"/>
        <v xml:space="preserve">مؤجل (ة) </v>
      </c>
      <c r="CS57" s="13" t="str">
        <f t="shared" si="537"/>
        <v xml:space="preserve">الدورة الأولى </v>
      </c>
      <c r="CT57" s="204">
        <f t="shared" si="538"/>
        <v>8.0672348484848477</v>
      </c>
      <c r="CU57" s="204" t="s">
        <v>39</v>
      </c>
      <c r="CV57" s="208" t="e">
        <f>#REF!</f>
        <v>#REF!</v>
      </c>
      <c r="CW57" s="204" t="e">
        <f>#REF!</f>
        <v>#REF!</v>
      </c>
      <c r="CX57" s="204" t="e">
        <f>#REF!</f>
        <v>#REF!</v>
      </c>
      <c r="CY57" s="204" t="e">
        <f>#REF!</f>
        <v>#REF!</v>
      </c>
      <c r="CZ57" s="204" t="e">
        <f>#REF!</f>
        <v>#REF!</v>
      </c>
      <c r="DA57" s="204" t="e">
        <f>#REF!</f>
        <v>#REF!</v>
      </c>
      <c r="DB57" s="204" t="e">
        <f t="shared" si="539"/>
        <v>#REF!</v>
      </c>
      <c r="DC57" s="204" t="e">
        <f>#REF!</f>
        <v>#REF!</v>
      </c>
      <c r="DD57" s="204" t="e">
        <f>#REF!</f>
        <v>#REF!</v>
      </c>
      <c r="DE57" s="204" t="e">
        <f>#REF!</f>
        <v>#REF!</v>
      </c>
      <c r="DF57" s="204" t="e">
        <f>#REF!</f>
        <v>#REF!</v>
      </c>
      <c r="DG57" s="204" t="e">
        <f>#REF!</f>
        <v>#REF!</v>
      </c>
      <c r="DH57" s="204" t="e">
        <f>#REF!</f>
        <v>#REF!</v>
      </c>
      <c r="DI57" s="204" t="e">
        <f t="shared" si="540"/>
        <v>#REF!</v>
      </c>
      <c r="DJ57" s="208">
        <f t="shared" si="541"/>
        <v>8.0208333333333339</v>
      </c>
      <c r="DK57" s="208">
        <f t="shared" si="542"/>
        <v>8</v>
      </c>
      <c r="DL57" s="204">
        <f t="shared" si="543"/>
        <v>1</v>
      </c>
      <c r="DM57" s="208">
        <f t="shared" si="544"/>
        <v>8.1136363636363633</v>
      </c>
      <c r="DN57" s="208">
        <f t="shared" si="545"/>
        <v>6</v>
      </c>
      <c r="DO57" s="208">
        <f t="shared" si="546"/>
        <v>14</v>
      </c>
      <c r="DP57" s="204">
        <f t="shared" si="547"/>
        <v>1</v>
      </c>
      <c r="DQ57" s="204" t="e">
        <f t="shared" si="548"/>
        <v>#REF!</v>
      </c>
      <c r="DR57" s="20" t="e">
        <f t="shared" si="549"/>
        <v>#REF!</v>
      </c>
      <c r="DS57" s="231" t="e">
        <f t="shared" si="550"/>
        <v>#REF!</v>
      </c>
      <c r="DT57" s="232" t="e">
        <f t="shared" si="551"/>
        <v>#REF!</v>
      </c>
      <c r="DU57" s="228">
        <v>2</v>
      </c>
      <c r="DV57" s="228">
        <v>1</v>
      </c>
      <c r="DW57" s="228">
        <v>1</v>
      </c>
      <c r="DX57" s="103">
        <f t="shared" si="552"/>
        <v>1.5</v>
      </c>
      <c r="DY57" s="103">
        <f t="shared" si="553"/>
        <v>0.25</v>
      </c>
      <c r="DZ57" s="103">
        <f t="shared" si="554"/>
        <v>1.75</v>
      </c>
      <c r="EA57" s="103">
        <f t="shared" si="555"/>
        <v>0.92999999999999994</v>
      </c>
      <c r="EB57" s="233" t="e">
        <f t="shared" si="556"/>
        <v>#REF!</v>
      </c>
      <c r="EC57" s="143"/>
      <c r="EE57" s="234" t="str">
        <f t="shared" si="557"/>
        <v xml:space="preserve">بونور </v>
      </c>
      <c r="EF57" s="234" t="str">
        <f t="shared" si="558"/>
        <v xml:space="preserve"> محي الدين </v>
      </c>
      <c r="EG57" s="16" t="e">
        <f t="shared" si="559"/>
        <v>#REF!</v>
      </c>
      <c r="EH57" s="16" t="e">
        <f t="shared" si="560"/>
        <v>#REF!</v>
      </c>
      <c r="EI57" s="16" t="e">
        <f t="shared" si="561"/>
        <v>#REF!</v>
      </c>
      <c r="EJ57" s="16" t="e">
        <f t="shared" si="562"/>
        <v>#REF!</v>
      </c>
      <c r="EK57" s="16" t="str">
        <f t="shared" si="563"/>
        <v xml:space="preserve"> راسب(ة) </v>
      </c>
      <c r="EL57" s="2">
        <f t="shared" si="564"/>
        <v>14</v>
      </c>
    </row>
    <row r="58" spans="2:142" s="1" customFormat="1" ht="14.1" customHeight="1">
      <c r="B58" s="35">
        <v>35</v>
      </c>
      <c r="C58" s="145" t="s">
        <v>80</v>
      </c>
      <c r="D58" s="145" t="s">
        <v>81</v>
      </c>
      <c r="E58" s="150">
        <v>14</v>
      </c>
      <c r="F58" s="8">
        <f t="shared" si="476"/>
        <v>0</v>
      </c>
      <c r="G58" s="8">
        <v>1</v>
      </c>
      <c r="H58" s="15">
        <v>26.5</v>
      </c>
      <c r="I58" s="8">
        <f t="shared" si="477"/>
        <v>6</v>
      </c>
      <c r="J58" s="8">
        <v>1</v>
      </c>
      <c r="K58" s="6">
        <v>16</v>
      </c>
      <c r="L58" s="8">
        <f t="shared" si="478"/>
        <v>0</v>
      </c>
      <c r="M58" s="8">
        <v>1</v>
      </c>
      <c r="N58" s="6">
        <f t="shared" si="479"/>
        <v>9.4166666666666661</v>
      </c>
      <c r="O58" s="204">
        <f t="shared" si="480"/>
        <v>6</v>
      </c>
      <c r="P58" s="204">
        <f t="shared" si="481"/>
        <v>3</v>
      </c>
      <c r="Q58" s="204">
        <f t="shared" si="482"/>
        <v>1</v>
      </c>
      <c r="R58" s="6">
        <v>16</v>
      </c>
      <c r="S58" s="149">
        <f t="shared" si="483"/>
        <v>0</v>
      </c>
      <c r="T58" s="8">
        <v>1</v>
      </c>
      <c r="U58" s="150">
        <v>14.5</v>
      </c>
      <c r="V58" s="149">
        <f t="shared" si="484"/>
        <v>0</v>
      </c>
      <c r="W58" s="8">
        <v>1</v>
      </c>
      <c r="X58" s="6">
        <f t="shared" si="485"/>
        <v>7.625</v>
      </c>
      <c r="Y58" s="8">
        <f t="shared" si="486"/>
        <v>0</v>
      </c>
      <c r="Z58" s="8">
        <f t="shared" si="487"/>
        <v>2</v>
      </c>
      <c r="AA58" s="8">
        <f t="shared" si="488"/>
        <v>1</v>
      </c>
      <c r="AB58" s="6">
        <v>8.75</v>
      </c>
      <c r="AC58" s="8">
        <f t="shared" si="489"/>
        <v>0</v>
      </c>
      <c r="AD58" s="8">
        <v>1</v>
      </c>
      <c r="AE58" s="6">
        <f t="shared" si="490"/>
        <v>8.75</v>
      </c>
      <c r="AF58" s="8">
        <f t="shared" si="491"/>
        <v>0</v>
      </c>
      <c r="AG58" s="8">
        <f t="shared" si="492"/>
        <v>1</v>
      </c>
      <c r="AH58" s="8">
        <f t="shared" si="493"/>
        <v>1</v>
      </c>
      <c r="AI58" s="208">
        <v>11.5</v>
      </c>
      <c r="AJ58" s="8">
        <f t="shared" si="494"/>
        <v>1</v>
      </c>
      <c r="AK58" s="8">
        <v>1</v>
      </c>
      <c r="AL58" s="6">
        <f t="shared" si="495"/>
        <v>11.5</v>
      </c>
      <c r="AM58" s="8">
        <f t="shared" si="496"/>
        <v>1</v>
      </c>
      <c r="AN58" s="8">
        <f t="shared" si="497"/>
        <v>1</v>
      </c>
      <c r="AO58" s="8">
        <f t="shared" si="498"/>
        <v>1</v>
      </c>
      <c r="AP58" s="209">
        <f t="shared" si="499"/>
        <v>8.9375</v>
      </c>
      <c r="AQ58" s="206">
        <f t="shared" si="500"/>
        <v>7</v>
      </c>
      <c r="AR58" s="120" t="str">
        <f t="shared" si="501"/>
        <v xml:space="preserve">مؤجل (ة) </v>
      </c>
      <c r="AS58" s="206">
        <f t="shared" si="502"/>
        <v>7</v>
      </c>
      <c r="AT58" s="206">
        <f t="shared" si="503"/>
        <v>1</v>
      </c>
      <c r="AU58" s="204" t="str">
        <f t="shared" si="504"/>
        <v xml:space="preserve">الدورة الأولى </v>
      </c>
      <c r="AV58" s="213" t="s">
        <v>39</v>
      </c>
      <c r="AW58" s="13"/>
      <c r="AX58" s="16">
        <v>9</v>
      </c>
      <c r="AY58" s="210" t="str">
        <f t="shared" si="505"/>
        <v xml:space="preserve">بونيف </v>
      </c>
      <c r="AZ58" s="210" t="str">
        <f t="shared" si="506"/>
        <v xml:space="preserve"> أمير</v>
      </c>
      <c r="BA58" s="2">
        <v>26</v>
      </c>
      <c r="BB58" s="16">
        <f t="shared" si="507"/>
        <v>6</v>
      </c>
      <c r="BC58" s="16">
        <v>1</v>
      </c>
      <c r="BD58" s="2">
        <v>11</v>
      </c>
      <c r="BE58" s="16">
        <f t="shared" si="508"/>
        <v>0</v>
      </c>
      <c r="BF58" s="16">
        <v>1</v>
      </c>
      <c r="BG58" s="2">
        <v>21.5</v>
      </c>
      <c r="BH58" s="16">
        <f t="shared" si="509"/>
        <v>6</v>
      </c>
      <c r="BI58" s="16">
        <v>1</v>
      </c>
      <c r="BJ58" s="2">
        <f t="shared" si="510"/>
        <v>9.75</v>
      </c>
      <c r="BK58" s="119">
        <f t="shared" si="511"/>
        <v>12</v>
      </c>
      <c r="BL58" s="143">
        <f t="shared" si="512"/>
        <v>3</v>
      </c>
      <c r="BM58" s="143">
        <f t="shared" si="513"/>
        <v>1</v>
      </c>
      <c r="BN58" s="2">
        <v>15.75</v>
      </c>
      <c r="BO58" s="143">
        <f t="shared" si="514"/>
        <v>0</v>
      </c>
      <c r="BP58" s="143">
        <v>1</v>
      </c>
      <c r="BQ58" s="152">
        <v>13</v>
      </c>
      <c r="BR58" s="143">
        <f t="shared" si="515"/>
        <v>4</v>
      </c>
      <c r="BS58" s="143">
        <v>1</v>
      </c>
      <c r="BT58" s="229">
        <f t="shared" si="516"/>
        <v>13</v>
      </c>
      <c r="BU58" s="143">
        <f t="shared" si="517"/>
        <v>4</v>
      </c>
      <c r="BV58" s="143">
        <f t="shared" si="518"/>
        <v>2</v>
      </c>
      <c r="BW58" s="143">
        <f t="shared" si="519"/>
        <v>1</v>
      </c>
      <c r="BX58" s="229">
        <v>13.5</v>
      </c>
      <c r="BY58" s="109">
        <f t="shared" si="520"/>
        <v>2</v>
      </c>
      <c r="BZ58" s="225">
        <v>1</v>
      </c>
      <c r="CA58" s="152">
        <f t="shared" si="521"/>
        <v>13.5</v>
      </c>
      <c r="CB58" s="143">
        <f t="shared" si="522"/>
        <v>2</v>
      </c>
      <c r="CC58" s="143">
        <f t="shared" si="523"/>
        <v>1</v>
      </c>
      <c r="CD58" s="143">
        <f t="shared" si="524"/>
        <v>1</v>
      </c>
      <c r="CE58" s="2">
        <v>13</v>
      </c>
      <c r="CF58" s="109">
        <f t="shared" si="525"/>
        <v>1</v>
      </c>
      <c r="CG58" s="225">
        <v>1</v>
      </c>
      <c r="CH58" s="15">
        <f t="shared" si="526"/>
        <v>13</v>
      </c>
      <c r="CI58" s="109">
        <f t="shared" si="527"/>
        <v>1</v>
      </c>
      <c r="CJ58" s="225">
        <f t="shared" si="528"/>
        <v>1</v>
      </c>
      <c r="CK58" s="225">
        <f t="shared" si="529"/>
        <v>1</v>
      </c>
      <c r="CL58" s="15">
        <f t="shared" si="530"/>
        <v>10.340909090909092</v>
      </c>
      <c r="CM58" s="98">
        <f t="shared" si="531"/>
        <v>30</v>
      </c>
      <c r="CN58" s="205">
        <f t="shared" si="532"/>
        <v>7</v>
      </c>
      <c r="CO58" s="230">
        <f t="shared" si="533"/>
        <v>1</v>
      </c>
      <c r="CP58" s="204" t="str">
        <f t="shared" si="534"/>
        <v xml:space="preserve">ناجح (ة)  </v>
      </c>
      <c r="CQ58" s="208">
        <f t="shared" si="535"/>
        <v>9.6392045454545467</v>
      </c>
      <c r="CR58" s="204" t="str">
        <f t="shared" si="536"/>
        <v xml:space="preserve">مؤجل (ة) </v>
      </c>
      <c r="CS58" s="13" t="str">
        <f t="shared" si="537"/>
        <v xml:space="preserve">الدورة الأولى </v>
      </c>
      <c r="CT58" s="204">
        <f t="shared" si="538"/>
        <v>9.6392045454545467</v>
      </c>
      <c r="CU58" s="204" t="s">
        <v>39</v>
      </c>
      <c r="CV58" s="208" t="e">
        <f>#REF!</f>
        <v>#REF!</v>
      </c>
      <c r="CW58" s="204" t="e">
        <f>#REF!</f>
        <v>#REF!</v>
      </c>
      <c r="CX58" s="204" t="e">
        <f>#REF!</f>
        <v>#REF!</v>
      </c>
      <c r="CY58" s="204" t="e">
        <f>#REF!</f>
        <v>#REF!</v>
      </c>
      <c r="CZ58" s="204" t="e">
        <f>#REF!</f>
        <v>#REF!</v>
      </c>
      <c r="DA58" s="204" t="e">
        <f>#REF!</f>
        <v>#REF!</v>
      </c>
      <c r="DB58" s="204" t="e">
        <f t="shared" si="539"/>
        <v>#REF!</v>
      </c>
      <c r="DC58" s="204" t="e">
        <f>#REF!</f>
        <v>#REF!</v>
      </c>
      <c r="DD58" s="204" t="e">
        <f>#REF!</f>
        <v>#REF!</v>
      </c>
      <c r="DE58" s="204" t="e">
        <f>#REF!</f>
        <v>#REF!</v>
      </c>
      <c r="DF58" s="204" t="e">
        <f>#REF!</f>
        <v>#REF!</v>
      </c>
      <c r="DG58" s="204" t="e">
        <f>#REF!</f>
        <v>#REF!</v>
      </c>
      <c r="DH58" s="204" t="e">
        <f>#REF!</f>
        <v>#REF!</v>
      </c>
      <c r="DI58" s="204" t="e">
        <f t="shared" si="540"/>
        <v>#REF!</v>
      </c>
      <c r="DJ58" s="208">
        <f t="shared" si="541"/>
        <v>8.9375</v>
      </c>
      <c r="DK58" s="208">
        <f t="shared" si="542"/>
        <v>7</v>
      </c>
      <c r="DL58" s="204">
        <f t="shared" si="543"/>
        <v>1</v>
      </c>
      <c r="DM58" s="208">
        <f t="shared" si="544"/>
        <v>10.340909090909092</v>
      </c>
      <c r="DN58" s="208">
        <f t="shared" si="545"/>
        <v>30</v>
      </c>
      <c r="DO58" s="208">
        <f t="shared" si="546"/>
        <v>37</v>
      </c>
      <c r="DP58" s="204">
        <f t="shared" si="547"/>
        <v>1</v>
      </c>
      <c r="DQ58" s="204" t="e">
        <f t="shared" si="548"/>
        <v>#REF!</v>
      </c>
      <c r="DR58" s="20" t="e">
        <f t="shared" si="549"/>
        <v>#REF!</v>
      </c>
      <c r="DS58" s="231" t="e">
        <f t="shared" si="550"/>
        <v>#REF!</v>
      </c>
      <c r="DT58" s="232" t="e">
        <f t="shared" si="551"/>
        <v>#REF!</v>
      </c>
      <c r="DU58" s="228">
        <v>1</v>
      </c>
      <c r="DV58" s="228">
        <v>1</v>
      </c>
      <c r="DW58" s="228">
        <v>0</v>
      </c>
      <c r="DX58" s="103">
        <f t="shared" si="552"/>
        <v>1</v>
      </c>
      <c r="DY58" s="103">
        <f t="shared" si="553"/>
        <v>0</v>
      </c>
      <c r="DZ58" s="103">
        <f t="shared" si="554"/>
        <v>1</v>
      </c>
      <c r="EA58" s="103">
        <f t="shared" si="555"/>
        <v>0.96</v>
      </c>
      <c r="EB58" s="233" t="e">
        <f t="shared" si="556"/>
        <v>#REF!</v>
      </c>
      <c r="EC58" s="143"/>
      <c r="EE58" s="234" t="str">
        <f t="shared" si="557"/>
        <v xml:space="preserve">بونيف </v>
      </c>
      <c r="EF58" s="234" t="str">
        <f t="shared" si="558"/>
        <v xml:space="preserve"> أمير</v>
      </c>
      <c r="EG58" s="16" t="e">
        <f t="shared" si="559"/>
        <v>#REF!</v>
      </c>
      <c r="EH58" s="16" t="e">
        <f t="shared" si="560"/>
        <v>#REF!</v>
      </c>
      <c r="EI58" s="16" t="e">
        <f t="shared" si="561"/>
        <v>#REF!</v>
      </c>
      <c r="EJ58" s="16" t="e">
        <f t="shared" si="562"/>
        <v>#REF!</v>
      </c>
      <c r="EK58" s="16" t="str">
        <f t="shared" si="563"/>
        <v xml:space="preserve"> راسب(ة) </v>
      </c>
      <c r="EL58" s="2">
        <f t="shared" si="564"/>
        <v>37</v>
      </c>
    </row>
    <row r="59" spans="2:142" s="106" customFormat="1" ht="14.1" customHeight="1">
      <c r="B59" s="35">
        <v>36</v>
      </c>
      <c r="C59" s="181" t="s">
        <v>84</v>
      </c>
      <c r="D59" s="181" t="s">
        <v>85</v>
      </c>
      <c r="E59" s="150">
        <v>20</v>
      </c>
      <c r="F59" s="8">
        <f t="shared" si="476"/>
        <v>6</v>
      </c>
      <c r="G59" s="8">
        <v>1</v>
      </c>
      <c r="H59" s="15">
        <v>22</v>
      </c>
      <c r="I59" s="8">
        <f t="shared" si="477"/>
        <v>6</v>
      </c>
      <c r="J59" s="8">
        <v>1</v>
      </c>
      <c r="K59" s="6">
        <v>20</v>
      </c>
      <c r="L59" s="8">
        <f t="shared" si="478"/>
        <v>6</v>
      </c>
      <c r="M59" s="8">
        <v>1</v>
      </c>
      <c r="N59" s="3">
        <f t="shared" si="479"/>
        <v>10.333333333333334</v>
      </c>
      <c r="O59" s="203">
        <f t="shared" si="480"/>
        <v>18</v>
      </c>
      <c r="P59" s="203">
        <f t="shared" si="481"/>
        <v>3</v>
      </c>
      <c r="Q59" s="203">
        <f t="shared" si="482"/>
        <v>1</v>
      </c>
      <c r="R59" s="6">
        <v>5</v>
      </c>
      <c r="S59" s="149">
        <f t="shared" si="483"/>
        <v>0</v>
      </c>
      <c r="T59" s="8">
        <v>1</v>
      </c>
      <c r="U59" s="150">
        <v>13.5</v>
      </c>
      <c r="V59" s="149">
        <f t="shared" si="484"/>
        <v>0</v>
      </c>
      <c r="W59" s="8">
        <v>1</v>
      </c>
      <c r="X59" s="3">
        <f t="shared" si="485"/>
        <v>4.625</v>
      </c>
      <c r="Y59" s="7">
        <f t="shared" si="486"/>
        <v>0</v>
      </c>
      <c r="Z59" s="7">
        <f t="shared" si="487"/>
        <v>2</v>
      </c>
      <c r="AA59" s="7">
        <f t="shared" si="488"/>
        <v>1</v>
      </c>
      <c r="AB59" s="6">
        <v>6.87</v>
      </c>
      <c r="AC59" s="8">
        <f t="shared" si="489"/>
        <v>0</v>
      </c>
      <c r="AD59" s="8">
        <v>1</v>
      </c>
      <c r="AE59" s="3">
        <f t="shared" si="490"/>
        <v>6.87</v>
      </c>
      <c r="AF59" s="7">
        <f t="shared" si="491"/>
        <v>0</v>
      </c>
      <c r="AG59" s="7">
        <f t="shared" si="492"/>
        <v>1</v>
      </c>
      <c r="AH59" s="7">
        <f t="shared" si="493"/>
        <v>1</v>
      </c>
      <c r="AI59" s="208">
        <v>11</v>
      </c>
      <c r="AJ59" s="8">
        <f t="shared" si="494"/>
        <v>1</v>
      </c>
      <c r="AK59" s="8">
        <v>1</v>
      </c>
      <c r="AL59" s="3">
        <f t="shared" si="495"/>
        <v>11</v>
      </c>
      <c r="AM59" s="7">
        <f t="shared" si="496"/>
        <v>1</v>
      </c>
      <c r="AN59" s="7">
        <f t="shared" si="497"/>
        <v>1</v>
      </c>
      <c r="AO59" s="7">
        <f t="shared" si="498"/>
        <v>1</v>
      </c>
      <c r="AP59" s="57">
        <f t="shared" si="499"/>
        <v>8.1974999999999998</v>
      </c>
      <c r="AQ59" s="56">
        <f t="shared" si="500"/>
        <v>19</v>
      </c>
      <c r="AR59" s="178" t="str">
        <f t="shared" si="501"/>
        <v xml:space="preserve">مؤجل (ة) </v>
      </c>
      <c r="AS59" s="56">
        <f t="shared" si="502"/>
        <v>7</v>
      </c>
      <c r="AT59" s="56">
        <f t="shared" si="503"/>
        <v>1</v>
      </c>
      <c r="AU59" s="204" t="str">
        <f t="shared" si="504"/>
        <v xml:space="preserve">الدورة الأولى </v>
      </c>
      <c r="AV59" s="213" t="s">
        <v>39</v>
      </c>
      <c r="AW59" s="13"/>
      <c r="AX59" s="19">
        <v>11</v>
      </c>
      <c r="AY59" s="210" t="str">
        <f t="shared" si="505"/>
        <v xml:space="preserve">حربي </v>
      </c>
      <c r="AZ59" s="210" t="str">
        <f t="shared" si="506"/>
        <v xml:space="preserve"> رزيقة</v>
      </c>
      <c r="BA59" s="172">
        <v>22</v>
      </c>
      <c r="BB59" s="19">
        <f t="shared" si="507"/>
        <v>6</v>
      </c>
      <c r="BC59" s="19">
        <v>1</v>
      </c>
      <c r="BD59" s="172">
        <v>10.75</v>
      </c>
      <c r="BE59" s="19">
        <f t="shared" si="508"/>
        <v>0</v>
      </c>
      <c r="BF59" s="19">
        <v>1</v>
      </c>
      <c r="BG59" s="172">
        <v>19</v>
      </c>
      <c r="BH59" s="19">
        <f t="shared" si="509"/>
        <v>0</v>
      </c>
      <c r="BI59" s="19">
        <v>1</v>
      </c>
      <c r="BJ59" s="192">
        <f t="shared" si="510"/>
        <v>8.625</v>
      </c>
      <c r="BK59" s="196">
        <f t="shared" si="511"/>
        <v>6</v>
      </c>
      <c r="BL59" s="123">
        <f t="shared" si="512"/>
        <v>3</v>
      </c>
      <c r="BM59" s="123">
        <f t="shared" si="513"/>
        <v>1</v>
      </c>
      <c r="BN59" s="172">
        <v>26</v>
      </c>
      <c r="BO59" s="21">
        <f t="shared" si="514"/>
        <v>3</v>
      </c>
      <c r="BP59" s="21">
        <v>1</v>
      </c>
      <c r="BQ59" s="82">
        <v>14</v>
      </c>
      <c r="BR59" s="21">
        <f t="shared" si="515"/>
        <v>4</v>
      </c>
      <c r="BS59" s="21">
        <v>1</v>
      </c>
      <c r="BT59" s="135">
        <f t="shared" si="516"/>
        <v>14</v>
      </c>
      <c r="BU59" s="123">
        <f t="shared" si="517"/>
        <v>4</v>
      </c>
      <c r="BV59" s="123">
        <f t="shared" si="518"/>
        <v>2</v>
      </c>
      <c r="BW59" s="123">
        <f t="shared" si="519"/>
        <v>1</v>
      </c>
      <c r="BX59" s="84">
        <v>13</v>
      </c>
      <c r="BY59" s="109">
        <f t="shared" si="520"/>
        <v>2</v>
      </c>
      <c r="BZ59" s="225">
        <v>1</v>
      </c>
      <c r="CA59" s="132">
        <f t="shared" si="521"/>
        <v>13</v>
      </c>
      <c r="CB59" s="123">
        <f t="shared" si="522"/>
        <v>2</v>
      </c>
      <c r="CC59" s="123">
        <f t="shared" si="523"/>
        <v>1</v>
      </c>
      <c r="CD59" s="123">
        <f t="shared" si="524"/>
        <v>1</v>
      </c>
      <c r="CE59" s="172">
        <v>10</v>
      </c>
      <c r="CF59" s="109">
        <f t="shared" si="525"/>
        <v>1</v>
      </c>
      <c r="CG59" s="225">
        <v>1</v>
      </c>
      <c r="CH59" s="51">
        <f t="shared" si="526"/>
        <v>10</v>
      </c>
      <c r="CI59" s="115">
        <f t="shared" si="527"/>
        <v>1</v>
      </c>
      <c r="CJ59" s="116">
        <f t="shared" si="528"/>
        <v>1</v>
      </c>
      <c r="CK59" s="116">
        <f t="shared" si="529"/>
        <v>1</v>
      </c>
      <c r="CL59" s="60">
        <f t="shared" si="530"/>
        <v>10.431818181818182</v>
      </c>
      <c r="CM59" s="137">
        <f t="shared" si="531"/>
        <v>30</v>
      </c>
      <c r="CN59" s="59">
        <f t="shared" si="532"/>
        <v>7</v>
      </c>
      <c r="CO59" s="61">
        <f t="shared" si="533"/>
        <v>1</v>
      </c>
      <c r="CP59" s="55" t="str">
        <f t="shared" si="534"/>
        <v xml:space="preserve">ناجح (ة)  </v>
      </c>
      <c r="CQ59" s="54">
        <f t="shared" si="535"/>
        <v>9.3146590909090907</v>
      </c>
      <c r="CR59" s="55" t="str">
        <f t="shared" si="536"/>
        <v xml:space="preserve">مؤجل (ة) </v>
      </c>
      <c r="CS59" s="13" t="str">
        <f t="shared" si="537"/>
        <v xml:space="preserve">الدورة الأولى </v>
      </c>
      <c r="CT59" s="204">
        <f t="shared" si="538"/>
        <v>9.3146590909090907</v>
      </c>
      <c r="CU59" s="204" t="s">
        <v>39</v>
      </c>
      <c r="CV59" s="208" t="e">
        <f>#REF!</f>
        <v>#REF!</v>
      </c>
      <c r="CW59" s="204" t="e">
        <f>#REF!</f>
        <v>#REF!</v>
      </c>
      <c r="CX59" s="204" t="e">
        <f>#REF!</f>
        <v>#REF!</v>
      </c>
      <c r="CY59" s="204" t="e">
        <f>#REF!</f>
        <v>#REF!</v>
      </c>
      <c r="CZ59" s="204" t="e">
        <f>#REF!</f>
        <v>#REF!</v>
      </c>
      <c r="DA59" s="204" t="e">
        <f>#REF!</f>
        <v>#REF!</v>
      </c>
      <c r="DB59" s="204" t="e">
        <f t="shared" si="539"/>
        <v>#REF!</v>
      </c>
      <c r="DC59" s="204" t="e">
        <f>#REF!</f>
        <v>#REF!</v>
      </c>
      <c r="DD59" s="204" t="e">
        <f>#REF!</f>
        <v>#REF!</v>
      </c>
      <c r="DE59" s="204" t="e">
        <f>#REF!</f>
        <v>#REF!</v>
      </c>
      <c r="DF59" s="204" t="e">
        <f>#REF!</f>
        <v>#REF!</v>
      </c>
      <c r="DG59" s="204" t="e">
        <f>#REF!</f>
        <v>#REF!</v>
      </c>
      <c r="DH59" s="204" t="e">
        <f>#REF!</f>
        <v>#REF!</v>
      </c>
      <c r="DI59" s="204" t="e">
        <f t="shared" si="540"/>
        <v>#REF!</v>
      </c>
      <c r="DJ59" s="208">
        <f t="shared" si="541"/>
        <v>8.1974999999999998</v>
      </c>
      <c r="DK59" s="208">
        <f t="shared" si="542"/>
        <v>19</v>
      </c>
      <c r="DL59" s="204">
        <f t="shared" si="543"/>
        <v>1</v>
      </c>
      <c r="DM59" s="208">
        <f t="shared" si="544"/>
        <v>10.431818181818182</v>
      </c>
      <c r="DN59" s="208">
        <f t="shared" si="545"/>
        <v>30</v>
      </c>
      <c r="DO59" s="208">
        <f t="shared" si="546"/>
        <v>49</v>
      </c>
      <c r="DP59" s="204">
        <f t="shared" si="547"/>
        <v>1</v>
      </c>
      <c r="DQ59" s="204" t="e">
        <f t="shared" si="548"/>
        <v>#REF!</v>
      </c>
      <c r="DR59" s="20" t="e">
        <f t="shared" si="549"/>
        <v>#REF!</v>
      </c>
      <c r="DS59" s="66" t="e">
        <f t="shared" si="550"/>
        <v>#REF!</v>
      </c>
      <c r="DT59" s="185" t="e">
        <f t="shared" si="551"/>
        <v>#REF!</v>
      </c>
      <c r="DU59" s="224">
        <v>0</v>
      </c>
      <c r="DV59" s="32">
        <v>0</v>
      </c>
      <c r="DW59" s="32">
        <v>2</v>
      </c>
      <c r="DX59" s="103">
        <f t="shared" si="552"/>
        <v>0</v>
      </c>
      <c r="DY59" s="103">
        <f t="shared" si="553"/>
        <v>0.5</v>
      </c>
      <c r="DZ59" s="103">
        <f t="shared" si="554"/>
        <v>0.5</v>
      </c>
      <c r="EA59" s="103">
        <f t="shared" si="555"/>
        <v>0.98</v>
      </c>
      <c r="EB59" s="105" t="e">
        <f t="shared" si="556"/>
        <v>#REF!</v>
      </c>
      <c r="EC59" s="29"/>
      <c r="EE59" s="171" t="str">
        <f t="shared" si="557"/>
        <v xml:space="preserve">حربي </v>
      </c>
      <c r="EF59" s="171" t="str">
        <f t="shared" si="558"/>
        <v xml:space="preserve"> رزيقة</v>
      </c>
      <c r="EG59" s="19" t="e">
        <f t="shared" si="559"/>
        <v>#REF!</v>
      </c>
      <c r="EH59" s="19" t="e">
        <f t="shared" si="560"/>
        <v>#REF!</v>
      </c>
      <c r="EI59" s="19" t="e">
        <f t="shared" si="561"/>
        <v>#REF!</v>
      </c>
      <c r="EJ59" s="19" t="e">
        <f t="shared" si="562"/>
        <v>#REF!</v>
      </c>
      <c r="EK59" s="19" t="str">
        <f t="shared" si="563"/>
        <v xml:space="preserve"> راسب(ة) </v>
      </c>
      <c r="EL59" s="172">
        <f t="shared" si="564"/>
        <v>49</v>
      </c>
    </row>
    <row r="60" spans="2:142" s="106" customFormat="1" ht="14.1" customHeight="1">
      <c r="B60" s="35">
        <v>37</v>
      </c>
      <c r="C60" s="181" t="s">
        <v>97</v>
      </c>
      <c r="D60" s="181" t="s">
        <v>98</v>
      </c>
      <c r="E60" s="150">
        <v>17</v>
      </c>
      <c r="F60" s="8">
        <f t="shared" si="476"/>
        <v>0</v>
      </c>
      <c r="G60" s="8">
        <v>1</v>
      </c>
      <c r="H60" s="15">
        <v>17.5</v>
      </c>
      <c r="I60" s="8">
        <f t="shared" si="477"/>
        <v>0</v>
      </c>
      <c r="J60" s="8">
        <v>1</v>
      </c>
      <c r="K60" s="6">
        <v>13</v>
      </c>
      <c r="L60" s="8">
        <f t="shared" si="478"/>
        <v>0</v>
      </c>
      <c r="M60" s="8">
        <v>1</v>
      </c>
      <c r="N60" s="3">
        <f t="shared" si="479"/>
        <v>7.916666666666667</v>
      </c>
      <c r="O60" s="203">
        <f t="shared" si="480"/>
        <v>0</v>
      </c>
      <c r="P60" s="203">
        <f t="shared" si="481"/>
        <v>3</v>
      </c>
      <c r="Q60" s="203">
        <f t="shared" si="482"/>
        <v>1</v>
      </c>
      <c r="R60" s="6">
        <v>16</v>
      </c>
      <c r="S60" s="149">
        <f t="shared" si="483"/>
        <v>0</v>
      </c>
      <c r="T60" s="8">
        <v>1</v>
      </c>
      <c r="U60" s="150">
        <v>13.5</v>
      </c>
      <c r="V60" s="149">
        <f t="shared" si="484"/>
        <v>0</v>
      </c>
      <c r="W60" s="8">
        <v>1</v>
      </c>
      <c r="X60" s="3">
        <f t="shared" si="485"/>
        <v>7.375</v>
      </c>
      <c r="Y60" s="7">
        <f t="shared" si="486"/>
        <v>0</v>
      </c>
      <c r="Z60" s="7">
        <f t="shared" si="487"/>
        <v>2</v>
      </c>
      <c r="AA60" s="7">
        <f t="shared" si="488"/>
        <v>1</v>
      </c>
      <c r="AB60" s="6">
        <v>7.12</v>
      </c>
      <c r="AC60" s="8">
        <f t="shared" si="489"/>
        <v>0</v>
      </c>
      <c r="AD60" s="8">
        <v>1</v>
      </c>
      <c r="AE60" s="3">
        <f t="shared" si="490"/>
        <v>7.12</v>
      </c>
      <c r="AF60" s="7">
        <f t="shared" si="491"/>
        <v>0</v>
      </c>
      <c r="AG60" s="7">
        <f t="shared" si="492"/>
        <v>1</v>
      </c>
      <c r="AH60" s="7">
        <f t="shared" si="493"/>
        <v>1</v>
      </c>
      <c r="AI60" s="208">
        <v>9.75</v>
      </c>
      <c r="AJ60" s="8">
        <f t="shared" si="494"/>
        <v>0</v>
      </c>
      <c r="AK60" s="8">
        <v>1</v>
      </c>
      <c r="AL60" s="3">
        <f t="shared" si="495"/>
        <v>9.75</v>
      </c>
      <c r="AM60" s="7">
        <f t="shared" si="496"/>
        <v>0</v>
      </c>
      <c r="AN60" s="7">
        <f t="shared" si="497"/>
        <v>1</v>
      </c>
      <c r="AO60" s="7">
        <f t="shared" si="498"/>
        <v>1</v>
      </c>
      <c r="AP60" s="57">
        <f t="shared" si="499"/>
        <v>7.8225000000000007</v>
      </c>
      <c r="AQ60" s="56">
        <f t="shared" si="500"/>
        <v>0</v>
      </c>
      <c r="AR60" s="178" t="str">
        <f t="shared" si="501"/>
        <v xml:space="preserve">مؤجل (ة) </v>
      </c>
      <c r="AS60" s="56">
        <f t="shared" si="502"/>
        <v>7</v>
      </c>
      <c r="AT60" s="56">
        <f t="shared" si="503"/>
        <v>1</v>
      </c>
      <c r="AU60" s="204" t="str">
        <f t="shared" si="504"/>
        <v xml:space="preserve">الدورة الأولى </v>
      </c>
      <c r="AV60" s="213" t="s">
        <v>39</v>
      </c>
      <c r="AW60" s="13"/>
      <c r="AX60" s="19">
        <v>19</v>
      </c>
      <c r="AY60" s="210" t="str">
        <f t="shared" si="505"/>
        <v xml:space="preserve">سعيدي </v>
      </c>
      <c r="AZ60" s="210" t="str">
        <f t="shared" si="506"/>
        <v xml:space="preserve"> عزيزة</v>
      </c>
      <c r="BA60" s="172">
        <v>27</v>
      </c>
      <c r="BB60" s="19">
        <f t="shared" si="507"/>
        <v>6</v>
      </c>
      <c r="BC60" s="19">
        <v>1</v>
      </c>
      <c r="BD60" s="172">
        <v>12.5</v>
      </c>
      <c r="BE60" s="19">
        <f t="shared" si="508"/>
        <v>0</v>
      </c>
      <c r="BF60" s="19">
        <v>1</v>
      </c>
      <c r="BG60" s="172">
        <v>24.5</v>
      </c>
      <c r="BH60" s="19">
        <f t="shared" si="509"/>
        <v>6</v>
      </c>
      <c r="BI60" s="19">
        <v>1</v>
      </c>
      <c r="BJ60" s="192">
        <f t="shared" si="510"/>
        <v>10.666666666666666</v>
      </c>
      <c r="BK60" s="196">
        <f t="shared" si="511"/>
        <v>18</v>
      </c>
      <c r="BL60" s="123">
        <f t="shared" si="512"/>
        <v>3</v>
      </c>
      <c r="BM60" s="123">
        <f t="shared" si="513"/>
        <v>1</v>
      </c>
      <c r="BN60" s="172">
        <v>26.75</v>
      </c>
      <c r="BO60" s="21">
        <f t="shared" si="514"/>
        <v>3</v>
      </c>
      <c r="BP60" s="21">
        <v>1</v>
      </c>
      <c r="BQ60" s="82">
        <v>14</v>
      </c>
      <c r="BR60" s="21">
        <f t="shared" si="515"/>
        <v>4</v>
      </c>
      <c r="BS60" s="21">
        <v>1</v>
      </c>
      <c r="BT60" s="135">
        <f t="shared" si="516"/>
        <v>14</v>
      </c>
      <c r="BU60" s="123">
        <f t="shared" si="517"/>
        <v>4</v>
      </c>
      <c r="BV60" s="123">
        <f t="shared" si="518"/>
        <v>2</v>
      </c>
      <c r="BW60" s="123">
        <f t="shared" si="519"/>
        <v>1</v>
      </c>
      <c r="BX60" s="84">
        <v>13</v>
      </c>
      <c r="BY60" s="109">
        <f t="shared" si="520"/>
        <v>2</v>
      </c>
      <c r="BZ60" s="225">
        <v>1</v>
      </c>
      <c r="CA60" s="132">
        <f t="shared" si="521"/>
        <v>13</v>
      </c>
      <c r="CB60" s="123">
        <f t="shared" si="522"/>
        <v>2</v>
      </c>
      <c r="CC60" s="123">
        <f t="shared" si="523"/>
        <v>1</v>
      </c>
      <c r="CD60" s="123">
        <f t="shared" si="524"/>
        <v>1</v>
      </c>
      <c r="CE60" s="172">
        <v>10.5</v>
      </c>
      <c r="CF60" s="109">
        <f t="shared" si="525"/>
        <v>1</v>
      </c>
      <c r="CG60" s="225">
        <v>1</v>
      </c>
      <c r="CH60" s="51">
        <f t="shared" si="526"/>
        <v>10.5</v>
      </c>
      <c r="CI60" s="115">
        <f t="shared" si="527"/>
        <v>1</v>
      </c>
      <c r="CJ60" s="116">
        <f t="shared" si="528"/>
        <v>1</v>
      </c>
      <c r="CK60" s="116">
        <f t="shared" si="529"/>
        <v>1</v>
      </c>
      <c r="CL60" s="60">
        <f t="shared" si="530"/>
        <v>11.659090909090908</v>
      </c>
      <c r="CM60" s="137">
        <f t="shared" si="531"/>
        <v>30</v>
      </c>
      <c r="CN60" s="59">
        <f t="shared" si="532"/>
        <v>7</v>
      </c>
      <c r="CO60" s="61">
        <f t="shared" si="533"/>
        <v>1</v>
      </c>
      <c r="CP60" s="55" t="str">
        <f t="shared" si="534"/>
        <v xml:space="preserve">ناجح (ة)  </v>
      </c>
      <c r="CQ60" s="54">
        <f t="shared" si="535"/>
        <v>9.740795454545454</v>
      </c>
      <c r="CR60" s="55" t="str">
        <f t="shared" si="536"/>
        <v xml:space="preserve">مؤجل (ة) </v>
      </c>
      <c r="CS60" s="13" t="str">
        <f t="shared" si="537"/>
        <v xml:space="preserve">الدورة الأولى </v>
      </c>
      <c r="CT60" s="204">
        <f t="shared" si="538"/>
        <v>9.740795454545454</v>
      </c>
      <c r="CU60" s="204" t="s">
        <v>39</v>
      </c>
      <c r="CV60" s="208" t="e">
        <f>#REF!</f>
        <v>#REF!</v>
      </c>
      <c r="CW60" s="204" t="e">
        <f>#REF!</f>
        <v>#REF!</v>
      </c>
      <c r="CX60" s="204" t="e">
        <f>#REF!</f>
        <v>#REF!</v>
      </c>
      <c r="CY60" s="204" t="e">
        <f>#REF!</f>
        <v>#REF!</v>
      </c>
      <c r="CZ60" s="204" t="e">
        <f>#REF!</f>
        <v>#REF!</v>
      </c>
      <c r="DA60" s="204" t="e">
        <f>#REF!</f>
        <v>#REF!</v>
      </c>
      <c r="DB60" s="204" t="e">
        <f t="shared" si="539"/>
        <v>#REF!</v>
      </c>
      <c r="DC60" s="204" t="e">
        <f>#REF!</f>
        <v>#REF!</v>
      </c>
      <c r="DD60" s="204" t="e">
        <f>#REF!</f>
        <v>#REF!</v>
      </c>
      <c r="DE60" s="204" t="e">
        <f>#REF!</f>
        <v>#REF!</v>
      </c>
      <c r="DF60" s="204" t="e">
        <f>#REF!</f>
        <v>#REF!</v>
      </c>
      <c r="DG60" s="204" t="e">
        <f>#REF!</f>
        <v>#REF!</v>
      </c>
      <c r="DH60" s="204" t="e">
        <f>#REF!</f>
        <v>#REF!</v>
      </c>
      <c r="DI60" s="204" t="e">
        <f t="shared" si="540"/>
        <v>#REF!</v>
      </c>
      <c r="DJ60" s="208">
        <f t="shared" si="541"/>
        <v>7.8225000000000007</v>
      </c>
      <c r="DK60" s="208">
        <f t="shared" si="542"/>
        <v>0</v>
      </c>
      <c r="DL60" s="204">
        <f t="shared" si="543"/>
        <v>1</v>
      </c>
      <c r="DM60" s="208">
        <f t="shared" si="544"/>
        <v>11.659090909090908</v>
      </c>
      <c r="DN60" s="208">
        <f t="shared" si="545"/>
        <v>30</v>
      </c>
      <c r="DO60" s="208">
        <f t="shared" si="546"/>
        <v>30</v>
      </c>
      <c r="DP60" s="204">
        <f t="shared" si="547"/>
        <v>1</v>
      </c>
      <c r="DQ60" s="204" t="e">
        <f t="shared" si="548"/>
        <v>#REF!</v>
      </c>
      <c r="DR60" s="20" t="e">
        <f t="shared" si="549"/>
        <v>#REF!</v>
      </c>
      <c r="DS60" s="66" t="e">
        <f t="shared" si="550"/>
        <v>#REF!</v>
      </c>
      <c r="DT60" s="185" t="e">
        <f t="shared" si="551"/>
        <v>#REF!</v>
      </c>
      <c r="DU60" s="224">
        <v>0</v>
      </c>
      <c r="DV60" s="32">
        <v>0</v>
      </c>
      <c r="DW60" s="32">
        <v>0</v>
      </c>
      <c r="DX60" s="103">
        <f t="shared" si="552"/>
        <v>0</v>
      </c>
      <c r="DY60" s="103">
        <f t="shared" si="553"/>
        <v>0</v>
      </c>
      <c r="DZ60" s="103">
        <f t="shared" si="554"/>
        <v>0</v>
      </c>
      <c r="EA60" s="103">
        <f t="shared" si="555"/>
        <v>1</v>
      </c>
      <c r="EB60" s="105" t="e">
        <f t="shared" si="556"/>
        <v>#REF!</v>
      </c>
      <c r="EC60" s="29"/>
      <c r="EE60" s="171" t="str">
        <f t="shared" si="557"/>
        <v xml:space="preserve">سعيدي </v>
      </c>
      <c r="EF60" s="171" t="str">
        <f t="shared" si="558"/>
        <v xml:space="preserve"> عزيزة</v>
      </c>
      <c r="EG60" s="19" t="e">
        <f t="shared" si="559"/>
        <v>#REF!</v>
      </c>
      <c r="EH60" s="19" t="e">
        <f t="shared" si="560"/>
        <v>#REF!</v>
      </c>
      <c r="EI60" s="19" t="e">
        <f t="shared" si="561"/>
        <v>#REF!</v>
      </c>
      <c r="EJ60" s="19" t="e">
        <f t="shared" si="562"/>
        <v>#REF!</v>
      </c>
      <c r="EK60" s="19" t="str">
        <f t="shared" si="563"/>
        <v xml:space="preserve"> راسب(ة) </v>
      </c>
      <c r="EL60" s="172">
        <f t="shared" si="564"/>
        <v>30</v>
      </c>
    </row>
    <row r="61" spans="2:142" s="106" customFormat="1" ht="14.1" customHeight="1">
      <c r="B61" s="35">
        <v>38</v>
      </c>
      <c r="C61" s="181" t="s">
        <v>100</v>
      </c>
      <c r="D61" s="181" t="s">
        <v>101</v>
      </c>
      <c r="E61" s="150">
        <v>21</v>
      </c>
      <c r="F61" s="8">
        <f t="shared" si="476"/>
        <v>6</v>
      </c>
      <c r="G61" s="8">
        <v>1</v>
      </c>
      <c r="H61" s="15">
        <v>19</v>
      </c>
      <c r="I61" s="8">
        <f t="shared" si="477"/>
        <v>0</v>
      </c>
      <c r="J61" s="8">
        <v>1</v>
      </c>
      <c r="K61" s="6">
        <v>31</v>
      </c>
      <c r="L61" s="8">
        <f t="shared" si="478"/>
        <v>6</v>
      </c>
      <c r="M61" s="8">
        <v>1</v>
      </c>
      <c r="N61" s="3">
        <f t="shared" si="479"/>
        <v>11.833333333333334</v>
      </c>
      <c r="O61" s="203">
        <f t="shared" si="480"/>
        <v>18</v>
      </c>
      <c r="P61" s="203">
        <f t="shared" si="481"/>
        <v>3</v>
      </c>
      <c r="Q61" s="203">
        <f t="shared" si="482"/>
        <v>1</v>
      </c>
      <c r="R61" s="6">
        <v>17</v>
      </c>
      <c r="S61" s="149">
        <f t="shared" si="483"/>
        <v>0</v>
      </c>
      <c r="T61" s="8">
        <v>1</v>
      </c>
      <c r="U61" s="150">
        <v>20</v>
      </c>
      <c r="V61" s="149">
        <f t="shared" si="484"/>
        <v>4</v>
      </c>
      <c r="W61" s="8">
        <v>1</v>
      </c>
      <c r="X61" s="3">
        <f t="shared" si="485"/>
        <v>9.25</v>
      </c>
      <c r="Y61" s="7">
        <f t="shared" si="486"/>
        <v>4</v>
      </c>
      <c r="Z61" s="7">
        <f t="shared" si="487"/>
        <v>2</v>
      </c>
      <c r="AA61" s="7">
        <f t="shared" si="488"/>
        <v>1</v>
      </c>
      <c r="AB61" s="6">
        <v>10.5</v>
      </c>
      <c r="AC61" s="8">
        <f t="shared" si="489"/>
        <v>2</v>
      </c>
      <c r="AD61" s="8">
        <v>1</v>
      </c>
      <c r="AE61" s="3">
        <f t="shared" si="490"/>
        <v>10.5</v>
      </c>
      <c r="AF61" s="7">
        <f t="shared" si="491"/>
        <v>2</v>
      </c>
      <c r="AG61" s="7">
        <f t="shared" si="492"/>
        <v>1</v>
      </c>
      <c r="AH61" s="7">
        <f t="shared" si="493"/>
        <v>1</v>
      </c>
      <c r="AI61" s="208">
        <v>5</v>
      </c>
      <c r="AJ61" s="8">
        <f t="shared" si="494"/>
        <v>0</v>
      </c>
      <c r="AK61" s="8">
        <v>1</v>
      </c>
      <c r="AL61" s="3">
        <f t="shared" si="495"/>
        <v>5</v>
      </c>
      <c r="AM61" s="7">
        <f t="shared" si="496"/>
        <v>0</v>
      </c>
      <c r="AN61" s="7">
        <f t="shared" si="497"/>
        <v>1</v>
      </c>
      <c r="AO61" s="7">
        <f t="shared" si="498"/>
        <v>1</v>
      </c>
      <c r="AP61" s="57">
        <f t="shared" si="499"/>
        <v>10.291666666666666</v>
      </c>
      <c r="AQ61" s="56">
        <f t="shared" si="500"/>
        <v>30</v>
      </c>
      <c r="AR61" s="178" t="str">
        <f t="shared" si="501"/>
        <v xml:space="preserve">ناجح(ة)  </v>
      </c>
      <c r="AS61" s="56">
        <f t="shared" si="502"/>
        <v>7</v>
      </c>
      <c r="AT61" s="56">
        <f t="shared" si="503"/>
        <v>1</v>
      </c>
      <c r="AU61" s="204" t="str">
        <f t="shared" si="504"/>
        <v xml:space="preserve">الدورة الأولى </v>
      </c>
      <c r="AV61" s="213" t="s">
        <v>39</v>
      </c>
      <c r="AW61" s="13"/>
      <c r="AX61" s="19">
        <v>23</v>
      </c>
      <c r="AY61" s="210" t="str">
        <f>C61</f>
        <v xml:space="preserve">عاشوري </v>
      </c>
      <c r="AZ61" s="210" t="str">
        <f>D61</f>
        <v xml:space="preserve"> ندير</v>
      </c>
      <c r="BA61" s="172">
        <v>22</v>
      </c>
      <c r="BB61" s="19">
        <f t="shared" si="507"/>
        <v>6</v>
      </c>
      <c r="BC61" s="19">
        <v>1</v>
      </c>
      <c r="BD61" s="172">
        <v>14</v>
      </c>
      <c r="BE61" s="19">
        <f t="shared" si="508"/>
        <v>0</v>
      </c>
      <c r="BF61" s="19">
        <v>1</v>
      </c>
      <c r="BG61" s="172">
        <v>18.5</v>
      </c>
      <c r="BH61" s="19">
        <f t="shared" si="509"/>
        <v>0</v>
      </c>
      <c r="BI61" s="19">
        <v>1</v>
      </c>
      <c r="BJ61" s="192">
        <f t="shared" si="510"/>
        <v>9.0833333333333339</v>
      </c>
      <c r="BK61" s="196">
        <f t="shared" si="511"/>
        <v>6</v>
      </c>
      <c r="BL61" s="123">
        <f t="shared" si="512"/>
        <v>3</v>
      </c>
      <c r="BM61" s="123">
        <f t="shared" si="513"/>
        <v>1</v>
      </c>
      <c r="BN61" s="172">
        <v>20</v>
      </c>
      <c r="BO61" s="21">
        <f t="shared" si="514"/>
        <v>3</v>
      </c>
      <c r="BP61" s="21">
        <v>1</v>
      </c>
      <c r="BQ61" s="82">
        <v>13</v>
      </c>
      <c r="BR61" s="21">
        <f t="shared" si="515"/>
        <v>4</v>
      </c>
      <c r="BS61" s="21">
        <v>1</v>
      </c>
      <c r="BT61" s="135">
        <f t="shared" si="516"/>
        <v>13</v>
      </c>
      <c r="BU61" s="123">
        <f t="shared" si="517"/>
        <v>4</v>
      </c>
      <c r="BV61" s="123">
        <f t="shared" si="518"/>
        <v>2</v>
      </c>
      <c r="BW61" s="123">
        <f t="shared" si="519"/>
        <v>1</v>
      </c>
      <c r="BX61" s="84">
        <v>14</v>
      </c>
      <c r="BY61" s="109">
        <f t="shared" si="520"/>
        <v>2</v>
      </c>
      <c r="BZ61" s="225">
        <v>1</v>
      </c>
      <c r="CA61" s="132">
        <f t="shared" si="521"/>
        <v>14</v>
      </c>
      <c r="CB61" s="123">
        <f t="shared" si="522"/>
        <v>2</v>
      </c>
      <c r="CC61" s="123">
        <f t="shared" si="523"/>
        <v>1</v>
      </c>
      <c r="CD61" s="123">
        <f t="shared" si="524"/>
        <v>1</v>
      </c>
      <c r="CE61" s="172">
        <v>4.5</v>
      </c>
      <c r="CF61" s="109">
        <f t="shared" si="525"/>
        <v>0</v>
      </c>
      <c r="CG61" s="225">
        <v>1</v>
      </c>
      <c r="CH61" s="51">
        <f t="shared" si="526"/>
        <v>4.5</v>
      </c>
      <c r="CI61" s="115">
        <f t="shared" si="527"/>
        <v>0</v>
      </c>
      <c r="CJ61" s="116">
        <f t="shared" si="528"/>
        <v>1</v>
      </c>
      <c r="CK61" s="116">
        <f t="shared" si="529"/>
        <v>1</v>
      </c>
      <c r="CL61" s="60">
        <f t="shared" si="530"/>
        <v>9.6363636363636367</v>
      </c>
      <c r="CM61" s="137">
        <f t="shared" si="531"/>
        <v>12</v>
      </c>
      <c r="CN61" s="59">
        <f t="shared" si="532"/>
        <v>7</v>
      </c>
      <c r="CO61" s="61">
        <f t="shared" si="533"/>
        <v>1</v>
      </c>
      <c r="CP61" s="55" t="str">
        <f t="shared" si="534"/>
        <v xml:space="preserve">مؤجل (ة) </v>
      </c>
      <c r="CQ61" s="54">
        <f t="shared" si="535"/>
        <v>9.9640151515151523</v>
      </c>
      <c r="CR61" s="55" t="str">
        <f t="shared" si="536"/>
        <v xml:space="preserve">مؤجل (ة) </v>
      </c>
      <c r="CS61" s="13" t="str">
        <f t="shared" si="537"/>
        <v xml:space="preserve">الدورة الأولى </v>
      </c>
      <c r="CT61" s="204">
        <f t="shared" si="538"/>
        <v>9.9640151515151523</v>
      </c>
      <c r="CU61" s="204" t="s">
        <v>39</v>
      </c>
      <c r="CV61" s="208" t="e">
        <f>#REF!</f>
        <v>#REF!</v>
      </c>
      <c r="CW61" s="204" t="e">
        <f>#REF!</f>
        <v>#REF!</v>
      </c>
      <c r="CX61" s="204" t="e">
        <f>#REF!</f>
        <v>#REF!</v>
      </c>
      <c r="CY61" s="204" t="e">
        <f>#REF!</f>
        <v>#REF!</v>
      </c>
      <c r="CZ61" s="204" t="e">
        <f>#REF!</f>
        <v>#REF!</v>
      </c>
      <c r="DA61" s="204" t="e">
        <f>#REF!</f>
        <v>#REF!</v>
      </c>
      <c r="DB61" s="204" t="e">
        <f t="shared" si="539"/>
        <v>#REF!</v>
      </c>
      <c r="DC61" s="204" t="e">
        <f>#REF!</f>
        <v>#REF!</v>
      </c>
      <c r="DD61" s="204" t="e">
        <f>#REF!</f>
        <v>#REF!</v>
      </c>
      <c r="DE61" s="204" t="e">
        <f>#REF!</f>
        <v>#REF!</v>
      </c>
      <c r="DF61" s="204" t="e">
        <f>#REF!</f>
        <v>#REF!</v>
      </c>
      <c r="DG61" s="204" t="e">
        <f>#REF!</f>
        <v>#REF!</v>
      </c>
      <c r="DH61" s="204" t="e">
        <f>#REF!</f>
        <v>#REF!</v>
      </c>
      <c r="DI61" s="204" t="e">
        <f t="shared" si="540"/>
        <v>#REF!</v>
      </c>
      <c r="DJ61" s="208">
        <f t="shared" si="541"/>
        <v>10.291666666666666</v>
      </c>
      <c r="DK61" s="208">
        <f t="shared" si="542"/>
        <v>30</v>
      </c>
      <c r="DL61" s="204">
        <f t="shared" si="543"/>
        <v>1</v>
      </c>
      <c r="DM61" s="208">
        <f t="shared" si="544"/>
        <v>9.6363636363636367</v>
      </c>
      <c r="DN61" s="208">
        <f t="shared" si="545"/>
        <v>12</v>
      </c>
      <c r="DO61" s="208">
        <f t="shared" si="546"/>
        <v>42</v>
      </c>
      <c r="DP61" s="204">
        <f t="shared" si="547"/>
        <v>1</v>
      </c>
      <c r="DQ61" s="204" t="e">
        <f t="shared" si="548"/>
        <v>#REF!</v>
      </c>
      <c r="DR61" s="20" t="e">
        <f t="shared" si="549"/>
        <v>#REF!</v>
      </c>
      <c r="DS61" s="66" t="e">
        <f t="shared" si="550"/>
        <v>#REF!</v>
      </c>
      <c r="DT61" s="185" t="e">
        <f t="shared" si="551"/>
        <v>#REF!</v>
      </c>
      <c r="DU61" s="224">
        <v>0</v>
      </c>
      <c r="DV61" s="32">
        <v>0</v>
      </c>
      <c r="DW61" s="32">
        <v>0</v>
      </c>
      <c r="DX61" s="103">
        <f t="shared" si="552"/>
        <v>0</v>
      </c>
      <c r="DY61" s="103">
        <f t="shared" si="553"/>
        <v>0</v>
      </c>
      <c r="DZ61" s="103">
        <f t="shared" si="554"/>
        <v>0</v>
      </c>
      <c r="EA61" s="103">
        <f t="shared" si="555"/>
        <v>1</v>
      </c>
      <c r="EB61" s="105" t="e">
        <f t="shared" si="556"/>
        <v>#REF!</v>
      </c>
      <c r="EC61" s="29"/>
      <c r="EE61" s="171" t="str">
        <f t="shared" si="557"/>
        <v xml:space="preserve">عاشوري </v>
      </c>
      <c r="EF61" s="171" t="str">
        <f t="shared" si="558"/>
        <v xml:space="preserve"> ندير</v>
      </c>
      <c r="EG61" s="19" t="e">
        <f t="shared" si="559"/>
        <v>#REF!</v>
      </c>
      <c r="EH61" s="19" t="e">
        <f t="shared" si="560"/>
        <v>#REF!</v>
      </c>
      <c r="EI61" s="19" t="e">
        <f t="shared" si="561"/>
        <v>#REF!</v>
      </c>
      <c r="EJ61" s="19" t="e">
        <f t="shared" si="562"/>
        <v>#REF!</v>
      </c>
      <c r="EK61" s="19" t="str">
        <f t="shared" si="563"/>
        <v xml:space="preserve"> راسب(ة) </v>
      </c>
      <c r="EL61" s="172">
        <f t="shared" si="564"/>
        <v>42</v>
      </c>
    </row>
    <row r="62" spans="2:142">
      <c r="B62" s="276" t="s">
        <v>151</v>
      </c>
      <c r="C62" s="273"/>
      <c r="D62" s="277"/>
      <c r="E62" s="281" t="s">
        <v>138</v>
      </c>
      <c r="F62" s="282"/>
      <c r="G62" s="283"/>
      <c r="H62" s="287" t="s">
        <v>160</v>
      </c>
      <c r="I62" s="288"/>
      <c r="J62" s="289"/>
      <c r="K62" s="266" t="s">
        <v>140</v>
      </c>
      <c r="L62" s="267"/>
      <c r="M62" s="268"/>
      <c r="N62" s="237"/>
      <c r="O62" s="237"/>
      <c r="P62" s="237"/>
      <c r="Q62" s="237"/>
      <c r="R62" s="266" t="s">
        <v>139</v>
      </c>
      <c r="S62" s="267"/>
      <c r="T62" s="268"/>
      <c r="U62" s="265" t="s">
        <v>161</v>
      </c>
      <c r="V62" s="265"/>
      <c r="W62" s="265"/>
      <c r="X62" s="237"/>
      <c r="Y62" s="237"/>
      <c r="Z62" s="237"/>
      <c r="AA62" s="237"/>
      <c r="AB62" s="266" t="s">
        <v>137</v>
      </c>
      <c r="AC62" s="267"/>
      <c r="AD62" s="268"/>
      <c r="AE62" s="237"/>
      <c r="AF62" s="237"/>
      <c r="AG62" s="237"/>
      <c r="AH62" s="237"/>
      <c r="AI62" s="272" t="s">
        <v>159</v>
      </c>
      <c r="AJ62" s="272"/>
      <c r="AK62" s="272"/>
      <c r="AL62" s="151"/>
      <c r="AM62" s="151"/>
      <c r="AN62" s="151"/>
      <c r="AO62" s="151"/>
      <c r="AP62" s="273" t="s">
        <v>64</v>
      </c>
      <c r="AQ62" s="273"/>
      <c r="AR62" s="273"/>
      <c r="AS62" s="273"/>
      <c r="AT62" s="273"/>
      <c r="AU62" s="273"/>
      <c r="AV62" s="238"/>
      <c r="AW62" s="13"/>
      <c r="AX62" s="275" t="str">
        <f>B62</f>
        <v>إمضاء الأساتذة</v>
      </c>
      <c r="AY62" s="275"/>
      <c r="AZ62" s="275"/>
      <c r="BA62" s="262" t="s">
        <v>140</v>
      </c>
      <c r="BB62" s="262"/>
      <c r="BC62" s="239"/>
      <c r="BD62" s="262" t="s">
        <v>167</v>
      </c>
      <c r="BE62" s="262"/>
      <c r="BF62" s="239"/>
      <c r="BG62" s="262" t="s">
        <v>166</v>
      </c>
      <c r="BH62" s="262"/>
      <c r="BI62" s="9"/>
      <c r="BJ62" s="240"/>
      <c r="BK62" s="241"/>
      <c r="BL62" s="9"/>
      <c r="BM62" s="9"/>
      <c r="BN62" s="263" t="s">
        <v>168</v>
      </c>
      <c r="BO62" s="263"/>
      <c r="BP62" s="239"/>
      <c r="BQ62" s="263" t="s">
        <v>166</v>
      </c>
      <c r="BR62" s="263"/>
      <c r="BS62" s="263"/>
      <c r="BT62" s="263"/>
      <c r="BU62" s="9"/>
      <c r="BV62" s="9"/>
      <c r="BW62" s="9"/>
      <c r="BX62" s="264" t="s">
        <v>169</v>
      </c>
      <c r="BY62" s="264"/>
      <c r="BZ62" s="9"/>
      <c r="CA62" s="240"/>
      <c r="CB62" s="9"/>
      <c r="CC62" s="9"/>
      <c r="CD62" s="9"/>
      <c r="CE62" s="262" t="s">
        <v>165</v>
      </c>
      <c r="CF62" s="262"/>
      <c r="CG62" s="262"/>
      <c r="CH62" s="257" t="s">
        <v>5</v>
      </c>
      <c r="CI62" s="258"/>
      <c r="CJ62" s="258"/>
      <c r="CK62" s="258"/>
      <c r="CL62" s="258"/>
      <c r="CM62" s="258"/>
      <c r="CN62" s="258"/>
      <c r="CO62" s="258"/>
      <c r="CP62" s="258"/>
      <c r="CQ62" s="258"/>
      <c r="CR62" s="258"/>
      <c r="CS62" s="13"/>
      <c r="CT62" s="236"/>
      <c r="CU62" s="236"/>
      <c r="CV62" s="236"/>
      <c r="CW62" s="236"/>
      <c r="CX62" s="236"/>
      <c r="CY62" s="236"/>
      <c r="CZ62" s="151"/>
      <c r="DA62" s="151"/>
      <c r="DB62" s="151"/>
      <c r="DC62" s="151"/>
      <c r="DD62" s="151"/>
      <c r="DE62" s="151"/>
      <c r="DF62" s="236"/>
      <c r="DG62" s="151"/>
      <c r="DH62" s="151"/>
      <c r="DI62" s="151"/>
      <c r="DJ62" s="151"/>
      <c r="DK62" s="151"/>
      <c r="DL62" s="151"/>
      <c r="DM62" s="236"/>
      <c r="DN62" s="151"/>
      <c r="DO62" s="151"/>
      <c r="DP62" s="151"/>
      <c r="DQ62" s="151"/>
      <c r="DR62" s="151"/>
      <c r="DS62" s="151"/>
      <c r="DT62" s="242"/>
      <c r="DU62" s="151"/>
      <c r="DV62" s="151"/>
      <c r="DW62" s="151"/>
      <c r="DX62" s="151"/>
      <c r="DY62" s="151"/>
      <c r="DZ62" s="151"/>
      <c r="EA62" s="151"/>
      <c r="EB62" s="151"/>
      <c r="EC62" s="151"/>
      <c r="ED62" s="151"/>
      <c r="EE62" s="151"/>
      <c r="EF62" s="151"/>
      <c r="EG62" s="151"/>
      <c r="EH62" s="151"/>
      <c r="EI62" s="151"/>
      <c r="EJ62" s="151"/>
      <c r="EK62" s="151"/>
      <c r="EL62" s="151"/>
    </row>
    <row r="63" spans="2:142">
      <c r="B63" s="278"/>
      <c r="C63" s="279"/>
      <c r="D63" s="280"/>
      <c r="E63" s="284"/>
      <c r="F63" s="285"/>
      <c r="G63" s="286"/>
      <c r="H63" s="290"/>
      <c r="I63" s="291"/>
      <c r="J63" s="292"/>
      <c r="K63" s="269"/>
      <c r="L63" s="270"/>
      <c r="M63" s="271"/>
      <c r="N63" s="180"/>
      <c r="O63" s="180"/>
      <c r="P63" s="180"/>
      <c r="Q63" s="180"/>
      <c r="R63" s="269"/>
      <c r="S63" s="270"/>
      <c r="T63" s="271"/>
      <c r="U63" s="265"/>
      <c r="V63" s="265"/>
      <c r="W63" s="265"/>
      <c r="X63" s="180"/>
      <c r="Y63" s="180"/>
      <c r="Z63" s="180"/>
      <c r="AA63" s="180"/>
      <c r="AB63" s="269"/>
      <c r="AC63" s="270"/>
      <c r="AD63" s="271"/>
      <c r="AE63" s="180"/>
      <c r="AF63" s="180"/>
      <c r="AG63" s="180"/>
      <c r="AH63" s="180"/>
      <c r="AI63" s="272"/>
      <c r="AJ63" s="272"/>
      <c r="AK63" s="272"/>
      <c r="AL63" s="63"/>
      <c r="AM63" s="63"/>
      <c r="AN63" s="63"/>
      <c r="AO63" s="63"/>
      <c r="AP63" s="274"/>
      <c r="AQ63" s="274"/>
      <c r="AR63" s="274"/>
      <c r="AS63" s="274"/>
      <c r="AT63" s="274"/>
      <c r="AU63" s="274"/>
      <c r="AV63" s="73"/>
      <c r="AW63" s="13"/>
      <c r="AX63" s="275"/>
      <c r="AY63" s="275"/>
      <c r="AZ63" s="275"/>
      <c r="BA63" s="262"/>
      <c r="BB63" s="262"/>
      <c r="BC63" s="198"/>
      <c r="BD63" s="262"/>
      <c r="BE63" s="262"/>
      <c r="BF63" s="198"/>
      <c r="BG63" s="262"/>
      <c r="BH63" s="262"/>
      <c r="BI63" s="199"/>
      <c r="BJ63" s="200"/>
      <c r="BK63" s="201"/>
      <c r="BL63" s="199"/>
      <c r="BM63" s="199"/>
      <c r="BN63" s="263"/>
      <c r="BO63" s="263"/>
      <c r="BP63" s="198"/>
      <c r="BQ63" s="263"/>
      <c r="BR63" s="263"/>
      <c r="BS63" s="263"/>
      <c r="BT63" s="263"/>
      <c r="BU63" s="199"/>
      <c r="BV63" s="199"/>
      <c r="BW63" s="199"/>
      <c r="BX63" s="264"/>
      <c r="BY63" s="264"/>
      <c r="BZ63" s="199"/>
      <c r="CA63" s="200"/>
      <c r="CB63" s="199"/>
      <c r="CC63" s="199"/>
      <c r="CD63" s="199"/>
      <c r="CE63" s="262"/>
      <c r="CF63" s="262"/>
      <c r="CG63" s="262"/>
      <c r="CH63" s="259"/>
      <c r="CI63" s="260"/>
      <c r="CJ63" s="260"/>
      <c r="CK63" s="260"/>
      <c r="CL63" s="260"/>
      <c r="CM63" s="260"/>
      <c r="CN63" s="260"/>
      <c r="CO63" s="260"/>
      <c r="CP63" s="260"/>
      <c r="CQ63" s="260"/>
      <c r="CR63" s="260"/>
      <c r="CS63" s="13"/>
      <c r="CT63" s="37"/>
      <c r="CU63" s="37"/>
      <c r="CV63" s="37"/>
      <c r="CW63" s="37"/>
      <c r="CX63" s="37"/>
      <c r="CY63" s="37"/>
      <c r="CZ63" s="63"/>
      <c r="DA63" s="63"/>
      <c r="DB63" s="63"/>
      <c r="DC63" s="63"/>
      <c r="DD63" s="63"/>
      <c r="DE63" s="63"/>
      <c r="DF63" s="37"/>
      <c r="DG63" s="63"/>
      <c r="DH63" s="63"/>
      <c r="DI63" s="63"/>
      <c r="DJ63" s="63"/>
      <c r="DK63" s="63"/>
      <c r="DL63" s="63"/>
      <c r="DM63" s="37"/>
      <c r="DN63" s="63"/>
      <c r="DO63" s="63"/>
      <c r="DP63" s="63"/>
      <c r="DQ63" s="63"/>
      <c r="DR63" s="63"/>
      <c r="DS63" s="63"/>
      <c r="DT63" s="186"/>
      <c r="DU63" s="63"/>
      <c r="DV63" s="63"/>
      <c r="DW63" s="4"/>
      <c r="DX63" s="106"/>
      <c r="DY63" s="106"/>
      <c r="DZ63" s="106"/>
      <c r="EA63" s="106"/>
      <c r="ED63" s="106"/>
      <c r="EE63" s="106"/>
      <c r="EF63" s="106"/>
      <c r="EG63" s="106"/>
      <c r="EH63" s="106"/>
      <c r="EI63" s="106"/>
      <c r="EJ63" s="106"/>
      <c r="EK63" s="106"/>
      <c r="EL63" s="106"/>
    </row>
    <row r="66" spans="91:101">
      <c r="CM66" s="260"/>
      <c r="CN66" s="260"/>
      <c r="CO66" s="260"/>
      <c r="CP66" s="260"/>
      <c r="CQ66" s="260"/>
      <c r="CR66" s="260"/>
      <c r="CS66" s="260"/>
      <c r="CT66" s="260"/>
      <c r="CU66" s="260"/>
      <c r="CV66" s="260"/>
      <c r="CW66" s="260"/>
    </row>
    <row r="67" spans="91:101">
      <c r="CM67" s="260"/>
      <c r="CN67" s="260"/>
      <c r="CO67" s="260"/>
      <c r="CP67" s="260"/>
      <c r="CQ67" s="260"/>
      <c r="CR67" s="260"/>
      <c r="CS67" s="260"/>
      <c r="CT67" s="260"/>
      <c r="CU67" s="260"/>
      <c r="CV67" s="260"/>
      <c r="CW67" s="260"/>
    </row>
  </sheetData>
  <mergeCells count="213">
    <mergeCell ref="AP62:AU63"/>
    <mergeCell ref="AX62:AZ63"/>
    <mergeCell ref="BA62:BB63"/>
    <mergeCell ref="BD62:BE63"/>
    <mergeCell ref="BG62:BH63"/>
    <mergeCell ref="BN62:BO63"/>
    <mergeCell ref="BQ62:BT63"/>
    <mergeCell ref="BX62:BY63"/>
    <mergeCell ref="CE62:CG63"/>
    <mergeCell ref="B62:D63"/>
    <mergeCell ref="E62:G63"/>
    <mergeCell ref="H62:J63"/>
    <mergeCell ref="K62:M63"/>
    <mergeCell ref="R62:T63"/>
    <mergeCell ref="U62:W63"/>
    <mergeCell ref="AB62:AD63"/>
    <mergeCell ref="AI62:AK63"/>
    <mergeCell ref="EL52:EL55"/>
    <mergeCell ref="CM66:CW67"/>
    <mergeCell ref="CH62:CR63"/>
    <mergeCell ref="CE50:CH50"/>
    <mergeCell ref="CV55:CW55"/>
    <mergeCell ref="CY55:CZ55"/>
    <mergeCell ref="DC55:DD55"/>
    <mergeCell ref="DF55:DG55"/>
    <mergeCell ref="DJ55:DK55"/>
    <mergeCell ref="DM55:DN55"/>
    <mergeCell ref="CT53:CT55"/>
    <mergeCell ref="AX53:AX55"/>
    <mergeCell ref="AY53:AY55"/>
    <mergeCell ref="AZ53:AZ55"/>
    <mergeCell ref="BA53:BM53"/>
    <mergeCell ref="BN53:BW53"/>
    <mergeCell ref="BX53:CD53"/>
    <mergeCell ref="CE53:CK53"/>
    <mergeCell ref="CL53:CP54"/>
    <mergeCell ref="CQ53:CR55"/>
    <mergeCell ref="K54:M54"/>
    <mergeCell ref="N54:Q54"/>
    <mergeCell ref="R54:S54"/>
    <mergeCell ref="BN54:BP55"/>
    <mergeCell ref="BQ54:BS55"/>
    <mergeCell ref="BT54:BW54"/>
    <mergeCell ref="CA54:CD54"/>
    <mergeCell ref="CE54:CG54"/>
    <mergeCell ref="CH54:CK54"/>
    <mergeCell ref="K55:M55"/>
    <mergeCell ref="R55:S55"/>
    <mergeCell ref="U55:V55"/>
    <mergeCell ref="AB55:AC55"/>
    <mergeCell ref="X54:AA54"/>
    <mergeCell ref="AB54:AC54"/>
    <mergeCell ref="AE54:AH54"/>
    <mergeCell ref="AI54:AK55"/>
    <mergeCell ref="AL54:AO54"/>
    <mergeCell ref="BA54:BC55"/>
    <mergeCell ref="BD54:BF55"/>
    <mergeCell ref="BG54:BI55"/>
    <mergeCell ref="BJ54:BM54"/>
    <mergeCell ref="AP53:AS54"/>
    <mergeCell ref="AU53:AU55"/>
    <mergeCell ref="E54:F54"/>
    <mergeCell ref="H54:I54"/>
    <mergeCell ref="E55:F55"/>
    <mergeCell ref="H55:I55"/>
    <mergeCell ref="B53:B55"/>
    <mergeCell ref="C53:C55"/>
    <mergeCell ref="D53:D55"/>
    <mergeCell ref="E53:Q53"/>
    <mergeCell ref="R53:AA53"/>
    <mergeCell ref="AB53:AH53"/>
    <mergeCell ref="AI53:AO53"/>
    <mergeCell ref="T52:AB52"/>
    <mergeCell ref="EE52:EE55"/>
    <mergeCell ref="EF52:EF55"/>
    <mergeCell ref="EG52:EG55"/>
    <mergeCell ref="EH52:EH55"/>
    <mergeCell ref="EI52:EI55"/>
    <mergeCell ref="EJ52:EJ55"/>
    <mergeCell ref="EK52:EK55"/>
    <mergeCell ref="CU53:CU55"/>
    <mergeCell ref="CV53:CZ54"/>
    <mergeCell ref="DC53:DG54"/>
    <mergeCell ref="DJ53:DN54"/>
    <mergeCell ref="DP53:DP55"/>
    <mergeCell ref="DQ53:DQ55"/>
    <mergeCell ref="DR53:DR55"/>
    <mergeCell ref="DS53:DS55"/>
    <mergeCell ref="DT53:DT55"/>
    <mergeCell ref="DU53:DU55"/>
    <mergeCell ref="DV53:DV55"/>
    <mergeCell ref="DW53:DW55"/>
    <mergeCell ref="EB53:EB55"/>
    <mergeCell ref="EC53:EC55"/>
    <mergeCell ref="U54:V54"/>
    <mergeCell ref="AV53:AV55"/>
    <mergeCell ref="CH49:CR49"/>
    <mergeCell ref="K50:AC50"/>
    <mergeCell ref="AQ50:AU50"/>
    <mergeCell ref="BH50:CD50"/>
    <mergeCell ref="CL50:CR50"/>
    <mergeCell ref="EH50:EJ50"/>
    <mergeCell ref="K51:AC51"/>
    <mergeCell ref="BH51:CD51"/>
    <mergeCell ref="K2:AC2"/>
    <mergeCell ref="K3:AC3"/>
    <mergeCell ref="AP40:AU41"/>
    <mergeCell ref="B40:D41"/>
    <mergeCell ref="D43:D44"/>
    <mergeCell ref="C5:C7"/>
    <mergeCell ref="D5:D7"/>
    <mergeCell ref="E6:F6"/>
    <mergeCell ref="H6:I6"/>
    <mergeCell ref="K6:M6"/>
    <mergeCell ref="E7:F7"/>
    <mergeCell ref="H7:I7"/>
    <mergeCell ref="K7:M7"/>
    <mergeCell ref="B5:B7"/>
    <mergeCell ref="E37:AO37"/>
    <mergeCell ref="E38:AO38"/>
    <mergeCell ref="E39:AO39"/>
    <mergeCell ref="E40:G41"/>
    <mergeCell ref="H40:J41"/>
    <mergeCell ref="K40:M41"/>
    <mergeCell ref="R40:T41"/>
    <mergeCell ref="U40:W41"/>
    <mergeCell ref="AB40:AD41"/>
    <mergeCell ref="AI40:AK41"/>
    <mergeCell ref="AI6:AK7"/>
    <mergeCell ref="E5:Q5"/>
    <mergeCell ref="R5:AA5"/>
    <mergeCell ref="AB5:AH5"/>
    <mergeCell ref="AI5:AO5"/>
    <mergeCell ref="AU5:AU7"/>
    <mergeCell ref="T4:AB4"/>
    <mergeCell ref="BA6:BC7"/>
    <mergeCell ref="BD6:BF7"/>
    <mergeCell ref="AP5:AS6"/>
    <mergeCell ref="BJ6:BM6"/>
    <mergeCell ref="BT6:BW6"/>
    <mergeCell ref="BA5:BM5"/>
    <mergeCell ref="AZ5:AZ7"/>
    <mergeCell ref="BG6:BI7"/>
    <mergeCell ref="BN6:BP7"/>
    <mergeCell ref="BQ6:BS7"/>
    <mergeCell ref="BN5:BW5"/>
    <mergeCell ref="AY5:AY7"/>
    <mergeCell ref="AX5:AX7"/>
    <mergeCell ref="X6:AA6"/>
    <mergeCell ref="AE6:AH6"/>
    <mergeCell ref="AL6:AO6"/>
    <mergeCell ref="U6:V6"/>
    <mergeCell ref="U7:V7"/>
    <mergeCell ref="AB6:AC6"/>
    <mergeCell ref="AB7:AC7"/>
    <mergeCell ref="R6:S6"/>
    <mergeCell ref="R7:S7"/>
    <mergeCell ref="AV5:AV7"/>
    <mergeCell ref="N6:Q6"/>
    <mergeCell ref="EK4:EK7"/>
    <mergeCell ref="EL4:EL7"/>
    <mergeCell ref="EC5:EC7"/>
    <mergeCell ref="DW5:DW7"/>
    <mergeCell ref="DQ5:DQ7"/>
    <mergeCell ref="DT5:DT7"/>
    <mergeCell ref="DU5:DU7"/>
    <mergeCell ref="DV5:DV7"/>
    <mergeCell ref="EB5:EB7"/>
    <mergeCell ref="DS5:DS7"/>
    <mergeCell ref="DR5:DR7"/>
    <mergeCell ref="CT5:CT7"/>
    <mergeCell ref="DC7:DD7"/>
    <mergeCell ref="DF7:DG7"/>
    <mergeCell ref="DJ5:DN6"/>
    <mergeCell ref="DJ7:DK7"/>
    <mergeCell ref="DM7:DN7"/>
    <mergeCell ref="DC5:DG6"/>
    <mergeCell ref="CU5:CU7"/>
    <mergeCell ref="CV5:CZ6"/>
    <mergeCell ref="CV7:CW7"/>
    <mergeCell ref="EH2:EJ2"/>
    <mergeCell ref="EE4:EE7"/>
    <mergeCell ref="EF4:EF7"/>
    <mergeCell ref="EG4:EG7"/>
    <mergeCell ref="EH4:EH7"/>
    <mergeCell ref="EI4:EI7"/>
    <mergeCell ref="EJ4:EJ7"/>
    <mergeCell ref="DP5:DP7"/>
    <mergeCell ref="CY7:CZ7"/>
    <mergeCell ref="CQ5:CR7"/>
    <mergeCell ref="CH1:CR1"/>
    <mergeCell ref="CL2:CR2"/>
    <mergeCell ref="CH40:CR41"/>
    <mergeCell ref="AX40:AZ41"/>
    <mergeCell ref="BH2:CD2"/>
    <mergeCell ref="BH3:CD3"/>
    <mergeCell ref="BA40:BB41"/>
    <mergeCell ref="BD40:BE41"/>
    <mergeCell ref="BG40:BH41"/>
    <mergeCell ref="BN40:BO41"/>
    <mergeCell ref="BQ40:BT41"/>
    <mergeCell ref="BX40:BY41"/>
    <mergeCell ref="CE40:CG41"/>
    <mergeCell ref="BA37:CK37"/>
    <mergeCell ref="BA38:CK38"/>
    <mergeCell ref="BA39:CK39"/>
    <mergeCell ref="CL5:CP6"/>
    <mergeCell ref="CE6:CG6"/>
    <mergeCell ref="BX5:CD5"/>
    <mergeCell ref="CA6:CD6"/>
    <mergeCell ref="CE5:CK5"/>
    <mergeCell ref="CH6:CK6"/>
    <mergeCell ref="CE2:CH2"/>
  </mergeCells>
  <conditionalFormatting sqref="EE3 EH1 EH8:EH1048576">
    <cfRule type="colorScale" priority="6">
      <colorScale>
        <cfvo type="num" val="60"/>
        <cfvo type="num" val="60"/>
        <color rgb="FFFF0000"/>
        <color rgb="FF00B050"/>
      </colorScale>
    </cfRule>
    <cfRule type="colorScale" priority="7">
      <colorScale>
        <cfvo type="num" val="60"/>
        <cfvo type="num" val="60"/>
        <color rgb="FF00B050"/>
        <color rgb="FFFF0000"/>
      </colorScale>
    </cfRule>
  </conditionalFormatting>
  <conditionalFormatting sqref="EG3 EJ1 EL1:EL2 EI3 EJ8:EJ1048576 EL8:EL1048576">
    <cfRule type="colorScale" priority="5">
      <colorScale>
        <cfvo type="num" val="60"/>
        <cfvo type="num" val="60"/>
        <color rgb="FFFF0000"/>
        <color rgb="FF00B050"/>
      </colorScale>
    </cfRule>
  </conditionalFormatting>
  <conditionalFormatting sqref="EJ3">
    <cfRule type="colorScale" priority="3">
      <colorScale>
        <cfvo type="num" val="180"/>
        <cfvo type="num" val="180"/>
        <color theme="1"/>
        <color theme="5" tint="0.39997558519241921"/>
      </colorScale>
    </cfRule>
  </conditionalFormatting>
  <conditionalFormatting sqref="AP1:AP1048576">
    <cfRule type="colorScale" priority="2">
      <colorScale>
        <cfvo type="num" val="10"/>
        <cfvo type="num" val="10"/>
        <color rgb="FFFF0000"/>
        <color rgb="FFFFEF9C"/>
      </colorScale>
    </cfRule>
  </conditionalFormatting>
  <conditionalFormatting sqref="AQ1:AQ1048576">
    <cfRule type="colorScale" priority="1">
      <colorScale>
        <cfvo type="num" val="30"/>
        <cfvo type="num" val="30"/>
        <color rgb="FFFF0000"/>
        <color rgb="FFFFEF9C"/>
      </colorScale>
    </cfRule>
  </conditionalFormatting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PVD</vt:lpstr>
    </vt:vector>
  </TitlesOfParts>
  <Company>BECI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Faycel</dc:creator>
  <cp:lastModifiedBy>Marjorie</cp:lastModifiedBy>
  <cp:lastPrinted>2019-07-07T10:54:28Z</cp:lastPrinted>
  <dcterms:created xsi:type="dcterms:W3CDTF">2015-08-03T08:48:53Z</dcterms:created>
  <dcterms:modified xsi:type="dcterms:W3CDTF">2019-07-09T08:20:09Z</dcterms:modified>
</cp:coreProperties>
</file>