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9660" tabRatio="518"/>
  </bookViews>
  <sheets>
    <sheet name="PVD" sheetId="11" r:id="rId1"/>
  </sheets>
  <definedNames>
    <definedName name="_xlnm._FilterDatabase" localSheetId="0" hidden="1">PVD!#REF!</definedName>
  </definedNames>
  <calcPr calcId="124519"/>
  <fileRecoveryPr repairLoad="1"/>
</workbook>
</file>

<file path=xl/calcChain.xml><?xml version="1.0" encoding="utf-8"?>
<calcChain xmlns="http://schemas.openxmlformats.org/spreadsheetml/2006/main">
  <c r="AR121" i="11"/>
  <c r="AR80"/>
  <c r="CK80"/>
  <c r="AR41"/>
  <c r="BS23"/>
  <c r="CN156" l="1"/>
  <c r="CN157"/>
  <c r="CN158"/>
  <c r="BU155"/>
  <c r="BU154"/>
  <c r="BU153"/>
  <c r="BU152"/>
  <c r="BU151"/>
  <c r="BU150"/>
  <c r="BU149"/>
  <c r="BU148"/>
  <c r="BU147"/>
  <c r="BU146"/>
  <c r="BU145"/>
  <c r="BU144"/>
  <c r="BU143"/>
  <c r="BU141"/>
  <c r="BU140"/>
  <c r="BU139"/>
  <c r="BU138"/>
  <c r="BU137"/>
  <c r="BU136"/>
  <c r="BU135"/>
  <c r="BU134"/>
  <c r="BU133"/>
  <c r="BU132"/>
  <c r="BU131"/>
  <c r="BU129"/>
  <c r="BU128"/>
  <c r="BU113"/>
  <c r="BU112"/>
  <c r="BU111"/>
  <c r="BU110"/>
  <c r="BU109"/>
  <c r="BU108"/>
  <c r="BU107"/>
  <c r="BU106"/>
  <c r="BU105"/>
  <c r="BU104"/>
  <c r="BU103"/>
  <c r="BU102"/>
  <c r="BU101"/>
  <c r="BU100"/>
  <c r="BU99"/>
  <c r="BU98"/>
  <c r="BU97"/>
  <c r="BU96"/>
  <c r="BU95"/>
  <c r="BU94"/>
  <c r="BU93"/>
  <c r="BU92"/>
  <c r="BU91"/>
  <c r="BU90"/>
  <c r="BU89"/>
  <c r="BU88"/>
  <c r="BU87"/>
  <c r="BU86"/>
  <c r="BU74"/>
  <c r="BU73"/>
  <c r="BU72"/>
  <c r="BU71"/>
  <c r="BU70"/>
  <c r="BU69"/>
  <c r="BU68"/>
  <c r="BU67"/>
  <c r="BU66"/>
  <c r="BU65"/>
  <c r="BU64"/>
  <c r="BU63"/>
  <c r="BU62"/>
  <c r="BU61"/>
  <c r="BU60"/>
  <c r="BU59"/>
  <c r="BU58"/>
  <c r="BU57"/>
  <c r="BU56"/>
  <c r="BU55"/>
  <c r="BU54"/>
  <c r="BU53"/>
  <c r="BU52"/>
  <c r="BU51"/>
  <c r="BU50"/>
  <c r="BU49"/>
  <c r="BU48"/>
  <c r="BU47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1"/>
  <c r="BU32"/>
  <c r="BU33"/>
  <c r="BU35"/>
  <c r="BU36"/>
  <c r="BU9"/>
  <c r="H143" l="1"/>
  <c r="K143"/>
  <c r="N143"/>
  <c r="P143"/>
  <c r="Q143" s="1"/>
  <c r="R143"/>
  <c r="S143" s="1"/>
  <c r="U143"/>
  <c r="X143"/>
  <c r="Z143"/>
  <c r="AA143" s="1"/>
  <c r="AB143"/>
  <c r="AC143" s="1"/>
  <c r="AE143"/>
  <c r="AG143"/>
  <c r="AH143" s="1"/>
  <c r="AI143"/>
  <c r="AJ143" s="1"/>
  <c r="AL143"/>
  <c r="AN143"/>
  <c r="AO143" s="1"/>
  <c r="AP143"/>
  <c r="AQ143" s="1"/>
  <c r="AR143"/>
  <c r="AT143" s="1"/>
  <c r="X138"/>
  <c r="AS143" l="1"/>
  <c r="AV156"/>
  <c r="AT156" l="1"/>
  <c r="AT157"/>
  <c r="AT158"/>
  <c r="AS156"/>
  <c r="AS157"/>
  <c r="AS158"/>
  <c r="H151"/>
  <c r="K151"/>
  <c r="N151"/>
  <c r="P151"/>
  <c r="R151"/>
  <c r="S151" s="1"/>
  <c r="U151"/>
  <c r="X151"/>
  <c r="Z151"/>
  <c r="AB151"/>
  <c r="AC151" s="1"/>
  <c r="AE151"/>
  <c r="AG151"/>
  <c r="AH151" s="1"/>
  <c r="AI151"/>
  <c r="AJ151" s="1"/>
  <c r="AL151"/>
  <c r="AN151"/>
  <c r="AO151" s="1"/>
  <c r="AP151"/>
  <c r="AQ151" s="1"/>
  <c r="AR151"/>
  <c r="H152"/>
  <c r="K152"/>
  <c r="N152"/>
  <c r="P152"/>
  <c r="R152"/>
  <c r="S152" s="1"/>
  <c r="U152"/>
  <c r="X152"/>
  <c r="Z152"/>
  <c r="AA152" s="1"/>
  <c r="AB152"/>
  <c r="AC152" s="1"/>
  <c r="AE152"/>
  <c r="AG152"/>
  <c r="AH152" s="1"/>
  <c r="AI152"/>
  <c r="AJ152" s="1"/>
  <c r="AL152"/>
  <c r="AN152"/>
  <c r="AO152" s="1"/>
  <c r="AP152"/>
  <c r="AQ152" s="1"/>
  <c r="AR152"/>
  <c r="AT152" s="1"/>
  <c r="H153"/>
  <c r="K153"/>
  <c r="N153"/>
  <c r="P153"/>
  <c r="R153"/>
  <c r="S153" s="1"/>
  <c r="U153"/>
  <c r="X153"/>
  <c r="Z153"/>
  <c r="AA153" s="1"/>
  <c r="AB153"/>
  <c r="AC153" s="1"/>
  <c r="AE153"/>
  <c r="AG153"/>
  <c r="AH153"/>
  <c r="AI153"/>
  <c r="AJ153"/>
  <c r="AL153"/>
  <c r="AN153"/>
  <c r="AO153" s="1"/>
  <c r="AP153"/>
  <c r="AQ153" s="1"/>
  <c r="AR153"/>
  <c r="H154"/>
  <c r="K154"/>
  <c r="N154"/>
  <c r="P154"/>
  <c r="R154"/>
  <c r="S154" s="1"/>
  <c r="U154"/>
  <c r="X154"/>
  <c r="Z154"/>
  <c r="AA154" s="1"/>
  <c r="AB154"/>
  <c r="AC154" s="1"/>
  <c r="AE154"/>
  <c r="AG154"/>
  <c r="AH154" s="1"/>
  <c r="AI154"/>
  <c r="AJ154"/>
  <c r="AL154"/>
  <c r="AN154"/>
  <c r="AO154" s="1"/>
  <c r="AP154"/>
  <c r="AQ154" s="1"/>
  <c r="AR154"/>
  <c r="AT154" s="1"/>
  <c r="H155"/>
  <c r="K155"/>
  <c r="N155"/>
  <c r="P155"/>
  <c r="R155"/>
  <c r="S155" s="1"/>
  <c r="U155"/>
  <c r="X155"/>
  <c r="Z155"/>
  <c r="AB155"/>
  <c r="AC155" s="1"/>
  <c r="AE155"/>
  <c r="AG155"/>
  <c r="AH155"/>
  <c r="AI155"/>
  <c r="AJ155" s="1"/>
  <c r="AL155"/>
  <c r="AN155"/>
  <c r="AO155" s="1"/>
  <c r="AP155"/>
  <c r="AQ155" s="1"/>
  <c r="AR155"/>
  <c r="BP36"/>
  <c r="BP35"/>
  <c r="BP33"/>
  <c r="BP32"/>
  <c r="BP31"/>
  <c r="BP29"/>
  <c r="BP28"/>
  <c r="BP27"/>
  <c r="BP26"/>
  <c r="BP25"/>
  <c r="BP24"/>
  <c r="BP23"/>
  <c r="BP22"/>
  <c r="BP21"/>
  <c r="BP20"/>
  <c r="BP19"/>
  <c r="BP18"/>
  <c r="BP17"/>
  <c r="BP16"/>
  <c r="BP15"/>
  <c r="BP14"/>
  <c r="BP13"/>
  <c r="BP12"/>
  <c r="BP11"/>
  <c r="BP10"/>
  <c r="BP9"/>
  <c r="BP74"/>
  <c r="BP73"/>
  <c r="BP72"/>
  <c r="BP71"/>
  <c r="BP70"/>
  <c r="BP69"/>
  <c r="BP68"/>
  <c r="BP67"/>
  <c r="BP66"/>
  <c r="BP65"/>
  <c r="BP64"/>
  <c r="BP63"/>
  <c r="BP62"/>
  <c r="BP61"/>
  <c r="BP60"/>
  <c r="BP59"/>
  <c r="BP58"/>
  <c r="BP57"/>
  <c r="BP56"/>
  <c r="BP55"/>
  <c r="BP54"/>
  <c r="BP53"/>
  <c r="BP52"/>
  <c r="BP51"/>
  <c r="BP50"/>
  <c r="BP49"/>
  <c r="BP48"/>
  <c r="BP47"/>
  <c r="BP129"/>
  <c r="BP131"/>
  <c r="BP132"/>
  <c r="BP133"/>
  <c r="BP134"/>
  <c r="BP135"/>
  <c r="BP136"/>
  <c r="BP137"/>
  <c r="BP138"/>
  <c r="BP139"/>
  <c r="BP140"/>
  <c r="BP141"/>
  <c r="BP143"/>
  <c r="BP144"/>
  <c r="BP145"/>
  <c r="BP146"/>
  <c r="BP147"/>
  <c r="BP148"/>
  <c r="BP149"/>
  <c r="BP150"/>
  <c r="BP151"/>
  <c r="BP152"/>
  <c r="BP153"/>
  <c r="BP154"/>
  <c r="BP155"/>
  <c r="BP128"/>
  <c r="Q151" l="1"/>
  <c r="Q155"/>
  <c r="Q153"/>
  <c r="AS153" s="1"/>
  <c r="AA151"/>
  <c r="AS151" s="1"/>
  <c r="AU155"/>
  <c r="AV155" s="1"/>
  <c r="AU154"/>
  <c r="AV154" s="1"/>
  <c r="AU153"/>
  <c r="AV153" s="1"/>
  <c r="AU152"/>
  <c r="AV152" s="1"/>
  <c r="AU151"/>
  <c r="AV151" s="1"/>
  <c r="AA155"/>
  <c r="AT155"/>
  <c r="Q154"/>
  <c r="AS154" s="1"/>
  <c r="AT153"/>
  <c r="Q152"/>
  <c r="AS152" s="1"/>
  <c r="AT151"/>
  <c r="AS155" l="1"/>
  <c r="AN150"/>
  <c r="AN149"/>
  <c r="AN148"/>
  <c r="AN147"/>
  <c r="AN146"/>
  <c r="AN145"/>
  <c r="AN144"/>
  <c r="AN141"/>
  <c r="AN140"/>
  <c r="AN139"/>
  <c r="AN138"/>
  <c r="AN137"/>
  <c r="AN136"/>
  <c r="AN135"/>
  <c r="AN134"/>
  <c r="AN133"/>
  <c r="AN132"/>
  <c r="AN131"/>
  <c r="AN129"/>
  <c r="AN128"/>
  <c r="AN113"/>
  <c r="AN112"/>
  <c r="AN111"/>
  <c r="AN110"/>
  <c r="AN109"/>
  <c r="AN108"/>
  <c r="AN107"/>
  <c r="AN106"/>
  <c r="AN105"/>
  <c r="AN104"/>
  <c r="AN103"/>
  <c r="AN102"/>
  <c r="AN101"/>
  <c r="AN100"/>
  <c r="AN99"/>
  <c r="AN98"/>
  <c r="AN97"/>
  <c r="AN96"/>
  <c r="AN95"/>
  <c r="AN94"/>
  <c r="AN93"/>
  <c r="AN92"/>
  <c r="AN91"/>
  <c r="AN90"/>
  <c r="AN89"/>
  <c r="AN88"/>
  <c r="AN87"/>
  <c r="AN86"/>
  <c r="AN74"/>
  <c r="AN73"/>
  <c r="AN72"/>
  <c r="AN71"/>
  <c r="AN70"/>
  <c r="AN69"/>
  <c r="AN68"/>
  <c r="AN67"/>
  <c r="AN66"/>
  <c r="AN65"/>
  <c r="AN64"/>
  <c r="AN63"/>
  <c r="AN62"/>
  <c r="AN61"/>
  <c r="AN60"/>
  <c r="AN59"/>
  <c r="AN58"/>
  <c r="AN57"/>
  <c r="AN56"/>
  <c r="AN55"/>
  <c r="AN54"/>
  <c r="AN53"/>
  <c r="AN52"/>
  <c r="AN51"/>
  <c r="AN50"/>
  <c r="AN49"/>
  <c r="AN48"/>
  <c r="AN47"/>
  <c r="AN36"/>
  <c r="AN35"/>
  <c r="AN32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1"/>
  <c r="AN33"/>
  <c r="AN9"/>
  <c r="AG150"/>
  <c r="AG149"/>
  <c r="AG148"/>
  <c r="AG147"/>
  <c r="AG146"/>
  <c r="AG145"/>
  <c r="AG144"/>
  <c r="AG141"/>
  <c r="AG140"/>
  <c r="AG139"/>
  <c r="AG138"/>
  <c r="AG137"/>
  <c r="AG136"/>
  <c r="AG135"/>
  <c r="AG134"/>
  <c r="AG133"/>
  <c r="AG132"/>
  <c r="AG131"/>
  <c r="AG129"/>
  <c r="AG128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36"/>
  <c r="AG35"/>
  <c r="AG32"/>
  <c r="AG33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1"/>
  <c r="AG9"/>
  <c r="CB155"/>
  <c r="CB154"/>
  <c r="CB153"/>
  <c r="CB152"/>
  <c r="CB151"/>
  <c r="CB150"/>
  <c r="CB149"/>
  <c r="CB148"/>
  <c r="CB147"/>
  <c r="CB146"/>
  <c r="CB145"/>
  <c r="CB144"/>
  <c r="CB143"/>
  <c r="CB141"/>
  <c r="CB140"/>
  <c r="CB139"/>
  <c r="CB138"/>
  <c r="CB137"/>
  <c r="CB136"/>
  <c r="CB135"/>
  <c r="CB134"/>
  <c r="CB133"/>
  <c r="CB132"/>
  <c r="CB131"/>
  <c r="CB129"/>
  <c r="CB128"/>
  <c r="CB113"/>
  <c r="CB112"/>
  <c r="CB111"/>
  <c r="CB110"/>
  <c r="CB109"/>
  <c r="CB108"/>
  <c r="CB107"/>
  <c r="CB106"/>
  <c r="CB105"/>
  <c r="CB104"/>
  <c r="CB103"/>
  <c r="CB102"/>
  <c r="CB101"/>
  <c r="CB100"/>
  <c r="CB99"/>
  <c r="CB98"/>
  <c r="CB97"/>
  <c r="CB96"/>
  <c r="CB95"/>
  <c r="CB94"/>
  <c r="CB93"/>
  <c r="CB92"/>
  <c r="CB91"/>
  <c r="CB90"/>
  <c r="CB89"/>
  <c r="CB88"/>
  <c r="CB87"/>
  <c r="CB86"/>
  <c r="CB74"/>
  <c r="CB73"/>
  <c r="CB72"/>
  <c r="CB71"/>
  <c r="CB70"/>
  <c r="CB69"/>
  <c r="CB68"/>
  <c r="CB67"/>
  <c r="CB66"/>
  <c r="CB65"/>
  <c r="CB64"/>
  <c r="CB63"/>
  <c r="CB62"/>
  <c r="CB61"/>
  <c r="CB60"/>
  <c r="CB59"/>
  <c r="CB58"/>
  <c r="CB57"/>
  <c r="CB56"/>
  <c r="CB55"/>
  <c r="CB54"/>
  <c r="CB53"/>
  <c r="CB52"/>
  <c r="CB51"/>
  <c r="CB50"/>
  <c r="CB49"/>
  <c r="CB48"/>
  <c r="CB47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1"/>
  <c r="CB32"/>
  <c r="CB33"/>
  <c r="CB35"/>
  <c r="CB36"/>
  <c r="CB9"/>
  <c r="CI155"/>
  <c r="CI154"/>
  <c r="CI153"/>
  <c r="CI152"/>
  <c r="CI151"/>
  <c r="CI150"/>
  <c r="CI149"/>
  <c r="CI148"/>
  <c r="CI147"/>
  <c r="CI146"/>
  <c r="CI145"/>
  <c r="CI144"/>
  <c r="CI143"/>
  <c r="CI141"/>
  <c r="CI140"/>
  <c r="CI139"/>
  <c r="CI138"/>
  <c r="CI137"/>
  <c r="CI136"/>
  <c r="CI135"/>
  <c r="CI134"/>
  <c r="CI133"/>
  <c r="CI132"/>
  <c r="CI131"/>
  <c r="CI129"/>
  <c r="CI128"/>
  <c r="CI113"/>
  <c r="CI112"/>
  <c r="CI111"/>
  <c r="CI110"/>
  <c r="CI109"/>
  <c r="CI108"/>
  <c r="CI107"/>
  <c r="CI106"/>
  <c r="CI105"/>
  <c r="CI104"/>
  <c r="CI103"/>
  <c r="CI102"/>
  <c r="CI101"/>
  <c r="CI100"/>
  <c r="CI99"/>
  <c r="CI98"/>
  <c r="CI97"/>
  <c r="CI96"/>
  <c r="CI95"/>
  <c r="CI94"/>
  <c r="CI93"/>
  <c r="CI92"/>
  <c r="CI91"/>
  <c r="CI90"/>
  <c r="CI89"/>
  <c r="CI88"/>
  <c r="CI87"/>
  <c r="CI86"/>
  <c r="CI74"/>
  <c r="CI73"/>
  <c r="CI72"/>
  <c r="CI71"/>
  <c r="CI70"/>
  <c r="CI69"/>
  <c r="CI68"/>
  <c r="CI67"/>
  <c r="CI66"/>
  <c r="CI65"/>
  <c r="CI64"/>
  <c r="CI63"/>
  <c r="CI62"/>
  <c r="CI61"/>
  <c r="CI60"/>
  <c r="CI59"/>
  <c r="CI58"/>
  <c r="CI57"/>
  <c r="CI56"/>
  <c r="CI55"/>
  <c r="CI54"/>
  <c r="CI53"/>
  <c r="CI52"/>
  <c r="CI51"/>
  <c r="CI50"/>
  <c r="CI49"/>
  <c r="CI48"/>
  <c r="CI47"/>
  <c r="CI10"/>
  <c r="CI11"/>
  <c r="CI12"/>
  <c r="CI13"/>
  <c r="CI14"/>
  <c r="CI15"/>
  <c r="CI16"/>
  <c r="CI17"/>
  <c r="CI18"/>
  <c r="CI19"/>
  <c r="CI20"/>
  <c r="CI21"/>
  <c r="CI22"/>
  <c r="CI23"/>
  <c r="CI24"/>
  <c r="CI25"/>
  <c r="CI26"/>
  <c r="CI27"/>
  <c r="CI28"/>
  <c r="CI29"/>
  <c r="CI31"/>
  <c r="CI32"/>
  <c r="CI33"/>
  <c r="CI35"/>
  <c r="CI36"/>
  <c r="CI9"/>
  <c r="CM129"/>
  <c r="CM131"/>
  <c r="CM132"/>
  <c r="CM133"/>
  <c r="CM134"/>
  <c r="CM135"/>
  <c r="CM136"/>
  <c r="CM137"/>
  <c r="CM138"/>
  <c r="CM139"/>
  <c r="CM140"/>
  <c r="CM141"/>
  <c r="CM143"/>
  <c r="CM144"/>
  <c r="CM145"/>
  <c r="CM146"/>
  <c r="CM147"/>
  <c r="CM148"/>
  <c r="CM149"/>
  <c r="CM150"/>
  <c r="CM151"/>
  <c r="CM152"/>
  <c r="CM153"/>
  <c r="CM154"/>
  <c r="CM155"/>
  <c r="CR156"/>
  <c r="CT156" s="1"/>
  <c r="CR157"/>
  <c r="CR158"/>
  <c r="CT158" s="1"/>
  <c r="CS157" l="1"/>
  <c r="CT157"/>
  <c r="CR142"/>
  <c r="CT142" s="1"/>
  <c r="CR130"/>
  <c r="CT130" s="1"/>
  <c r="CR155"/>
  <c r="CT155" s="1"/>
  <c r="CR154"/>
  <c r="CR153"/>
  <c r="CR152"/>
  <c r="CR151"/>
  <c r="CR143"/>
  <c r="CS158"/>
  <c r="CS156"/>
  <c r="CQ154"/>
  <c r="CQ152"/>
  <c r="CQ150"/>
  <c r="CQ148"/>
  <c r="CQ146"/>
  <c r="CQ144"/>
  <c r="CQ140"/>
  <c r="CQ138"/>
  <c r="CQ136"/>
  <c r="CQ134"/>
  <c r="CQ132"/>
  <c r="CQ155"/>
  <c r="CQ153"/>
  <c r="CQ151"/>
  <c r="CQ149"/>
  <c r="CQ147"/>
  <c r="CQ145"/>
  <c r="CQ143"/>
  <c r="CQ141"/>
  <c r="CQ139"/>
  <c r="CQ137"/>
  <c r="CQ135"/>
  <c r="CQ133"/>
  <c r="CQ131"/>
  <c r="CQ129"/>
  <c r="AR9"/>
  <c r="F156"/>
  <c r="BA156"/>
  <c r="E156"/>
  <c r="AZ156"/>
  <c r="F157"/>
  <c r="BA157"/>
  <c r="E157"/>
  <c r="AZ157"/>
  <c r="F158"/>
  <c r="BA158"/>
  <c r="E158"/>
  <c r="AZ158"/>
  <c r="F92" l="1"/>
  <c r="F93"/>
  <c r="F94"/>
  <c r="E92"/>
  <c r="E93"/>
  <c r="E94"/>
  <c r="F10" l="1"/>
  <c r="F11"/>
  <c r="E10"/>
  <c r="E11"/>
  <c r="H59" l="1"/>
  <c r="N74"/>
  <c r="K74"/>
  <c r="H74"/>
  <c r="N73"/>
  <c r="K73"/>
  <c r="H73"/>
  <c r="N72"/>
  <c r="K72"/>
  <c r="H72"/>
  <c r="N71"/>
  <c r="K71"/>
  <c r="H71"/>
  <c r="N70"/>
  <c r="K70"/>
  <c r="H70"/>
  <c r="N69"/>
  <c r="K69"/>
  <c r="H69"/>
  <c r="N68"/>
  <c r="K68"/>
  <c r="H68"/>
  <c r="N67"/>
  <c r="K67"/>
  <c r="H67"/>
  <c r="N66"/>
  <c r="K66"/>
  <c r="H66"/>
  <c r="N65"/>
  <c r="K65"/>
  <c r="H65"/>
  <c r="N64"/>
  <c r="K64"/>
  <c r="H64"/>
  <c r="N63"/>
  <c r="K63"/>
  <c r="H63"/>
  <c r="N62"/>
  <c r="K62"/>
  <c r="H62"/>
  <c r="N61"/>
  <c r="K61"/>
  <c r="H61"/>
  <c r="N60"/>
  <c r="K60"/>
  <c r="H60"/>
  <c r="N59"/>
  <c r="K59"/>
  <c r="N58"/>
  <c r="K58"/>
  <c r="H58"/>
  <c r="N57"/>
  <c r="K57"/>
  <c r="H57"/>
  <c r="N56"/>
  <c r="K56"/>
  <c r="H56"/>
  <c r="N55"/>
  <c r="K55"/>
  <c r="H55"/>
  <c r="N54"/>
  <c r="K54"/>
  <c r="H54"/>
  <c r="N53"/>
  <c r="K53"/>
  <c r="H53"/>
  <c r="N52"/>
  <c r="K52"/>
  <c r="H52"/>
  <c r="N51"/>
  <c r="K51"/>
  <c r="H51"/>
  <c r="N50"/>
  <c r="K50"/>
  <c r="H50"/>
  <c r="N49"/>
  <c r="K49"/>
  <c r="H49"/>
  <c r="N48"/>
  <c r="K48"/>
  <c r="H48"/>
  <c r="N47"/>
  <c r="K47"/>
  <c r="H47"/>
  <c r="K10" l="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1"/>
  <c r="K32"/>
  <c r="K33"/>
  <c r="K35"/>
  <c r="K36"/>
  <c r="CO153" l="1"/>
  <c r="CP153" s="1"/>
  <c r="CT153" s="1"/>
  <c r="CK153"/>
  <c r="CL153" s="1"/>
  <c r="CG153"/>
  <c r="CJ153" s="1"/>
  <c r="CD153"/>
  <c r="CE153" s="1"/>
  <c r="BZ153"/>
  <c r="CC153" s="1"/>
  <c r="BW153"/>
  <c r="BX153" s="1"/>
  <c r="BS153"/>
  <c r="BM153"/>
  <c r="BN153" s="1"/>
  <c r="BK153"/>
  <c r="BI153"/>
  <c r="BF153"/>
  <c r="BC153"/>
  <c r="BA153"/>
  <c r="AZ153"/>
  <c r="F153"/>
  <c r="E153"/>
  <c r="BA30"/>
  <c r="AZ30"/>
  <c r="F30"/>
  <c r="E30"/>
  <c r="AZ129"/>
  <c r="BA129"/>
  <c r="AZ130"/>
  <c r="BA130"/>
  <c r="AZ131"/>
  <c r="BA131"/>
  <c r="AZ132"/>
  <c r="BA132"/>
  <c r="AZ133"/>
  <c r="BA133"/>
  <c r="AZ134"/>
  <c r="BA134"/>
  <c r="AZ135"/>
  <c r="BA135"/>
  <c r="AZ136"/>
  <c r="BA136"/>
  <c r="AZ137"/>
  <c r="BA137"/>
  <c r="AZ138"/>
  <c r="BA138"/>
  <c r="AZ139"/>
  <c r="BA139"/>
  <c r="AZ140"/>
  <c r="BA140"/>
  <c r="AZ141"/>
  <c r="BA141"/>
  <c r="AZ142"/>
  <c r="BA142"/>
  <c r="AZ143"/>
  <c r="BA143"/>
  <c r="AZ144"/>
  <c r="BA144"/>
  <c r="AZ145"/>
  <c r="BA145"/>
  <c r="AZ146"/>
  <c r="BA146"/>
  <c r="AZ147"/>
  <c r="BA147"/>
  <c r="AZ148"/>
  <c r="BA148"/>
  <c r="AZ149"/>
  <c r="BA149"/>
  <c r="AZ150"/>
  <c r="BA150"/>
  <c r="AZ151"/>
  <c r="BA151"/>
  <c r="AZ152"/>
  <c r="BA152"/>
  <c r="AZ154"/>
  <c r="BA154"/>
  <c r="AZ155"/>
  <c r="BA155"/>
  <c r="BA128"/>
  <c r="CK2"/>
  <c r="CO67"/>
  <c r="CP67" s="1"/>
  <c r="CM67"/>
  <c r="CK67"/>
  <c r="CL67" s="1"/>
  <c r="CG67"/>
  <c r="CJ67" s="1"/>
  <c r="CD67"/>
  <c r="CE67" s="1"/>
  <c r="BZ67"/>
  <c r="CC67" s="1"/>
  <c r="BW67"/>
  <c r="BX67" s="1"/>
  <c r="BV67"/>
  <c r="BS67"/>
  <c r="BM67"/>
  <c r="BN67" s="1"/>
  <c r="BK67"/>
  <c r="BI67"/>
  <c r="BF67"/>
  <c r="BC67"/>
  <c r="BA67"/>
  <c r="AZ67"/>
  <c r="AR67"/>
  <c r="AP67"/>
  <c r="AQ67" s="1"/>
  <c r="AO67"/>
  <c r="AL67"/>
  <c r="AI67"/>
  <c r="AJ67" s="1"/>
  <c r="AH67"/>
  <c r="AE67"/>
  <c r="AB67"/>
  <c r="AC67" s="1"/>
  <c r="Z67"/>
  <c r="X67"/>
  <c r="U67"/>
  <c r="R67"/>
  <c r="S67" s="1"/>
  <c r="P67"/>
  <c r="F67"/>
  <c r="E67"/>
  <c r="CO22"/>
  <c r="CM22"/>
  <c r="CK22"/>
  <c r="CL22" s="1"/>
  <c r="CG22"/>
  <c r="CJ22" s="1"/>
  <c r="CD22"/>
  <c r="CE22" s="1"/>
  <c r="BZ22"/>
  <c r="CC22" s="1"/>
  <c r="BW22"/>
  <c r="BX22" s="1"/>
  <c r="BS22"/>
  <c r="BV22" s="1"/>
  <c r="BM22"/>
  <c r="BN22" s="1"/>
  <c r="BK22"/>
  <c r="BI22"/>
  <c r="BF22"/>
  <c r="BC22"/>
  <c r="BA22"/>
  <c r="AZ22"/>
  <c r="AR22"/>
  <c r="AP22"/>
  <c r="AQ22" s="1"/>
  <c r="AO22"/>
  <c r="AL22"/>
  <c r="AI22"/>
  <c r="AJ22" s="1"/>
  <c r="AH22"/>
  <c r="AE22"/>
  <c r="AB22"/>
  <c r="AC22" s="1"/>
  <c r="Z22"/>
  <c r="X22"/>
  <c r="U22"/>
  <c r="R22"/>
  <c r="S22" s="1"/>
  <c r="P22"/>
  <c r="N22"/>
  <c r="H22"/>
  <c r="F22"/>
  <c r="E22"/>
  <c r="CO12"/>
  <c r="CM12"/>
  <c r="CK12"/>
  <c r="CL12" s="1"/>
  <c r="CG12"/>
  <c r="CJ12" s="1"/>
  <c r="CD12"/>
  <c r="CE12" s="1"/>
  <c r="BZ12"/>
  <c r="CC12" s="1"/>
  <c r="BW12"/>
  <c r="BX12" s="1"/>
  <c r="BS12"/>
  <c r="BM12"/>
  <c r="BN12" s="1"/>
  <c r="BK12"/>
  <c r="BI12"/>
  <c r="BF12"/>
  <c r="BC12"/>
  <c r="BA12"/>
  <c r="AZ12"/>
  <c r="AR12"/>
  <c r="AP12"/>
  <c r="AQ12" s="1"/>
  <c r="AO12"/>
  <c r="AL12"/>
  <c r="AI12"/>
  <c r="AJ12" s="1"/>
  <c r="AH12"/>
  <c r="AE12"/>
  <c r="AB12"/>
  <c r="AC12" s="1"/>
  <c r="Z12"/>
  <c r="X12"/>
  <c r="U12"/>
  <c r="R12"/>
  <c r="S12" s="1"/>
  <c r="P12"/>
  <c r="N12"/>
  <c r="H12"/>
  <c r="F12"/>
  <c r="E12"/>
  <c r="BV153" l="1"/>
  <c r="AT67"/>
  <c r="BV12"/>
  <c r="CR67"/>
  <c r="CT67" s="1"/>
  <c r="CP12"/>
  <c r="AT22"/>
  <c r="CP22"/>
  <c r="CR12"/>
  <c r="CT12" s="1"/>
  <c r="CR22"/>
  <c r="CT22" s="1"/>
  <c r="CR30"/>
  <c r="CT30" s="1"/>
  <c r="BL153"/>
  <c r="AU30"/>
  <c r="AV30" s="1"/>
  <c r="BL67"/>
  <c r="Q67"/>
  <c r="AA67"/>
  <c r="AU67"/>
  <c r="AV67" s="1"/>
  <c r="CN67"/>
  <c r="CQ67"/>
  <c r="Q22"/>
  <c r="AA22"/>
  <c r="BL22"/>
  <c r="AU22"/>
  <c r="AV22" s="1"/>
  <c r="CN22"/>
  <c r="CQ22"/>
  <c r="AA12"/>
  <c r="BL12"/>
  <c r="Q12"/>
  <c r="AS12" s="1"/>
  <c r="AU12"/>
  <c r="AV12" s="1"/>
  <c r="AT12"/>
  <c r="CQ12"/>
  <c r="AO145"/>
  <c r="AR150"/>
  <c r="AP150"/>
  <c r="AQ150" s="1"/>
  <c r="AO150"/>
  <c r="AL150"/>
  <c r="AI150"/>
  <c r="AJ150" s="1"/>
  <c r="AH150"/>
  <c r="AE150"/>
  <c r="AB150"/>
  <c r="AC150" s="1"/>
  <c r="Z150"/>
  <c r="X150"/>
  <c r="U150"/>
  <c r="R150"/>
  <c r="S150" s="1"/>
  <c r="P150"/>
  <c r="N150"/>
  <c r="K150"/>
  <c r="H150"/>
  <c r="AR138"/>
  <c r="AP138"/>
  <c r="AQ138" s="1"/>
  <c r="AO138"/>
  <c r="AL138"/>
  <c r="AI138"/>
  <c r="AJ138" s="1"/>
  <c r="AH138"/>
  <c r="AE138"/>
  <c r="AB138"/>
  <c r="AC138" s="1"/>
  <c r="Z138"/>
  <c r="U138"/>
  <c r="R138"/>
  <c r="S138" s="1"/>
  <c r="P138"/>
  <c r="N138"/>
  <c r="K138"/>
  <c r="H138"/>
  <c r="AR58"/>
  <c r="AP58"/>
  <c r="AQ58" s="1"/>
  <c r="AO58"/>
  <c r="AL58"/>
  <c r="AI58"/>
  <c r="AJ58" s="1"/>
  <c r="AH58"/>
  <c r="AE58"/>
  <c r="AB58"/>
  <c r="AC58" s="1"/>
  <c r="Z58"/>
  <c r="X58"/>
  <c r="U58"/>
  <c r="R58"/>
  <c r="S58" s="1"/>
  <c r="P58"/>
  <c r="AR144"/>
  <c r="AP144"/>
  <c r="AQ144" s="1"/>
  <c r="AO144"/>
  <c r="AL144"/>
  <c r="AI144"/>
  <c r="AJ144" s="1"/>
  <c r="AH144"/>
  <c r="AE144"/>
  <c r="AB144"/>
  <c r="AC144" s="1"/>
  <c r="Z144"/>
  <c r="X144"/>
  <c r="U144"/>
  <c r="R144"/>
  <c r="S144" s="1"/>
  <c r="P144"/>
  <c r="N144"/>
  <c r="K144"/>
  <c r="H144"/>
  <c r="AR149"/>
  <c r="AP149"/>
  <c r="AQ149" s="1"/>
  <c r="AO149"/>
  <c r="AL149"/>
  <c r="AI149"/>
  <c r="AJ149" s="1"/>
  <c r="AH149"/>
  <c r="AE149"/>
  <c r="AB149"/>
  <c r="AC149" s="1"/>
  <c r="Z149"/>
  <c r="X149"/>
  <c r="U149"/>
  <c r="R149"/>
  <c r="S149" s="1"/>
  <c r="P149"/>
  <c r="N149"/>
  <c r="K149"/>
  <c r="H149"/>
  <c r="AR148"/>
  <c r="AP148"/>
  <c r="AQ148" s="1"/>
  <c r="AO148"/>
  <c r="AL148"/>
  <c r="AI148"/>
  <c r="AJ148" s="1"/>
  <c r="AH148"/>
  <c r="AE148"/>
  <c r="AB148"/>
  <c r="AC148" s="1"/>
  <c r="Z148"/>
  <c r="X148"/>
  <c r="U148"/>
  <c r="R148"/>
  <c r="S148" s="1"/>
  <c r="P148"/>
  <c r="N148"/>
  <c r="K148"/>
  <c r="H148"/>
  <c r="AR147"/>
  <c r="AP147"/>
  <c r="AQ147" s="1"/>
  <c r="AO147"/>
  <c r="AL147"/>
  <c r="AI147"/>
  <c r="AJ147" s="1"/>
  <c r="AH147"/>
  <c r="AE147"/>
  <c r="AB147"/>
  <c r="AC147" s="1"/>
  <c r="Z147"/>
  <c r="X147"/>
  <c r="U147"/>
  <c r="R147"/>
  <c r="S147" s="1"/>
  <c r="P147"/>
  <c r="N147"/>
  <c r="K147"/>
  <c r="H147"/>
  <c r="AR145"/>
  <c r="AP145"/>
  <c r="AQ145" s="1"/>
  <c r="AL145"/>
  <c r="AI145"/>
  <c r="AJ145" s="1"/>
  <c r="AH145"/>
  <c r="AE145"/>
  <c r="AB145"/>
  <c r="AC145" s="1"/>
  <c r="Z145"/>
  <c r="X145"/>
  <c r="U145"/>
  <c r="R145"/>
  <c r="S145" s="1"/>
  <c r="P145"/>
  <c r="N145"/>
  <c r="K145"/>
  <c r="H145"/>
  <c r="AR141"/>
  <c r="AP141"/>
  <c r="AQ141" s="1"/>
  <c r="AO141"/>
  <c r="AL141"/>
  <c r="AI141"/>
  <c r="AJ141" s="1"/>
  <c r="AH141"/>
  <c r="AE141"/>
  <c r="AB141"/>
  <c r="AC141" s="1"/>
  <c r="Z141"/>
  <c r="X141"/>
  <c r="U141"/>
  <c r="R141"/>
  <c r="S141" s="1"/>
  <c r="P141"/>
  <c r="N141"/>
  <c r="K141"/>
  <c r="H141"/>
  <c r="AR140"/>
  <c r="CR140" s="1"/>
  <c r="AP140"/>
  <c r="AQ140" s="1"/>
  <c r="AO140"/>
  <c r="AL140"/>
  <c r="AI140"/>
  <c r="AJ140" s="1"/>
  <c r="AH140"/>
  <c r="AE140"/>
  <c r="AB140"/>
  <c r="AC140" s="1"/>
  <c r="Z140"/>
  <c r="X140"/>
  <c r="U140"/>
  <c r="R140"/>
  <c r="S140" s="1"/>
  <c r="P140"/>
  <c r="N140"/>
  <c r="K140"/>
  <c r="H140"/>
  <c r="AR139"/>
  <c r="CR139" s="1"/>
  <c r="AP139"/>
  <c r="AQ139" s="1"/>
  <c r="AO139"/>
  <c r="AL139"/>
  <c r="AI139"/>
  <c r="AJ139" s="1"/>
  <c r="AH139"/>
  <c r="AE139"/>
  <c r="AB139"/>
  <c r="AC139" s="1"/>
  <c r="Z139"/>
  <c r="X139"/>
  <c r="U139"/>
  <c r="R139"/>
  <c r="S139" s="1"/>
  <c r="P139"/>
  <c r="N139"/>
  <c r="K139"/>
  <c r="H139"/>
  <c r="AR137"/>
  <c r="CR137" s="1"/>
  <c r="AP137"/>
  <c r="AQ137" s="1"/>
  <c r="AO137"/>
  <c r="AL137"/>
  <c r="AI137"/>
  <c r="AJ137" s="1"/>
  <c r="AH137"/>
  <c r="AE137"/>
  <c r="AB137"/>
  <c r="AC137" s="1"/>
  <c r="Z137"/>
  <c r="X137"/>
  <c r="U137"/>
  <c r="R137"/>
  <c r="S137" s="1"/>
  <c r="P137"/>
  <c r="N137"/>
  <c r="K137"/>
  <c r="H137"/>
  <c r="AR136"/>
  <c r="CR136" s="1"/>
  <c r="AP136"/>
  <c r="AQ136" s="1"/>
  <c r="AO136"/>
  <c r="AL136"/>
  <c r="AI136"/>
  <c r="AJ136" s="1"/>
  <c r="AH136"/>
  <c r="AE136"/>
  <c r="AB136"/>
  <c r="AC136" s="1"/>
  <c r="Z136"/>
  <c r="X136"/>
  <c r="U136"/>
  <c r="R136"/>
  <c r="S136" s="1"/>
  <c r="P136"/>
  <c r="N136"/>
  <c r="K136"/>
  <c r="H136"/>
  <c r="AR135"/>
  <c r="CR135" s="1"/>
  <c r="CT135" s="1"/>
  <c r="AP135"/>
  <c r="AQ135" s="1"/>
  <c r="AO135"/>
  <c r="AL135"/>
  <c r="AI135"/>
  <c r="AJ135" s="1"/>
  <c r="AH135"/>
  <c r="AE135"/>
  <c r="AB135"/>
  <c r="AC135" s="1"/>
  <c r="Z135"/>
  <c r="X135"/>
  <c r="U135"/>
  <c r="R135"/>
  <c r="S135" s="1"/>
  <c r="P135"/>
  <c r="N135"/>
  <c r="K135"/>
  <c r="H135"/>
  <c r="AR134"/>
  <c r="CR134" s="1"/>
  <c r="AP134"/>
  <c r="AQ134" s="1"/>
  <c r="AO134"/>
  <c r="AL134"/>
  <c r="AI134"/>
  <c r="AJ134" s="1"/>
  <c r="AH134"/>
  <c r="AE134"/>
  <c r="AB134"/>
  <c r="AC134" s="1"/>
  <c r="Z134"/>
  <c r="X134"/>
  <c r="U134"/>
  <c r="R134"/>
  <c r="S134" s="1"/>
  <c r="P134"/>
  <c r="N134"/>
  <c r="K134"/>
  <c r="H134"/>
  <c r="AR133"/>
  <c r="CR133" s="1"/>
  <c r="CT133" s="1"/>
  <c r="AP133"/>
  <c r="AQ133" s="1"/>
  <c r="AO133"/>
  <c r="AL133"/>
  <c r="AI133"/>
  <c r="AJ133" s="1"/>
  <c r="AH133"/>
  <c r="AE133"/>
  <c r="AB133"/>
  <c r="AC133" s="1"/>
  <c r="Z133"/>
  <c r="X133"/>
  <c r="U133"/>
  <c r="R133"/>
  <c r="S133" s="1"/>
  <c r="P133"/>
  <c r="N133"/>
  <c r="K133"/>
  <c r="H133"/>
  <c r="AR132"/>
  <c r="CR132" s="1"/>
  <c r="CT132" s="1"/>
  <c r="AP132"/>
  <c r="AQ132" s="1"/>
  <c r="AO132"/>
  <c r="AL132"/>
  <c r="AI132"/>
  <c r="AJ132" s="1"/>
  <c r="AH132"/>
  <c r="AE132"/>
  <c r="AB132"/>
  <c r="AC132" s="1"/>
  <c r="Z132"/>
  <c r="X132"/>
  <c r="U132"/>
  <c r="R132"/>
  <c r="S132" s="1"/>
  <c r="P132"/>
  <c r="N132"/>
  <c r="K132"/>
  <c r="H132"/>
  <c r="AR131"/>
  <c r="CR131" s="1"/>
  <c r="AP131"/>
  <c r="AQ131" s="1"/>
  <c r="AO131"/>
  <c r="AL131"/>
  <c r="AI131"/>
  <c r="AJ131" s="1"/>
  <c r="AH131"/>
  <c r="AE131"/>
  <c r="AB131"/>
  <c r="AC131" s="1"/>
  <c r="Z131"/>
  <c r="X131"/>
  <c r="U131"/>
  <c r="R131"/>
  <c r="S131" s="1"/>
  <c r="P131"/>
  <c r="N131"/>
  <c r="K131"/>
  <c r="H131"/>
  <c r="AR129"/>
  <c r="AP129"/>
  <c r="AQ129" s="1"/>
  <c r="AO129"/>
  <c r="AL129"/>
  <c r="AI129"/>
  <c r="AJ129" s="1"/>
  <c r="AH129"/>
  <c r="AE129"/>
  <c r="AB129"/>
  <c r="AC129" s="1"/>
  <c r="Z129"/>
  <c r="X129"/>
  <c r="U129"/>
  <c r="R129"/>
  <c r="S129" s="1"/>
  <c r="P129"/>
  <c r="N129"/>
  <c r="K129"/>
  <c r="H129"/>
  <c r="AR113"/>
  <c r="AP113"/>
  <c r="AQ113" s="1"/>
  <c r="AO113"/>
  <c r="AL113"/>
  <c r="AI113"/>
  <c r="AJ113" s="1"/>
  <c r="AH113"/>
  <c r="AE113"/>
  <c r="AB113"/>
  <c r="AC113" s="1"/>
  <c r="Z113"/>
  <c r="X113"/>
  <c r="U113"/>
  <c r="R113"/>
  <c r="S113" s="1"/>
  <c r="P113"/>
  <c r="N113"/>
  <c r="K113"/>
  <c r="H113"/>
  <c r="AR98"/>
  <c r="AP98"/>
  <c r="AQ98" s="1"/>
  <c r="AO98"/>
  <c r="AL98"/>
  <c r="AI98"/>
  <c r="AJ98" s="1"/>
  <c r="AH98"/>
  <c r="AE98"/>
  <c r="AB98"/>
  <c r="AC98" s="1"/>
  <c r="Z98"/>
  <c r="X98"/>
  <c r="U98"/>
  <c r="R98"/>
  <c r="S98" s="1"/>
  <c r="P98"/>
  <c r="N98"/>
  <c r="K98"/>
  <c r="H98"/>
  <c r="AR100"/>
  <c r="AP100"/>
  <c r="AQ100" s="1"/>
  <c r="AO100"/>
  <c r="AL100"/>
  <c r="AI100"/>
  <c r="AJ100" s="1"/>
  <c r="AH100"/>
  <c r="AE100"/>
  <c r="AB100"/>
  <c r="AC100" s="1"/>
  <c r="Z100"/>
  <c r="X100"/>
  <c r="U100"/>
  <c r="R100"/>
  <c r="S100" s="1"/>
  <c r="P100"/>
  <c r="N100"/>
  <c r="K100"/>
  <c r="H100"/>
  <c r="AR111"/>
  <c r="AP111"/>
  <c r="AQ111" s="1"/>
  <c r="AO111"/>
  <c r="AL111"/>
  <c r="AI111"/>
  <c r="AJ111" s="1"/>
  <c r="AH111"/>
  <c r="AE111"/>
  <c r="AB111"/>
  <c r="AC111" s="1"/>
  <c r="Z111"/>
  <c r="X111"/>
  <c r="U111"/>
  <c r="R111"/>
  <c r="S111" s="1"/>
  <c r="P111"/>
  <c r="N111"/>
  <c r="K111"/>
  <c r="H111"/>
  <c r="AR112"/>
  <c r="AP112"/>
  <c r="AQ112" s="1"/>
  <c r="AO112"/>
  <c r="AL112"/>
  <c r="AI112"/>
  <c r="AJ112" s="1"/>
  <c r="AH112"/>
  <c r="AE112"/>
  <c r="AB112"/>
  <c r="AC112" s="1"/>
  <c r="Z112"/>
  <c r="X112"/>
  <c r="U112"/>
  <c r="R112"/>
  <c r="S112" s="1"/>
  <c r="P112"/>
  <c r="N112"/>
  <c r="K112"/>
  <c r="H112"/>
  <c r="AR110"/>
  <c r="AP110"/>
  <c r="AQ110" s="1"/>
  <c r="AO110"/>
  <c r="AL110"/>
  <c r="AI110"/>
  <c r="AJ110" s="1"/>
  <c r="AH110"/>
  <c r="AE110"/>
  <c r="AB110"/>
  <c r="AC110" s="1"/>
  <c r="Z110"/>
  <c r="X110"/>
  <c r="U110"/>
  <c r="R110"/>
  <c r="S110" s="1"/>
  <c r="P110"/>
  <c r="N110"/>
  <c r="K110"/>
  <c r="H110"/>
  <c r="AR109"/>
  <c r="AP109"/>
  <c r="AQ109" s="1"/>
  <c r="AO109"/>
  <c r="AL109"/>
  <c r="AI109"/>
  <c r="AJ109" s="1"/>
  <c r="AH109"/>
  <c r="AE109"/>
  <c r="AB109"/>
  <c r="AC109" s="1"/>
  <c r="Z109"/>
  <c r="X109"/>
  <c r="U109"/>
  <c r="R109"/>
  <c r="S109" s="1"/>
  <c r="P109"/>
  <c r="N109"/>
  <c r="K109"/>
  <c r="H109"/>
  <c r="AR108"/>
  <c r="AP108"/>
  <c r="AQ108" s="1"/>
  <c r="AO108"/>
  <c r="AL108"/>
  <c r="AI108"/>
  <c r="AJ108" s="1"/>
  <c r="AH108"/>
  <c r="AE108"/>
  <c r="AB108"/>
  <c r="AC108" s="1"/>
  <c r="Z108"/>
  <c r="X108"/>
  <c r="U108"/>
  <c r="R108"/>
  <c r="S108" s="1"/>
  <c r="P108"/>
  <c r="N108"/>
  <c r="K108"/>
  <c r="H108"/>
  <c r="AR106"/>
  <c r="AP106"/>
  <c r="AQ106" s="1"/>
  <c r="AO106"/>
  <c r="AL106"/>
  <c r="AI106"/>
  <c r="AJ106" s="1"/>
  <c r="AH106"/>
  <c r="AE106"/>
  <c r="AB106"/>
  <c r="AC106" s="1"/>
  <c r="Z106"/>
  <c r="X106"/>
  <c r="U106"/>
  <c r="R106"/>
  <c r="S106" s="1"/>
  <c r="P106"/>
  <c r="N106"/>
  <c r="K106"/>
  <c r="H106"/>
  <c r="AR105"/>
  <c r="AP105"/>
  <c r="AQ105" s="1"/>
  <c r="AO105"/>
  <c r="AL105"/>
  <c r="AI105"/>
  <c r="AJ105" s="1"/>
  <c r="AH105"/>
  <c r="AE105"/>
  <c r="AB105"/>
  <c r="AC105" s="1"/>
  <c r="Z105"/>
  <c r="X105"/>
  <c r="U105"/>
  <c r="R105"/>
  <c r="S105" s="1"/>
  <c r="P105"/>
  <c r="N105"/>
  <c r="K105"/>
  <c r="H105"/>
  <c r="AR104"/>
  <c r="AP104"/>
  <c r="AQ104" s="1"/>
  <c r="AO104"/>
  <c r="AL104"/>
  <c r="AI104"/>
  <c r="AJ104" s="1"/>
  <c r="AH104"/>
  <c r="AE104"/>
  <c r="AB104"/>
  <c r="AC104" s="1"/>
  <c r="Z104"/>
  <c r="X104"/>
  <c r="U104"/>
  <c r="R104"/>
  <c r="S104" s="1"/>
  <c r="P104"/>
  <c r="N104"/>
  <c r="K104"/>
  <c r="H104"/>
  <c r="AR103"/>
  <c r="AP103"/>
  <c r="AQ103" s="1"/>
  <c r="AO103"/>
  <c r="AL103"/>
  <c r="AI103"/>
  <c r="AJ103" s="1"/>
  <c r="AH103"/>
  <c r="AE103"/>
  <c r="AB103"/>
  <c r="AC103" s="1"/>
  <c r="Z103"/>
  <c r="X103"/>
  <c r="U103"/>
  <c r="R103"/>
  <c r="S103" s="1"/>
  <c r="P103"/>
  <c r="N103"/>
  <c r="K103"/>
  <c r="H103"/>
  <c r="AR101"/>
  <c r="AP101"/>
  <c r="AQ101" s="1"/>
  <c r="AO101"/>
  <c r="AL101"/>
  <c r="AI101"/>
  <c r="AJ101" s="1"/>
  <c r="AH101"/>
  <c r="AE101"/>
  <c r="AB101"/>
  <c r="AC101" s="1"/>
  <c r="Z101"/>
  <c r="X101"/>
  <c r="U101"/>
  <c r="R101"/>
  <c r="S101" s="1"/>
  <c r="P101"/>
  <c r="N101"/>
  <c r="K101"/>
  <c r="H101"/>
  <c r="AR99"/>
  <c r="AP99"/>
  <c r="AQ99" s="1"/>
  <c r="AO99"/>
  <c r="AL99"/>
  <c r="AI99"/>
  <c r="AJ99" s="1"/>
  <c r="AH99"/>
  <c r="AE99"/>
  <c r="AB99"/>
  <c r="AC99" s="1"/>
  <c r="Z99"/>
  <c r="X99"/>
  <c r="U99"/>
  <c r="R99"/>
  <c r="S99" s="1"/>
  <c r="P99"/>
  <c r="N99"/>
  <c r="K99"/>
  <c r="H99"/>
  <c r="AR97"/>
  <c r="AP97"/>
  <c r="AQ97" s="1"/>
  <c r="AO97"/>
  <c r="AL97"/>
  <c r="AI97"/>
  <c r="AJ97" s="1"/>
  <c r="AH97"/>
  <c r="AE97"/>
  <c r="AB97"/>
  <c r="AC97" s="1"/>
  <c r="Z97"/>
  <c r="X97"/>
  <c r="U97"/>
  <c r="R97"/>
  <c r="S97" s="1"/>
  <c r="P97"/>
  <c r="N97"/>
  <c r="K97"/>
  <c r="H97"/>
  <c r="AR96"/>
  <c r="AP96"/>
  <c r="AQ96" s="1"/>
  <c r="AO96"/>
  <c r="AL96"/>
  <c r="AI96"/>
  <c r="AJ96" s="1"/>
  <c r="AH96"/>
  <c r="AE96"/>
  <c r="AB96"/>
  <c r="AC96" s="1"/>
  <c r="Z96"/>
  <c r="X96"/>
  <c r="U96"/>
  <c r="R96"/>
  <c r="S96" s="1"/>
  <c r="P96"/>
  <c r="N96"/>
  <c r="K96"/>
  <c r="H96"/>
  <c r="AR59"/>
  <c r="AP59"/>
  <c r="AQ59" s="1"/>
  <c r="AO59"/>
  <c r="AL59"/>
  <c r="AI59"/>
  <c r="AJ59" s="1"/>
  <c r="AH59"/>
  <c r="AE59"/>
  <c r="AB59"/>
  <c r="AC59" s="1"/>
  <c r="Z59"/>
  <c r="X59"/>
  <c r="U59"/>
  <c r="R59"/>
  <c r="S59" s="1"/>
  <c r="P59"/>
  <c r="AR95"/>
  <c r="AP95"/>
  <c r="AQ95" s="1"/>
  <c r="AO95"/>
  <c r="AL95"/>
  <c r="AI95"/>
  <c r="AJ95" s="1"/>
  <c r="AH95"/>
  <c r="AE95"/>
  <c r="AB95"/>
  <c r="AC95" s="1"/>
  <c r="Z95"/>
  <c r="X95"/>
  <c r="U95"/>
  <c r="R95"/>
  <c r="S95" s="1"/>
  <c r="P95"/>
  <c r="N95"/>
  <c r="K95"/>
  <c r="H95"/>
  <c r="AR94"/>
  <c r="AP94"/>
  <c r="AQ94" s="1"/>
  <c r="AO94"/>
  <c r="AL94"/>
  <c r="AI94"/>
  <c r="AJ94" s="1"/>
  <c r="AH94"/>
  <c r="AE94"/>
  <c r="AB94"/>
  <c r="AC94" s="1"/>
  <c r="Z94"/>
  <c r="X94"/>
  <c r="U94"/>
  <c r="R94"/>
  <c r="S94" s="1"/>
  <c r="P94"/>
  <c r="N94"/>
  <c r="K94"/>
  <c r="H94"/>
  <c r="AR93"/>
  <c r="AP93"/>
  <c r="AQ93" s="1"/>
  <c r="AO93"/>
  <c r="AL93"/>
  <c r="AI93"/>
  <c r="AJ93" s="1"/>
  <c r="AH93"/>
  <c r="AE93"/>
  <c r="AB93"/>
  <c r="AC93" s="1"/>
  <c r="Z93"/>
  <c r="X93"/>
  <c r="U93"/>
  <c r="R93"/>
  <c r="S93" s="1"/>
  <c r="P93"/>
  <c r="N93"/>
  <c r="K93"/>
  <c r="H93"/>
  <c r="AR92"/>
  <c r="AP92"/>
  <c r="AQ92" s="1"/>
  <c r="AO92"/>
  <c r="AL92"/>
  <c r="AI92"/>
  <c r="AJ92" s="1"/>
  <c r="AH92"/>
  <c r="AE92"/>
  <c r="AB92"/>
  <c r="AC92" s="1"/>
  <c r="Z92"/>
  <c r="X92"/>
  <c r="U92"/>
  <c r="R92"/>
  <c r="S92" s="1"/>
  <c r="P92"/>
  <c r="N92"/>
  <c r="K92"/>
  <c r="H92"/>
  <c r="AR91"/>
  <c r="AP91"/>
  <c r="AQ91" s="1"/>
  <c r="AO91"/>
  <c r="AL91"/>
  <c r="AI91"/>
  <c r="AJ91" s="1"/>
  <c r="AH91"/>
  <c r="AE91"/>
  <c r="AB91"/>
  <c r="AC91" s="1"/>
  <c r="Z91"/>
  <c r="X91"/>
  <c r="U91"/>
  <c r="R91"/>
  <c r="S91" s="1"/>
  <c r="P91"/>
  <c r="N91"/>
  <c r="K91"/>
  <c r="H91"/>
  <c r="AR90"/>
  <c r="AP90"/>
  <c r="AQ90" s="1"/>
  <c r="AO90"/>
  <c r="AL90"/>
  <c r="AI90"/>
  <c r="AJ90" s="1"/>
  <c r="AH90"/>
  <c r="AE90"/>
  <c r="AB90"/>
  <c r="AC90" s="1"/>
  <c r="Z90"/>
  <c r="X90"/>
  <c r="U90"/>
  <c r="R90"/>
  <c r="S90" s="1"/>
  <c r="P90"/>
  <c r="N90"/>
  <c r="K90"/>
  <c r="H90"/>
  <c r="AR89"/>
  <c r="AP89"/>
  <c r="AQ89" s="1"/>
  <c r="AO89"/>
  <c r="AL89"/>
  <c r="AI89"/>
  <c r="AJ89" s="1"/>
  <c r="AH89"/>
  <c r="AE89"/>
  <c r="AB89"/>
  <c r="AC89" s="1"/>
  <c r="Z89"/>
  <c r="X89"/>
  <c r="U89"/>
  <c r="R89"/>
  <c r="S89" s="1"/>
  <c r="P89"/>
  <c r="N89"/>
  <c r="K89"/>
  <c r="H89"/>
  <c r="AR88"/>
  <c r="AP88"/>
  <c r="AQ88" s="1"/>
  <c r="AO88"/>
  <c r="AL88"/>
  <c r="AI88"/>
  <c r="AJ88" s="1"/>
  <c r="AH88"/>
  <c r="AE88"/>
  <c r="AB88"/>
  <c r="AC88" s="1"/>
  <c r="Z88"/>
  <c r="X88"/>
  <c r="U88"/>
  <c r="R88"/>
  <c r="S88" s="1"/>
  <c r="P88"/>
  <c r="N88"/>
  <c r="K88"/>
  <c r="H88"/>
  <c r="AR87"/>
  <c r="AP87"/>
  <c r="AQ87" s="1"/>
  <c r="AO87"/>
  <c r="AL87"/>
  <c r="AI87"/>
  <c r="AJ87" s="1"/>
  <c r="AH87"/>
  <c r="AE87"/>
  <c r="AB87"/>
  <c r="AC87" s="1"/>
  <c r="Z87"/>
  <c r="X87"/>
  <c r="U87"/>
  <c r="R87"/>
  <c r="S87" s="1"/>
  <c r="P87"/>
  <c r="N87"/>
  <c r="K87"/>
  <c r="H87"/>
  <c r="AR86"/>
  <c r="AP86"/>
  <c r="AQ86" s="1"/>
  <c r="AO86"/>
  <c r="AL86"/>
  <c r="AI86"/>
  <c r="AJ86" s="1"/>
  <c r="AH86"/>
  <c r="AE86"/>
  <c r="AB86"/>
  <c r="AC86" s="1"/>
  <c r="Z86"/>
  <c r="X86"/>
  <c r="U86"/>
  <c r="R86"/>
  <c r="S86" s="1"/>
  <c r="P86"/>
  <c r="N86"/>
  <c r="K86"/>
  <c r="H86"/>
  <c r="AR50"/>
  <c r="AP50"/>
  <c r="AQ50" s="1"/>
  <c r="AO50"/>
  <c r="AL50"/>
  <c r="AI50"/>
  <c r="AJ50" s="1"/>
  <c r="AH50"/>
  <c r="AE50"/>
  <c r="AB50"/>
  <c r="AC50" s="1"/>
  <c r="Z50"/>
  <c r="X50"/>
  <c r="U50"/>
  <c r="R50"/>
  <c r="S50" s="1"/>
  <c r="P50"/>
  <c r="AR62"/>
  <c r="AP62"/>
  <c r="AQ62" s="1"/>
  <c r="AO62"/>
  <c r="AL62"/>
  <c r="AI62"/>
  <c r="AJ62" s="1"/>
  <c r="AH62"/>
  <c r="AE62"/>
  <c r="AB62"/>
  <c r="AC62" s="1"/>
  <c r="Z62"/>
  <c r="X62"/>
  <c r="U62"/>
  <c r="R62"/>
  <c r="S62" s="1"/>
  <c r="P62"/>
  <c r="AR53"/>
  <c r="AP53"/>
  <c r="AQ53" s="1"/>
  <c r="AO53"/>
  <c r="AL53"/>
  <c r="AI53"/>
  <c r="AJ53" s="1"/>
  <c r="AH53"/>
  <c r="AE53"/>
  <c r="AB53"/>
  <c r="AC53" s="1"/>
  <c r="Z53"/>
  <c r="X53"/>
  <c r="U53"/>
  <c r="R53"/>
  <c r="S53" s="1"/>
  <c r="P53"/>
  <c r="AR146"/>
  <c r="AP146"/>
  <c r="AQ146" s="1"/>
  <c r="AO146"/>
  <c r="AL146"/>
  <c r="AI146"/>
  <c r="AJ146" s="1"/>
  <c r="AH146"/>
  <c r="AE146"/>
  <c r="AB146"/>
  <c r="AC146" s="1"/>
  <c r="Z146"/>
  <c r="X146"/>
  <c r="U146"/>
  <c r="R146"/>
  <c r="S146" s="1"/>
  <c r="P146"/>
  <c r="N146"/>
  <c r="K146"/>
  <c r="H146"/>
  <c r="AR74"/>
  <c r="AP74"/>
  <c r="AQ74" s="1"/>
  <c r="AO74"/>
  <c r="AL74"/>
  <c r="AI74"/>
  <c r="AJ74" s="1"/>
  <c r="AH74"/>
  <c r="AE74"/>
  <c r="AB74"/>
  <c r="AC74" s="1"/>
  <c r="Z74"/>
  <c r="X74"/>
  <c r="U74"/>
  <c r="R74"/>
  <c r="S74" s="1"/>
  <c r="P74"/>
  <c r="AR73"/>
  <c r="AP73"/>
  <c r="AQ73" s="1"/>
  <c r="AO73"/>
  <c r="AL73"/>
  <c r="AI73"/>
  <c r="AJ73" s="1"/>
  <c r="AH73"/>
  <c r="AE73"/>
  <c r="AB73"/>
  <c r="AC73" s="1"/>
  <c r="Z73"/>
  <c r="X73"/>
  <c r="U73"/>
  <c r="R73"/>
  <c r="S73" s="1"/>
  <c r="P73"/>
  <c r="AR72"/>
  <c r="AP72"/>
  <c r="AQ72" s="1"/>
  <c r="AO72"/>
  <c r="AL72"/>
  <c r="AI72"/>
  <c r="AJ72" s="1"/>
  <c r="AH72"/>
  <c r="AE72"/>
  <c r="AB72"/>
  <c r="AC72" s="1"/>
  <c r="Z72"/>
  <c r="X72"/>
  <c r="U72"/>
  <c r="R72"/>
  <c r="S72" s="1"/>
  <c r="P72"/>
  <c r="AR71"/>
  <c r="AP71"/>
  <c r="AQ71" s="1"/>
  <c r="AO71"/>
  <c r="AL71"/>
  <c r="AI71"/>
  <c r="AJ71" s="1"/>
  <c r="AH71"/>
  <c r="AE71"/>
  <c r="AB71"/>
  <c r="AC71" s="1"/>
  <c r="Z71"/>
  <c r="X71"/>
  <c r="U71"/>
  <c r="R71"/>
  <c r="S71" s="1"/>
  <c r="P71"/>
  <c r="AR70"/>
  <c r="AP70"/>
  <c r="AQ70" s="1"/>
  <c r="AO70"/>
  <c r="AL70"/>
  <c r="AI70"/>
  <c r="AJ70" s="1"/>
  <c r="AH70"/>
  <c r="AE70"/>
  <c r="AB70"/>
  <c r="AC70" s="1"/>
  <c r="Z70"/>
  <c r="X70"/>
  <c r="U70"/>
  <c r="R70"/>
  <c r="S70" s="1"/>
  <c r="P70"/>
  <c r="AR107"/>
  <c r="AP107"/>
  <c r="AQ107" s="1"/>
  <c r="AO107"/>
  <c r="AL107"/>
  <c r="AI107"/>
  <c r="AJ107" s="1"/>
  <c r="AH107"/>
  <c r="AE107"/>
  <c r="AB107"/>
  <c r="AC107" s="1"/>
  <c r="Z107"/>
  <c r="X107"/>
  <c r="U107"/>
  <c r="R107"/>
  <c r="S107" s="1"/>
  <c r="P107"/>
  <c r="N107"/>
  <c r="K107"/>
  <c r="H107"/>
  <c r="AR69"/>
  <c r="AP69"/>
  <c r="AQ69" s="1"/>
  <c r="AO69"/>
  <c r="AL69"/>
  <c r="AI69"/>
  <c r="AJ69" s="1"/>
  <c r="AH69"/>
  <c r="AE69"/>
  <c r="AB69"/>
  <c r="AC69" s="1"/>
  <c r="Z69"/>
  <c r="X69"/>
  <c r="U69"/>
  <c r="R69"/>
  <c r="S69" s="1"/>
  <c r="P69"/>
  <c r="AR68"/>
  <c r="AP68"/>
  <c r="AQ68" s="1"/>
  <c r="AO68"/>
  <c r="AL68"/>
  <c r="AI68"/>
  <c r="AJ68" s="1"/>
  <c r="AH68"/>
  <c r="AE68"/>
  <c r="AB68"/>
  <c r="AC68" s="1"/>
  <c r="Z68"/>
  <c r="X68"/>
  <c r="U68"/>
  <c r="R68"/>
  <c r="S68" s="1"/>
  <c r="P68"/>
  <c r="AR66"/>
  <c r="AP66"/>
  <c r="AQ66" s="1"/>
  <c r="AO66"/>
  <c r="AL66"/>
  <c r="AI66"/>
  <c r="AJ66" s="1"/>
  <c r="AH66"/>
  <c r="AE66"/>
  <c r="AB66"/>
  <c r="AC66" s="1"/>
  <c r="Z66"/>
  <c r="X66"/>
  <c r="U66"/>
  <c r="R66"/>
  <c r="S66" s="1"/>
  <c r="P66"/>
  <c r="AR65"/>
  <c r="AP65"/>
  <c r="AQ65" s="1"/>
  <c r="AO65"/>
  <c r="AL65"/>
  <c r="AI65"/>
  <c r="AJ65" s="1"/>
  <c r="AH65"/>
  <c r="AE65"/>
  <c r="AB65"/>
  <c r="AC65" s="1"/>
  <c r="Z65"/>
  <c r="X65"/>
  <c r="U65"/>
  <c r="R65"/>
  <c r="S65" s="1"/>
  <c r="P65"/>
  <c r="AR64"/>
  <c r="AP64"/>
  <c r="AQ64" s="1"/>
  <c r="AO64"/>
  <c r="AL64"/>
  <c r="AI64"/>
  <c r="AJ64" s="1"/>
  <c r="AH64"/>
  <c r="AE64"/>
  <c r="AB64"/>
  <c r="AC64" s="1"/>
  <c r="Z64"/>
  <c r="X64"/>
  <c r="U64"/>
  <c r="R64"/>
  <c r="S64" s="1"/>
  <c r="P64"/>
  <c r="AR63"/>
  <c r="AP63"/>
  <c r="AQ63" s="1"/>
  <c r="AO63"/>
  <c r="AL63"/>
  <c r="AI63"/>
  <c r="AJ63" s="1"/>
  <c r="AH63"/>
  <c r="AE63"/>
  <c r="AB63"/>
  <c r="AC63" s="1"/>
  <c r="Z63"/>
  <c r="X63"/>
  <c r="U63"/>
  <c r="R63"/>
  <c r="S63" s="1"/>
  <c r="P63"/>
  <c r="AR61"/>
  <c r="AP61"/>
  <c r="AQ61" s="1"/>
  <c r="AO61"/>
  <c r="AL61"/>
  <c r="AI61"/>
  <c r="AJ61" s="1"/>
  <c r="AH61"/>
  <c r="AE61"/>
  <c r="AB61"/>
  <c r="AC61" s="1"/>
  <c r="Z61"/>
  <c r="X61"/>
  <c r="U61"/>
  <c r="R61"/>
  <c r="S61" s="1"/>
  <c r="P61"/>
  <c r="AR60"/>
  <c r="AP60"/>
  <c r="AQ60" s="1"/>
  <c r="AO60"/>
  <c r="AL60"/>
  <c r="AI60"/>
  <c r="AJ60" s="1"/>
  <c r="AH60"/>
  <c r="AE60"/>
  <c r="AB60"/>
  <c r="AC60" s="1"/>
  <c r="Z60"/>
  <c r="X60"/>
  <c r="U60"/>
  <c r="R60"/>
  <c r="S60" s="1"/>
  <c r="P60"/>
  <c r="AR57"/>
  <c r="AP57"/>
  <c r="AQ57" s="1"/>
  <c r="AO57"/>
  <c r="AL57"/>
  <c r="AI57"/>
  <c r="AJ57" s="1"/>
  <c r="AH57"/>
  <c r="AE57"/>
  <c r="AB57"/>
  <c r="AC57" s="1"/>
  <c r="Z57"/>
  <c r="X57"/>
  <c r="U57"/>
  <c r="R57"/>
  <c r="S57" s="1"/>
  <c r="P57"/>
  <c r="AR56"/>
  <c r="AP56"/>
  <c r="AQ56" s="1"/>
  <c r="AO56"/>
  <c r="AL56"/>
  <c r="AI56"/>
  <c r="AJ56" s="1"/>
  <c r="AH56"/>
  <c r="AE56"/>
  <c r="AB56"/>
  <c r="AC56" s="1"/>
  <c r="Z56"/>
  <c r="X56"/>
  <c r="U56"/>
  <c r="R56"/>
  <c r="S56" s="1"/>
  <c r="P56"/>
  <c r="AR55"/>
  <c r="AP55"/>
  <c r="AQ55" s="1"/>
  <c r="AO55"/>
  <c r="AL55"/>
  <c r="AI55"/>
  <c r="AJ55" s="1"/>
  <c r="AH55"/>
  <c r="AE55"/>
  <c r="AB55"/>
  <c r="AC55" s="1"/>
  <c r="Z55"/>
  <c r="X55"/>
  <c r="U55"/>
  <c r="R55"/>
  <c r="S55" s="1"/>
  <c r="P55"/>
  <c r="AR52"/>
  <c r="AP52"/>
  <c r="AQ52" s="1"/>
  <c r="AO52"/>
  <c r="AL52"/>
  <c r="AI52"/>
  <c r="AJ52" s="1"/>
  <c r="AH52"/>
  <c r="AE52"/>
  <c r="AB52"/>
  <c r="AC52" s="1"/>
  <c r="Z52"/>
  <c r="X52"/>
  <c r="U52"/>
  <c r="R52"/>
  <c r="S52" s="1"/>
  <c r="P52"/>
  <c r="AR51"/>
  <c r="AP51"/>
  <c r="AQ51" s="1"/>
  <c r="AO51"/>
  <c r="AL51"/>
  <c r="AI51"/>
  <c r="AJ51" s="1"/>
  <c r="AH51"/>
  <c r="AE51"/>
  <c r="AB51"/>
  <c r="AC51" s="1"/>
  <c r="Z51"/>
  <c r="X51"/>
  <c r="U51"/>
  <c r="R51"/>
  <c r="S51" s="1"/>
  <c r="P51"/>
  <c r="AR49"/>
  <c r="AP49"/>
  <c r="AQ49" s="1"/>
  <c r="AO49"/>
  <c r="AL49"/>
  <c r="AI49"/>
  <c r="AJ49" s="1"/>
  <c r="AH49"/>
  <c r="AE49"/>
  <c r="AB49"/>
  <c r="AC49" s="1"/>
  <c r="Z49"/>
  <c r="X49"/>
  <c r="U49"/>
  <c r="R49"/>
  <c r="S49" s="1"/>
  <c r="P49"/>
  <c r="AR48"/>
  <c r="AP48"/>
  <c r="AQ48" s="1"/>
  <c r="AO48"/>
  <c r="AL48"/>
  <c r="AI48"/>
  <c r="AJ48" s="1"/>
  <c r="AH48"/>
  <c r="AE48"/>
  <c r="AB48"/>
  <c r="AC48" s="1"/>
  <c r="Z48"/>
  <c r="X48"/>
  <c r="U48"/>
  <c r="R48"/>
  <c r="S48" s="1"/>
  <c r="P48"/>
  <c r="AR47"/>
  <c r="AP47"/>
  <c r="AQ47" s="1"/>
  <c r="AO47"/>
  <c r="AL47"/>
  <c r="AI47"/>
  <c r="AJ47" s="1"/>
  <c r="AH47"/>
  <c r="AE47"/>
  <c r="AB47"/>
  <c r="AC47" s="1"/>
  <c r="Z47"/>
  <c r="X47"/>
  <c r="U47"/>
  <c r="R47"/>
  <c r="S47" s="1"/>
  <c r="P47"/>
  <c r="AR102"/>
  <c r="AP102"/>
  <c r="AQ102" s="1"/>
  <c r="AO102"/>
  <c r="AL102"/>
  <c r="AI102"/>
  <c r="AJ102" s="1"/>
  <c r="AH102"/>
  <c r="AE102"/>
  <c r="AB102"/>
  <c r="AC102" s="1"/>
  <c r="Z102"/>
  <c r="X102"/>
  <c r="U102"/>
  <c r="R102"/>
  <c r="S102" s="1"/>
  <c r="P102"/>
  <c r="N102"/>
  <c r="K102"/>
  <c r="H102"/>
  <c r="AR128"/>
  <c r="AP128"/>
  <c r="AQ128" s="1"/>
  <c r="AO128"/>
  <c r="AL128"/>
  <c r="AI128"/>
  <c r="AJ128" s="1"/>
  <c r="AH128"/>
  <c r="AE128"/>
  <c r="AB128"/>
  <c r="AC128" s="1"/>
  <c r="Z128"/>
  <c r="X128"/>
  <c r="U128"/>
  <c r="R128"/>
  <c r="S128" s="1"/>
  <c r="P128"/>
  <c r="N128"/>
  <c r="K128"/>
  <c r="H128"/>
  <c r="AR23"/>
  <c r="AP23"/>
  <c r="AQ23" s="1"/>
  <c r="AO23"/>
  <c r="AL23"/>
  <c r="AI23"/>
  <c r="AJ23" s="1"/>
  <c r="AH23"/>
  <c r="AE23"/>
  <c r="AB23"/>
  <c r="AC23" s="1"/>
  <c r="Z23"/>
  <c r="X23"/>
  <c r="U23"/>
  <c r="R23"/>
  <c r="S23" s="1"/>
  <c r="P23"/>
  <c r="N23"/>
  <c r="H23"/>
  <c r="AR15"/>
  <c r="AP15"/>
  <c r="AQ15" s="1"/>
  <c r="AO15"/>
  <c r="AL15"/>
  <c r="AI15"/>
  <c r="AJ15" s="1"/>
  <c r="AH15"/>
  <c r="AE15"/>
  <c r="AB15"/>
  <c r="AC15" s="1"/>
  <c r="Z15"/>
  <c r="X15"/>
  <c r="U15"/>
  <c r="R15"/>
  <c r="S15" s="1"/>
  <c r="P15"/>
  <c r="N15"/>
  <c r="H15"/>
  <c r="AR16"/>
  <c r="AP16"/>
  <c r="AQ16" s="1"/>
  <c r="AO16"/>
  <c r="AL16"/>
  <c r="AI16"/>
  <c r="AJ16" s="1"/>
  <c r="AH16"/>
  <c r="AE16"/>
  <c r="AB16"/>
  <c r="AC16" s="1"/>
  <c r="Z16"/>
  <c r="X16"/>
  <c r="U16"/>
  <c r="R16"/>
  <c r="S16" s="1"/>
  <c r="P16"/>
  <c r="N16"/>
  <c r="H16"/>
  <c r="AR36"/>
  <c r="AP36"/>
  <c r="AQ36" s="1"/>
  <c r="AO36"/>
  <c r="AL36"/>
  <c r="AI36"/>
  <c r="AJ36" s="1"/>
  <c r="AH36"/>
  <c r="AE36"/>
  <c r="AB36"/>
  <c r="AC36" s="1"/>
  <c r="Z36"/>
  <c r="X36"/>
  <c r="U36"/>
  <c r="R36"/>
  <c r="S36" s="1"/>
  <c r="P36"/>
  <c r="N36"/>
  <c r="H36"/>
  <c r="AR35"/>
  <c r="AP35"/>
  <c r="AQ35" s="1"/>
  <c r="AO35"/>
  <c r="AL35"/>
  <c r="AI35"/>
  <c r="AJ35" s="1"/>
  <c r="AH35"/>
  <c r="AE35"/>
  <c r="AB35"/>
  <c r="AC35" s="1"/>
  <c r="Z35"/>
  <c r="X35"/>
  <c r="U35"/>
  <c r="R35"/>
  <c r="S35" s="1"/>
  <c r="P35"/>
  <c r="N35"/>
  <c r="H35"/>
  <c r="AR33"/>
  <c r="AP33"/>
  <c r="AQ33" s="1"/>
  <c r="AO33"/>
  <c r="AL33"/>
  <c r="AI33"/>
  <c r="AJ33" s="1"/>
  <c r="AH33"/>
  <c r="AE33"/>
  <c r="AB33"/>
  <c r="AC33" s="1"/>
  <c r="Z33"/>
  <c r="X33"/>
  <c r="U33"/>
  <c r="R33"/>
  <c r="S33" s="1"/>
  <c r="P33"/>
  <c r="N33"/>
  <c r="H33"/>
  <c r="AR32"/>
  <c r="AP32"/>
  <c r="AQ32" s="1"/>
  <c r="AO32"/>
  <c r="AL32"/>
  <c r="AI32"/>
  <c r="AJ32" s="1"/>
  <c r="AH32"/>
  <c r="AE32"/>
  <c r="AB32"/>
  <c r="AC32" s="1"/>
  <c r="Z32"/>
  <c r="X32"/>
  <c r="U32"/>
  <c r="R32"/>
  <c r="S32" s="1"/>
  <c r="P32"/>
  <c r="N32"/>
  <c r="H32"/>
  <c r="AR31"/>
  <c r="AP31"/>
  <c r="AQ31" s="1"/>
  <c r="AO31"/>
  <c r="AL31"/>
  <c r="AI31"/>
  <c r="AJ31" s="1"/>
  <c r="AH31"/>
  <c r="AE31"/>
  <c r="AB31"/>
  <c r="AC31" s="1"/>
  <c r="Z31"/>
  <c r="X31"/>
  <c r="U31"/>
  <c r="R31"/>
  <c r="S31" s="1"/>
  <c r="P31"/>
  <c r="N31"/>
  <c r="H31"/>
  <c r="AR29"/>
  <c r="AP29"/>
  <c r="AQ29" s="1"/>
  <c r="AO29"/>
  <c r="AL29"/>
  <c r="AI29"/>
  <c r="AJ29" s="1"/>
  <c r="AH29"/>
  <c r="AE29"/>
  <c r="AB29"/>
  <c r="AC29" s="1"/>
  <c r="Z29"/>
  <c r="X29"/>
  <c r="U29"/>
  <c r="R29"/>
  <c r="S29" s="1"/>
  <c r="P29"/>
  <c r="N29"/>
  <c r="H29"/>
  <c r="AR28"/>
  <c r="AP28"/>
  <c r="AQ28" s="1"/>
  <c r="AO28"/>
  <c r="AL28"/>
  <c r="AI28"/>
  <c r="AJ28" s="1"/>
  <c r="AH28"/>
  <c r="AE28"/>
  <c r="AB28"/>
  <c r="AC28" s="1"/>
  <c r="Z28"/>
  <c r="X28"/>
  <c r="U28"/>
  <c r="R28"/>
  <c r="S28" s="1"/>
  <c r="P28"/>
  <c r="N28"/>
  <c r="H28"/>
  <c r="AR27"/>
  <c r="AP27"/>
  <c r="AQ27" s="1"/>
  <c r="AO27"/>
  <c r="AL27"/>
  <c r="AI27"/>
  <c r="AJ27" s="1"/>
  <c r="AH27"/>
  <c r="AE27"/>
  <c r="AB27"/>
  <c r="AC27" s="1"/>
  <c r="Z27"/>
  <c r="X27"/>
  <c r="U27"/>
  <c r="R27"/>
  <c r="S27" s="1"/>
  <c r="P27"/>
  <c r="N27"/>
  <c r="H27"/>
  <c r="AR26"/>
  <c r="AP26"/>
  <c r="AQ26" s="1"/>
  <c r="AO26"/>
  <c r="AL26"/>
  <c r="AI26"/>
  <c r="AJ26" s="1"/>
  <c r="AH26"/>
  <c r="AE26"/>
  <c r="AB26"/>
  <c r="AC26" s="1"/>
  <c r="Z26"/>
  <c r="X26"/>
  <c r="U26"/>
  <c r="R26"/>
  <c r="S26" s="1"/>
  <c r="P26"/>
  <c r="N26"/>
  <c r="H26"/>
  <c r="AR25"/>
  <c r="AP25"/>
  <c r="AQ25" s="1"/>
  <c r="AO25"/>
  <c r="AL25"/>
  <c r="AI25"/>
  <c r="AJ25" s="1"/>
  <c r="AH25"/>
  <c r="AE25"/>
  <c r="AB25"/>
  <c r="AC25" s="1"/>
  <c r="Z25"/>
  <c r="X25"/>
  <c r="U25"/>
  <c r="R25"/>
  <c r="S25" s="1"/>
  <c r="P25"/>
  <c r="N25"/>
  <c r="H25"/>
  <c r="AR24"/>
  <c r="AP24"/>
  <c r="AQ24" s="1"/>
  <c r="AO24"/>
  <c r="AL24"/>
  <c r="AI24"/>
  <c r="AJ24" s="1"/>
  <c r="AH24"/>
  <c r="AE24"/>
  <c r="AB24"/>
  <c r="AC24" s="1"/>
  <c r="Z24"/>
  <c r="X24"/>
  <c r="U24"/>
  <c r="R24"/>
  <c r="S24" s="1"/>
  <c r="P24"/>
  <c r="N24"/>
  <c r="H24"/>
  <c r="AR21"/>
  <c r="AP21"/>
  <c r="AQ21" s="1"/>
  <c r="AO21"/>
  <c r="AL21"/>
  <c r="AI21"/>
  <c r="AJ21" s="1"/>
  <c r="AH21"/>
  <c r="AE21"/>
  <c r="AB21"/>
  <c r="AC21" s="1"/>
  <c r="Z21"/>
  <c r="X21"/>
  <c r="U21"/>
  <c r="R21"/>
  <c r="S21" s="1"/>
  <c r="P21"/>
  <c r="N21"/>
  <c r="H21"/>
  <c r="AR20"/>
  <c r="AP20"/>
  <c r="AQ20" s="1"/>
  <c r="AO20"/>
  <c r="AL20"/>
  <c r="AI20"/>
  <c r="AJ20" s="1"/>
  <c r="AH20"/>
  <c r="AE20"/>
  <c r="AB20"/>
  <c r="AC20" s="1"/>
  <c r="Z20"/>
  <c r="X20"/>
  <c r="U20"/>
  <c r="R20"/>
  <c r="S20" s="1"/>
  <c r="P20"/>
  <c r="N20"/>
  <c r="H20"/>
  <c r="AR19"/>
  <c r="AP19"/>
  <c r="AQ19" s="1"/>
  <c r="AO19"/>
  <c r="AL19"/>
  <c r="AI19"/>
  <c r="AJ19" s="1"/>
  <c r="AH19"/>
  <c r="AE19"/>
  <c r="AB19"/>
  <c r="AC19" s="1"/>
  <c r="Z19"/>
  <c r="X19"/>
  <c r="U19"/>
  <c r="R19"/>
  <c r="S19" s="1"/>
  <c r="P19"/>
  <c r="N19"/>
  <c r="H19"/>
  <c r="AR18"/>
  <c r="AP18"/>
  <c r="AQ18" s="1"/>
  <c r="AO18"/>
  <c r="AL18"/>
  <c r="AI18"/>
  <c r="AJ18" s="1"/>
  <c r="AH18"/>
  <c r="AE18"/>
  <c r="AB18"/>
  <c r="AC18" s="1"/>
  <c r="Z18"/>
  <c r="X18"/>
  <c r="U18"/>
  <c r="R18"/>
  <c r="S18" s="1"/>
  <c r="P18"/>
  <c r="N18"/>
  <c r="H18"/>
  <c r="AR17"/>
  <c r="AP17"/>
  <c r="AQ17" s="1"/>
  <c r="AO17"/>
  <c r="AL17"/>
  <c r="AI17"/>
  <c r="AJ17" s="1"/>
  <c r="AH17"/>
  <c r="AE17"/>
  <c r="AB17"/>
  <c r="AC17" s="1"/>
  <c r="Z17"/>
  <c r="X17"/>
  <c r="U17"/>
  <c r="R17"/>
  <c r="S17" s="1"/>
  <c r="P17"/>
  <c r="N17"/>
  <c r="H17"/>
  <c r="AR14"/>
  <c r="AP14"/>
  <c r="AQ14" s="1"/>
  <c r="AO14"/>
  <c r="AL14"/>
  <c r="AI14"/>
  <c r="AJ14" s="1"/>
  <c r="AH14"/>
  <c r="AE14"/>
  <c r="AB14"/>
  <c r="AC14" s="1"/>
  <c r="Z14"/>
  <c r="X14"/>
  <c r="U14"/>
  <c r="R14"/>
  <c r="S14" s="1"/>
  <c r="P14"/>
  <c r="N14"/>
  <c r="H14"/>
  <c r="AR13"/>
  <c r="AP13"/>
  <c r="AQ13" s="1"/>
  <c r="AO13"/>
  <c r="AL13"/>
  <c r="AI13"/>
  <c r="AJ13" s="1"/>
  <c r="AH13"/>
  <c r="AE13"/>
  <c r="AB13"/>
  <c r="AC13" s="1"/>
  <c r="Z13"/>
  <c r="X13"/>
  <c r="U13"/>
  <c r="R13"/>
  <c r="S13" s="1"/>
  <c r="P13"/>
  <c r="N13"/>
  <c r="H13"/>
  <c r="AR54"/>
  <c r="AP54"/>
  <c r="AQ54" s="1"/>
  <c r="AO54"/>
  <c r="AL54"/>
  <c r="AI54"/>
  <c r="AJ54" s="1"/>
  <c r="AH54"/>
  <c r="AE54"/>
  <c r="AB54"/>
  <c r="AC54" s="1"/>
  <c r="Z54"/>
  <c r="X54"/>
  <c r="U54"/>
  <c r="R54"/>
  <c r="S54" s="1"/>
  <c r="P54"/>
  <c r="AR11"/>
  <c r="AP11"/>
  <c r="AQ11" s="1"/>
  <c r="AO11"/>
  <c r="AL11"/>
  <c r="AI11"/>
  <c r="AJ11" s="1"/>
  <c r="AH11"/>
  <c r="AE11"/>
  <c r="AB11"/>
  <c r="AC11" s="1"/>
  <c r="Z11"/>
  <c r="X11"/>
  <c r="U11"/>
  <c r="R11"/>
  <c r="S11" s="1"/>
  <c r="P11"/>
  <c r="N11"/>
  <c r="H11"/>
  <c r="AR10"/>
  <c r="AP10"/>
  <c r="AQ10" s="1"/>
  <c r="AO10"/>
  <c r="AL10"/>
  <c r="AI10"/>
  <c r="AJ10" s="1"/>
  <c r="AH10"/>
  <c r="AE10"/>
  <c r="AB10"/>
  <c r="AC10" s="1"/>
  <c r="Z10"/>
  <c r="X10"/>
  <c r="U10"/>
  <c r="R10"/>
  <c r="S10" s="1"/>
  <c r="P10"/>
  <c r="N10"/>
  <c r="H10"/>
  <c r="AP9"/>
  <c r="AQ9" s="1"/>
  <c r="F113"/>
  <c r="E113"/>
  <c r="AR2"/>
  <c r="CR145" l="1"/>
  <c r="CT145" s="1"/>
  <c r="CR147"/>
  <c r="CT147" s="1"/>
  <c r="CR148"/>
  <c r="CT148" s="1"/>
  <c r="CR149"/>
  <c r="CT149" s="1"/>
  <c r="CR146"/>
  <c r="CT146" s="1"/>
  <c r="CR129"/>
  <c r="CT129" s="1"/>
  <c r="CR141"/>
  <c r="CT141" s="1"/>
  <c r="CR144"/>
  <c r="CR138"/>
  <c r="CR150"/>
  <c r="CT150" s="1"/>
  <c r="CN153"/>
  <c r="AT62"/>
  <c r="AT96"/>
  <c r="AT97"/>
  <c r="AT99"/>
  <c r="AT101"/>
  <c r="AT103"/>
  <c r="AT104"/>
  <c r="AT105"/>
  <c r="AT106"/>
  <c r="AT108"/>
  <c r="AT109"/>
  <c r="AT110"/>
  <c r="AT112"/>
  <c r="AT111"/>
  <c r="AT100"/>
  <c r="AT98"/>
  <c r="AT113"/>
  <c r="AT128"/>
  <c r="AT102"/>
  <c r="AT107"/>
  <c r="AT86"/>
  <c r="AT87"/>
  <c r="AT88"/>
  <c r="AT89"/>
  <c r="AT90"/>
  <c r="AT91"/>
  <c r="AT92"/>
  <c r="AT93"/>
  <c r="AT94"/>
  <c r="AT95"/>
  <c r="AT74"/>
  <c r="AT73"/>
  <c r="AT72"/>
  <c r="AT71"/>
  <c r="AT70"/>
  <c r="AT69"/>
  <c r="AT68"/>
  <c r="AT66"/>
  <c r="AT65"/>
  <c r="AT64"/>
  <c r="AT63"/>
  <c r="AT61"/>
  <c r="AT60"/>
  <c r="AT59"/>
  <c r="AT58"/>
  <c r="AT57"/>
  <c r="AT56"/>
  <c r="AT55"/>
  <c r="AT54"/>
  <c r="AT53"/>
  <c r="AT52"/>
  <c r="AT51"/>
  <c r="AT50"/>
  <c r="AT49"/>
  <c r="AT48"/>
  <c r="AT47"/>
  <c r="AT146"/>
  <c r="AT129"/>
  <c r="AT141"/>
  <c r="AT145"/>
  <c r="AT147"/>
  <c r="AT148"/>
  <c r="AT149"/>
  <c r="AT144"/>
  <c r="AT138"/>
  <c r="AT150"/>
  <c r="AT11"/>
  <c r="AT13"/>
  <c r="AT17"/>
  <c r="AT19"/>
  <c r="AT21"/>
  <c r="AT25"/>
  <c r="AT27"/>
  <c r="AT29"/>
  <c r="AT32"/>
  <c r="AT35"/>
  <c r="AT16"/>
  <c r="AT23"/>
  <c r="AT10"/>
  <c r="AT14"/>
  <c r="AT18"/>
  <c r="AT20"/>
  <c r="AT24"/>
  <c r="AT26"/>
  <c r="AT28"/>
  <c r="AT31"/>
  <c r="AT33"/>
  <c r="AT36"/>
  <c r="AT15"/>
  <c r="CS12"/>
  <c r="AS67"/>
  <c r="AS22"/>
  <c r="AA63"/>
  <c r="AA17"/>
  <c r="Q101"/>
  <c r="AA16"/>
  <c r="Q145"/>
  <c r="AA27"/>
  <c r="AA49"/>
  <c r="AA71"/>
  <c r="Q93"/>
  <c r="Q112"/>
  <c r="AA11"/>
  <c r="AA21"/>
  <c r="AA32"/>
  <c r="AA102"/>
  <c r="AA56"/>
  <c r="AA68"/>
  <c r="AA146"/>
  <c r="AA88"/>
  <c r="Q96"/>
  <c r="Q106"/>
  <c r="Q113"/>
  <c r="Q141"/>
  <c r="AA149"/>
  <c r="AA150"/>
  <c r="Q10"/>
  <c r="AA13"/>
  <c r="AA19"/>
  <c r="AA25"/>
  <c r="AA29"/>
  <c r="AA35"/>
  <c r="AA23"/>
  <c r="AA47"/>
  <c r="AA52"/>
  <c r="AA60"/>
  <c r="AA65"/>
  <c r="AA107"/>
  <c r="AA73"/>
  <c r="AA62"/>
  <c r="AA86"/>
  <c r="AA90"/>
  <c r="Q91"/>
  <c r="Q95"/>
  <c r="Q104"/>
  <c r="Q109"/>
  <c r="Q100"/>
  <c r="AA147"/>
  <c r="AA58"/>
  <c r="AU13"/>
  <c r="AV13" s="1"/>
  <c r="AU29"/>
  <c r="AV29" s="1"/>
  <c r="Q11"/>
  <c r="AA54"/>
  <c r="AA14"/>
  <c r="AA18"/>
  <c r="AA20"/>
  <c r="AA24"/>
  <c r="AA26"/>
  <c r="AA28"/>
  <c r="AA31"/>
  <c r="AA33"/>
  <c r="AA36"/>
  <c r="AA15"/>
  <c r="AA128"/>
  <c r="AA48"/>
  <c r="AA51"/>
  <c r="AA55"/>
  <c r="AA57"/>
  <c r="AA61"/>
  <c r="AA64"/>
  <c r="AA66"/>
  <c r="AA69"/>
  <c r="AA70"/>
  <c r="AA72"/>
  <c r="AA74"/>
  <c r="AA53"/>
  <c r="AA50"/>
  <c r="AA87"/>
  <c r="AA89"/>
  <c r="Q92"/>
  <c r="Q94"/>
  <c r="Q59"/>
  <c r="Q97"/>
  <c r="Q99"/>
  <c r="Q103"/>
  <c r="Q105"/>
  <c r="Q108"/>
  <c r="Q110"/>
  <c r="Q111"/>
  <c r="Q98"/>
  <c r="AA148"/>
  <c r="AA144"/>
  <c r="AA138"/>
  <c r="AU11"/>
  <c r="AV11" s="1"/>
  <c r="AU17"/>
  <c r="AV17" s="1"/>
  <c r="AU19"/>
  <c r="AV19" s="1"/>
  <c r="AU21"/>
  <c r="AV21" s="1"/>
  <c r="AU25"/>
  <c r="AV25" s="1"/>
  <c r="AU27"/>
  <c r="AV27" s="1"/>
  <c r="AU32"/>
  <c r="AV32" s="1"/>
  <c r="AU35"/>
  <c r="AV35" s="1"/>
  <c r="AU16"/>
  <c r="AV16" s="1"/>
  <c r="AU54"/>
  <c r="AV54" s="1"/>
  <c r="AU14"/>
  <c r="AV14" s="1"/>
  <c r="AU18"/>
  <c r="AV18" s="1"/>
  <c r="AU20"/>
  <c r="AV20" s="1"/>
  <c r="AU24"/>
  <c r="AV24" s="1"/>
  <c r="AU26"/>
  <c r="AV26" s="1"/>
  <c r="AU28"/>
  <c r="AV28" s="1"/>
  <c r="AU31"/>
  <c r="AV31" s="1"/>
  <c r="AU33"/>
  <c r="AV33" s="1"/>
  <c r="AU36"/>
  <c r="AV36" s="1"/>
  <c r="AU15"/>
  <c r="AV15" s="1"/>
  <c r="AA10"/>
  <c r="Q54"/>
  <c r="Q13"/>
  <c r="Q14"/>
  <c r="Q17"/>
  <c r="Q18"/>
  <c r="Q19"/>
  <c r="Q20"/>
  <c r="Q21"/>
  <c r="Q24"/>
  <c r="Q25"/>
  <c r="Q26"/>
  <c r="Q27"/>
  <c r="AS27" s="1"/>
  <c r="Q28"/>
  <c r="Q29"/>
  <c r="Q31"/>
  <c r="Q32"/>
  <c r="Q33"/>
  <c r="AS33" s="1"/>
  <c r="Q35"/>
  <c r="Q36"/>
  <c r="Q16"/>
  <c r="AS16" s="1"/>
  <c r="Q15"/>
  <c r="AU128"/>
  <c r="AV128" s="1"/>
  <c r="AU48"/>
  <c r="AV48" s="1"/>
  <c r="AU51"/>
  <c r="AV51" s="1"/>
  <c r="AU55"/>
  <c r="AV55" s="1"/>
  <c r="AU57"/>
  <c r="AV57" s="1"/>
  <c r="AU61"/>
  <c r="AV61" s="1"/>
  <c r="AU64"/>
  <c r="AV64" s="1"/>
  <c r="AU66"/>
  <c r="AV66" s="1"/>
  <c r="AU69"/>
  <c r="AV69" s="1"/>
  <c r="AU70"/>
  <c r="AV70" s="1"/>
  <c r="AU72"/>
  <c r="AV72" s="1"/>
  <c r="AU74"/>
  <c r="AV74" s="1"/>
  <c r="AU53"/>
  <c r="AV53" s="1"/>
  <c r="AU50"/>
  <c r="AV50" s="1"/>
  <c r="AU87"/>
  <c r="AV87" s="1"/>
  <c r="AU89"/>
  <c r="AV89" s="1"/>
  <c r="AU10"/>
  <c r="AV10" s="1"/>
  <c r="AU23"/>
  <c r="AV23" s="1"/>
  <c r="AU102"/>
  <c r="AV102" s="1"/>
  <c r="AU47"/>
  <c r="AV47" s="1"/>
  <c r="AU49"/>
  <c r="AV49" s="1"/>
  <c r="AU52"/>
  <c r="AV52" s="1"/>
  <c r="AU56"/>
  <c r="AV56" s="1"/>
  <c r="AU60"/>
  <c r="AV60" s="1"/>
  <c r="AU63"/>
  <c r="AV63" s="1"/>
  <c r="AU65"/>
  <c r="AV65" s="1"/>
  <c r="AU68"/>
  <c r="AV68" s="1"/>
  <c r="AU107"/>
  <c r="AV107" s="1"/>
  <c r="AU71"/>
  <c r="AV71" s="1"/>
  <c r="AU73"/>
  <c r="AV73" s="1"/>
  <c r="AU146"/>
  <c r="AV146" s="1"/>
  <c r="AU62"/>
  <c r="AV62" s="1"/>
  <c r="AU86"/>
  <c r="AV86" s="1"/>
  <c r="AU88"/>
  <c r="AV88" s="1"/>
  <c r="AU90"/>
  <c r="AV90" s="1"/>
  <c r="AA91"/>
  <c r="AA92"/>
  <c r="AA93"/>
  <c r="AS93" s="1"/>
  <c r="AA94"/>
  <c r="AS94" s="1"/>
  <c r="AA95"/>
  <c r="AA59"/>
  <c r="AA96"/>
  <c r="AA97"/>
  <c r="AS97" s="1"/>
  <c r="AA99"/>
  <c r="AA101"/>
  <c r="AA103"/>
  <c r="AS103" s="1"/>
  <c r="AA104"/>
  <c r="AA105"/>
  <c r="AA106"/>
  <c r="AS106" s="1"/>
  <c r="AA108"/>
  <c r="AS108" s="1"/>
  <c r="AA109"/>
  <c r="AA110"/>
  <c r="AA112"/>
  <c r="AS112" s="1"/>
  <c r="AA111"/>
  <c r="AA100"/>
  <c r="AA98"/>
  <c r="AA113"/>
  <c r="Q129"/>
  <c r="AA129"/>
  <c r="Q23"/>
  <c r="AS23" s="1"/>
  <c r="Q128"/>
  <c r="AS128" s="1"/>
  <c r="Q102"/>
  <c r="Q47"/>
  <c r="Q48"/>
  <c r="Q49"/>
  <c r="Q51"/>
  <c r="Q52"/>
  <c r="Q55"/>
  <c r="Q56"/>
  <c r="AS56" s="1"/>
  <c r="Q57"/>
  <c r="Q60"/>
  <c r="Q61"/>
  <c r="Q63"/>
  <c r="Q64"/>
  <c r="Q65"/>
  <c r="Q66"/>
  <c r="Q68"/>
  <c r="AS68" s="1"/>
  <c r="Q69"/>
  <c r="Q107"/>
  <c r="Q70"/>
  <c r="Q71"/>
  <c r="AS71" s="1"/>
  <c r="Q72"/>
  <c r="Q73"/>
  <c r="Q74"/>
  <c r="Q146"/>
  <c r="AS146" s="1"/>
  <c r="Q53"/>
  <c r="Q62"/>
  <c r="Q50"/>
  <c r="Q86"/>
  <c r="Q87"/>
  <c r="Q88"/>
  <c r="Q89"/>
  <c r="AS89" s="1"/>
  <c r="Q90"/>
  <c r="AU91"/>
  <c r="AV91" s="1"/>
  <c r="AU92"/>
  <c r="AV92" s="1"/>
  <c r="AU93"/>
  <c r="AV93" s="1"/>
  <c r="AU94"/>
  <c r="AV94" s="1"/>
  <c r="AU95"/>
  <c r="AV95" s="1"/>
  <c r="AU59"/>
  <c r="AV59" s="1"/>
  <c r="AU96"/>
  <c r="AV96" s="1"/>
  <c r="AU97"/>
  <c r="AV97" s="1"/>
  <c r="AU99"/>
  <c r="AV99" s="1"/>
  <c r="AU101"/>
  <c r="AV101" s="1"/>
  <c r="AU103"/>
  <c r="AV103" s="1"/>
  <c r="AU104"/>
  <c r="AV104" s="1"/>
  <c r="AU105"/>
  <c r="AV105" s="1"/>
  <c r="AU106"/>
  <c r="AV106" s="1"/>
  <c r="AU108"/>
  <c r="AV108" s="1"/>
  <c r="AU109"/>
  <c r="AV109" s="1"/>
  <c r="AU110"/>
  <c r="AV110" s="1"/>
  <c r="AU112"/>
  <c r="AV112" s="1"/>
  <c r="AU111"/>
  <c r="AV111" s="1"/>
  <c r="AU100"/>
  <c r="AV100" s="1"/>
  <c r="AU98"/>
  <c r="AV98" s="1"/>
  <c r="AU113"/>
  <c r="AV113" s="1"/>
  <c r="Q131"/>
  <c r="AA131"/>
  <c r="Q132"/>
  <c r="AA132"/>
  <c r="Q133"/>
  <c r="AA133"/>
  <c r="Q134"/>
  <c r="AA134"/>
  <c r="Q135"/>
  <c r="AA135"/>
  <c r="Q136"/>
  <c r="AA136"/>
  <c r="Q137"/>
  <c r="AA137"/>
  <c r="Q139"/>
  <c r="AA139"/>
  <c r="Q140"/>
  <c r="AA140"/>
  <c r="AA141"/>
  <c r="AS141" s="1"/>
  <c r="AA145"/>
  <c r="Q147"/>
  <c r="Q148"/>
  <c r="Q149"/>
  <c r="AS149" s="1"/>
  <c r="Q144"/>
  <c r="AS144" s="1"/>
  <c r="Q58"/>
  <c r="AS58" s="1"/>
  <c r="Q138"/>
  <c r="Q150"/>
  <c r="AU129"/>
  <c r="AV129" s="1"/>
  <c r="AU130"/>
  <c r="AV130" s="1"/>
  <c r="AU131"/>
  <c r="AV131" s="1"/>
  <c r="AU132"/>
  <c r="AV132" s="1"/>
  <c r="AU133"/>
  <c r="AV133" s="1"/>
  <c r="AU134"/>
  <c r="AV134" s="1"/>
  <c r="AU135"/>
  <c r="AV135" s="1"/>
  <c r="AU136"/>
  <c r="AV136" s="1"/>
  <c r="AU137"/>
  <c r="AV137" s="1"/>
  <c r="AU139"/>
  <c r="AV139" s="1"/>
  <c r="AU140"/>
  <c r="AV140" s="1"/>
  <c r="AU141"/>
  <c r="AV141" s="1"/>
  <c r="AU142"/>
  <c r="AV142" s="1"/>
  <c r="AU143"/>
  <c r="AV143" s="1"/>
  <c r="AU145"/>
  <c r="AV145" s="1"/>
  <c r="AU147"/>
  <c r="AV147" s="1"/>
  <c r="AU148"/>
  <c r="AV148" s="1"/>
  <c r="AU149"/>
  <c r="AV149" s="1"/>
  <c r="AU144"/>
  <c r="AV144" s="1"/>
  <c r="AU58"/>
  <c r="AV58" s="1"/>
  <c r="AU138"/>
  <c r="AV138" s="1"/>
  <c r="AU150"/>
  <c r="AV150" s="1"/>
  <c r="AT131"/>
  <c r="AT132"/>
  <c r="AT133"/>
  <c r="AT134"/>
  <c r="AT135"/>
  <c r="AT136"/>
  <c r="AT137"/>
  <c r="AT139"/>
  <c r="AT140"/>
  <c r="AS90"/>
  <c r="AS59"/>
  <c r="AS104"/>
  <c r="AS109"/>
  <c r="AS48"/>
  <c r="AS52"/>
  <c r="AS61"/>
  <c r="AS107"/>
  <c r="AS62"/>
  <c r="AS25"/>
  <c r="AS54"/>
  <c r="AS100" l="1"/>
  <c r="AS11"/>
  <c r="AS17"/>
  <c r="CS153"/>
  <c r="AS87"/>
  <c r="AS53"/>
  <c r="AS72"/>
  <c r="AS64"/>
  <c r="AS57"/>
  <c r="AS51"/>
  <c r="AS110"/>
  <c r="AS105"/>
  <c r="AS95"/>
  <c r="AS36"/>
  <c r="AS14"/>
  <c r="AS55"/>
  <c r="AS24"/>
  <c r="AS73"/>
  <c r="AS65"/>
  <c r="AS10"/>
  <c r="AS113"/>
  <c r="AS101"/>
  <c r="AS86"/>
  <c r="AS32"/>
  <c r="AS19"/>
  <c r="CS67"/>
  <c r="AS147"/>
  <c r="AS92"/>
  <c r="AS98"/>
  <c r="AS99"/>
  <c r="AS96"/>
  <c r="AS91"/>
  <c r="AS31"/>
  <c r="AS26"/>
  <c r="AS20"/>
  <c r="CS30"/>
  <c r="AS50"/>
  <c r="AS74"/>
  <c r="AS70"/>
  <c r="AS66"/>
  <c r="AS15"/>
  <c r="AS28"/>
  <c r="AS18"/>
  <c r="AS60"/>
  <c r="AS47"/>
  <c r="AS88"/>
  <c r="AS49"/>
  <c r="AS138"/>
  <c r="AS148"/>
  <c r="AS145"/>
  <c r="AS63"/>
  <c r="AS35"/>
  <c r="AS21"/>
  <c r="AS102"/>
  <c r="CS22"/>
  <c r="AS29"/>
  <c r="AS139"/>
  <c r="AS140"/>
  <c r="AS137"/>
  <c r="AS136"/>
  <c r="AS135"/>
  <c r="AS134"/>
  <c r="AS133"/>
  <c r="AS132"/>
  <c r="AS131"/>
  <c r="AS129"/>
  <c r="BZ150" l="1"/>
  <c r="BZ138"/>
  <c r="BZ58"/>
  <c r="BZ144"/>
  <c r="BZ155"/>
  <c r="BZ154"/>
  <c r="BZ152"/>
  <c r="BZ151"/>
  <c r="BZ149"/>
  <c r="BZ148"/>
  <c r="BZ147"/>
  <c r="BZ145"/>
  <c r="BZ143"/>
  <c r="BZ141"/>
  <c r="BZ140"/>
  <c r="BZ139"/>
  <c r="BZ137"/>
  <c r="BZ136"/>
  <c r="BZ135"/>
  <c r="BZ134"/>
  <c r="BZ133"/>
  <c r="BZ132"/>
  <c r="BZ131"/>
  <c r="BZ129"/>
  <c r="BZ113"/>
  <c r="BZ98"/>
  <c r="BZ100"/>
  <c r="BZ111"/>
  <c r="BZ112"/>
  <c r="BZ110"/>
  <c r="BZ109"/>
  <c r="BZ108"/>
  <c r="BZ106"/>
  <c r="BZ105"/>
  <c r="BZ104"/>
  <c r="BZ103"/>
  <c r="BZ101"/>
  <c r="BZ99"/>
  <c r="BZ97"/>
  <c r="BZ96"/>
  <c r="BZ59"/>
  <c r="BZ95"/>
  <c r="BZ94"/>
  <c r="BZ93"/>
  <c r="BZ92"/>
  <c r="BZ91"/>
  <c r="BZ90"/>
  <c r="BZ89"/>
  <c r="BZ88"/>
  <c r="BZ87"/>
  <c r="BZ86"/>
  <c r="BZ50"/>
  <c r="BZ62"/>
  <c r="BZ53"/>
  <c r="BZ146"/>
  <c r="BZ74"/>
  <c r="BZ73"/>
  <c r="BZ72"/>
  <c r="BZ71"/>
  <c r="BZ70"/>
  <c r="BZ107"/>
  <c r="BZ69"/>
  <c r="BZ68"/>
  <c r="BZ66"/>
  <c r="BZ65"/>
  <c r="BZ64"/>
  <c r="BZ63"/>
  <c r="BZ61"/>
  <c r="BZ60"/>
  <c r="BZ57"/>
  <c r="BZ56"/>
  <c r="BZ55"/>
  <c r="BZ52"/>
  <c r="BZ51"/>
  <c r="BZ49"/>
  <c r="BZ48"/>
  <c r="BZ47"/>
  <c r="BZ10"/>
  <c r="BZ11"/>
  <c r="BZ54"/>
  <c r="BZ13"/>
  <c r="BZ14"/>
  <c r="BZ17"/>
  <c r="BZ18"/>
  <c r="BZ19"/>
  <c r="BZ20"/>
  <c r="BZ21"/>
  <c r="BZ24"/>
  <c r="BZ25"/>
  <c r="BZ26"/>
  <c r="BZ27"/>
  <c r="BZ28"/>
  <c r="BZ29"/>
  <c r="BZ31"/>
  <c r="BZ32"/>
  <c r="BZ33"/>
  <c r="BZ35"/>
  <c r="BZ36"/>
  <c r="BZ16"/>
  <c r="BZ15"/>
  <c r="BZ23"/>
  <c r="BZ128"/>
  <c r="BZ102"/>
  <c r="BZ9"/>
  <c r="CO18"/>
  <c r="CM18"/>
  <c r="CK18"/>
  <c r="CL18" s="1"/>
  <c r="CG18"/>
  <c r="CJ18" s="1"/>
  <c r="CD18"/>
  <c r="CE18" s="1"/>
  <c r="BW18"/>
  <c r="BX18" s="1"/>
  <c r="BS18"/>
  <c r="BM18"/>
  <c r="BN18" s="1"/>
  <c r="BK18"/>
  <c r="BI18"/>
  <c r="BF18"/>
  <c r="BC18"/>
  <c r="CK131"/>
  <c r="CL131" s="1"/>
  <c r="CG131"/>
  <c r="CJ131" s="1"/>
  <c r="CD131"/>
  <c r="CE131" s="1"/>
  <c r="BS131"/>
  <c r="BM131"/>
  <c r="BN131" s="1"/>
  <c r="BT131" s="1"/>
  <c r="CO131" s="1"/>
  <c r="CP131" s="1"/>
  <c r="CT131" s="1"/>
  <c r="BK131"/>
  <c r="BI131"/>
  <c r="BF131"/>
  <c r="BC131"/>
  <c r="CO104"/>
  <c r="CP104" s="1"/>
  <c r="CK104"/>
  <c r="CL104" s="1"/>
  <c r="CG104"/>
  <c r="CJ104" s="1"/>
  <c r="CD104"/>
  <c r="CE104" s="1"/>
  <c r="BW104"/>
  <c r="BX104" s="1"/>
  <c r="CC104" s="1"/>
  <c r="BS104"/>
  <c r="BM104"/>
  <c r="BN104" s="1"/>
  <c r="BP104" s="1"/>
  <c r="BK104"/>
  <c r="BI104"/>
  <c r="BF104"/>
  <c r="BC104"/>
  <c r="AZ104"/>
  <c r="BA104"/>
  <c r="F104"/>
  <c r="E104"/>
  <c r="F130"/>
  <c r="F131"/>
  <c r="E130"/>
  <c r="E131"/>
  <c r="CK134"/>
  <c r="CL134" s="1"/>
  <c r="CG134"/>
  <c r="CJ134" s="1"/>
  <c r="CD134"/>
  <c r="CE134" s="1"/>
  <c r="BS134"/>
  <c r="BM134"/>
  <c r="BN134" s="1"/>
  <c r="BT134" s="1"/>
  <c r="CO134" s="1"/>
  <c r="CP134" s="1"/>
  <c r="CT134" s="1"/>
  <c r="BK134"/>
  <c r="BI134"/>
  <c r="BF134"/>
  <c r="BC134"/>
  <c r="F134"/>
  <c r="E134"/>
  <c r="CO111"/>
  <c r="CP111" s="1"/>
  <c r="CK111"/>
  <c r="CL111" s="1"/>
  <c r="CG111"/>
  <c r="CJ111" s="1"/>
  <c r="CD111"/>
  <c r="CE111" s="1"/>
  <c r="BW111"/>
  <c r="BX111" s="1"/>
  <c r="BV111"/>
  <c r="BS111"/>
  <c r="BM111"/>
  <c r="BN111" s="1"/>
  <c r="BP111" s="1"/>
  <c r="BK111"/>
  <c r="BI111"/>
  <c r="BF111"/>
  <c r="BC111"/>
  <c r="BA111"/>
  <c r="AZ111"/>
  <c r="F111"/>
  <c r="E111"/>
  <c r="CO91"/>
  <c r="CP91" s="1"/>
  <c r="CK91"/>
  <c r="CL91" s="1"/>
  <c r="CG91"/>
  <c r="CJ91" s="1"/>
  <c r="CD91"/>
  <c r="CE91" s="1"/>
  <c r="BW91"/>
  <c r="BX91" s="1"/>
  <c r="BS91"/>
  <c r="BM91"/>
  <c r="BN91" s="1"/>
  <c r="BP91" s="1"/>
  <c r="BK91"/>
  <c r="BI91"/>
  <c r="BF91"/>
  <c r="BC91"/>
  <c r="BA91"/>
  <c r="AZ91"/>
  <c r="F91"/>
  <c r="E91"/>
  <c r="F18"/>
  <c r="BA18"/>
  <c r="E18"/>
  <c r="AZ18"/>
  <c r="BW134" l="1"/>
  <c r="BX134" s="1"/>
  <c r="BW131"/>
  <c r="BX131" s="1"/>
  <c r="BV18"/>
  <c r="CM91"/>
  <c r="CR91" s="1"/>
  <c r="CT91" s="1"/>
  <c r="CM111"/>
  <c r="CM104"/>
  <c r="BV91"/>
  <c r="BV134"/>
  <c r="BV104"/>
  <c r="BV131"/>
  <c r="CP18"/>
  <c r="CR18"/>
  <c r="CQ18"/>
  <c r="CC18"/>
  <c r="CC111"/>
  <c r="BL104"/>
  <c r="BL131"/>
  <c r="BL18"/>
  <c r="AT9"/>
  <c r="BL91"/>
  <c r="CC91"/>
  <c r="CC134"/>
  <c r="CC131"/>
  <c r="BL134"/>
  <c r="BL111"/>
  <c r="CQ111"/>
  <c r="CQ91"/>
  <c r="CT18" l="1"/>
  <c r="CR111"/>
  <c r="CT111" s="1"/>
  <c r="CR104"/>
  <c r="CT104" s="1"/>
  <c r="CN134"/>
  <c r="CS134" s="1"/>
  <c r="CQ104"/>
  <c r="CS130"/>
  <c r="CN131"/>
  <c r="CS131" s="1"/>
  <c r="CN18"/>
  <c r="CN111"/>
  <c r="CN91"/>
  <c r="CS104" l="1"/>
  <c r="CS91"/>
  <c r="CS111"/>
  <c r="CS18"/>
  <c r="BA34"/>
  <c r="AZ34"/>
  <c r="F34"/>
  <c r="E34"/>
  <c r="CO150"/>
  <c r="CP150" s="1"/>
  <c r="CK150"/>
  <c r="CL150" s="1"/>
  <c r="CG150"/>
  <c r="CJ150" s="1"/>
  <c r="CD150"/>
  <c r="CE150" s="1"/>
  <c r="BW150"/>
  <c r="BX150" s="1"/>
  <c r="CC150" s="1"/>
  <c r="BV150"/>
  <c r="BS150"/>
  <c r="BM150"/>
  <c r="BN150" s="1"/>
  <c r="BK150"/>
  <c r="BI150"/>
  <c r="BF150"/>
  <c r="BC150"/>
  <c r="F150"/>
  <c r="E150"/>
  <c r="CK138"/>
  <c r="CL138" s="1"/>
  <c r="CG138"/>
  <c r="CJ138" s="1"/>
  <c r="CD138"/>
  <c r="CE138" s="1"/>
  <c r="BV138"/>
  <c r="BS138"/>
  <c r="BM138"/>
  <c r="BN138" s="1"/>
  <c r="BT138" s="1"/>
  <c r="CO138" s="1"/>
  <c r="CP138" s="1"/>
  <c r="CT138" s="1"/>
  <c r="BK138"/>
  <c r="BI138"/>
  <c r="BF138"/>
  <c r="BC138"/>
  <c r="F138"/>
  <c r="E138"/>
  <c r="CO58"/>
  <c r="CP58" s="1"/>
  <c r="CM58"/>
  <c r="CK58"/>
  <c r="CL58" s="1"/>
  <c r="CG58"/>
  <c r="CJ58" s="1"/>
  <c r="CD58"/>
  <c r="CE58" s="1"/>
  <c r="BW58"/>
  <c r="BX58" s="1"/>
  <c r="CC58" s="1"/>
  <c r="BS58"/>
  <c r="BV58" s="1"/>
  <c r="BM58"/>
  <c r="BN58" s="1"/>
  <c r="BK58"/>
  <c r="BI58"/>
  <c r="BF58"/>
  <c r="BC58"/>
  <c r="BA58"/>
  <c r="AZ58"/>
  <c r="F58"/>
  <c r="E58"/>
  <c r="CO144"/>
  <c r="CP144" s="1"/>
  <c r="CT144" s="1"/>
  <c r="CK144"/>
  <c r="CL144" s="1"/>
  <c r="CG144"/>
  <c r="CJ144" s="1"/>
  <c r="CD144"/>
  <c r="CE144" s="1"/>
  <c r="BW144"/>
  <c r="BX144" s="1"/>
  <c r="CC144" s="1"/>
  <c r="BS144"/>
  <c r="BV144" s="1"/>
  <c r="BM144"/>
  <c r="BN144" s="1"/>
  <c r="BK144"/>
  <c r="BI144"/>
  <c r="BF144"/>
  <c r="BC144"/>
  <c r="F144"/>
  <c r="E144"/>
  <c r="CO155"/>
  <c r="CP155" s="1"/>
  <c r="CK155"/>
  <c r="CL155" s="1"/>
  <c r="CG155"/>
  <c r="CJ155" s="1"/>
  <c r="CD155"/>
  <c r="CE155" s="1"/>
  <c r="BW155"/>
  <c r="BX155" s="1"/>
  <c r="CC155" s="1"/>
  <c r="BS155"/>
  <c r="BM155"/>
  <c r="BN155" s="1"/>
  <c r="BK155"/>
  <c r="BI155"/>
  <c r="BF155"/>
  <c r="BC155"/>
  <c r="F155"/>
  <c r="E155"/>
  <c r="CO154"/>
  <c r="CP154" s="1"/>
  <c r="CT154" s="1"/>
  <c r="CK154"/>
  <c r="CL154" s="1"/>
  <c r="CG154"/>
  <c r="CJ154" s="1"/>
  <c r="CD154"/>
  <c r="CE154" s="1"/>
  <c r="BW154"/>
  <c r="BX154" s="1"/>
  <c r="CC154" s="1"/>
  <c r="BS154"/>
  <c r="BM154"/>
  <c r="BN154" s="1"/>
  <c r="BK154"/>
  <c r="BI154"/>
  <c r="BF154"/>
  <c r="BC154"/>
  <c r="F154"/>
  <c r="E154"/>
  <c r="CO152"/>
  <c r="CP152" s="1"/>
  <c r="CT152" s="1"/>
  <c r="CK152"/>
  <c r="CL152" s="1"/>
  <c r="CG152"/>
  <c r="CJ152" s="1"/>
  <c r="CD152"/>
  <c r="CE152" s="1"/>
  <c r="BW152"/>
  <c r="BX152" s="1"/>
  <c r="CC152" s="1"/>
  <c r="BS152"/>
  <c r="BM152"/>
  <c r="BN152" s="1"/>
  <c r="BK152"/>
  <c r="BI152"/>
  <c r="BF152"/>
  <c r="BC152"/>
  <c r="F152"/>
  <c r="E152"/>
  <c r="CO151"/>
  <c r="CP151" s="1"/>
  <c r="CT151" s="1"/>
  <c r="CK151"/>
  <c r="CL151" s="1"/>
  <c r="CG151"/>
  <c r="CJ151" s="1"/>
  <c r="CD151"/>
  <c r="CE151" s="1"/>
  <c r="BW151"/>
  <c r="BX151" s="1"/>
  <c r="CC151" s="1"/>
  <c r="BS151"/>
  <c r="BM151"/>
  <c r="BN151" s="1"/>
  <c r="BK151"/>
  <c r="BI151"/>
  <c r="BF151"/>
  <c r="BC151"/>
  <c r="F151"/>
  <c r="E151"/>
  <c r="CO149"/>
  <c r="CP149" s="1"/>
  <c r="CK149"/>
  <c r="CL149" s="1"/>
  <c r="CG149"/>
  <c r="CJ149" s="1"/>
  <c r="CD149"/>
  <c r="CE149" s="1"/>
  <c r="BW149"/>
  <c r="BX149" s="1"/>
  <c r="CC149" s="1"/>
  <c r="BS149"/>
  <c r="BM149"/>
  <c r="BN149" s="1"/>
  <c r="BK149"/>
  <c r="BI149"/>
  <c r="BF149"/>
  <c r="BC149"/>
  <c r="F149"/>
  <c r="E149"/>
  <c r="CO148"/>
  <c r="CP148" s="1"/>
  <c r="CK148"/>
  <c r="CL148" s="1"/>
  <c r="CG148"/>
  <c r="CJ148" s="1"/>
  <c r="CD148"/>
  <c r="CE148" s="1"/>
  <c r="BW148"/>
  <c r="BX148" s="1"/>
  <c r="CC148" s="1"/>
  <c r="BS148"/>
  <c r="BM148"/>
  <c r="BN148" s="1"/>
  <c r="BK148"/>
  <c r="BI148"/>
  <c r="BF148"/>
  <c r="BC148"/>
  <c r="F148"/>
  <c r="E148"/>
  <c r="CO147"/>
  <c r="CP147" s="1"/>
  <c r="CK147"/>
  <c r="CL147" s="1"/>
  <c r="CG147"/>
  <c r="CJ147" s="1"/>
  <c r="CD147"/>
  <c r="CE147" s="1"/>
  <c r="BW147"/>
  <c r="BX147" s="1"/>
  <c r="CC147" s="1"/>
  <c r="BS147"/>
  <c r="BM147"/>
  <c r="BN147" s="1"/>
  <c r="BK147"/>
  <c r="BI147"/>
  <c r="BF147"/>
  <c r="BC147"/>
  <c r="F147"/>
  <c r="E147"/>
  <c r="CO145"/>
  <c r="CP145" s="1"/>
  <c r="CK145"/>
  <c r="CL145" s="1"/>
  <c r="CG145"/>
  <c r="CJ145" s="1"/>
  <c r="CD145"/>
  <c r="CE145" s="1"/>
  <c r="BW145"/>
  <c r="BX145" s="1"/>
  <c r="CC145" s="1"/>
  <c r="BS145"/>
  <c r="BM145"/>
  <c r="BN145" s="1"/>
  <c r="BK145"/>
  <c r="BI145"/>
  <c r="BF145"/>
  <c r="BC145"/>
  <c r="F145"/>
  <c r="E145"/>
  <c r="CO143"/>
  <c r="CP143" s="1"/>
  <c r="CT143" s="1"/>
  <c r="CK143"/>
  <c r="CL143" s="1"/>
  <c r="CG143"/>
  <c r="CJ143" s="1"/>
  <c r="CD143"/>
  <c r="CE143" s="1"/>
  <c r="BW143"/>
  <c r="BX143" s="1"/>
  <c r="CC143" s="1"/>
  <c r="BS143"/>
  <c r="BM143"/>
  <c r="BN143" s="1"/>
  <c r="BK143"/>
  <c r="BI143"/>
  <c r="BF143"/>
  <c r="BC143"/>
  <c r="F143"/>
  <c r="E143"/>
  <c r="F142"/>
  <c r="E142"/>
  <c r="CK141"/>
  <c r="CL141" s="1"/>
  <c r="CG141"/>
  <c r="CJ141" s="1"/>
  <c r="CD141"/>
  <c r="CE141" s="1"/>
  <c r="BS141"/>
  <c r="BM141"/>
  <c r="BN141" s="1"/>
  <c r="BT141" s="1"/>
  <c r="CO141" s="1"/>
  <c r="CP141" s="1"/>
  <c r="BK141"/>
  <c r="BI141"/>
  <c r="BF141"/>
  <c r="BC141"/>
  <c r="F141"/>
  <c r="E141"/>
  <c r="CK140"/>
  <c r="CL140" s="1"/>
  <c r="CG140"/>
  <c r="CJ140" s="1"/>
  <c r="CD140"/>
  <c r="CE140" s="1"/>
  <c r="BS140"/>
  <c r="BM140"/>
  <c r="BN140" s="1"/>
  <c r="BT140" s="1"/>
  <c r="CO140" s="1"/>
  <c r="CP140" s="1"/>
  <c r="CT140" s="1"/>
  <c r="BK140"/>
  <c r="BI140"/>
  <c r="BF140"/>
  <c r="BC140"/>
  <c r="F140"/>
  <c r="E140"/>
  <c r="CK139"/>
  <c r="CL139" s="1"/>
  <c r="CG139"/>
  <c r="CJ139" s="1"/>
  <c r="CD139"/>
  <c r="CE139" s="1"/>
  <c r="BS139"/>
  <c r="BM139"/>
  <c r="BN139" s="1"/>
  <c r="BT139" s="1"/>
  <c r="CO139" s="1"/>
  <c r="CP139" s="1"/>
  <c r="CT139" s="1"/>
  <c r="BK139"/>
  <c r="BI139"/>
  <c r="BF139"/>
  <c r="BC139"/>
  <c r="F139"/>
  <c r="E139"/>
  <c r="CK137"/>
  <c r="CL137" s="1"/>
  <c r="CG137"/>
  <c r="CJ137" s="1"/>
  <c r="CD137"/>
  <c r="CE137" s="1"/>
  <c r="BS137"/>
  <c r="BM137"/>
  <c r="BN137" s="1"/>
  <c r="BT137" s="1"/>
  <c r="CO137" s="1"/>
  <c r="CP137" s="1"/>
  <c r="CT137" s="1"/>
  <c r="BK137"/>
  <c r="BI137"/>
  <c r="BF137"/>
  <c r="BC137"/>
  <c r="F137"/>
  <c r="E137"/>
  <c r="CK136"/>
  <c r="CL136" s="1"/>
  <c r="CG136"/>
  <c r="CJ136" s="1"/>
  <c r="CD136"/>
  <c r="CE136" s="1"/>
  <c r="BS136"/>
  <c r="BM136"/>
  <c r="BN136" s="1"/>
  <c r="BT136" s="1"/>
  <c r="CO136" s="1"/>
  <c r="CP136" s="1"/>
  <c r="CT136" s="1"/>
  <c r="BK136"/>
  <c r="BI136"/>
  <c r="BF136"/>
  <c r="BC136"/>
  <c r="F136"/>
  <c r="E136"/>
  <c r="CK135"/>
  <c r="CL135" s="1"/>
  <c r="CG135"/>
  <c r="CJ135" s="1"/>
  <c r="CD135"/>
  <c r="CE135" s="1"/>
  <c r="BS135"/>
  <c r="BM135"/>
  <c r="BN135" s="1"/>
  <c r="BT135" s="1"/>
  <c r="CO135" s="1"/>
  <c r="CP135" s="1"/>
  <c r="BK135"/>
  <c r="BI135"/>
  <c r="BF135"/>
  <c r="BC135"/>
  <c r="F135"/>
  <c r="E135"/>
  <c r="CK133"/>
  <c r="CL133" s="1"/>
  <c r="CG133"/>
  <c r="CJ133" s="1"/>
  <c r="CD133"/>
  <c r="CE133" s="1"/>
  <c r="BS133"/>
  <c r="BM133"/>
  <c r="BN133" s="1"/>
  <c r="BT133" s="1"/>
  <c r="CO133" s="1"/>
  <c r="CP133" s="1"/>
  <c r="BK133"/>
  <c r="BI133"/>
  <c r="BF133"/>
  <c r="BC133"/>
  <c r="F133"/>
  <c r="E133"/>
  <c r="CK132"/>
  <c r="CL132" s="1"/>
  <c r="CG132"/>
  <c r="CJ132" s="1"/>
  <c r="CD132"/>
  <c r="CE132" s="1"/>
  <c r="BS132"/>
  <c r="BM132"/>
  <c r="BN132" s="1"/>
  <c r="BT132" s="1"/>
  <c r="CO132" s="1"/>
  <c r="CP132" s="1"/>
  <c r="BK132"/>
  <c r="BI132"/>
  <c r="BF132"/>
  <c r="BC132"/>
  <c r="F132"/>
  <c r="E132"/>
  <c r="CO129"/>
  <c r="CP129" s="1"/>
  <c r="CK129"/>
  <c r="CL129" s="1"/>
  <c r="CG129"/>
  <c r="CJ129" s="1"/>
  <c r="CD129"/>
  <c r="CE129" s="1"/>
  <c r="BW129"/>
  <c r="BX129" s="1"/>
  <c r="CC129" s="1"/>
  <c r="BS129"/>
  <c r="BM129"/>
  <c r="BN129" s="1"/>
  <c r="BK129"/>
  <c r="BI129"/>
  <c r="BF129"/>
  <c r="BC129"/>
  <c r="F129"/>
  <c r="E129"/>
  <c r="CO113"/>
  <c r="CP113" s="1"/>
  <c r="CK113"/>
  <c r="CL113" s="1"/>
  <c r="CG113"/>
  <c r="CJ113" s="1"/>
  <c r="CD113"/>
  <c r="CE113" s="1"/>
  <c r="BW113"/>
  <c r="BX113" s="1"/>
  <c r="CC113" s="1"/>
  <c r="BV113"/>
  <c r="BS113"/>
  <c r="BM113"/>
  <c r="BN113" s="1"/>
  <c r="BP113" s="1"/>
  <c r="BK113"/>
  <c r="BI113"/>
  <c r="BF113"/>
  <c r="BC113"/>
  <c r="BA113"/>
  <c r="AZ113"/>
  <c r="CO98"/>
  <c r="CP98" s="1"/>
  <c r="CK98"/>
  <c r="CL98" s="1"/>
  <c r="CG98"/>
  <c r="CJ98" s="1"/>
  <c r="CD98"/>
  <c r="CE98" s="1"/>
  <c r="BW98"/>
  <c r="BX98" s="1"/>
  <c r="CC98" s="1"/>
  <c r="BV98"/>
  <c r="BS98"/>
  <c r="BM98"/>
  <c r="BN98" s="1"/>
  <c r="BP98" s="1"/>
  <c r="BK98"/>
  <c r="BI98"/>
  <c r="BF98"/>
  <c r="BC98"/>
  <c r="BA98"/>
  <c r="AZ98"/>
  <c r="F98"/>
  <c r="E98"/>
  <c r="CO100"/>
  <c r="CP100" s="1"/>
  <c r="CK100"/>
  <c r="CL100" s="1"/>
  <c r="CG100"/>
  <c r="CJ100" s="1"/>
  <c r="CD100"/>
  <c r="CE100" s="1"/>
  <c r="BW100"/>
  <c r="BX100" s="1"/>
  <c r="CC100" s="1"/>
  <c r="BV100"/>
  <c r="BS100"/>
  <c r="BM100"/>
  <c r="BN100" s="1"/>
  <c r="BP100" s="1"/>
  <c r="BK100"/>
  <c r="BI100"/>
  <c r="BF100"/>
  <c r="BC100"/>
  <c r="BA100"/>
  <c r="AZ100"/>
  <c r="F100"/>
  <c r="E100"/>
  <c r="CO112"/>
  <c r="CP112" s="1"/>
  <c r="CK112"/>
  <c r="CL112" s="1"/>
  <c r="CG112"/>
  <c r="CJ112" s="1"/>
  <c r="CD112"/>
  <c r="CE112" s="1"/>
  <c r="BW112"/>
  <c r="BX112" s="1"/>
  <c r="CC112" s="1"/>
  <c r="BS112"/>
  <c r="BM112"/>
  <c r="BN112" s="1"/>
  <c r="BP112" s="1"/>
  <c r="BK112"/>
  <c r="BI112"/>
  <c r="BF112"/>
  <c r="BC112"/>
  <c r="BA112"/>
  <c r="AZ112"/>
  <c r="F112"/>
  <c r="E112"/>
  <c r="CO110"/>
  <c r="CP110" s="1"/>
  <c r="CK110"/>
  <c r="CL110" s="1"/>
  <c r="CG110"/>
  <c r="CJ110" s="1"/>
  <c r="CD110"/>
  <c r="CE110" s="1"/>
  <c r="BW110"/>
  <c r="BX110" s="1"/>
  <c r="CC110" s="1"/>
  <c r="BS110"/>
  <c r="BM110"/>
  <c r="BN110" s="1"/>
  <c r="BP110" s="1"/>
  <c r="BK110"/>
  <c r="BI110"/>
  <c r="BF110"/>
  <c r="BC110"/>
  <c r="BA110"/>
  <c r="AZ110"/>
  <c r="F110"/>
  <c r="E110"/>
  <c r="CO109"/>
  <c r="CP109" s="1"/>
  <c r="CK109"/>
  <c r="CL109" s="1"/>
  <c r="CG109"/>
  <c r="CJ109" s="1"/>
  <c r="CD109"/>
  <c r="CE109" s="1"/>
  <c r="BW109"/>
  <c r="BX109" s="1"/>
  <c r="CC109" s="1"/>
  <c r="BS109"/>
  <c r="BM109"/>
  <c r="BN109" s="1"/>
  <c r="BP109" s="1"/>
  <c r="BK109"/>
  <c r="BI109"/>
  <c r="BF109"/>
  <c r="BC109"/>
  <c r="BA109"/>
  <c r="AZ109"/>
  <c r="F109"/>
  <c r="E109"/>
  <c r="CO108"/>
  <c r="CP108" s="1"/>
  <c r="CK108"/>
  <c r="CL108" s="1"/>
  <c r="CG108"/>
  <c r="CJ108" s="1"/>
  <c r="CD108"/>
  <c r="CE108" s="1"/>
  <c r="BW108"/>
  <c r="BX108" s="1"/>
  <c r="CC108" s="1"/>
  <c r="BS108"/>
  <c r="BM108"/>
  <c r="BN108" s="1"/>
  <c r="BP108" s="1"/>
  <c r="BK108"/>
  <c r="BI108"/>
  <c r="BF108"/>
  <c r="BC108"/>
  <c r="BA108"/>
  <c r="AZ108"/>
  <c r="F108"/>
  <c r="E108"/>
  <c r="CO106"/>
  <c r="CP106" s="1"/>
  <c r="CK106"/>
  <c r="CL106" s="1"/>
  <c r="CG106"/>
  <c r="CJ106" s="1"/>
  <c r="CD106"/>
  <c r="CE106" s="1"/>
  <c r="BW106"/>
  <c r="BX106" s="1"/>
  <c r="CC106" s="1"/>
  <c r="BS106"/>
  <c r="BM106"/>
  <c r="BN106" s="1"/>
  <c r="BP106" s="1"/>
  <c r="BK106"/>
  <c r="BI106"/>
  <c r="BF106"/>
  <c r="BC106"/>
  <c r="BA106"/>
  <c r="AZ106"/>
  <c r="F106"/>
  <c r="E106"/>
  <c r="CO105"/>
  <c r="CP105" s="1"/>
  <c r="CK105"/>
  <c r="CL105" s="1"/>
  <c r="CG105"/>
  <c r="CJ105" s="1"/>
  <c r="CD105"/>
  <c r="CE105" s="1"/>
  <c r="BW105"/>
  <c r="BX105" s="1"/>
  <c r="CC105" s="1"/>
  <c r="BS105"/>
  <c r="BM105"/>
  <c r="BN105" s="1"/>
  <c r="BP105" s="1"/>
  <c r="BK105"/>
  <c r="BI105"/>
  <c r="BF105"/>
  <c r="BC105"/>
  <c r="BA105"/>
  <c r="AZ105"/>
  <c r="F105"/>
  <c r="E105"/>
  <c r="CO103"/>
  <c r="CP103" s="1"/>
  <c r="CK103"/>
  <c r="CL103" s="1"/>
  <c r="CG103"/>
  <c r="CJ103" s="1"/>
  <c r="CD103"/>
  <c r="CE103" s="1"/>
  <c r="BW103"/>
  <c r="BX103" s="1"/>
  <c r="CC103" s="1"/>
  <c r="BS103"/>
  <c r="BM103"/>
  <c r="BN103" s="1"/>
  <c r="BP103" s="1"/>
  <c r="BK103"/>
  <c r="BI103"/>
  <c r="BF103"/>
  <c r="BC103"/>
  <c r="BA103"/>
  <c r="AZ103"/>
  <c r="F103"/>
  <c r="E103"/>
  <c r="CO101"/>
  <c r="CP101" s="1"/>
  <c r="CK101"/>
  <c r="CL101" s="1"/>
  <c r="CG101"/>
  <c r="CJ101" s="1"/>
  <c r="CD101"/>
  <c r="CE101" s="1"/>
  <c r="BW101"/>
  <c r="BX101" s="1"/>
  <c r="CC101" s="1"/>
  <c r="BS101"/>
  <c r="BM101"/>
  <c r="BN101" s="1"/>
  <c r="BP101" s="1"/>
  <c r="BK101"/>
  <c r="BI101"/>
  <c r="BF101"/>
  <c r="BC101"/>
  <c r="BA101"/>
  <c r="AZ101"/>
  <c r="F101"/>
  <c r="E101"/>
  <c r="CO99"/>
  <c r="CP99" s="1"/>
  <c r="CK99"/>
  <c r="CL99" s="1"/>
  <c r="CG99"/>
  <c r="CJ99" s="1"/>
  <c r="CD99"/>
  <c r="CE99" s="1"/>
  <c r="BW99"/>
  <c r="BX99" s="1"/>
  <c r="CC99" s="1"/>
  <c r="BS99"/>
  <c r="BM99"/>
  <c r="BN99" s="1"/>
  <c r="BP99" s="1"/>
  <c r="BK99"/>
  <c r="BI99"/>
  <c r="BF99"/>
  <c r="BC99"/>
  <c r="BA99"/>
  <c r="AZ99"/>
  <c r="F99"/>
  <c r="E99"/>
  <c r="CO97"/>
  <c r="CP97" s="1"/>
  <c r="CK97"/>
  <c r="CL97" s="1"/>
  <c r="CG97"/>
  <c r="CJ97" s="1"/>
  <c r="CD97"/>
  <c r="CE97" s="1"/>
  <c r="BW97"/>
  <c r="BX97" s="1"/>
  <c r="CC97" s="1"/>
  <c r="BS97"/>
  <c r="BM97"/>
  <c r="BN97" s="1"/>
  <c r="BP97" s="1"/>
  <c r="BK97"/>
  <c r="BI97"/>
  <c r="BF97"/>
  <c r="BC97"/>
  <c r="BA97"/>
  <c r="AZ97"/>
  <c r="F97"/>
  <c r="E97"/>
  <c r="CO96"/>
  <c r="CP96" s="1"/>
  <c r="CK96"/>
  <c r="CL96" s="1"/>
  <c r="CG96"/>
  <c r="CJ96" s="1"/>
  <c r="CD96"/>
  <c r="CE96" s="1"/>
  <c r="BW96"/>
  <c r="BX96" s="1"/>
  <c r="CC96" s="1"/>
  <c r="BS96"/>
  <c r="BM96"/>
  <c r="BN96" s="1"/>
  <c r="BP96" s="1"/>
  <c r="BK96"/>
  <c r="BI96"/>
  <c r="BF96"/>
  <c r="BC96"/>
  <c r="BA96"/>
  <c r="AZ96"/>
  <c r="F96"/>
  <c r="E96"/>
  <c r="CO59"/>
  <c r="CP59" s="1"/>
  <c r="CM59"/>
  <c r="CK59"/>
  <c r="CL59" s="1"/>
  <c r="CG59"/>
  <c r="CJ59" s="1"/>
  <c r="CD59"/>
  <c r="CE59" s="1"/>
  <c r="BW59"/>
  <c r="BX59" s="1"/>
  <c r="CC59" s="1"/>
  <c r="BS59"/>
  <c r="BM59"/>
  <c r="BN59" s="1"/>
  <c r="BK59"/>
  <c r="BI59"/>
  <c r="BF59"/>
  <c r="BC59"/>
  <c r="BA59"/>
  <c r="AZ59"/>
  <c r="F59"/>
  <c r="E59"/>
  <c r="CO95"/>
  <c r="CP95" s="1"/>
  <c r="CK95"/>
  <c r="CL95" s="1"/>
  <c r="CG95"/>
  <c r="CJ95" s="1"/>
  <c r="CD95"/>
  <c r="CE95" s="1"/>
  <c r="BW95"/>
  <c r="BX95" s="1"/>
  <c r="CC95" s="1"/>
  <c r="BS95"/>
  <c r="BM95"/>
  <c r="BN95" s="1"/>
  <c r="BP95" s="1"/>
  <c r="BK95"/>
  <c r="BI95"/>
  <c r="BF95"/>
  <c r="BC95"/>
  <c r="BA95"/>
  <c r="AZ95"/>
  <c r="F95"/>
  <c r="E95"/>
  <c r="CO94"/>
  <c r="CP94" s="1"/>
  <c r="CK94"/>
  <c r="CL94" s="1"/>
  <c r="CG94"/>
  <c r="CJ94" s="1"/>
  <c r="CD94"/>
  <c r="CE94" s="1"/>
  <c r="BW94"/>
  <c r="BX94" s="1"/>
  <c r="CC94" s="1"/>
  <c r="BS94"/>
  <c r="BM94"/>
  <c r="BN94" s="1"/>
  <c r="BP94" s="1"/>
  <c r="BK94"/>
  <c r="BI94"/>
  <c r="BF94"/>
  <c r="BC94"/>
  <c r="BA94"/>
  <c r="AZ94"/>
  <c r="CO93"/>
  <c r="CP93" s="1"/>
  <c r="CK93"/>
  <c r="CL93" s="1"/>
  <c r="CG93"/>
  <c r="CJ93" s="1"/>
  <c r="CD93"/>
  <c r="CE93" s="1"/>
  <c r="BW93"/>
  <c r="BX93" s="1"/>
  <c r="CC93" s="1"/>
  <c r="BS93"/>
  <c r="BM93"/>
  <c r="BN93" s="1"/>
  <c r="BP93" s="1"/>
  <c r="BK93"/>
  <c r="BI93"/>
  <c r="BF93"/>
  <c r="BC93"/>
  <c r="BA93"/>
  <c r="AZ93"/>
  <c r="CO92"/>
  <c r="CP92" s="1"/>
  <c r="CK92"/>
  <c r="CL92" s="1"/>
  <c r="CG92"/>
  <c r="CJ92" s="1"/>
  <c r="CD92"/>
  <c r="CE92" s="1"/>
  <c r="BW92"/>
  <c r="BX92" s="1"/>
  <c r="CC92" s="1"/>
  <c r="BS92"/>
  <c r="BM92"/>
  <c r="BN92" s="1"/>
  <c r="BP92" s="1"/>
  <c r="BK92"/>
  <c r="BI92"/>
  <c r="BF92"/>
  <c r="BC92"/>
  <c r="BA92"/>
  <c r="AZ92"/>
  <c r="CO90"/>
  <c r="CP90" s="1"/>
  <c r="CK90"/>
  <c r="CL90" s="1"/>
  <c r="CG90"/>
  <c r="CJ90" s="1"/>
  <c r="CD90"/>
  <c r="CE90" s="1"/>
  <c r="BW90"/>
  <c r="BX90" s="1"/>
  <c r="CC90" s="1"/>
  <c r="BS90"/>
  <c r="BM90"/>
  <c r="BN90" s="1"/>
  <c r="BP90" s="1"/>
  <c r="BK90"/>
  <c r="BI90"/>
  <c r="BF90"/>
  <c r="BC90"/>
  <c r="BA90"/>
  <c r="AZ90"/>
  <c r="F90"/>
  <c r="E90"/>
  <c r="CO89"/>
  <c r="CP89" s="1"/>
  <c r="CK89"/>
  <c r="CL89" s="1"/>
  <c r="CG89"/>
  <c r="CJ89" s="1"/>
  <c r="CD89"/>
  <c r="CE89" s="1"/>
  <c r="BW89"/>
  <c r="BX89" s="1"/>
  <c r="CC89" s="1"/>
  <c r="BS89"/>
  <c r="BM89"/>
  <c r="BN89" s="1"/>
  <c r="BP89" s="1"/>
  <c r="BK89"/>
  <c r="BI89"/>
  <c r="BF89"/>
  <c r="BC89"/>
  <c r="BA89"/>
  <c r="AZ89"/>
  <c r="F89"/>
  <c r="E89"/>
  <c r="CO88"/>
  <c r="CP88" s="1"/>
  <c r="CK88"/>
  <c r="CL88" s="1"/>
  <c r="CG88"/>
  <c r="CJ88" s="1"/>
  <c r="CD88"/>
  <c r="CE88" s="1"/>
  <c r="BW88"/>
  <c r="BX88" s="1"/>
  <c r="CC88" s="1"/>
  <c r="BS88"/>
  <c r="BM88"/>
  <c r="BN88" s="1"/>
  <c r="BP88" s="1"/>
  <c r="BK88"/>
  <c r="BI88"/>
  <c r="BF88"/>
  <c r="BC88"/>
  <c r="BA88"/>
  <c r="AZ88"/>
  <c r="F88"/>
  <c r="E88"/>
  <c r="CO87"/>
  <c r="CP87" s="1"/>
  <c r="CK87"/>
  <c r="CL87" s="1"/>
  <c r="CG87"/>
  <c r="CJ87" s="1"/>
  <c r="CD87"/>
  <c r="CE87" s="1"/>
  <c r="BW87"/>
  <c r="BX87" s="1"/>
  <c r="CC87" s="1"/>
  <c r="BS87"/>
  <c r="BM87"/>
  <c r="BN87" s="1"/>
  <c r="BP87" s="1"/>
  <c r="BK87"/>
  <c r="BI87"/>
  <c r="BF87"/>
  <c r="BC87"/>
  <c r="BA87"/>
  <c r="AZ87"/>
  <c r="F87"/>
  <c r="E87"/>
  <c r="CO86"/>
  <c r="CP86" s="1"/>
  <c r="CK86"/>
  <c r="CL86" s="1"/>
  <c r="CG86"/>
  <c r="CJ86" s="1"/>
  <c r="CD86"/>
  <c r="CE86" s="1"/>
  <c r="BW86"/>
  <c r="BX86" s="1"/>
  <c r="CC86" s="1"/>
  <c r="BS86"/>
  <c r="BM86"/>
  <c r="BN86" s="1"/>
  <c r="BP86" s="1"/>
  <c r="BK86"/>
  <c r="BI86"/>
  <c r="BF86"/>
  <c r="BC86"/>
  <c r="BA86"/>
  <c r="AZ86"/>
  <c r="F86"/>
  <c r="E86"/>
  <c r="CO50"/>
  <c r="CP50" s="1"/>
  <c r="CM50"/>
  <c r="CK50"/>
  <c r="CL50" s="1"/>
  <c r="CG50"/>
  <c r="CJ50" s="1"/>
  <c r="CD50"/>
  <c r="CE50" s="1"/>
  <c r="BW50"/>
  <c r="BX50" s="1"/>
  <c r="CC50" s="1"/>
  <c r="BS50"/>
  <c r="BV50" s="1"/>
  <c r="BM50"/>
  <c r="BN50" s="1"/>
  <c r="BK50"/>
  <c r="BI50"/>
  <c r="BF50"/>
  <c r="BC50"/>
  <c r="BA50"/>
  <c r="AZ50"/>
  <c r="F50"/>
  <c r="E50"/>
  <c r="CO62"/>
  <c r="CP62" s="1"/>
  <c r="CM62"/>
  <c r="CK62"/>
  <c r="CL62" s="1"/>
  <c r="CG62"/>
  <c r="CJ62" s="1"/>
  <c r="CD62"/>
  <c r="CE62" s="1"/>
  <c r="BW62"/>
  <c r="BX62" s="1"/>
  <c r="CC62" s="1"/>
  <c r="BS62"/>
  <c r="BV62" s="1"/>
  <c r="BM62"/>
  <c r="BN62" s="1"/>
  <c r="BK62"/>
  <c r="BI62"/>
  <c r="BF62"/>
  <c r="BC62"/>
  <c r="BA62"/>
  <c r="AZ62"/>
  <c r="F62"/>
  <c r="E62"/>
  <c r="CO53"/>
  <c r="CP53" s="1"/>
  <c r="CM53"/>
  <c r="CK53"/>
  <c r="CL53" s="1"/>
  <c r="CG53"/>
  <c r="CJ53" s="1"/>
  <c r="CD53"/>
  <c r="CE53" s="1"/>
  <c r="BW53"/>
  <c r="BX53" s="1"/>
  <c r="CC53" s="1"/>
  <c r="BS53"/>
  <c r="BV53" s="1"/>
  <c r="BM53"/>
  <c r="BN53" s="1"/>
  <c r="BK53"/>
  <c r="BI53"/>
  <c r="BF53"/>
  <c r="BC53"/>
  <c r="BA53"/>
  <c r="AZ53"/>
  <c r="F53"/>
  <c r="E53"/>
  <c r="CO146"/>
  <c r="CP146" s="1"/>
  <c r="CK146"/>
  <c r="CL146" s="1"/>
  <c r="CG146"/>
  <c r="CJ146" s="1"/>
  <c r="CD146"/>
  <c r="CE146" s="1"/>
  <c r="BW146"/>
  <c r="BX146" s="1"/>
  <c r="CC146" s="1"/>
  <c r="BV146"/>
  <c r="BS146"/>
  <c r="BM146"/>
  <c r="BN146" s="1"/>
  <c r="BK146"/>
  <c r="BI146"/>
  <c r="BF146"/>
  <c r="BC146"/>
  <c r="F146"/>
  <c r="E146"/>
  <c r="CO74"/>
  <c r="CP74" s="1"/>
  <c r="CM74"/>
  <c r="CK74"/>
  <c r="CL74" s="1"/>
  <c r="CG74"/>
  <c r="CJ74" s="1"/>
  <c r="CD74"/>
  <c r="CE74" s="1"/>
  <c r="BW74"/>
  <c r="BX74" s="1"/>
  <c r="CC74" s="1"/>
  <c r="BS74"/>
  <c r="BM74"/>
  <c r="BN74" s="1"/>
  <c r="BK74"/>
  <c r="BI74"/>
  <c r="BF74"/>
  <c r="BC74"/>
  <c r="BA74"/>
  <c r="AZ74"/>
  <c r="F74"/>
  <c r="E74"/>
  <c r="CO73"/>
  <c r="CP73" s="1"/>
  <c r="CM73"/>
  <c r="CK73"/>
  <c r="CL73" s="1"/>
  <c r="CG73"/>
  <c r="CJ73" s="1"/>
  <c r="CD73"/>
  <c r="CE73" s="1"/>
  <c r="BW73"/>
  <c r="BX73" s="1"/>
  <c r="CC73" s="1"/>
  <c r="BS73"/>
  <c r="BM73"/>
  <c r="BN73" s="1"/>
  <c r="BK73"/>
  <c r="BI73"/>
  <c r="BF73"/>
  <c r="BC73"/>
  <c r="BA73"/>
  <c r="AZ73"/>
  <c r="F73"/>
  <c r="E73"/>
  <c r="CO72"/>
  <c r="CP72" s="1"/>
  <c r="CM72"/>
  <c r="CK72"/>
  <c r="CL72" s="1"/>
  <c r="CG72"/>
  <c r="CJ72" s="1"/>
  <c r="CD72"/>
  <c r="CE72" s="1"/>
  <c r="BW72"/>
  <c r="BX72" s="1"/>
  <c r="CC72" s="1"/>
  <c r="BS72"/>
  <c r="BM72"/>
  <c r="BN72" s="1"/>
  <c r="BK72"/>
  <c r="BI72"/>
  <c r="BF72"/>
  <c r="BC72"/>
  <c r="BA72"/>
  <c r="AZ72"/>
  <c r="F72"/>
  <c r="E72"/>
  <c r="CO71"/>
  <c r="CP71" s="1"/>
  <c r="CM71"/>
  <c r="CK71"/>
  <c r="CL71" s="1"/>
  <c r="CG71"/>
  <c r="CJ71" s="1"/>
  <c r="CD71"/>
  <c r="CE71" s="1"/>
  <c r="BW71"/>
  <c r="BX71" s="1"/>
  <c r="CC71" s="1"/>
  <c r="BS71"/>
  <c r="BM71"/>
  <c r="BN71" s="1"/>
  <c r="BK71"/>
  <c r="BI71"/>
  <c r="BF71"/>
  <c r="BC71"/>
  <c r="BA71"/>
  <c r="AZ71"/>
  <c r="F71"/>
  <c r="E71"/>
  <c r="CO107"/>
  <c r="CP107" s="1"/>
  <c r="CK107"/>
  <c r="CL107" s="1"/>
  <c r="CG107"/>
  <c r="CJ107" s="1"/>
  <c r="CD107"/>
  <c r="CE107" s="1"/>
  <c r="BW107"/>
  <c r="BX107" s="1"/>
  <c r="CC107" s="1"/>
  <c r="BS107"/>
  <c r="BM107"/>
  <c r="BN107" s="1"/>
  <c r="BP107" s="1"/>
  <c r="BK107"/>
  <c r="BI107"/>
  <c r="BF107"/>
  <c r="BC107"/>
  <c r="BA107"/>
  <c r="AZ107"/>
  <c r="F107"/>
  <c r="E107"/>
  <c r="CO69"/>
  <c r="CP69" s="1"/>
  <c r="CM69"/>
  <c r="CK69"/>
  <c r="CL69" s="1"/>
  <c r="CG69"/>
  <c r="CJ69" s="1"/>
  <c r="CD69"/>
  <c r="CE69" s="1"/>
  <c r="BW69"/>
  <c r="BX69" s="1"/>
  <c r="CC69" s="1"/>
  <c r="BS69"/>
  <c r="BM69"/>
  <c r="BN69" s="1"/>
  <c r="BK69"/>
  <c r="BI69"/>
  <c r="BF69"/>
  <c r="BC69"/>
  <c r="BA69"/>
  <c r="AZ69"/>
  <c r="F69"/>
  <c r="E69"/>
  <c r="CO68"/>
  <c r="CP68" s="1"/>
  <c r="CM68"/>
  <c r="CK68"/>
  <c r="CL68" s="1"/>
  <c r="CG68"/>
  <c r="CJ68" s="1"/>
  <c r="CD68"/>
  <c r="CE68" s="1"/>
  <c r="BW68"/>
  <c r="BX68" s="1"/>
  <c r="CC68" s="1"/>
  <c r="BS68"/>
  <c r="BM68"/>
  <c r="BN68" s="1"/>
  <c r="BK68"/>
  <c r="BI68"/>
  <c r="BF68"/>
  <c r="BC68"/>
  <c r="BA68"/>
  <c r="AZ68"/>
  <c r="F68"/>
  <c r="E68"/>
  <c r="CO66"/>
  <c r="CP66" s="1"/>
  <c r="CM66"/>
  <c r="CK66"/>
  <c r="CL66" s="1"/>
  <c r="CG66"/>
  <c r="CJ66" s="1"/>
  <c r="CD66"/>
  <c r="CE66" s="1"/>
  <c r="BW66"/>
  <c r="BX66" s="1"/>
  <c r="CC66" s="1"/>
  <c r="BS66"/>
  <c r="BM66"/>
  <c r="BN66" s="1"/>
  <c r="BK66"/>
  <c r="BI66"/>
  <c r="BF66"/>
  <c r="BC66"/>
  <c r="BA66"/>
  <c r="AZ66"/>
  <c r="F66"/>
  <c r="E66"/>
  <c r="CO65"/>
  <c r="CP65" s="1"/>
  <c r="CM65"/>
  <c r="CK65"/>
  <c r="CL65" s="1"/>
  <c r="CG65"/>
  <c r="CJ65" s="1"/>
  <c r="CD65"/>
  <c r="CE65" s="1"/>
  <c r="BW65"/>
  <c r="BX65" s="1"/>
  <c r="CC65" s="1"/>
  <c r="BS65"/>
  <c r="BM65"/>
  <c r="BN65" s="1"/>
  <c r="BK65"/>
  <c r="BI65"/>
  <c r="BF65"/>
  <c r="BC65"/>
  <c r="BA65"/>
  <c r="AZ65"/>
  <c r="F65"/>
  <c r="E65"/>
  <c r="CO64"/>
  <c r="CP64" s="1"/>
  <c r="CM64"/>
  <c r="CK64"/>
  <c r="CL64" s="1"/>
  <c r="CG64"/>
  <c r="CJ64" s="1"/>
  <c r="CD64"/>
  <c r="CE64" s="1"/>
  <c r="BW64"/>
  <c r="BX64" s="1"/>
  <c r="CC64" s="1"/>
  <c r="BS64"/>
  <c r="BM64"/>
  <c r="BN64" s="1"/>
  <c r="BK64"/>
  <c r="BI64"/>
  <c r="BF64"/>
  <c r="BC64"/>
  <c r="BA64"/>
  <c r="AZ64"/>
  <c r="F64"/>
  <c r="E64"/>
  <c r="CO63"/>
  <c r="CP63" s="1"/>
  <c r="CM63"/>
  <c r="CK63"/>
  <c r="CL63" s="1"/>
  <c r="CG63"/>
  <c r="CJ63" s="1"/>
  <c r="CD63"/>
  <c r="CE63" s="1"/>
  <c r="BW63"/>
  <c r="BX63" s="1"/>
  <c r="CC63" s="1"/>
  <c r="BS63"/>
  <c r="BM63"/>
  <c r="BN63" s="1"/>
  <c r="BK63"/>
  <c r="BI63"/>
  <c r="BF63"/>
  <c r="BC63"/>
  <c r="BA63"/>
  <c r="AZ63"/>
  <c r="F63"/>
  <c r="E63"/>
  <c r="CO61"/>
  <c r="CP61" s="1"/>
  <c r="CM61"/>
  <c r="CK61"/>
  <c r="CL61" s="1"/>
  <c r="CG61"/>
  <c r="CJ61" s="1"/>
  <c r="CD61"/>
  <c r="CE61" s="1"/>
  <c r="BW61"/>
  <c r="BX61" s="1"/>
  <c r="CC61" s="1"/>
  <c r="BS61"/>
  <c r="BM61"/>
  <c r="BN61" s="1"/>
  <c r="BK61"/>
  <c r="BI61"/>
  <c r="BF61"/>
  <c r="BC61"/>
  <c r="BA61"/>
  <c r="AZ61"/>
  <c r="F61"/>
  <c r="E61"/>
  <c r="CO60"/>
  <c r="CP60" s="1"/>
  <c r="CM60"/>
  <c r="CK60"/>
  <c r="CL60" s="1"/>
  <c r="CG60"/>
  <c r="CJ60" s="1"/>
  <c r="CD60"/>
  <c r="CE60" s="1"/>
  <c r="BW60"/>
  <c r="BX60" s="1"/>
  <c r="CC60" s="1"/>
  <c r="BS60"/>
  <c r="BM60"/>
  <c r="BN60" s="1"/>
  <c r="BK60"/>
  <c r="BI60"/>
  <c r="BF60"/>
  <c r="BC60"/>
  <c r="BA60"/>
  <c r="AZ60"/>
  <c r="F60"/>
  <c r="E60"/>
  <c r="CO57"/>
  <c r="CP57" s="1"/>
  <c r="CM57"/>
  <c r="CK57"/>
  <c r="CL57" s="1"/>
  <c r="CG57"/>
  <c r="CJ57" s="1"/>
  <c r="CD57"/>
  <c r="CE57" s="1"/>
  <c r="BW57"/>
  <c r="BX57" s="1"/>
  <c r="CC57" s="1"/>
  <c r="BS57"/>
  <c r="BM57"/>
  <c r="BN57" s="1"/>
  <c r="BK57"/>
  <c r="BI57"/>
  <c r="BF57"/>
  <c r="BC57"/>
  <c r="BA57"/>
  <c r="AZ57"/>
  <c r="F57"/>
  <c r="E57"/>
  <c r="CO56"/>
  <c r="CP56" s="1"/>
  <c r="CM56"/>
  <c r="CK56"/>
  <c r="CL56" s="1"/>
  <c r="CG56"/>
  <c r="CJ56" s="1"/>
  <c r="CD56"/>
  <c r="CE56" s="1"/>
  <c r="BW56"/>
  <c r="BX56" s="1"/>
  <c r="CC56" s="1"/>
  <c r="BS56"/>
  <c r="BM56"/>
  <c r="BN56" s="1"/>
  <c r="BK56"/>
  <c r="BI56"/>
  <c r="BF56"/>
  <c r="BC56"/>
  <c r="BA56"/>
  <c r="AZ56"/>
  <c r="F56"/>
  <c r="E56"/>
  <c r="CO55"/>
  <c r="CP55" s="1"/>
  <c r="CM55"/>
  <c r="CK55"/>
  <c r="CL55" s="1"/>
  <c r="CG55"/>
  <c r="CJ55" s="1"/>
  <c r="CD55"/>
  <c r="CE55" s="1"/>
  <c r="BW55"/>
  <c r="BX55" s="1"/>
  <c r="CC55" s="1"/>
  <c r="BS55"/>
  <c r="BM55"/>
  <c r="BN55" s="1"/>
  <c r="BK55"/>
  <c r="BI55"/>
  <c r="BF55"/>
  <c r="BC55"/>
  <c r="BA55"/>
  <c r="AZ55"/>
  <c r="F55"/>
  <c r="E55"/>
  <c r="CO52"/>
  <c r="CP52" s="1"/>
  <c r="CM52"/>
  <c r="CK52"/>
  <c r="CL52" s="1"/>
  <c r="CG52"/>
  <c r="CJ52" s="1"/>
  <c r="CD52"/>
  <c r="CE52" s="1"/>
  <c r="BW52"/>
  <c r="BX52" s="1"/>
  <c r="CC52" s="1"/>
  <c r="BS52"/>
  <c r="BM52"/>
  <c r="BN52" s="1"/>
  <c r="BK52"/>
  <c r="BI52"/>
  <c r="BF52"/>
  <c r="BC52"/>
  <c r="BA52"/>
  <c r="AZ52"/>
  <c r="F52"/>
  <c r="E52"/>
  <c r="CO51"/>
  <c r="CP51" s="1"/>
  <c r="CM51"/>
  <c r="CK51"/>
  <c r="CL51" s="1"/>
  <c r="CG51"/>
  <c r="CJ51" s="1"/>
  <c r="CD51"/>
  <c r="CE51" s="1"/>
  <c r="BW51"/>
  <c r="BX51" s="1"/>
  <c r="CC51" s="1"/>
  <c r="BS51"/>
  <c r="BM51"/>
  <c r="BN51" s="1"/>
  <c r="BK51"/>
  <c r="BI51"/>
  <c r="BF51"/>
  <c r="BC51"/>
  <c r="BA51"/>
  <c r="AZ51"/>
  <c r="F51"/>
  <c r="E51"/>
  <c r="CO49"/>
  <c r="CP49" s="1"/>
  <c r="CM49"/>
  <c r="CK49"/>
  <c r="CL49" s="1"/>
  <c r="CG49"/>
  <c r="CJ49" s="1"/>
  <c r="CD49"/>
  <c r="CE49" s="1"/>
  <c r="BW49"/>
  <c r="BX49" s="1"/>
  <c r="CC49" s="1"/>
  <c r="BS49"/>
  <c r="BM49"/>
  <c r="BN49" s="1"/>
  <c r="BK49"/>
  <c r="BI49"/>
  <c r="BF49"/>
  <c r="BC49"/>
  <c r="BA49"/>
  <c r="AZ49"/>
  <c r="F49"/>
  <c r="E49"/>
  <c r="CO48"/>
  <c r="CP48" s="1"/>
  <c r="CM48"/>
  <c r="CK48"/>
  <c r="CL48" s="1"/>
  <c r="CG48"/>
  <c r="CJ48" s="1"/>
  <c r="CD48"/>
  <c r="CE48" s="1"/>
  <c r="BW48"/>
  <c r="BX48" s="1"/>
  <c r="CC48" s="1"/>
  <c r="BS48"/>
  <c r="BM48"/>
  <c r="BN48" s="1"/>
  <c r="BK48"/>
  <c r="BI48"/>
  <c r="BF48"/>
  <c r="BC48"/>
  <c r="BA48"/>
  <c r="AZ48"/>
  <c r="F48"/>
  <c r="E48"/>
  <c r="CO47"/>
  <c r="CP47" s="1"/>
  <c r="CM47"/>
  <c r="CK47"/>
  <c r="CL47" s="1"/>
  <c r="CG47"/>
  <c r="CJ47" s="1"/>
  <c r="CD47"/>
  <c r="CE47" s="1"/>
  <c r="BW47"/>
  <c r="BX47" s="1"/>
  <c r="CC47" s="1"/>
  <c r="BS47"/>
  <c r="BM47"/>
  <c r="BN47" s="1"/>
  <c r="BK47"/>
  <c r="BI47"/>
  <c r="BF47"/>
  <c r="BC47"/>
  <c r="BA47"/>
  <c r="AZ47"/>
  <c r="F47"/>
  <c r="E47"/>
  <c r="BM102"/>
  <c r="BN102" s="1"/>
  <c r="BP102" s="1"/>
  <c r="BK102"/>
  <c r="BI102"/>
  <c r="BF102"/>
  <c r="BC102"/>
  <c r="BM128"/>
  <c r="BN128" s="1"/>
  <c r="BK128"/>
  <c r="BI128"/>
  <c r="BF128"/>
  <c r="BC128"/>
  <c r="BM23"/>
  <c r="BN23" s="1"/>
  <c r="BK23"/>
  <c r="BI23"/>
  <c r="BF23"/>
  <c r="BC23"/>
  <c r="BM15"/>
  <c r="BN15" s="1"/>
  <c r="BK15"/>
  <c r="BI15"/>
  <c r="BF15"/>
  <c r="BC15"/>
  <c r="BM16"/>
  <c r="BN16" s="1"/>
  <c r="BK16"/>
  <c r="BI16"/>
  <c r="BF16"/>
  <c r="BC16"/>
  <c r="BM36"/>
  <c r="BN36" s="1"/>
  <c r="BK36"/>
  <c r="BI36"/>
  <c r="BF36"/>
  <c r="BC36"/>
  <c r="BM35"/>
  <c r="BN35" s="1"/>
  <c r="BK35"/>
  <c r="BI35"/>
  <c r="BF35"/>
  <c r="BC35"/>
  <c r="BM33"/>
  <c r="BN33" s="1"/>
  <c r="BK33"/>
  <c r="BI33"/>
  <c r="BF33"/>
  <c r="BC33"/>
  <c r="BM32"/>
  <c r="BN32" s="1"/>
  <c r="BK32"/>
  <c r="BI32"/>
  <c r="BF32"/>
  <c r="BC32"/>
  <c r="BM31"/>
  <c r="BN31" s="1"/>
  <c r="BK31"/>
  <c r="BI31"/>
  <c r="BF31"/>
  <c r="BC31"/>
  <c r="BM70"/>
  <c r="BN70" s="1"/>
  <c r="BK70"/>
  <c r="BI70"/>
  <c r="BF70"/>
  <c r="BC70"/>
  <c r="BM29"/>
  <c r="BN29" s="1"/>
  <c r="BK29"/>
  <c r="BI29"/>
  <c r="BF29"/>
  <c r="BC29"/>
  <c r="BM28"/>
  <c r="BN28" s="1"/>
  <c r="BK28"/>
  <c r="BI28"/>
  <c r="BF28"/>
  <c r="BC28"/>
  <c r="BM27"/>
  <c r="BN27" s="1"/>
  <c r="BK27"/>
  <c r="BI27"/>
  <c r="BF27"/>
  <c r="BC27"/>
  <c r="BM26"/>
  <c r="BN26" s="1"/>
  <c r="BK26"/>
  <c r="BI26"/>
  <c r="BF26"/>
  <c r="BC26"/>
  <c r="BM25"/>
  <c r="BN25" s="1"/>
  <c r="BK25"/>
  <c r="BI25"/>
  <c r="BF25"/>
  <c r="BC25"/>
  <c r="BM24"/>
  <c r="BN24" s="1"/>
  <c r="BK24"/>
  <c r="BI24"/>
  <c r="BF24"/>
  <c r="BC24"/>
  <c r="BM21"/>
  <c r="BN21" s="1"/>
  <c r="BK21"/>
  <c r="BI21"/>
  <c r="BF21"/>
  <c r="BC21"/>
  <c r="BM20"/>
  <c r="BN20" s="1"/>
  <c r="BK20"/>
  <c r="BI20"/>
  <c r="BF20"/>
  <c r="BC20"/>
  <c r="BM19"/>
  <c r="BN19" s="1"/>
  <c r="BK19"/>
  <c r="BI19"/>
  <c r="BF19"/>
  <c r="BC19"/>
  <c r="BM17"/>
  <c r="BN17" s="1"/>
  <c r="BK17"/>
  <c r="BI17"/>
  <c r="BF17"/>
  <c r="BC17"/>
  <c r="BM14"/>
  <c r="BN14" s="1"/>
  <c r="BK14"/>
  <c r="BI14"/>
  <c r="BF14"/>
  <c r="BC14"/>
  <c r="BM13"/>
  <c r="BN13" s="1"/>
  <c r="BK13"/>
  <c r="BI13"/>
  <c r="BF13"/>
  <c r="BC13"/>
  <c r="BM54"/>
  <c r="BN54" s="1"/>
  <c r="BK54"/>
  <c r="BI54"/>
  <c r="BF54"/>
  <c r="BC54"/>
  <c r="BM11"/>
  <c r="BN11" s="1"/>
  <c r="BK11"/>
  <c r="BI11"/>
  <c r="BF11"/>
  <c r="BC11"/>
  <c r="BM10"/>
  <c r="BN10" s="1"/>
  <c r="BK10"/>
  <c r="BI10"/>
  <c r="BF10"/>
  <c r="BC10"/>
  <c r="BS102"/>
  <c r="BS128"/>
  <c r="BS15"/>
  <c r="BV15" s="1"/>
  <c r="BS16"/>
  <c r="BS36"/>
  <c r="BV36" s="1"/>
  <c r="BS35"/>
  <c r="BS33"/>
  <c r="BV33" s="1"/>
  <c r="BS32"/>
  <c r="BS31"/>
  <c r="BV31" s="1"/>
  <c r="BS70"/>
  <c r="BS29"/>
  <c r="BS28"/>
  <c r="BS27"/>
  <c r="BV27" s="1"/>
  <c r="BS26"/>
  <c r="BS25"/>
  <c r="BV25" s="1"/>
  <c r="BS24"/>
  <c r="BS21"/>
  <c r="BV21" s="1"/>
  <c r="BS20"/>
  <c r="BS19"/>
  <c r="BS17"/>
  <c r="BS14"/>
  <c r="BV14" s="1"/>
  <c r="BS13"/>
  <c r="BS54"/>
  <c r="BS11"/>
  <c r="BS10"/>
  <c r="BV10" s="1"/>
  <c r="BW102"/>
  <c r="BX102" s="1"/>
  <c r="CC102" s="1"/>
  <c r="BV102"/>
  <c r="BW128"/>
  <c r="BX128" s="1"/>
  <c r="CC128" s="1"/>
  <c r="BV128"/>
  <c r="BW23"/>
  <c r="BX23" s="1"/>
  <c r="CC23" s="1"/>
  <c r="BW15"/>
  <c r="BX15" s="1"/>
  <c r="CC15" s="1"/>
  <c r="BW16"/>
  <c r="BX16" s="1"/>
  <c r="CC16" s="1"/>
  <c r="BV16"/>
  <c r="BW36"/>
  <c r="BX36" s="1"/>
  <c r="CC36" s="1"/>
  <c r="BW35"/>
  <c r="BX35" s="1"/>
  <c r="CC35" s="1"/>
  <c r="BW33"/>
  <c r="BX33" s="1"/>
  <c r="CC33" s="1"/>
  <c r="BW32"/>
  <c r="BX32" s="1"/>
  <c r="CC32" s="1"/>
  <c r="BW31"/>
  <c r="BX31" s="1"/>
  <c r="CC31" s="1"/>
  <c r="BW70"/>
  <c r="BX70" s="1"/>
  <c r="CC70" s="1"/>
  <c r="BW29"/>
  <c r="BX29" s="1"/>
  <c r="CC29" s="1"/>
  <c r="BV29"/>
  <c r="BW28"/>
  <c r="BX28" s="1"/>
  <c r="CC28" s="1"/>
  <c r="BW27"/>
  <c r="BX27" s="1"/>
  <c r="CC27" s="1"/>
  <c r="BW26"/>
  <c r="BX26" s="1"/>
  <c r="CC26" s="1"/>
  <c r="BW25"/>
  <c r="BX25" s="1"/>
  <c r="CC25" s="1"/>
  <c r="BW24"/>
  <c r="BX24" s="1"/>
  <c r="CC24" s="1"/>
  <c r="BW21"/>
  <c r="BX21" s="1"/>
  <c r="CC21" s="1"/>
  <c r="BW20"/>
  <c r="BX20" s="1"/>
  <c r="CC20" s="1"/>
  <c r="BW19"/>
  <c r="BX19" s="1"/>
  <c r="CC19" s="1"/>
  <c r="BV19"/>
  <c r="BW17"/>
  <c r="BX17" s="1"/>
  <c r="CC17" s="1"/>
  <c r="BW14"/>
  <c r="BX14" s="1"/>
  <c r="CC14" s="1"/>
  <c r="BW13"/>
  <c r="BX13" s="1"/>
  <c r="CC13" s="1"/>
  <c r="BW54"/>
  <c r="BX54" s="1"/>
  <c r="CC54" s="1"/>
  <c r="BV54"/>
  <c r="BW11"/>
  <c r="BX11" s="1"/>
  <c r="CC11" s="1"/>
  <c r="BW10"/>
  <c r="BX10" s="1"/>
  <c r="CC10" s="1"/>
  <c r="CD102"/>
  <c r="CE102" s="1"/>
  <c r="CD128"/>
  <c r="CE128" s="1"/>
  <c r="CD23"/>
  <c r="CE23" s="1"/>
  <c r="CD15"/>
  <c r="CE15" s="1"/>
  <c r="CD16"/>
  <c r="CE16" s="1"/>
  <c r="CD36"/>
  <c r="CE36" s="1"/>
  <c r="CD35"/>
  <c r="CE35" s="1"/>
  <c r="CD33"/>
  <c r="CE33" s="1"/>
  <c r="CD32"/>
  <c r="CE32" s="1"/>
  <c r="CD31"/>
  <c r="CE31" s="1"/>
  <c r="CD70"/>
  <c r="CE70" s="1"/>
  <c r="CD29"/>
  <c r="CE29" s="1"/>
  <c r="CD28"/>
  <c r="CE28" s="1"/>
  <c r="CD27"/>
  <c r="CE27" s="1"/>
  <c r="CD26"/>
  <c r="CE26" s="1"/>
  <c r="CD25"/>
  <c r="CE25" s="1"/>
  <c r="CD24"/>
  <c r="CE24" s="1"/>
  <c r="CD21"/>
  <c r="CE21" s="1"/>
  <c r="CD20"/>
  <c r="CE20" s="1"/>
  <c r="CD19"/>
  <c r="CE19" s="1"/>
  <c r="CD17"/>
  <c r="CE17" s="1"/>
  <c r="CD14"/>
  <c r="CE14" s="1"/>
  <c r="CD13"/>
  <c r="CE13" s="1"/>
  <c r="CD54"/>
  <c r="CE54" s="1"/>
  <c r="CD11"/>
  <c r="CE11" s="1"/>
  <c r="CD10"/>
  <c r="CE10" s="1"/>
  <c r="CG10"/>
  <c r="CJ10" s="1"/>
  <c r="CG11"/>
  <c r="CJ11" s="1"/>
  <c r="CG54"/>
  <c r="CJ54" s="1"/>
  <c r="CG13"/>
  <c r="CJ13" s="1"/>
  <c r="CG14"/>
  <c r="CJ14" s="1"/>
  <c r="CG17"/>
  <c r="CJ17" s="1"/>
  <c r="CG19"/>
  <c r="CJ19" s="1"/>
  <c r="CG20"/>
  <c r="CJ20" s="1"/>
  <c r="CG21"/>
  <c r="CJ21" s="1"/>
  <c r="CG24"/>
  <c r="CJ24" s="1"/>
  <c r="CG25"/>
  <c r="CJ25" s="1"/>
  <c r="CG26"/>
  <c r="CJ26" s="1"/>
  <c r="CG27"/>
  <c r="CJ27" s="1"/>
  <c r="CG28"/>
  <c r="CJ28" s="1"/>
  <c r="CG29"/>
  <c r="CJ29" s="1"/>
  <c r="CG70"/>
  <c r="CJ70" s="1"/>
  <c r="CG31"/>
  <c r="CJ31" s="1"/>
  <c r="CG32"/>
  <c r="CJ32" s="1"/>
  <c r="CG33"/>
  <c r="CJ33" s="1"/>
  <c r="CG35"/>
  <c r="CJ35" s="1"/>
  <c r="CG36"/>
  <c r="CJ36" s="1"/>
  <c r="CG16"/>
  <c r="CJ16" s="1"/>
  <c r="CG15"/>
  <c r="CJ15" s="1"/>
  <c r="CG23"/>
  <c r="CJ23" s="1"/>
  <c r="CG128"/>
  <c r="CJ128" s="1"/>
  <c r="CG102"/>
  <c r="CJ102" s="1"/>
  <c r="CK10"/>
  <c r="CL10" s="1"/>
  <c r="CK11"/>
  <c r="CL11" s="1"/>
  <c r="CK54"/>
  <c r="CL54" s="1"/>
  <c r="CK13"/>
  <c r="CL13" s="1"/>
  <c r="CK14"/>
  <c r="CL14" s="1"/>
  <c r="CK17"/>
  <c r="CL17" s="1"/>
  <c r="CK19"/>
  <c r="CL19" s="1"/>
  <c r="CK20"/>
  <c r="CL20" s="1"/>
  <c r="CK21"/>
  <c r="CL21" s="1"/>
  <c r="CK24"/>
  <c r="CL24" s="1"/>
  <c r="CK25"/>
  <c r="CL25" s="1"/>
  <c r="CK26"/>
  <c r="CL26" s="1"/>
  <c r="CK27"/>
  <c r="CL27" s="1"/>
  <c r="CK28"/>
  <c r="CL28" s="1"/>
  <c r="CK29"/>
  <c r="CL29" s="1"/>
  <c r="CK70"/>
  <c r="CL70" s="1"/>
  <c r="CK31"/>
  <c r="CL31" s="1"/>
  <c r="CK32"/>
  <c r="CL32" s="1"/>
  <c r="CK33"/>
  <c r="CL33" s="1"/>
  <c r="CK35"/>
  <c r="CL35" s="1"/>
  <c r="CK36"/>
  <c r="CL36" s="1"/>
  <c r="CK16"/>
  <c r="CL16" s="1"/>
  <c r="CK15"/>
  <c r="CL15" s="1"/>
  <c r="CK23"/>
  <c r="CL23" s="1"/>
  <c r="CK128"/>
  <c r="CL128" s="1"/>
  <c r="CK102"/>
  <c r="CL102" s="1"/>
  <c r="AI9"/>
  <c r="AB9"/>
  <c r="AC9" s="1"/>
  <c r="R9"/>
  <c r="S9" s="1"/>
  <c r="CO10"/>
  <c r="CO11"/>
  <c r="CO54"/>
  <c r="CP54" s="1"/>
  <c r="CO13"/>
  <c r="CO14"/>
  <c r="CO17"/>
  <c r="CO19"/>
  <c r="CO20"/>
  <c r="CO21"/>
  <c r="CO24"/>
  <c r="CO25"/>
  <c r="CO26"/>
  <c r="CO27"/>
  <c r="CO28"/>
  <c r="CO29"/>
  <c r="CO70"/>
  <c r="CP70" s="1"/>
  <c r="CO31"/>
  <c r="CO32"/>
  <c r="CO33"/>
  <c r="CO35"/>
  <c r="CO36"/>
  <c r="CO16"/>
  <c r="CO15"/>
  <c r="CO23"/>
  <c r="CO128"/>
  <c r="CP128" s="1"/>
  <c r="CO102"/>
  <c r="CP102" s="1"/>
  <c r="CM10"/>
  <c r="CM11"/>
  <c r="CM54"/>
  <c r="CM13"/>
  <c r="CM14"/>
  <c r="CM17"/>
  <c r="CM19"/>
  <c r="CM20"/>
  <c r="CM21"/>
  <c r="CM24"/>
  <c r="CM25"/>
  <c r="CM26"/>
  <c r="CM27"/>
  <c r="CM28"/>
  <c r="CM29"/>
  <c r="CM70"/>
  <c r="CM31"/>
  <c r="CM32"/>
  <c r="CM33"/>
  <c r="CM35"/>
  <c r="CM36"/>
  <c r="CM16"/>
  <c r="CM15"/>
  <c r="CM23"/>
  <c r="CM128"/>
  <c r="CM102"/>
  <c r="CO9"/>
  <c r="CM9"/>
  <c r="CK9"/>
  <c r="CD9"/>
  <c r="BW9"/>
  <c r="BX9" s="1"/>
  <c r="BM9"/>
  <c r="BN9" s="1"/>
  <c r="AZ10"/>
  <c r="BA10"/>
  <c r="AZ11"/>
  <c r="BA11"/>
  <c r="AZ54"/>
  <c r="BA54"/>
  <c r="AZ13"/>
  <c r="BA13"/>
  <c r="AZ14"/>
  <c r="BA14"/>
  <c r="AZ17"/>
  <c r="BA17"/>
  <c r="AZ19"/>
  <c r="BA19"/>
  <c r="AZ20"/>
  <c r="BA20"/>
  <c r="AZ21"/>
  <c r="BA21"/>
  <c r="AZ24"/>
  <c r="BA24"/>
  <c r="AZ25"/>
  <c r="BA25"/>
  <c r="AZ26"/>
  <c r="BA26"/>
  <c r="AZ27"/>
  <c r="BA27"/>
  <c r="AZ28"/>
  <c r="BA28"/>
  <c r="AZ29"/>
  <c r="BA29"/>
  <c r="AZ70"/>
  <c r="BA70"/>
  <c r="AZ31"/>
  <c r="BA31"/>
  <c r="AZ32"/>
  <c r="BA32"/>
  <c r="AZ33"/>
  <c r="BA33"/>
  <c r="AZ35"/>
  <c r="BA35"/>
  <c r="AZ36"/>
  <c r="BA36"/>
  <c r="AZ16"/>
  <c r="BA16"/>
  <c r="AZ15"/>
  <c r="BA15"/>
  <c r="AZ23"/>
  <c r="BA23"/>
  <c r="AZ128"/>
  <c r="AZ102"/>
  <c r="BA102"/>
  <c r="BA9"/>
  <c r="AZ9"/>
  <c r="E54"/>
  <c r="F54"/>
  <c r="E13"/>
  <c r="F13"/>
  <c r="E14"/>
  <c r="F14"/>
  <c r="E17"/>
  <c r="F17"/>
  <c r="E19"/>
  <c r="F19"/>
  <c r="E20"/>
  <c r="F20"/>
  <c r="E21"/>
  <c r="F21"/>
  <c r="E24"/>
  <c r="F24"/>
  <c r="E25"/>
  <c r="F25"/>
  <c r="E26"/>
  <c r="F26"/>
  <c r="E27"/>
  <c r="F27"/>
  <c r="E28"/>
  <c r="F28"/>
  <c r="E29"/>
  <c r="F29"/>
  <c r="E70"/>
  <c r="F70"/>
  <c r="E31"/>
  <c r="F31"/>
  <c r="E32"/>
  <c r="F32"/>
  <c r="E33"/>
  <c r="F33"/>
  <c r="E35"/>
  <c r="F35"/>
  <c r="E36"/>
  <c r="F36"/>
  <c r="E16"/>
  <c r="F16"/>
  <c r="E15"/>
  <c r="F15"/>
  <c r="E23"/>
  <c r="F23"/>
  <c r="E128"/>
  <c r="F128"/>
  <c r="E102"/>
  <c r="F102"/>
  <c r="F9"/>
  <c r="E9"/>
  <c r="AE9"/>
  <c r="X9"/>
  <c r="U9"/>
  <c r="BW138" l="1"/>
  <c r="BX138" s="1"/>
  <c r="CC138" s="1"/>
  <c r="BW132"/>
  <c r="BX132" s="1"/>
  <c r="CC132" s="1"/>
  <c r="BW133"/>
  <c r="BX133" s="1"/>
  <c r="CC133" s="1"/>
  <c r="BW135"/>
  <c r="BX135" s="1"/>
  <c r="CC135" s="1"/>
  <c r="BW136"/>
  <c r="BX136" s="1"/>
  <c r="CC136" s="1"/>
  <c r="BW137"/>
  <c r="BX137" s="1"/>
  <c r="CC137" s="1"/>
  <c r="BW139"/>
  <c r="BX139" s="1"/>
  <c r="CC139" s="1"/>
  <c r="BW140"/>
  <c r="BX140" s="1"/>
  <c r="CC140" s="1"/>
  <c r="BW141"/>
  <c r="BX141" s="1"/>
  <c r="CC141" s="1"/>
  <c r="BV49"/>
  <c r="BV52"/>
  <c r="BV60"/>
  <c r="BV63"/>
  <c r="BV68"/>
  <c r="BV129"/>
  <c r="BV72"/>
  <c r="BV74"/>
  <c r="BV56"/>
  <c r="CM89"/>
  <c r="CM94"/>
  <c r="CR94" s="1"/>
  <c r="CT94" s="1"/>
  <c r="CM97"/>
  <c r="CM105"/>
  <c r="CM110"/>
  <c r="CM98"/>
  <c r="BV47"/>
  <c r="BV65"/>
  <c r="CM87"/>
  <c r="CM92"/>
  <c r="CM101"/>
  <c r="CM108"/>
  <c r="CR108" s="1"/>
  <c r="CT108" s="1"/>
  <c r="CR102"/>
  <c r="CT102" s="1"/>
  <c r="CR70"/>
  <c r="CT70" s="1"/>
  <c r="CR47"/>
  <c r="CT47" s="1"/>
  <c r="CR49"/>
  <c r="CT49" s="1"/>
  <c r="CR52"/>
  <c r="CT52" s="1"/>
  <c r="CR56"/>
  <c r="CT56" s="1"/>
  <c r="CR60"/>
  <c r="CT60" s="1"/>
  <c r="CR63"/>
  <c r="CT63" s="1"/>
  <c r="CR65"/>
  <c r="CT65" s="1"/>
  <c r="CR68"/>
  <c r="CT68" s="1"/>
  <c r="CR72"/>
  <c r="CT72" s="1"/>
  <c r="CR74"/>
  <c r="CT74" s="1"/>
  <c r="CR62"/>
  <c r="CT62" s="1"/>
  <c r="BV11"/>
  <c r="BV13"/>
  <c r="BV17"/>
  <c r="BV20"/>
  <c r="BV24"/>
  <c r="BV26"/>
  <c r="BV28"/>
  <c r="BV70"/>
  <c r="BV32"/>
  <c r="BV35"/>
  <c r="BV23"/>
  <c r="BV48"/>
  <c r="BV51"/>
  <c r="BV55"/>
  <c r="BV57"/>
  <c r="BV61"/>
  <c r="BV64"/>
  <c r="BV66"/>
  <c r="BV69"/>
  <c r="CM107"/>
  <c r="BV71"/>
  <c r="BV73"/>
  <c r="CM86"/>
  <c r="BV87"/>
  <c r="CM88"/>
  <c r="BV89"/>
  <c r="CM90"/>
  <c r="BV92"/>
  <c r="CM93"/>
  <c r="CQ93" s="1"/>
  <c r="BV94"/>
  <c r="CM95"/>
  <c r="BV59"/>
  <c r="CM96"/>
  <c r="BV97"/>
  <c r="CM99"/>
  <c r="BV101"/>
  <c r="CM103"/>
  <c r="BV105"/>
  <c r="CM106"/>
  <c r="BV108"/>
  <c r="CM109"/>
  <c r="BV110"/>
  <c r="CM112"/>
  <c r="CM100"/>
  <c r="CM113"/>
  <c r="BV132"/>
  <c r="BV133"/>
  <c r="BV135"/>
  <c r="BV136"/>
  <c r="BV137"/>
  <c r="BV139"/>
  <c r="BV140"/>
  <c r="BV141"/>
  <c r="BV143"/>
  <c r="BV145"/>
  <c r="BV147"/>
  <c r="BV148"/>
  <c r="BV149"/>
  <c r="BV151"/>
  <c r="BV152"/>
  <c r="BV154"/>
  <c r="BV155"/>
  <c r="CR128"/>
  <c r="CT128" s="1"/>
  <c r="CR54"/>
  <c r="CT54" s="1"/>
  <c r="CR48"/>
  <c r="CT48" s="1"/>
  <c r="CR51"/>
  <c r="CT51" s="1"/>
  <c r="CR57"/>
  <c r="CT57" s="1"/>
  <c r="CR61"/>
  <c r="CT61" s="1"/>
  <c r="CR64"/>
  <c r="CT64" s="1"/>
  <c r="CR66"/>
  <c r="CT66" s="1"/>
  <c r="CR69"/>
  <c r="CT69" s="1"/>
  <c r="CR71"/>
  <c r="CT71" s="1"/>
  <c r="CR73"/>
  <c r="CT73" s="1"/>
  <c r="CR53"/>
  <c r="CT53" s="1"/>
  <c r="CR50"/>
  <c r="CT50" s="1"/>
  <c r="CR89"/>
  <c r="CT89" s="1"/>
  <c r="CR92"/>
  <c r="CT92" s="1"/>
  <c r="CR59"/>
  <c r="CT59" s="1"/>
  <c r="CR101"/>
  <c r="CT101" s="1"/>
  <c r="CR105"/>
  <c r="CT105" s="1"/>
  <c r="CR98"/>
  <c r="CT98" s="1"/>
  <c r="CR58"/>
  <c r="CT58" s="1"/>
  <c r="BV107"/>
  <c r="BV86"/>
  <c r="BV88"/>
  <c r="BV90"/>
  <c r="BV93"/>
  <c r="BV95"/>
  <c r="BV96"/>
  <c r="BV99"/>
  <c r="BV103"/>
  <c r="BV106"/>
  <c r="BV109"/>
  <c r="BV112"/>
  <c r="CR55"/>
  <c r="CT55" s="1"/>
  <c r="CP9"/>
  <c r="CP15"/>
  <c r="CP36"/>
  <c r="CP33"/>
  <c r="CP31"/>
  <c r="CP29"/>
  <c r="CP27"/>
  <c r="CP25"/>
  <c r="CP21"/>
  <c r="CP19"/>
  <c r="CP14"/>
  <c r="CP10"/>
  <c r="CP23"/>
  <c r="CP16"/>
  <c r="CP35"/>
  <c r="CP32"/>
  <c r="CP28"/>
  <c r="CP26"/>
  <c r="CP24"/>
  <c r="CP20"/>
  <c r="CP17"/>
  <c r="CP13"/>
  <c r="CP11"/>
  <c r="CR33"/>
  <c r="CT33" s="1"/>
  <c r="CR25"/>
  <c r="CT25" s="1"/>
  <c r="CR23"/>
  <c r="CT23" s="1"/>
  <c r="CR16"/>
  <c r="CT16" s="1"/>
  <c r="CR35"/>
  <c r="CT35" s="1"/>
  <c r="CR32"/>
  <c r="CT32" s="1"/>
  <c r="CR28"/>
  <c r="CR26"/>
  <c r="CT26" s="1"/>
  <c r="CR24"/>
  <c r="CT24" s="1"/>
  <c r="CR20"/>
  <c r="CT20" s="1"/>
  <c r="CR17"/>
  <c r="CR13"/>
  <c r="CT13" s="1"/>
  <c r="CR11"/>
  <c r="CQ47"/>
  <c r="CQ48"/>
  <c r="CQ49"/>
  <c r="CQ51"/>
  <c r="CQ52"/>
  <c r="CQ86"/>
  <c r="CQ89"/>
  <c r="CQ90"/>
  <c r="CR34"/>
  <c r="CT34" s="1"/>
  <c r="CR15"/>
  <c r="CT15" s="1"/>
  <c r="CR36"/>
  <c r="CT36" s="1"/>
  <c r="CR31"/>
  <c r="CT31" s="1"/>
  <c r="CR29"/>
  <c r="CT29" s="1"/>
  <c r="CR27"/>
  <c r="CT27" s="1"/>
  <c r="CR21"/>
  <c r="CT21" s="1"/>
  <c r="CR19"/>
  <c r="CT19" s="1"/>
  <c r="CR14"/>
  <c r="CT14" s="1"/>
  <c r="CR10"/>
  <c r="CT10" s="1"/>
  <c r="AJ9"/>
  <c r="AU9" s="1"/>
  <c r="AV9" s="1"/>
  <c r="CQ26"/>
  <c r="CQ13"/>
  <c r="CQ35"/>
  <c r="CQ20"/>
  <c r="CQ70"/>
  <c r="CQ23"/>
  <c r="CQ11"/>
  <c r="CQ17"/>
  <c r="CQ24"/>
  <c r="CQ28"/>
  <c r="CQ32"/>
  <c r="CQ16"/>
  <c r="CQ102"/>
  <c r="BL52"/>
  <c r="CN52" s="1"/>
  <c r="BL10"/>
  <c r="CN10" s="1"/>
  <c r="BL14"/>
  <c r="BL21"/>
  <c r="CN21" s="1"/>
  <c r="BL27"/>
  <c r="CN27" s="1"/>
  <c r="BL31"/>
  <c r="CN31" s="1"/>
  <c r="BL36"/>
  <c r="CN36" s="1"/>
  <c r="BL55"/>
  <c r="CN55" s="1"/>
  <c r="BL62"/>
  <c r="BL88"/>
  <c r="CN88" s="1"/>
  <c r="BL93"/>
  <c r="CN93" s="1"/>
  <c r="BL86"/>
  <c r="CN86" s="1"/>
  <c r="BL98"/>
  <c r="CN98" s="1"/>
  <c r="BL113"/>
  <c r="CN113" s="1"/>
  <c r="BL132"/>
  <c r="CN132" s="1"/>
  <c r="CS132" s="1"/>
  <c r="BL47"/>
  <c r="BL48"/>
  <c r="CN48" s="1"/>
  <c r="CC9"/>
  <c r="CE9"/>
  <c r="CL9"/>
  <c r="CQ55"/>
  <c r="BL49"/>
  <c r="BL51"/>
  <c r="BL60"/>
  <c r="BL63"/>
  <c r="BL65"/>
  <c r="CN65" s="1"/>
  <c r="BL68"/>
  <c r="BL107"/>
  <c r="CN107" s="1"/>
  <c r="BL72"/>
  <c r="BL74"/>
  <c r="CN74" s="1"/>
  <c r="CN62"/>
  <c r="BL95"/>
  <c r="BL96"/>
  <c r="CN96" s="1"/>
  <c r="BL99"/>
  <c r="CN99" s="1"/>
  <c r="BL103"/>
  <c r="BL106"/>
  <c r="BL109"/>
  <c r="BL112"/>
  <c r="CN112" s="1"/>
  <c r="BL135"/>
  <c r="CN135" s="1"/>
  <c r="CS135" s="1"/>
  <c r="BL143"/>
  <c r="CN143" s="1"/>
  <c r="CS143" s="1"/>
  <c r="BL147"/>
  <c r="BL149"/>
  <c r="CN149" s="1"/>
  <c r="CS149" s="1"/>
  <c r="BL151"/>
  <c r="CN151" s="1"/>
  <c r="CS151" s="1"/>
  <c r="BL152"/>
  <c r="CN152" s="1"/>
  <c r="CS152" s="1"/>
  <c r="BL155"/>
  <c r="BL58"/>
  <c r="CN58" s="1"/>
  <c r="BL56"/>
  <c r="CQ56"/>
  <c r="BL57"/>
  <c r="BL61"/>
  <c r="CN61" s="1"/>
  <c r="BL64"/>
  <c r="BL66"/>
  <c r="BL69"/>
  <c r="BL71"/>
  <c r="BL73"/>
  <c r="CN73" s="1"/>
  <c r="BL146"/>
  <c r="CN146" s="1"/>
  <c r="CS146" s="1"/>
  <c r="BL53"/>
  <c r="CN53" s="1"/>
  <c r="BL50"/>
  <c r="CN50" s="1"/>
  <c r="BL87"/>
  <c r="BL89"/>
  <c r="CN89" s="1"/>
  <c r="BL90"/>
  <c r="CN90" s="1"/>
  <c r="BL92"/>
  <c r="BL59"/>
  <c r="CN59" s="1"/>
  <c r="BL97"/>
  <c r="BL101"/>
  <c r="CN101" s="1"/>
  <c r="BL105"/>
  <c r="CN105" s="1"/>
  <c r="BL108"/>
  <c r="CN108" s="1"/>
  <c r="BL110"/>
  <c r="BL100"/>
  <c r="CN100" s="1"/>
  <c r="BL129"/>
  <c r="BL133"/>
  <c r="CN133" s="1"/>
  <c r="CS133" s="1"/>
  <c r="BL136"/>
  <c r="CN136" s="1"/>
  <c r="CS136" s="1"/>
  <c r="BL137"/>
  <c r="CN137" s="1"/>
  <c r="CS137" s="1"/>
  <c r="BL139"/>
  <c r="CN139" s="1"/>
  <c r="CS139" s="1"/>
  <c r="BL140"/>
  <c r="CN140" s="1"/>
  <c r="CS140" s="1"/>
  <c r="BL141"/>
  <c r="CN141" s="1"/>
  <c r="CS141" s="1"/>
  <c r="CS142"/>
  <c r="BL145"/>
  <c r="CN145" s="1"/>
  <c r="CS145" s="1"/>
  <c r="BL148"/>
  <c r="CN148" s="1"/>
  <c r="CS148" s="1"/>
  <c r="BL154"/>
  <c r="CN154" s="1"/>
  <c r="CS154" s="1"/>
  <c r="BL144"/>
  <c r="CN144" s="1"/>
  <c r="CS144" s="1"/>
  <c r="BL138"/>
  <c r="CN138" s="1"/>
  <c r="CS138" s="1"/>
  <c r="BL150"/>
  <c r="CN150" s="1"/>
  <c r="CS150" s="1"/>
  <c r="CQ9"/>
  <c r="CR9"/>
  <c r="CT9" s="1"/>
  <c r="AH9"/>
  <c r="CQ58"/>
  <c r="BL94"/>
  <c r="CN94" s="1"/>
  <c r="CQ94"/>
  <c r="CQ95"/>
  <c r="CQ59"/>
  <c r="CQ96"/>
  <c r="CQ97"/>
  <c r="CQ99"/>
  <c r="CQ101"/>
  <c r="CQ105"/>
  <c r="CQ106"/>
  <c r="CQ108"/>
  <c r="CQ109"/>
  <c r="CQ112"/>
  <c r="CQ100"/>
  <c r="CQ98"/>
  <c r="CQ113"/>
  <c r="CQ57"/>
  <c r="CQ60"/>
  <c r="CQ61"/>
  <c r="CQ63"/>
  <c r="CQ64"/>
  <c r="CQ65"/>
  <c r="CQ66"/>
  <c r="CQ68"/>
  <c r="CQ69"/>
  <c r="CQ71"/>
  <c r="CQ72"/>
  <c r="CQ73"/>
  <c r="CQ74"/>
  <c r="CQ53"/>
  <c r="CQ62"/>
  <c r="CQ50"/>
  <c r="BL11"/>
  <c r="BL54"/>
  <c r="CN54" s="1"/>
  <c r="BL17"/>
  <c r="CN17" s="1"/>
  <c r="BL19"/>
  <c r="BL24"/>
  <c r="CN24" s="1"/>
  <c r="BL25"/>
  <c r="CN25" s="1"/>
  <c r="BL28"/>
  <c r="CN28" s="1"/>
  <c r="BL29"/>
  <c r="CN29" s="1"/>
  <c r="BL32"/>
  <c r="BL33"/>
  <c r="CN33" s="1"/>
  <c r="BL16"/>
  <c r="CN16" s="1"/>
  <c r="BL15"/>
  <c r="CN15" s="1"/>
  <c r="BL23"/>
  <c r="CN23" s="1"/>
  <c r="BL128"/>
  <c r="BL13"/>
  <c r="CN13" s="1"/>
  <c r="BL20"/>
  <c r="CN20" s="1"/>
  <c r="BL26"/>
  <c r="CN26" s="1"/>
  <c r="BL70"/>
  <c r="CN70" s="1"/>
  <c r="BL35"/>
  <c r="CN35" s="1"/>
  <c r="BL102"/>
  <c r="CN102" s="1"/>
  <c r="CN11"/>
  <c r="CN14"/>
  <c r="CQ10"/>
  <c r="CQ54"/>
  <c r="CQ14"/>
  <c r="CQ19"/>
  <c r="CQ21"/>
  <c r="CQ25"/>
  <c r="CQ27"/>
  <c r="CQ29"/>
  <c r="CQ31"/>
  <c r="CQ33"/>
  <c r="CQ36"/>
  <c r="CQ15"/>
  <c r="CQ128"/>
  <c r="Z9"/>
  <c r="CG9"/>
  <c r="BS9"/>
  <c r="BK9"/>
  <c r="BI9"/>
  <c r="BF9"/>
  <c r="BC9"/>
  <c r="AL9"/>
  <c r="P9"/>
  <c r="N9"/>
  <c r="K9"/>
  <c r="H9"/>
  <c r="CT11" l="1"/>
  <c r="CT17"/>
  <c r="CT28"/>
  <c r="CQ110"/>
  <c r="CR110"/>
  <c r="CT110" s="1"/>
  <c r="CQ88"/>
  <c r="CR112"/>
  <c r="CT112" s="1"/>
  <c r="CR113"/>
  <c r="CT113" s="1"/>
  <c r="CR97"/>
  <c r="CT97" s="1"/>
  <c r="CQ107"/>
  <c r="CN71"/>
  <c r="CN60"/>
  <c r="CN49"/>
  <c r="CN87"/>
  <c r="CQ87"/>
  <c r="CR87"/>
  <c r="CT87" s="1"/>
  <c r="CQ103"/>
  <c r="CN95"/>
  <c r="CQ92"/>
  <c r="CN155"/>
  <c r="CN147"/>
  <c r="CS147" s="1"/>
  <c r="CN69"/>
  <c r="CN64"/>
  <c r="CN57"/>
  <c r="CN72"/>
  <c r="CN68"/>
  <c r="CN51"/>
  <c r="CS102"/>
  <c r="CS70"/>
  <c r="CS94"/>
  <c r="CS110"/>
  <c r="CS105"/>
  <c r="CS92"/>
  <c r="CS50"/>
  <c r="CS66"/>
  <c r="CS61"/>
  <c r="CS62"/>
  <c r="CS68"/>
  <c r="CS63"/>
  <c r="CS48"/>
  <c r="CS98"/>
  <c r="CS52"/>
  <c r="CR109"/>
  <c r="CR106"/>
  <c r="CR103"/>
  <c r="CT103" s="1"/>
  <c r="CR99"/>
  <c r="CR96"/>
  <c r="CR95"/>
  <c r="CR93"/>
  <c r="CR90"/>
  <c r="CT90" s="1"/>
  <c r="CR88"/>
  <c r="CT88" s="1"/>
  <c r="CR86"/>
  <c r="CS54"/>
  <c r="CS103"/>
  <c r="CS108"/>
  <c r="CS101"/>
  <c r="CS59"/>
  <c r="CS53"/>
  <c r="CS73"/>
  <c r="CS57"/>
  <c r="CS56"/>
  <c r="CS58"/>
  <c r="CS74"/>
  <c r="CS65"/>
  <c r="CS49"/>
  <c r="CS47"/>
  <c r="CR100"/>
  <c r="CR107"/>
  <c r="BV9"/>
  <c r="CS90"/>
  <c r="CS88"/>
  <c r="CS112"/>
  <c r="CS128"/>
  <c r="CS129"/>
  <c r="CS89"/>
  <c r="CS87"/>
  <c r="CS113"/>
  <c r="CS55"/>
  <c r="CS10"/>
  <c r="CS14"/>
  <c r="CS19"/>
  <c r="CS21"/>
  <c r="CS27"/>
  <c r="CS29"/>
  <c r="CS31"/>
  <c r="CS36"/>
  <c r="CS15"/>
  <c r="CS34"/>
  <c r="CS11"/>
  <c r="CS13"/>
  <c r="CS17"/>
  <c r="CS20"/>
  <c r="CS24"/>
  <c r="CS26"/>
  <c r="CS28"/>
  <c r="CS32"/>
  <c r="CS35"/>
  <c r="CS16"/>
  <c r="CS23"/>
  <c r="CS25"/>
  <c r="CS33"/>
  <c r="CJ9"/>
  <c r="AO9"/>
  <c r="AA9"/>
  <c r="BL9"/>
  <c r="Q9"/>
  <c r="CS100" l="1"/>
  <c r="CT100"/>
  <c r="CS93"/>
  <c r="CT93"/>
  <c r="CS96"/>
  <c r="CT96"/>
  <c r="CS60"/>
  <c r="CS107"/>
  <c r="CT107"/>
  <c r="CS86"/>
  <c r="CT86"/>
  <c r="CS95"/>
  <c r="CT95"/>
  <c r="CS99"/>
  <c r="CT99"/>
  <c r="CS106"/>
  <c r="CT106"/>
  <c r="CS51"/>
  <c r="CS72"/>
  <c r="CS64"/>
  <c r="CS71"/>
  <c r="CS109"/>
  <c r="CT109"/>
  <c r="CS97"/>
  <c r="CS69"/>
  <c r="CS155"/>
  <c r="AS9"/>
  <c r="CS9" l="1"/>
</calcChain>
</file>

<file path=xl/sharedStrings.xml><?xml version="1.0" encoding="utf-8"?>
<sst xmlns="http://schemas.openxmlformats.org/spreadsheetml/2006/main" count="955" uniqueCount="316">
  <si>
    <t>الرقم</t>
  </si>
  <si>
    <t>نتيجة الوحدة</t>
  </si>
  <si>
    <t>الرصيد 6</t>
  </si>
  <si>
    <t>الرصيد 2</t>
  </si>
  <si>
    <t>الرصيد 1</t>
  </si>
  <si>
    <t>الرصيد 30</t>
  </si>
  <si>
    <t>رئيس القسم</t>
  </si>
  <si>
    <t>المعامل 2</t>
  </si>
  <si>
    <t>المعامل 6</t>
  </si>
  <si>
    <t>الرصيد 18</t>
  </si>
  <si>
    <t>الرصيد 4</t>
  </si>
  <si>
    <t>لغة اجنبية</t>
  </si>
  <si>
    <t>المعامل 1</t>
  </si>
  <si>
    <t>المعامل 12</t>
  </si>
  <si>
    <t xml:space="preserve">الدورة </t>
  </si>
  <si>
    <t>الوحدة الاساسية</t>
  </si>
  <si>
    <t>الوحدة الاستكشافية</t>
  </si>
  <si>
    <t xml:space="preserve">وحدة التعليم الآفقية </t>
  </si>
  <si>
    <t>قسم علوم التسيير</t>
  </si>
  <si>
    <t>السنة الدراسية</t>
  </si>
  <si>
    <t>وحدة التعليم المنهجية</t>
  </si>
  <si>
    <t>الرصيد3</t>
  </si>
  <si>
    <t>تقرير تربص</t>
  </si>
  <si>
    <t>اللقب</t>
  </si>
  <si>
    <t>الاسم</t>
  </si>
  <si>
    <t>معدل السداسي الخامس</t>
  </si>
  <si>
    <t>د</t>
  </si>
  <si>
    <t>الوحدة الافقية</t>
  </si>
  <si>
    <t>الوحدة المنهجية</t>
  </si>
  <si>
    <t>الرصيد5</t>
  </si>
  <si>
    <t xml:space="preserve"> مريم</t>
  </si>
  <si>
    <t xml:space="preserve"> قسم علوم التسيير</t>
  </si>
  <si>
    <t>المعدل السنوي</t>
  </si>
  <si>
    <t xml:space="preserve"> جامعة باجي مختار - عنابة</t>
  </si>
  <si>
    <t xml:space="preserve"> كلية العلوم الإقتصادية وعلوم التسيير</t>
  </si>
  <si>
    <t>2018/2017</t>
  </si>
  <si>
    <t>سهام</t>
  </si>
  <si>
    <t xml:space="preserve"> ايمان</t>
  </si>
  <si>
    <t xml:space="preserve"> سلمى</t>
  </si>
  <si>
    <t>محمد الصالح</t>
  </si>
  <si>
    <t>2019/2018</t>
  </si>
  <si>
    <t>النتيجة س5</t>
  </si>
  <si>
    <t>المعامل12</t>
  </si>
  <si>
    <t>المعامل1</t>
  </si>
  <si>
    <t>الرصيد2</t>
  </si>
  <si>
    <t>المعامل 4</t>
  </si>
  <si>
    <t>نتيجة الوحدة  الاساسية</t>
  </si>
  <si>
    <t>نتيجة السداسي السادس  6</t>
  </si>
  <si>
    <t>النتيجة النهائية</t>
  </si>
  <si>
    <t xml:space="preserve"> شهيناز</t>
  </si>
  <si>
    <t>مرداس</t>
  </si>
  <si>
    <t xml:space="preserve"> سارة</t>
  </si>
  <si>
    <t xml:space="preserve"> رمزي</t>
  </si>
  <si>
    <t xml:space="preserve"> مريم </t>
  </si>
  <si>
    <t>صخري</t>
  </si>
  <si>
    <t>مروة</t>
  </si>
  <si>
    <t xml:space="preserve"> أسماء</t>
  </si>
  <si>
    <t>تاريخ المداولات :</t>
  </si>
  <si>
    <t>رئيس (ة) لجنة المداولات :</t>
  </si>
  <si>
    <t>العام الجامعي :</t>
  </si>
  <si>
    <t>الفوج الثاني :    2</t>
  </si>
  <si>
    <t>الفوج الثالث :    3</t>
  </si>
  <si>
    <t>الفوج الرابع :    4</t>
  </si>
  <si>
    <t>الفوج الأول :    1</t>
  </si>
  <si>
    <t>إمضاء الأساتذة</t>
  </si>
  <si>
    <t xml:space="preserve">رئيس القسم </t>
  </si>
  <si>
    <t>بطاز</t>
  </si>
  <si>
    <t xml:space="preserve">بوعلي </t>
  </si>
  <si>
    <t>عماد الدين</t>
  </si>
  <si>
    <t>بوفطيمة</t>
  </si>
  <si>
    <t>حمايدي</t>
  </si>
  <si>
    <t>درايدي</t>
  </si>
  <si>
    <t>محمد شكيب</t>
  </si>
  <si>
    <t>محمد علي</t>
  </si>
  <si>
    <t>سلطاني</t>
  </si>
  <si>
    <t xml:space="preserve"> محمد</t>
  </si>
  <si>
    <t>هناء</t>
  </si>
  <si>
    <t>قوري</t>
  </si>
  <si>
    <t>كنزة</t>
  </si>
  <si>
    <t>أسماء</t>
  </si>
  <si>
    <t>أحلام</t>
  </si>
  <si>
    <t>زكرياء</t>
  </si>
  <si>
    <t>هجيرة</t>
  </si>
  <si>
    <t>نور الدين</t>
  </si>
  <si>
    <t>أحمادي</t>
  </si>
  <si>
    <t xml:space="preserve"> شيماء </t>
  </si>
  <si>
    <t xml:space="preserve">باكور </t>
  </si>
  <si>
    <t xml:space="preserve">أشرف </t>
  </si>
  <si>
    <t xml:space="preserve">بطوري </t>
  </si>
  <si>
    <t>معز الدين</t>
  </si>
  <si>
    <t>بن صغير</t>
  </si>
  <si>
    <t>اسكندر</t>
  </si>
  <si>
    <t xml:space="preserve">بوخملة </t>
  </si>
  <si>
    <t xml:space="preserve"> إيمان خلود</t>
  </si>
  <si>
    <t xml:space="preserve">بوغابة </t>
  </si>
  <si>
    <t xml:space="preserve"> هدى فريال</t>
  </si>
  <si>
    <t>بولعتالي</t>
  </si>
  <si>
    <t xml:space="preserve"> رياض</t>
  </si>
  <si>
    <t>جامل</t>
  </si>
  <si>
    <t xml:space="preserve"> ايمن</t>
  </si>
  <si>
    <t>حمدي</t>
  </si>
  <si>
    <t>عبير</t>
  </si>
  <si>
    <t xml:space="preserve">حمودي </t>
  </si>
  <si>
    <t xml:space="preserve">خليفة </t>
  </si>
  <si>
    <t xml:space="preserve"> بثينة</t>
  </si>
  <si>
    <t xml:space="preserve">زياني </t>
  </si>
  <si>
    <t xml:space="preserve"> هدى</t>
  </si>
  <si>
    <t>شقرة</t>
  </si>
  <si>
    <t xml:space="preserve"> بلقيس</t>
  </si>
  <si>
    <t xml:space="preserve"> شيماء</t>
  </si>
  <si>
    <t>عجيري</t>
  </si>
  <si>
    <t>أمينة</t>
  </si>
  <si>
    <t>فضة</t>
  </si>
  <si>
    <t xml:space="preserve"> حياة</t>
  </si>
  <si>
    <t>قرزط</t>
  </si>
  <si>
    <t xml:space="preserve"> نور</t>
  </si>
  <si>
    <t>كحول</t>
  </si>
  <si>
    <t>كردي</t>
  </si>
  <si>
    <t>عبد الحميد</t>
  </si>
  <si>
    <t>لعقون</t>
  </si>
  <si>
    <t>مجماج</t>
  </si>
  <si>
    <t xml:space="preserve">مسعادي </t>
  </si>
  <si>
    <t xml:space="preserve"> مسعود</t>
  </si>
  <si>
    <t>أميرة جيهان</t>
  </si>
  <si>
    <t>رمزي</t>
  </si>
  <si>
    <t>سلمى</t>
  </si>
  <si>
    <t>بن سالم</t>
  </si>
  <si>
    <t xml:space="preserve"> زكية</t>
  </si>
  <si>
    <t xml:space="preserve">بوحادب </t>
  </si>
  <si>
    <t>بشرى</t>
  </si>
  <si>
    <t xml:space="preserve">بوخميس </t>
  </si>
  <si>
    <t xml:space="preserve">بودينار </t>
  </si>
  <si>
    <t xml:space="preserve"> اسكندر</t>
  </si>
  <si>
    <t>بوراوي</t>
  </si>
  <si>
    <t xml:space="preserve"> محمد زكرياء</t>
  </si>
  <si>
    <t>بورقة</t>
  </si>
  <si>
    <t xml:space="preserve"> سولاف</t>
  </si>
  <si>
    <t xml:space="preserve">بوشارب </t>
  </si>
  <si>
    <t xml:space="preserve"> ليديا</t>
  </si>
  <si>
    <t xml:space="preserve">بونشم </t>
  </si>
  <si>
    <t xml:space="preserve">بوهميلة </t>
  </si>
  <si>
    <t xml:space="preserve"> عبد النور </t>
  </si>
  <si>
    <t>ثلايجية</t>
  </si>
  <si>
    <t>حنان</t>
  </si>
  <si>
    <t xml:space="preserve">حرزالله </t>
  </si>
  <si>
    <t xml:space="preserve"> خالد</t>
  </si>
  <si>
    <t xml:space="preserve">حريزي </t>
  </si>
  <si>
    <t xml:space="preserve">حمدي </t>
  </si>
  <si>
    <t>سكندر</t>
  </si>
  <si>
    <t xml:space="preserve"> أحلام</t>
  </si>
  <si>
    <t xml:space="preserve">سوايعية  </t>
  </si>
  <si>
    <t xml:space="preserve"> بشرى </t>
  </si>
  <si>
    <t xml:space="preserve">شاكري </t>
  </si>
  <si>
    <t xml:space="preserve"> محمد نسيم</t>
  </si>
  <si>
    <t xml:space="preserve">شوية </t>
  </si>
  <si>
    <t xml:space="preserve"> ميمونة</t>
  </si>
  <si>
    <t xml:space="preserve">طلحي </t>
  </si>
  <si>
    <t xml:space="preserve">فيلالي </t>
  </si>
  <si>
    <t xml:space="preserve"> خديجة</t>
  </si>
  <si>
    <t xml:space="preserve"> إيمان</t>
  </si>
  <si>
    <t>لطرش</t>
  </si>
  <si>
    <t xml:space="preserve"> رندة خلود </t>
  </si>
  <si>
    <t>مصباح</t>
  </si>
  <si>
    <t>ريان</t>
  </si>
  <si>
    <t xml:space="preserve">نويوة </t>
  </si>
  <si>
    <t xml:space="preserve"> رندة</t>
  </si>
  <si>
    <t>نوفل</t>
  </si>
  <si>
    <t>رحمة أمال</t>
  </si>
  <si>
    <t xml:space="preserve">بلعابد </t>
  </si>
  <si>
    <t>شروق</t>
  </si>
  <si>
    <t xml:space="preserve">بوخناف </t>
  </si>
  <si>
    <t>بوسبحة</t>
  </si>
  <si>
    <t>سارة</t>
  </si>
  <si>
    <t>مريم</t>
  </si>
  <si>
    <t>بوقارين</t>
  </si>
  <si>
    <t xml:space="preserve"> سلوى</t>
  </si>
  <si>
    <t xml:space="preserve">بونعجة </t>
  </si>
  <si>
    <t xml:space="preserve">تجانية </t>
  </si>
  <si>
    <t>محمد سيف</t>
  </si>
  <si>
    <t xml:space="preserve">جابر </t>
  </si>
  <si>
    <t xml:space="preserve">جدي </t>
  </si>
  <si>
    <t xml:space="preserve"> عبد الكريم</t>
  </si>
  <si>
    <t>خاوة</t>
  </si>
  <si>
    <t xml:space="preserve"> ابتسام</t>
  </si>
  <si>
    <t>زواوي</t>
  </si>
  <si>
    <t xml:space="preserve"> نور جيهان</t>
  </si>
  <si>
    <t>سعد سعود</t>
  </si>
  <si>
    <t>عبد السلام</t>
  </si>
  <si>
    <t>صفاف</t>
  </si>
  <si>
    <t xml:space="preserve"> أمال</t>
  </si>
  <si>
    <t xml:space="preserve">طايفي </t>
  </si>
  <si>
    <t xml:space="preserve"> صابرة</t>
  </si>
  <si>
    <t xml:space="preserve">عيساوي </t>
  </si>
  <si>
    <t>قواسمية</t>
  </si>
  <si>
    <t>نهلة</t>
  </si>
  <si>
    <t xml:space="preserve">قوري </t>
  </si>
  <si>
    <t xml:space="preserve"> خولة</t>
  </si>
  <si>
    <t xml:space="preserve">كرمي </t>
  </si>
  <si>
    <t>ناجي</t>
  </si>
  <si>
    <t xml:space="preserve">ناصري </t>
  </si>
  <si>
    <t xml:space="preserve">وادة </t>
  </si>
  <si>
    <t xml:space="preserve">ويشاوي </t>
  </si>
  <si>
    <t xml:space="preserve"> عبد الحق</t>
  </si>
  <si>
    <t>محمد مروان</t>
  </si>
  <si>
    <t>شاهر</t>
  </si>
  <si>
    <t>عديلة</t>
  </si>
  <si>
    <t>ليلى</t>
  </si>
  <si>
    <t>بن شعبان</t>
  </si>
  <si>
    <t>رحمة</t>
  </si>
  <si>
    <t>خديجة</t>
  </si>
  <si>
    <t>جيهان</t>
  </si>
  <si>
    <t>مداولات السداسي السادس الدورة الأولى</t>
  </si>
  <si>
    <t>الفوج االثالث :    3</t>
  </si>
  <si>
    <t>هادف</t>
  </si>
  <si>
    <t>حسام الدين</t>
  </si>
  <si>
    <t>2017/2016</t>
  </si>
  <si>
    <t>بوجمعة</t>
  </si>
  <si>
    <t>فريال</t>
  </si>
  <si>
    <t>بوشمال</t>
  </si>
  <si>
    <t>منال</t>
  </si>
  <si>
    <t>بوعيشة</t>
  </si>
  <si>
    <t>محمد الشريف</t>
  </si>
  <si>
    <t>جناة</t>
  </si>
  <si>
    <t>حمود</t>
  </si>
  <si>
    <t>صونيا</t>
  </si>
  <si>
    <t>خوالدية</t>
  </si>
  <si>
    <t>رحومة</t>
  </si>
  <si>
    <t>أحمد رمزي</t>
  </si>
  <si>
    <t>شريفي</t>
  </si>
  <si>
    <t>صبرينة</t>
  </si>
  <si>
    <t>عالم</t>
  </si>
  <si>
    <t>محمد</t>
  </si>
  <si>
    <t>عثمان راشدي</t>
  </si>
  <si>
    <t>غوافرية</t>
  </si>
  <si>
    <t>أسمهان</t>
  </si>
  <si>
    <t>فرنان</t>
  </si>
  <si>
    <t>فريجات</t>
  </si>
  <si>
    <t>أبو بكر</t>
  </si>
  <si>
    <t>فلاح</t>
  </si>
  <si>
    <t>لوباري</t>
  </si>
  <si>
    <t>حهاد</t>
  </si>
  <si>
    <t>هميسي</t>
  </si>
  <si>
    <t>صلاح الدين</t>
  </si>
  <si>
    <t>هني</t>
  </si>
  <si>
    <t>إدارة مالية</t>
  </si>
  <si>
    <t>تحليل مالي</t>
  </si>
  <si>
    <t>تقييم المشاريع</t>
  </si>
  <si>
    <t>التدقيق المالي</t>
  </si>
  <si>
    <t>الاستراتيجية والتخطيط المالي</t>
  </si>
  <si>
    <t>الموازنة التقديرية</t>
  </si>
  <si>
    <t>وحدة التعليم الإستكشافية</t>
  </si>
  <si>
    <t>وحدة التعليم الأساسية</t>
  </si>
  <si>
    <t>مرجي</t>
  </si>
  <si>
    <t>لمروكس</t>
  </si>
  <si>
    <t>جساس</t>
  </si>
  <si>
    <t>شهاب الدين</t>
  </si>
  <si>
    <t>نور الهدى</t>
  </si>
  <si>
    <t>متحصلة على السداسي الخامس 2017/2016</t>
  </si>
  <si>
    <t xml:space="preserve">متحصل على السنة الثالثة 2018/2017  بمعدل 10.21   الدورة الاولى </t>
  </si>
  <si>
    <t>أيوب/بن بغدادي</t>
  </si>
  <si>
    <t>محضر مداولات السداسي الخامس الدورة الأولى</t>
  </si>
  <si>
    <t>متحصل على السنة الثالثة 2017/2016 بمعدل 10.02 الدورة الثانية</t>
  </si>
  <si>
    <t>متحصل على السنة الثالثة 2017/2016  بمعدل  10.48 الدورة الثانية</t>
  </si>
  <si>
    <t xml:space="preserve">تحليل المعطيات </t>
  </si>
  <si>
    <t xml:space="preserve">إدارة المخاطر </t>
  </si>
  <si>
    <t>المالية</t>
  </si>
  <si>
    <t>المؤسسة</t>
  </si>
  <si>
    <t xml:space="preserve">المؤسسة والاسواق </t>
  </si>
  <si>
    <t>لغة حية</t>
  </si>
  <si>
    <t>أنجليزية</t>
  </si>
  <si>
    <t xml:space="preserve">نـــــدوة في </t>
  </si>
  <si>
    <t xml:space="preserve">جبايــــة </t>
  </si>
  <si>
    <t>سليماني منيرة</t>
  </si>
  <si>
    <t>حمدوش وفاء</t>
  </si>
  <si>
    <t>شايب ف.ز</t>
  </si>
  <si>
    <t>حولي محمد</t>
  </si>
  <si>
    <t>جبار سمير</t>
  </si>
  <si>
    <t>بوفطيمة فاروق</t>
  </si>
  <si>
    <t>إمضاء الاساتذة</t>
  </si>
  <si>
    <t>جداي م</t>
  </si>
  <si>
    <t>حشاني م</t>
  </si>
  <si>
    <t>رقامي  م</t>
  </si>
  <si>
    <t>زبيري  م</t>
  </si>
  <si>
    <t>مساس م</t>
  </si>
  <si>
    <t>منقطع 2019/2018</t>
  </si>
  <si>
    <t>بن حواس  م</t>
  </si>
  <si>
    <t>بوزلكوت  م</t>
  </si>
  <si>
    <t>حجامي  م</t>
  </si>
  <si>
    <t>خرشي   م</t>
  </si>
  <si>
    <t>عاشوري  م</t>
  </si>
  <si>
    <t>موجد أمينة</t>
  </si>
  <si>
    <t>رحال   م</t>
  </si>
  <si>
    <t>سماعين  م</t>
  </si>
  <si>
    <t>سوفي   م</t>
  </si>
  <si>
    <t>مكناسي   م</t>
  </si>
  <si>
    <t>هلال   م</t>
  </si>
  <si>
    <t>مباركي صفاء</t>
  </si>
  <si>
    <t>أوفاج   م</t>
  </si>
  <si>
    <t>حماني    م</t>
  </si>
  <si>
    <t>عياد    م</t>
  </si>
  <si>
    <t>قرايرية   م</t>
  </si>
  <si>
    <t>عطلة أكاديمية 2019/2018</t>
  </si>
  <si>
    <t>مباكي صفاء</t>
  </si>
  <si>
    <t>بر</t>
  </si>
  <si>
    <t>بولحبال فريد</t>
  </si>
  <si>
    <t>متحصل (ة) على السنة الثالثة</t>
  </si>
  <si>
    <t>منقطع (ة) 2019/2018</t>
  </si>
  <si>
    <t>حمانة كمال</t>
  </si>
  <si>
    <t>عطلة أكاديمية  2019/2018</t>
  </si>
  <si>
    <t>ناجح (ة)</t>
  </si>
  <si>
    <t xml:space="preserve">الافلاس والتسوية القانونية </t>
  </si>
  <si>
    <t>مرامرية حمة</t>
  </si>
  <si>
    <t xml:space="preserve">مرامرية حمى </t>
  </si>
  <si>
    <t>مرامرية حمى</t>
  </si>
  <si>
    <t>بن وارث ع, الرحمان</t>
  </si>
  <si>
    <t>بن وارث ع,الرحمان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</si>
</sst>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0.00;[Red]0.00"/>
    <numFmt numFmtId="165" formatCode="0;[Red]0"/>
    <numFmt numFmtId="166" formatCode="[$-1010000]yyyy/mm/dd;@"/>
    <numFmt numFmtId="168" formatCode="0.000;[Red]0.00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abic Transparent"/>
      <charset val="178"/>
    </font>
    <font>
      <b/>
      <sz val="10"/>
      <name val="Arabic Transparent"/>
      <charset val="178"/>
    </font>
    <font>
      <b/>
      <sz val="9"/>
      <name val="Arabic Transparent"/>
      <charset val="178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abic Transparent"/>
      <charset val="178"/>
    </font>
    <font>
      <b/>
      <sz val="12"/>
      <name val="Arabic Transparent"/>
      <charset val="178"/>
    </font>
    <font>
      <b/>
      <sz val="11"/>
      <name val="Arabic Transparent"/>
      <charset val="178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abic Transparent"/>
      <charset val="178"/>
    </font>
    <font>
      <b/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5" fillId="0" borderId="0" applyFont="0" applyFill="0" applyBorder="0" applyAlignment="0" applyProtection="0"/>
  </cellStyleXfs>
  <cellXfs count="515">
    <xf numFmtId="0" fontId="0" fillId="0" borderId="0" xfId="0"/>
    <xf numFmtId="0" fontId="0" fillId="0" borderId="0" xfId="0" applyFill="1"/>
    <xf numFmtId="0" fontId="11" fillId="0" borderId="0" xfId="0" applyFont="1" applyAlignment="1"/>
    <xf numFmtId="165" fontId="0" fillId="0" borderId="0" xfId="0" applyNumberFormat="1"/>
    <xf numFmtId="0" fontId="0" fillId="0" borderId="0" xfId="0" applyAlignment="1"/>
    <xf numFmtId="164" fontId="5" fillId="3" borderId="1" xfId="0" applyNumberFormat="1" applyFont="1" applyFill="1" applyBorder="1" applyAlignment="1">
      <alignment horizontal="center" vertical="center"/>
    </xf>
    <xf numFmtId="0" fontId="11" fillId="0" borderId="18" xfId="0" applyFont="1" applyBorder="1" applyAlignment="1"/>
    <xf numFmtId="164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165" fontId="0" fillId="0" borderId="0" xfId="0" applyNumberFormat="1" applyFill="1"/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0" fontId="0" fillId="7" borderId="0" xfId="0" applyFill="1"/>
    <xf numFmtId="164" fontId="20" fillId="7" borderId="1" xfId="0" applyNumberFormat="1" applyFont="1" applyFill="1" applyBorder="1" applyAlignment="1">
      <alignment vertical="center"/>
    </xf>
    <xf numFmtId="0" fontId="20" fillId="7" borderId="1" xfId="0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2" fontId="20" fillId="7" borderId="1" xfId="0" applyNumberFormat="1" applyFont="1" applyFill="1" applyBorder="1" applyAlignment="1">
      <alignment vertical="center"/>
    </xf>
    <xf numFmtId="2" fontId="0" fillId="7" borderId="0" xfId="0" applyNumberFormat="1" applyFill="1"/>
    <xf numFmtId="164" fontId="8" fillId="7" borderId="1" xfId="0" applyNumberFormat="1" applyFont="1" applyFill="1" applyBorder="1" applyAlignment="1">
      <alignment vertical="center"/>
    </xf>
    <xf numFmtId="164" fontId="0" fillId="7" borderId="0" xfId="0" applyNumberFormat="1" applyFill="1"/>
    <xf numFmtId="164" fontId="7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20" fillId="0" borderId="1" xfId="0" applyNumberFormat="1" applyFont="1" applyFill="1" applyBorder="1" applyAlignment="1">
      <alignment vertical="center"/>
    </xf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/>
    <xf numFmtId="16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64" fontId="3" fillId="8" borderId="2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/>
    <xf numFmtId="0" fontId="21" fillId="0" borderId="0" xfId="0" applyFont="1" applyFill="1"/>
    <xf numFmtId="0" fontId="0" fillId="0" borderId="0" xfId="0" applyFill="1" applyAlignment="1"/>
    <xf numFmtId="0" fontId="9" fillId="0" borderId="0" xfId="0" applyFont="1" applyFill="1"/>
    <xf numFmtId="165" fontId="0" fillId="0" borderId="0" xfId="0" applyNumberFormat="1" applyFill="1" applyBorder="1" applyAlignment="1">
      <alignment horizontal="center"/>
    </xf>
    <xf numFmtId="0" fontId="7" fillId="0" borderId="0" xfId="0" applyFont="1" applyFill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165" fontId="0" fillId="0" borderId="0" xfId="0" applyNumberFormat="1" applyFill="1" applyBorder="1"/>
    <xf numFmtId="168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17" fillId="0" borderId="0" xfId="0" applyFont="1" applyFill="1"/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 applyAlignment="1"/>
    <xf numFmtId="0" fontId="1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2" xfId="0" applyNumberFormat="1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center"/>
    </xf>
    <xf numFmtId="165" fontId="0" fillId="0" borderId="0" xfId="0" applyNumberFormat="1" applyFont="1" applyFill="1"/>
    <xf numFmtId="165" fontId="5" fillId="3" borderId="1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5" fillId="0" borderId="0" xfId="0" applyFont="1"/>
    <xf numFmtId="164" fontId="3" fillId="0" borderId="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68" fontId="0" fillId="0" borderId="0" xfId="0" applyNumberFormat="1" applyFont="1" applyFill="1"/>
    <xf numFmtId="168" fontId="4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168" fontId="5" fillId="8" borderId="1" xfId="0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/>
    </xf>
    <xf numFmtId="168" fontId="0" fillId="0" borderId="0" xfId="0" applyNumberFormat="1" applyFill="1"/>
    <xf numFmtId="168" fontId="5" fillId="6" borderId="1" xfId="0" applyNumberFormat="1" applyFont="1" applyFill="1" applyBorder="1" applyAlignment="1">
      <alignment horizontal="center" vertical="center"/>
    </xf>
    <xf numFmtId="168" fontId="0" fillId="0" borderId="0" xfId="0" applyNumberFormat="1"/>
    <xf numFmtId="164" fontId="8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165" fontId="0" fillId="0" borderId="0" xfId="0" applyNumberFormat="1" applyFill="1" applyBorder="1" applyAlignment="1">
      <alignment vertical="top"/>
    </xf>
    <xf numFmtId="0" fontId="27" fillId="0" borderId="0" xfId="0" applyFont="1" applyFill="1" applyAlignment="1"/>
    <xf numFmtId="0" fontId="6" fillId="0" borderId="0" xfId="0" applyFont="1" applyFill="1" applyAlignment="1"/>
    <xf numFmtId="0" fontId="28" fillId="0" borderId="1" xfId="0" applyFont="1" applyFill="1" applyBorder="1" applyAlignment="1" applyProtection="1">
      <alignment horizontal="center" vertical="center"/>
    </xf>
    <xf numFmtId="0" fontId="24" fillId="0" borderId="0" xfId="0" applyFont="1" applyFill="1" applyAlignment="1"/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3" fillId="0" borderId="21" xfId="0" applyFont="1" applyFill="1" applyBorder="1" applyAlignment="1"/>
    <xf numFmtId="0" fontId="16" fillId="0" borderId="21" xfId="0" applyFont="1" applyFill="1" applyBorder="1" applyAlignment="1"/>
    <xf numFmtId="0" fontId="23" fillId="0" borderId="18" xfId="0" applyFont="1" applyFill="1" applyBorder="1" applyAlignment="1"/>
    <xf numFmtId="0" fontId="9" fillId="0" borderId="4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6" fillId="0" borderId="9" xfId="0" applyFont="1" applyFill="1" applyBorder="1" applyAlignment="1"/>
    <xf numFmtId="0" fontId="16" fillId="0" borderId="0" xfId="0" applyFont="1" applyFill="1" applyBorder="1" applyAlignment="1"/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/>
    <xf numFmtId="0" fontId="1" fillId="0" borderId="1" xfId="0" applyFont="1" applyBorder="1"/>
    <xf numFmtId="164" fontId="1" fillId="7" borderId="1" xfId="0" applyNumberFormat="1" applyFont="1" applyFill="1" applyBorder="1"/>
    <xf numFmtId="0" fontId="1" fillId="7" borderId="1" xfId="0" applyFont="1" applyFill="1" applyBorder="1"/>
    <xf numFmtId="164" fontId="1" fillId="8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7" borderId="1" xfId="0" applyNumberFormat="1" applyFont="1" applyFill="1" applyBorder="1"/>
    <xf numFmtId="164" fontId="1" fillId="6" borderId="1" xfId="0" applyNumberFormat="1" applyFont="1" applyFill="1" applyBorder="1"/>
    <xf numFmtId="0" fontId="1" fillId="7" borderId="4" xfId="0" applyFont="1" applyFill="1" applyBorder="1"/>
    <xf numFmtId="0" fontId="1" fillId="0" borderId="4" xfId="0" applyFont="1" applyBorder="1"/>
    <xf numFmtId="164" fontId="1" fillId="0" borderId="4" xfId="0" applyNumberFormat="1" applyFont="1" applyBorder="1"/>
    <xf numFmtId="2" fontId="1" fillId="7" borderId="4" xfId="0" applyNumberFormat="1" applyFont="1" applyFill="1" applyBorder="1"/>
    <xf numFmtId="0" fontId="14" fillId="0" borderId="4" xfId="0" applyFont="1" applyFill="1" applyBorder="1" applyAlignment="1">
      <alignment horizontal="center" vertical="center"/>
    </xf>
    <xf numFmtId="164" fontId="1" fillId="7" borderId="4" xfId="0" applyNumberFormat="1" applyFont="1" applyFill="1" applyBorder="1"/>
    <xf numFmtId="164" fontId="1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8" borderId="1" xfId="0" applyFont="1" applyFill="1" applyBorder="1"/>
    <xf numFmtId="164" fontId="1" fillId="0" borderId="1" xfId="0" applyNumberFormat="1" applyFont="1" applyBorder="1" applyAlignment="1"/>
    <xf numFmtId="0" fontId="1" fillId="0" borderId="1" xfId="0" applyFont="1" applyBorder="1" applyAlignment="1"/>
    <xf numFmtId="164" fontId="1" fillId="8" borderId="1" xfId="0" applyNumberFormat="1" applyFont="1" applyFill="1" applyBorder="1" applyAlignment="1"/>
    <xf numFmtId="164" fontId="1" fillId="7" borderId="1" xfId="0" applyNumberFormat="1" applyFont="1" applyFill="1" applyBorder="1" applyAlignment="1"/>
    <xf numFmtId="0" fontId="1" fillId="7" borderId="1" xfId="0" applyFont="1" applyFill="1" applyBorder="1" applyAlignment="1"/>
    <xf numFmtId="2" fontId="1" fillId="7" borderId="1" xfId="0" applyNumberFormat="1" applyFont="1" applyFill="1" applyBorder="1" applyAlignment="1"/>
    <xf numFmtId="0" fontId="1" fillId="0" borderId="0" xfId="0" applyFont="1" applyFill="1" applyAlignment="1">
      <alignment horizontal="center"/>
    </xf>
    <xf numFmtId="0" fontId="1" fillId="8" borderId="7" xfId="0" applyFont="1" applyFill="1" applyBorder="1" applyAlignment="1"/>
    <xf numFmtId="0" fontId="1" fillId="8" borderId="9" xfId="0" applyFont="1" applyFill="1" applyBorder="1" applyAlignment="1"/>
    <xf numFmtId="0" fontId="1" fillId="8" borderId="1" xfId="0" applyFont="1" applyFill="1" applyBorder="1" applyAlignment="1"/>
    <xf numFmtId="0" fontId="10" fillId="0" borderId="22" xfId="0" applyFont="1" applyFill="1" applyBorder="1" applyAlignment="1"/>
    <xf numFmtId="0" fontId="10" fillId="0" borderId="18" xfId="0" applyFont="1" applyFill="1" applyBorder="1" applyAlignment="1"/>
    <xf numFmtId="0" fontId="10" fillId="0" borderId="17" xfId="0" applyFont="1" applyFill="1" applyBorder="1" applyAlignment="1"/>
    <xf numFmtId="166" fontId="1" fillId="0" borderId="0" xfId="0" applyNumberFormat="1" applyFont="1" applyFill="1" applyAlignment="1"/>
    <xf numFmtId="0" fontId="16" fillId="0" borderId="0" xfId="0" applyFont="1" applyFill="1" applyAlignment="1"/>
    <xf numFmtId="0" fontId="16" fillId="0" borderId="23" xfId="0" applyFont="1" applyFill="1" applyBorder="1" applyAlignment="1"/>
    <xf numFmtId="0" fontId="16" fillId="0" borderId="16" xfId="0" applyFont="1" applyFill="1" applyBorder="1" applyAlignment="1"/>
    <xf numFmtId="0" fontId="16" fillId="0" borderId="20" xfId="0" applyFont="1" applyFill="1" applyBorder="1" applyAlignment="1"/>
    <xf numFmtId="0" fontId="16" fillId="0" borderId="6" xfId="0" applyFont="1" applyFill="1" applyBorder="1" applyAlignment="1"/>
    <xf numFmtId="0" fontId="16" fillId="0" borderId="7" xfId="0" applyFont="1" applyFill="1" applyBorder="1" applyAlignment="1"/>
    <xf numFmtId="0" fontId="16" fillId="0" borderId="2" xfId="0" applyFont="1" applyFill="1" applyBorder="1" applyAlignment="1"/>
    <xf numFmtId="164" fontId="1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/>
    </xf>
    <xf numFmtId="164" fontId="8" fillId="0" borderId="4" xfId="0" applyNumberFormat="1" applyFont="1" applyFill="1" applyBorder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0" fillId="0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8" xfId="0" applyFill="1" applyBorder="1" applyAlignment="1">
      <alignment textRotation="135"/>
    </xf>
    <xf numFmtId="0" fontId="0" fillId="0" borderId="0" xfId="0" applyFill="1" applyBorder="1" applyAlignment="1">
      <alignment textRotation="135"/>
    </xf>
    <xf numFmtId="0" fontId="0" fillId="0" borderId="16" xfId="0" applyFill="1" applyBorder="1" applyAlignment="1">
      <alignment textRotation="135"/>
    </xf>
    <xf numFmtId="164" fontId="0" fillId="0" borderId="0" xfId="0" applyNumberFormat="1" applyFill="1" applyBorder="1" applyAlignment="1">
      <alignment textRotation="135"/>
    </xf>
    <xf numFmtId="0" fontId="0" fillId="0" borderId="0" xfId="0" applyFill="1" applyBorder="1" applyAlignment="1">
      <alignment textRotation="132"/>
    </xf>
    <xf numFmtId="164" fontId="0" fillId="0" borderId="0" xfId="0" applyNumberFormat="1" applyFill="1" applyBorder="1" applyAlignment="1">
      <alignment textRotation="132"/>
    </xf>
    <xf numFmtId="0" fontId="0" fillId="0" borderId="18" xfId="0" applyFill="1" applyBorder="1" applyAlignment="1">
      <alignment textRotation="132"/>
    </xf>
    <xf numFmtId="0" fontId="0" fillId="0" borderId="16" xfId="0" applyFill="1" applyBorder="1" applyAlignment="1">
      <alignment textRotation="132"/>
    </xf>
    <xf numFmtId="0" fontId="9" fillId="0" borderId="0" xfId="0" applyFont="1" applyFill="1" applyBorder="1" applyAlignment="1">
      <alignment vertical="top"/>
    </xf>
    <xf numFmtId="165" fontId="9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164" fontId="0" fillId="0" borderId="18" xfId="0" applyNumberFormat="1" applyFill="1" applyBorder="1" applyAlignment="1">
      <alignment vertical="top" textRotation="135"/>
    </xf>
    <xf numFmtId="0" fontId="0" fillId="0" borderId="18" xfId="0" applyFill="1" applyBorder="1" applyAlignment="1">
      <alignment vertical="top" textRotation="135"/>
    </xf>
    <xf numFmtId="0" fontId="0" fillId="0" borderId="0" xfId="0" applyFill="1" applyBorder="1" applyAlignment="1">
      <alignment vertical="top" textRotation="135"/>
    </xf>
    <xf numFmtId="0" fontId="16" fillId="0" borderId="9" xfId="0" applyFont="1" applyFill="1" applyBorder="1" applyAlignment="1">
      <alignment vertical="top"/>
    </xf>
    <xf numFmtId="164" fontId="0" fillId="0" borderId="16" xfId="0" applyNumberFormat="1" applyFill="1" applyBorder="1" applyAlignment="1">
      <alignment vertical="top" textRotation="135"/>
    </xf>
    <xf numFmtId="0" fontId="0" fillId="0" borderId="16" xfId="0" applyFill="1" applyBorder="1" applyAlignment="1">
      <alignment vertical="top" textRotation="135"/>
    </xf>
    <xf numFmtId="0" fontId="16" fillId="0" borderId="0" xfId="0" applyFont="1" applyFill="1" applyBorder="1" applyAlignment="1">
      <alignment vertical="top"/>
    </xf>
    <xf numFmtId="164" fontId="18" fillId="9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top"/>
    </xf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43" fontId="20" fillId="0" borderId="8" xfId="2" applyFont="1" applyFill="1" applyBorder="1" applyAlignment="1">
      <alignment horizontal="center" vertical="center"/>
    </xf>
    <xf numFmtId="43" fontId="20" fillId="0" borderId="9" xfId="2" applyFont="1" applyFill="1" applyBorder="1" applyAlignment="1">
      <alignment horizontal="center" vertical="center"/>
    </xf>
    <xf numFmtId="43" fontId="20" fillId="0" borderId="3" xfId="2" applyFont="1" applyFill="1" applyBorder="1" applyAlignment="1">
      <alignment horizontal="center" vertical="center"/>
    </xf>
    <xf numFmtId="43" fontId="20" fillId="0" borderId="10" xfId="2" applyFont="1" applyFill="1" applyBorder="1" applyAlignment="1">
      <alignment horizontal="center" vertical="center"/>
    </xf>
    <xf numFmtId="43" fontId="20" fillId="0" borderId="12" xfId="2" applyFont="1" applyFill="1" applyBorder="1" applyAlignment="1">
      <alignment horizontal="center" vertical="center"/>
    </xf>
    <xf numFmtId="43" fontId="20" fillId="0" borderId="11" xfId="2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3" fillId="6" borderId="6" xfId="0" applyNumberFormat="1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horizontal="center"/>
    </xf>
    <xf numFmtId="164" fontId="1" fillId="0" borderId="22" xfId="0" applyNumberFormat="1" applyFont="1" applyFill="1" applyBorder="1" applyAlignment="1">
      <alignment horizontal="center" vertical="top" textRotation="135"/>
    </xf>
    <xf numFmtId="164" fontId="1" fillId="0" borderId="18" xfId="0" applyNumberFormat="1" applyFont="1" applyFill="1" applyBorder="1" applyAlignment="1">
      <alignment horizontal="center" vertical="top" textRotation="135"/>
    </xf>
    <xf numFmtId="164" fontId="1" fillId="0" borderId="17" xfId="0" applyNumberFormat="1" applyFont="1" applyFill="1" applyBorder="1" applyAlignment="1">
      <alignment horizontal="center" vertical="top" textRotation="135"/>
    </xf>
    <xf numFmtId="164" fontId="1" fillId="0" borderId="23" xfId="0" applyNumberFormat="1" applyFont="1" applyFill="1" applyBorder="1" applyAlignment="1">
      <alignment horizontal="center" vertical="top" textRotation="135"/>
    </xf>
    <xf numFmtId="164" fontId="1" fillId="0" borderId="16" xfId="0" applyNumberFormat="1" applyFont="1" applyFill="1" applyBorder="1" applyAlignment="1">
      <alignment horizontal="center" vertical="top" textRotation="135"/>
    </xf>
    <xf numFmtId="164" fontId="1" fillId="0" borderId="20" xfId="0" applyNumberFormat="1" applyFont="1" applyFill="1" applyBorder="1" applyAlignment="1">
      <alignment horizontal="center" vertical="top" textRotation="135"/>
    </xf>
    <xf numFmtId="2" fontId="0" fillId="0" borderId="22" xfId="0" applyNumberFormat="1" applyFill="1" applyBorder="1" applyAlignment="1">
      <alignment horizontal="center" vertical="top" textRotation="135"/>
    </xf>
    <xf numFmtId="2" fontId="0" fillId="0" borderId="18" xfId="0" applyNumberFormat="1" applyFill="1" applyBorder="1" applyAlignment="1">
      <alignment horizontal="center" vertical="top" textRotation="135"/>
    </xf>
    <xf numFmtId="2" fontId="0" fillId="0" borderId="17" xfId="0" applyNumberFormat="1" applyFill="1" applyBorder="1" applyAlignment="1">
      <alignment horizontal="center" vertical="top" textRotation="135"/>
    </xf>
    <xf numFmtId="2" fontId="0" fillId="0" borderId="23" xfId="0" applyNumberFormat="1" applyFill="1" applyBorder="1" applyAlignment="1">
      <alignment horizontal="center" vertical="top" textRotation="135"/>
    </xf>
    <xf numFmtId="2" fontId="0" fillId="0" borderId="16" xfId="0" applyNumberFormat="1" applyFill="1" applyBorder="1" applyAlignment="1">
      <alignment horizontal="center" vertical="top" textRotation="135"/>
    </xf>
    <xf numFmtId="2" fontId="0" fillId="0" borderId="20" xfId="0" applyNumberFormat="1" applyFill="1" applyBorder="1" applyAlignment="1">
      <alignment horizontal="center" vertical="top" textRotation="135"/>
    </xf>
    <xf numFmtId="164" fontId="0" fillId="0" borderId="22" xfId="0" applyNumberFormat="1" applyFill="1" applyBorder="1" applyAlignment="1">
      <alignment horizontal="center" textRotation="135"/>
    </xf>
    <xf numFmtId="164" fontId="0" fillId="0" borderId="18" xfId="0" applyNumberFormat="1" applyFill="1" applyBorder="1" applyAlignment="1">
      <alignment horizontal="center" textRotation="135"/>
    </xf>
    <xf numFmtId="164" fontId="0" fillId="0" borderId="17" xfId="0" applyNumberFormat="1" applyFill="1" applyBorder="1" applyAlignment="1">
      <alignment horizontal="center" textRotation="135"/>
    </xf>
    <xf numFmtId="164" fontId="0" fillId="0" borderId="23" xfId="0" applyNumberFormat="1" applyFill="1" applyBorder="1" applyAlignment="1">
      <alignment horizontal="center" textRotation="135"/>
    </xf>
    <xf numFmtId="164" fontId="0" fillId="0" borderId="16" xfId="0" applyNumberFormat="1" applyFill="1" applyBorder="1" applyAlignment="1">
      <alignment horizontal="center" textRotation="135"/>
    </xf>
    <xf numFmtId="164" fontId="0" fillId="0" borderId="20" xfId="0" applyNumberFormat="1" applyFill="1" applyBorder="1" applyAlignment="1">
      <alignment horizontal="center" textRotation="135"/>
    </xf>
    <xf numFmtId="0" fontId="0" fillId="0" borderId="22" xfId="0" applyFill="1" applyBorder="1" applyAlignment="1">
      <alignment horizontal="center" textRotation="135"/>
    </xf>
    <xf numFmtId="0" fontId="0" fillId="0" borderId="18" xfId="0" applyFill="1" applyBorder="1" applyAlignment="1">
      <alignment horizontal="center" textRotation="135"/>
    </xf>
    <xf numFmtId="0" fontId="0" fillId="0" borderId="17" xfId="0" applyFill="1" applyBorder="1" applyAlignment="1">
      <alignment horizontal="center" textRotation="135"/>
    </xf>
    <xf numFmtId="0" fontId="0" fillId="0" borderId="23" xfId="0" applyFill="1" applyBorder="1" applyAlignment="1">
      <alignment horizontal="center" textRotation="135"/>
    </xf>
    <xf numFmtId="0" fontId="0" fillId="0" borderId="16" xfId="0" applyFill="1" applyBorder="1" applyAlignment="1">
      <alignment horizontal="center" textRotation="135"/>
    </xf>
    <xf numFmtId="0" fontId="0" fillId="0" borderId="20" xfId="0" applyFill="1" applyBorder="1" applyAlignment="1">
      <alignment horizontal="center" textRotation="135"/>
    </xf>
    <xf numFmtId="0" fontId="10" fillId="0" borderId="22" xfId="0" applyFont="1" applyFill="1" applyBorder="1" applyAlignment="1">
      <alignment horizontal="center" vertical="top"/>
    </xf>
    <xf numFmtId="0" fontId="10" fillId="0" borderId="18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/>
    </xf>
    <xf numFmtId="0" fontId="10" fillId="0" borderId="16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textRotation="135"/>
    </xf>
    <xf numFmtId="164" fontId="1" fillId="0" borderId="18" xfId="0" applyNumberFormat="1" applyFont="1" applyFill="1" applyBorder="1" applyAlignment="1">
      <alignment horizontal="center" textRotation="135"/>
    </xf>
    <xf numFmtId="164" fontId="1" fillId="0" borderId="17" xfId="0" applyNumberFormat="1" applyFont="1" applyFill="1" applyBorder="1" applyAlignment="1">
      <alignment horizontal="center" textRotation="135"/>
    </xf>
    <xf numFmtId="164" fontId="1" fillId="0" borderId="23" xfId="0" applyNumberFormat="1" applyFont="1" applyFill="1" applyBorder="1" applyAlignment="1">
      <alignment horizontal="center" textRotation="135"/>
    </xf>
    <xf numFmtId="164" fontId="1" fillId="0" borderId="16" xfId="0" applyNumberFormat="1" applyFont="1" applyFill="1" applyBorder="1" applyAlignment="1">
      <alignment horizontal="center" textRotation="135"/>
    </xf>
    <xf numFmtId="164" fontId="1" fillId="0" borderId="20" xfId="0" applyNumberFormat="1" applyFont="1" applyFill="1" applyBorder="1" applyAlignment="1">
      <alignment horizontal="center" textRotation="135"/>
    </xf>
    <xf numFmtId="2" fontId="0" fillId="0" borderId="22" xfId="0" applyNumberFormat="1" applyFill="1" applyBorder="1" applyAlignment="1">
      <alignment horizontal="center" textRotation="135"/>
    </xf>
    <xf numFmtId="2" fontId="0" fillId="0" borderId="18" xfId="0" applyNumberFormat="1" applyFill="1" applyBorder="1" applyAlignment="1">
      <alignment horizontal="center" textRotation="135"/>
    </xf>
    <xf numFmtId="2" fontId="0" fillId="0" borderId="17" xfId="0" applyNumberFormat="1" applyFill="1" applyBorder="1" applyAlignment="1">
      <alignment horizontal="center" textRotation="135"/>
    </xf>
    <xf numFmtId="2" fontId="0" fillId="0" borderId="23" xfId="0" applyNumberFormat="1" applyFill="1" applyBorder="1" applyAlignment="1">
      <alignment horizontal="center" textRotation="135"/>
    </xf>
    <xf numFmtId="2" fontId="0" fillId="0" borderId="16" xfId="0" applyNumberFormat="1" applyFill="1" applyBorder="1" applyAlignment="1">
      <alignment horizontal="center" textRotation="135"/>
    </xf>
    <xf numFmtId="2" fontId="0" fillId="0" borderId="20" xfId="0" applyNumberFormat="1" applyFill="1" applyBorder="1" applyAlignment="1">
      <alignment horizontal="center" textRotation="135"/>
    </xf>
    <xf numFmtId="164" fontId="1" fillId="0" borderId="22" xfId="0" applyNumberFormat="1" applyFont="1" applyFill="1" applyBorder="1" applyAlignment="1">
      <alignment horizontal="center" textRotation="132"/>
    </xf>
    <xf numFmtId="164" fontId="1" fillId="0" borderId="18" xfId="0" applyNumberFormat="1" applyFont="1" applyFill="1" applyBorder="1" applyAlignment="1">
      <alignment horizontal="center" textRotation="132"/>
    </xf>
    <xf numFmtId="164" fontId="1" fillId="0" borderId="17" xfId="0" applyNumberFormat="1" applyFont="1" applyFill="1" applyBorder="1" applyAlignment="1">
      <alignment horizontal="center" textRotation="132"/>
    </xf>
    <xf numFmtId="164" fontId="1" fillId="0" borderId="23" xfId="0" applyNumberFormat="1" applyFont="1" applyFill="1" applyBorder="1" applyAlignment="1">
      <alignment horizontal="center" textRotation="132"/>
    </xf>
    <xf numFmtId="164" fontId="1" fillId="0" borderId="16" xfId="0" applyNumberFormat="1" applyFont="1" applyFill="1" applyBorder="1" applyAlignment="1">
      <alignment horizontal="center" textRotation="132"/>
    </xf>
    <xf numFmtId="164" fontId="1" fillId="0" borderId="20" xfId="0" applyNumberFormat="1" applyFont="1" applyFill="1" applyBorder="1" applyAlignment="1">
      <alignment horizontal="center" textRotation="132"/>
    </xf>
    <xf numFmtId="2" fontId="0" fillId="0" borderId="22" xfId="0" applyNumberFormat="1" applyFill="1" applyBorder="1" applyAlignment="1">
      <alignment horizontal="center" textRotation="132"/>
    </xf>
    <xf numFmtId="2" fontId="0" fillId="0" borderId="18" xfId="0" applyNumberFormat="1" applyFill="1" applyBorder="1" applyAlignment="1">
      <alignment horizontal="center" textRotation="132"/>
    </xf>
    <xf numFmtId="2" fontId="0" fillId="0" borderId="17" xfId="0" applyNumberFormat="1" applyFill="1" applyBorder="1" applyAlignment="1">
      <alignment horizontal="center" textRotation="132"/>
    </xf>
    <xf numFmtId="2" fontId="0" fillId="0" borderId="23" xfId="0" applyNumberFormat="1" applyFill="1" applyBorder="1" applyAlignment="1">
      <alignment horizontal="center" textRotation="132"/>
    </xf>
    <xf numFmtId="2" fontId="0" fillId="0" borderId="16" xfId="0" applyNumberFormat="1" applyFill="1" applyBorder="1" applyAlignment="1">
      <alignment horizontal="center" textRotation="132"/>
    </xf>
    <xf numFmtId="2" fontId="0" fillId="0" borderId="20" xfId="0" applyNumberFormat="1" applyFill="1" applyBorder="1" applyAlignment="1">
      <alignment horizontal="center" textRotation="132"/>
    </xf>
    <xf numFmtId="0" fontId="1" fillId="0" borderId="2" xfId="0" applyFont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0" fillId="0" borderId="22" xfId="0" applyNumberFormat="1" applyFill="1" applyBorder="1" applyAlignment="1">
      <alignment horizontal="center" textRotation="132"/>
    </xf>
    <xf numFmtId="164" fontId="0" fillId="0" borderId="18" xfId="0" applyNumberFormat="1" applyFill="1" applyBorder="1" applyAlignment="1">
      <alignment horizontal="center" textRotation="132"/>
    </xf>
    <xf numFmtId="164" fontId="0" fillId="0" borderId="17" xfId="0" applyNumberFormat="1" applyFill="1" applyBorder="1" applyAlignment="1">
      <alignment horizontal="center" textRotation="132"/>
    </xf>
    <xf numFmtId="164" fontId="0" fillId="0" borderId="23" xfId="0" applyNumberFormat="1" applyFill="1" applyBorder="1" applyAlignment="1">
      <alignment horizontal="center" textRotation="132"/>
    </xf>
    <xf numFmtId="164" fontId="0" fillId="0" borderId="16" xfId="0" applyNumberFormat="1" applyFill="1" applyBorder="1" applyAlignment="1">
      <alignment horizontal="center" textRotation="132"/>
    </xf>
    <xf numFmtId="164" fontId="0" fillId="0" borderId="20" xfId="0" applyNumberFormat="1" applyFill="1" applyBorder="1" applyAlignment="1">
      <alignment horizontal="center" textRotation="132"/>
    </xf>
    <xf numFmtId="0" fontId="0" fillId="0" borderId="22" xfId="0" applyFill="1" applyBorder="1" applyAlignment="1">
      <alignment horizontal="center" textRotation="132"/>
    </xf>
    <xf numFmtId="0" fontId="0" fillId="0" borderId="18" xfId="0" applyFill="1" applyBorder="1" applyAlignment="1">
      <alignment horizontal="center" textRotation="132"/>
    </xf>
    <xf numFmtId="0" fontId="0" fillId="0" borderId="17" xfId="0" applyFill="1" applyBorder="1" applyAlignment="1">
      <alignment horizontal="center" textRotation="132"/>
    </xf>
    <xf numFmtId="0" fontId="0" fillId="0" borderId="23" xfId="0" applyFill="1" applyBorder="1" applyAlignment="1">
      <alignment horizontal="center" textRotation="132"/>
    </xf>
    <xf numFmtId="0" fontId="0" fillId="0" borderId="16" xfId="0" applyFill="1" applyBorder="1" applyAlignment="1">
      <alignment horizontal="center" textRotation="132"/>
    </xf>
    <xf numFmtId="0" fontId="0" fillId="0" borderId="20" xfId="0" applyFill="1" applyBorder="1" applyAlignment="1">
      <alignment horizontal="center" textRotation="132"/>
    </xf>
    <xf numFmtId="0" fontId="6" fillId="5" borderId="1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top" textRotation="135"/>
    </xf>
    <xf numFmtId="164" fontId="0" fillId="0" borderId="19" xfId="0" applyNumberFormat="1" applyFill="1" applyBorder="1" applyAlignment="1">
      <alignment horizontal="center" vertical="top" textRotation="135"/>
    </xf>
    <xf numFmtId="164" fontId="0" fillId="0" borderId="22" xfId="0" applyNumberFormat="1" applyFill="1" applyBorder="1" applyAlignment="1">
      <alignment horizontal="center" vertical="top" textRotation="135"/>
    </xf>
    <xf numFmtId="164" fontId="0" fillId="0" borderId="18" xfId="0" applyNumberFormat="1" applyFill="1" applyBorder="1" applyAlignment="1">
      <alignment horizontal="center" vertical="top" textRotation="135"/>
    </xf>
    <xf numFmtId="164" fontId="0" fillId="0" borderId="17" xfId="0" applyNumberFormat="1" applyFill="1" applyBorder="1" applyAlignment="1">
      <alignment horizontal="center" vertical="top" textRotation="135"/>
    </xf>
    <xf numFmtId="164" fontId="0" fillId="0" borderId="23" xfId="0" applyNumberFormat="1" applyFill="1" applyBorder="1" applyAlignment="1">
      <alignment horizontal="center" vertical="top" textRotation="135"/>
    </xf>
    <xf numFmtId="164" fontId="0" fillId="0" borderId="16" xfId="0" applyNumberFormat="1" applyFill="1" applyBorder="1" applyAlignment="1">
      <alignment horizontal="center" vertical="top" textRotation="135"/>
    </xf>
    <xf numFmtId="164" fontId="0" fillId="0" borderId="20" xfId="0" applyNumberFormat="1" applyFill="1" applyBorder="1" applyAlignment="1">
      <alignment horizontal="center" vertical="top" textRotation="135"/>
    </xf>
    <xf numFmtId="0" fontId="16" fillId="0" borderId="2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165" fontId="0" fillId="0" borderId="1" xfId="0" applyNumberFormat="1" applyFill="1" applyBorder="1" applyAlignment="1">
      <alignment horizontal="center" vertical="top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top" textRotation="135"/>
    </xf>
    <xf numFmtId="0" fontId="0" fillId="0" borderId="18" xfId="0" applyFill="1" applyBorder="1" applyAlignment="1">
      <alignment horizontal="center" vertical="top" textRotation="135"/>
    </xf>
    <xf numFmtId="0" fontId="0" fillId="0" borderId="17" xfId="0" applyFill="1" applyBorder="1" applyAlignment="1">
      <alignment horizontal="center" vertical="top" textRotation="135"/>
    </xf>
    <xf numFmtId="0" fontId="0" fillId="0" borderId="23" xfId="0" applyFill="1" applyBorder="1" applyAlignment="1">
      <alignment horizontal="center" vertical="top" textRotation="135"/>
    </xf>
    <xf numFmtId="0" fontId="0" fillId="0" borderId="16" xfId="0" applyFill="1" applyBorder="1" applyAlignment="1">
      <alignment horizontal="center" vertical="top" textRotation="135"/>
    </xf>
    <xf numFmtId="0" fontId="0" fillId="0" borderId="20" xfId="0" applyFill="1" applyBorder="1" applyAlignment="1">
      <alignment horizontal="center" vertical="top" textRotation="135"/>
    </xf>
    <xf numFmtId="165" fontId="1" fillId="0" borderId="1" xfId="0" applyNumberFormat="1" applyFont="1" applyFill="1" applyBorder="1" applyAlignment="1">
      <alignment horizontal="center" vertical="top"/>
    </xf>
  </cellXfs>
  <cellStyles count="3">
    <cellStyle name="Milliers" xfId="2" builtinId="3"/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L229"/>
  <sheetViews>
    <sheetView rightToLeft="1" tabSelected="1" topLeftCell="A63" workbookViewId="0">
      <selection activeCell="CU63" sqref="CU1:FB1048576"/>
    </sheetView>
  </sheetViews>
  <sheetFormatPr baseColWidth="10" defaultColWidth="9.28515625" defaultRowHeight="15.75"/>
  <cols>
    <col min="1" max="1" width="2.42578125" style="1" customWidth="1"/>
    <col min="2" max="2" width="3" style="38" customWidth="1"/>
    <col min="3" max="3" width="7.28515625" style="79" customWidth="1"/>
    <col min="4" max="4" width="10" style="79" customWidth="1"/>
    <col min="5" max="5" width="11" style="120" customWidth="1"/>
    <col min="6" max="6" width="10.7109375" style="120" customWidth="1"/>
    <col min="7" max="7" width="5.42578125" customWidth="1"/>
    <col min="8" max="9" width="1.7109375" customWidth="1"/>
    <col min="10" max="10" width="5.5703125" customWidth="1"/>
    <col min="11" max="11" width="2" customWidth="1"/>
    <col min="12" max="12" width="1.7109375" customWidth="1"/>
    <col min="13" max="13" width="5.42578125" customWidth="1"/>
    <col min="14" max="14" width="2.140625" customWidth="1"/>
    <col min="15" max="15" width="1.7109375" customWidth="1"/>
    <col min="16" max="16" width="5.42578125" customWidth="1"/>
    <col min="17" max="17" width="3.42578125" customWidth="1"/>
    <col min="18" max="18" width="1.5703125" style="28" customWidth="1"/>
    <col min="19" max="19" width="2.140625" customWidth="1"/>
    <col min="20" max="20" width="5.28515625" customWidth="1"/>
    <col min="21" max="21" width="3" customWidth="1"/>
    <col min="22" max="22" width="1.7109375" customWidth="1"/>
    <col min="23" max="23" width="5.5703125" customWidth="1"/>
    <col min="24" max="24" width="3.28515625" customWidth="1"/>
    <col min="25" max="25" width="3.5703125" customWidth="1"/>
    <col min="26" max="26" width="3.5703125" style="3" customWidth="1"/>
    <col min="27" max="27" width="1.7109375" customWidth="1"/>
    <col min="28" max="28" width="2" style="28" customWidth="1"/>
    <col min="29" max="29" width="1.7109375" customWidth="1"/>
    <col min="30" max="30" width="6.7109375" style="156" customWidth="1"/>
    <col min="31" max="31" width="2.28515625" customWidth="1"/>
    <col min="32" max="32" width="1.7109375" customWidth="1"/>
    <col min="33" max="33" width="6" customWidth="1"/>
    <col min="34" max="34" width="2.85546875" customWidth="1"/>
    <col min="35" max="35" width="1.7109375" style="28" customWidth="1"/>
    <col min="36" max="36" width="1.7109375" customWidth="1"/>
    <col min="37" max="37" width="6.42578125" customWidth="1"/>
    <col min="38" max="38" width="2.140625" customWidth="1"/>
    <col min="39" max="39" width="1.7109375" customWidth="1"/>
    <col min="40" max="40" width="5.7109375" customWidth="1"/>
    <col min="41" max="41" width="1.7109375" customWidth="1"/>
    <col min="42" max="42" width="2" style="28" customWidth="1"/>
    <col min="43" max="43" width="1.42578125" customWidth="1"/>
    <col min="44" max="44" width="10.28515625" style="57" customWidth="1"/>
    <col min="45" max="45" width="6" style="57" customWidth="1"/>
    <col min="46" max="46" width="9.7109375" style="57" customWidth="1"/>
    <col min="47" max="47" width="5.7109375" style="57" customWidth="1"/>
    <col min="48" max="48" width="8.85546875" style="57" customWidth="1"/>
    <col min="49" max="49" width="9.42578125" style="57" customWidth="1"/>
    <col min="50" max="50" width="5.7109375" customWidth="1"/>
    <col min="51" max="51" width="3.140625" customWidth="1"/>
    <col min="52" max="52" width="6.5703125" style="130" customWidth="1"/>
    <col min="53" max="53" width="10.28515625" style="130" customWidth="1"/>
    <col min="54" max="54" width="5.7109375" style="21" customWidth="1"/>
    <col min="55" max="56" width="1.7109375" customWidth="1"/>
    <col min="57" max="57" width="5.5703125" style="21" customWidth="1"/>
    <col min="58" max="59" width="1.7109375" customWidth="1"/>
    <col min="60" max="60" width="5.28515625" style="21" customWidth="1"/>
    <col min="61" max="62" width="1.7109375" customWidth="1"/>
    <col min="63" max="63" width="5.7109375" style="61" customWidth="1"/>
    <col min="64" max="64" width="3" style="46" customWidth="1"/>
    <col min="65" max="66" width="1.7109375" style="46" hidden="1" customWidth="1"/>
    <col min="67" max="67" width="5.28515625" style="21" customWidth="1"/>
    <col min="68" max="68" width="1.7109375" customWidth="1"/>
    <col min="69" max="69" width="3.85546875" hidden="1" customWidth="1"/>
    <col min="70" max="70" width="5.28515625" style="21" customWidth="1"/>
    <col min="71" max="71" width="2.42578125" customWidth="1"/>
    <col min="72" max="72" width="1.7109375" hidden="1" customWidth="1"/>
    <col min="73" max="73" width="5.7109375" style="59" customWidth="1"/>
    <col min="74" max="74" width="2.5703125" style="46" customWidth="1"/>
    <col min="75" max="76" width="1.7109375" style="46" hidden="1" customWidth="1"/>
    <col min="77" max="77" width="6" style="255" customWidth="1"/>
    <col min="78" max="78" width="1.7109375" customWidth="1"/>
    <col min="79" max="79" width="1.7109375" hidden="1" customWidth="1"/>
    <col min="80" max="80" width="5.28515625" style="61" customWidth="1"/>
    <col min="81" max="81" width="1.7109375" style="46" customWidth="1"/>
    <col min="82" max="83" width="1.7109375" style="46" hidden="1" customWidth="1"/>
    <col min="84" max="84" width="5.42578125" style="21" customWidth="1"/>
    <col min="85" max="85" width="1.7109375" hidden="1" customWidth="1"/>
    <col min="86" max="86" width="1.7109375" customWidth="1"/>
    <col min="87" max="87" width="5.7109375" style="46" customWidth="1"/>
    <col min="88" max="88" width="2.140625" style="46" customWidth="1"/>
    <col min="89" max="90" width="1.7109375" style="46" hidden="1" customWidth="1"/>
    <col min="91" max="91" width="5.28515625" style="29" customWidth="1"/>
    <col min="92" max="92" width="3.5703125" style="29" customWidth="1"/>
    <col min="93" max="94" width="9.42578125" style="29" hidden="1" customWidth="1"/>
    <col min="95" max="95" width="6.7109375" style="239" customWidth="1"/>
    <col min="96" max="96" width="5.140625" style="246" customWidth="1"/>
    <col min="97" max="97" width="4.5703125" style="35" hidden="1" customWidth="1"/>
    <col min="98" max="98" width="11.5703125" style="29" customWidth="1"/>
  </cols>
  <sheetData>
    <row r="1" spans="1:98" s="1" customFormat="1" ht="15.75" customHeight="1" thickBot="1">
      <c r="B1" s="111"/>
      <c r="C1" s="6" t="s">
        <v>33</v>
      </c>
      <c r="D1" s="165"/>
      <c r="E1" s="123"/>
      <c r="F1" s="123"/>
      <c r="G1" s="123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25"/>
      <c r="AA1" s="112"/>
      <c r="AB1" s="112"/>
      <c r="AC1" s="112"/>
      <c r="AD1" s="149"/>
      <c r="AE1" s="112"/>
      <c r="AF1" s="112"/>
      <c r="AG1" s="112"/>
      <c r="AH1" s="112"/>
      <c r="AI1" s="112"/>
      <c r="AJ1" s="112"/>
      <c r="AK1" s="114" t="s">
        <v>59</v>
      </c>
      <c r="AL1" s="112"/>
      <c r="AM1" s="112"/>
      <c r="AN1" s="112"/>
      <c r="AO1" s="110"/>
      <c r="AP1" s="232" t="s">
        <v>40</v>
      </c>
      <c r="AQ1" s="232"/>
      <c r="AR1" s="123" t="s">
        <v>40</v>
      </c>
      <c r="AS1" s="123"/>
      <c r="AT1" s="123"/>
      <c r="AW1" s="99"/>
      <c r="AY1" s="6" t="s">
        <v>33</v>
      </c>
      <c r="AZ1" s="177"/>
      <c r="BA1" s="177"/>
      <c r="BB1" s="177"/>
      <c r="BC1" s="177"/>
      <c r="BD1" s="177"/>
      <c r="BE1" s="177"/>
      <c r="BO1" s="20"/>
      <c r="BR1" s="20"/>
      <c r="BY1" s="83"/>
      <c r="CF1" s="279" t="s">
        <v>59</v>
      </c>
      <c r="CG1" s="279"/>
      <c r="CH1" s="279"/>
      <c r="CI1" s="279"/>
      <c r="CJ1" s="279"/>
      <c r="CK1" s="279" t="s">
        <v>40</v>
      </c>
      <c r="CL1" s="279"/>
      <c r="CM1" s="279"/>
      <c r="CN1" s="279"/>
      <c r="CO1" s="279"/>
      <c r="CP1" s="279"/>
      <c r="CQ1" s="279"/>
      <c r="CR1" s="240"/>
      <c r="CS1" s="83"/>
      <c r="CT1" s="83"/>
    </row>
    <row r="2" spans="1:98" s="1" customFormat="1" ht="21">
      <c r="B2" s="111"/>
      <c r="C2" s="2" t="s">
        <v>34</v>
      </c>
      <c r="D2" s="79"/>
      <c r="E2" s="216" t="s">
        <v>18</v>
      </c>
      <c r="F2" s="113"/>
      <c r="H2" s="112"/>
      <c r="I2" s="112"/>
      <c r="J2" s="112"/>
      <c r="K2" s="112"/>
      <c r="L2" s="112"/>
      <c r="M2" s="112"/>
      <c r="N2" s="112"/>
      <c r="O2" s="112"/>
      <c r="P2" s="112"/>
      <c r="Q2" s="220" t="s">
        <v>260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2"/>
      <c r="AI2" s="112"/>
      <c r="AJ2" s="112"/>
      <c r="AK2" s="123" t="s">
        <v>57</v>
      </c>
      <c r="AL2" s="123"/>
      <c r="AM2" s="123"/>
      <c r="AN2" s="123"/>
      <c r="AO2" s="123"/>
      <c r="AP2" s="123"/>
      <c r="AQ2" s="123"/>
      <c r="AR2" s="376">
        <f ca="1">TODAY()</f>
        <v>43655</v>
      </c>
      <c r="AS2" s="376"/>
      <c r="AT2" s="376"/>
      <c r="AU2" s="223"/>
      <c r="AV2" s="223"/>
      <c r="AW2" s="99"/>
      <c r="AY2" s="2" t="s">
        <v>34</v>
      </c>
      <c r="AZ2" s="224"/>
      <c r="BA2" s="224"/>
      <c r="BK2" s="486" t="s">
        <v>211</v>
      </c>
      <c r="BL2" s="487"/>
      <c r="BM2" s="487"/>
      <c r="BN2" s="487"/>
      <c r="BO2" s="487"/>
      <c r="BP2" s="487"/>
      <c r="BQ2" s="487"/>
      <c r="BR2" s="487"/>
      <c r="BS2" s="487"/>
      <c r="BT2" s="487"/>
      <c r="BU2" s="487"/>
      <c r="BV2" s="487"/>
      <c r="BW2" s="487"/>
      <c r="BX2" s="487"/>
      <c r="BY2" s="487"/>
      <c r="BZ2" s="487"/>
      <c r="CA2" s="487"/>
      <c r="CB2" s="488"/>
      <c r="CF2" s="280" t="s">
        <v>57</v>
      </c>
      <c r="CG2" s="280"/>
      <c r="CH2" s="280"/>
      <c r="CI2" s="280"/>
      <c r="CJ2" s="280"/>
      <c r="CK2" s="436">
        <f ca="1">TODAY()</f>
        <v>43655</v>
      </c>
      <c r="CL2" s="436"/>
      <c r="CM2" s="436"/>
      <c r="CN2" s="436"/>
      <c r="CO2" s="436"/>
      <c r="CP2" s="436"/>
      <c r="CQ2" s="436"/>
      <c r="CR2" s="240"/>
      <c r="CS2" s="83"/>
      <c r="CT2" s="83"/>
    </row>
    <row r="3" spans="1:98" s="1" customFormat="1" ht="14.25" customHeight="1" thickBot="1">
      <c r="B3" s="111"/>
      <c r="C3" s="2" t="s">
        <v>31</v>
      </c>
      <c r="D3" s="164"/>
      <c r="E3" s="113"/>
      <c r="F3" s="113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458" t="s">
        <v>244</v>
      </c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60"/>
      <c r="AI3" s="112"/>
      <c r="AJ3" s="112"/>
      <c r="AK3" s="102" t="s">
        <v>58</v>
      </c>
      <c r="AL3" s="112"/>
      <c r="AM3" s="112"/>
      <c r="AO3" s="112"/>
      <c r="AP3" s="115"/>
      <c r="AQ3" s="115"/>
      <c r="AR3" s="123" t="s">
        <v>276</v>
      </c>
      <c r="AS3" s="123"/>
      <c r="AT3" s="123"/>
      <c r="AU3" s="99"/>
      <c r="AV3" s="114"/>
      <c r="AW3" s="99"/>
      <c r="AY3" s="2" t="s">
        <v>31</v>
      </c>
      <c r="AZ3" s="127"/>
      <c r="BA3" s="127"/>
      <c r="BK3" s="458" t="s">
        <v>244</v>
      </c>
      <c r="BL3" s="459"/>
      <c r="BM3" s="459"/>
      <c r="BN3" s="459"/>
      <c r="BO3" s="459"/>
      <c r="BP3" s="459"/>
      <c r="BQ3" s="459"/>
      <c r="BR3" s="459"/>
      <c r="BS3" s="459"/>
      <c r="BT3" s="459"/>
      <c r="BU3" s="459"/>
      <c r="BV3" s="459"/>
      <c r="BW3" s="459"/>
      <c r="BX3" s="459"/>
      <c r="BY3" s="459"/>
      <c r="BZ3" s="459"/>
      <c r="CA3" s="459"/>
      <c r="CB3" s="460"/>
      <c r="CF3" s="123" t="s">
        <v>58</v>
      </c>
      <c r="CG3" s="123"/>
      <c r="CH3" s="123"/>
      <c r="CI3" s="123"/>
      <c r="CJ3" s="123"/>
      <c r="CK3" s="123"/>
      <c r="CL3" s="123"/>
      <c r="CM3" s="123"/>
      <c r="CN3" s="123" t="s">
        <v>276</v>
      </c>
      <c r="CO3" s="102"/>
      <c r="CP3" s="99"/>
      <c r="CQ3" s="97"/>
      <c r="CR3" s="240"/>
      <c r="CS3" s="83"/>
      <c r="CT3" s="83"/>
    </row>
    <row r="4" spans="1:98" s="1" customFormat="1" ht="21">
      <c r="B4" s="111"/>
      <c r="C4" s="79"/>
      <c r="D4" s="79"/>
      <c r="E4" s="113"/>
      <c r="F4" s="113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281" t="s">
        <v>63</v>
      </c>
      <c r="W4" s="281"/>
      <c r="X4" s="281"/>
      <c r="Y4" s="281"/>
      <c r="Z4" s="281"/>
      <c r="AA4" s="281"/>
      <c r="AB4" s="281"/>
      <c r="AC4" s="281"/>
      <c r="AD4" s="281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99"/>
      <c r="AS4" s="99"/>
      <c r="AT4" s="99"/>
      <c r="AU4" s="99"/>
      <c r="AV4" s="114"/>
      <c r="AW4" s="99"/>
      <c r="AZ4" s="127"/>
      <c r="BA4" s="127"/>
      <c r="BO4" s="282" t="s">
        <v>63</v>
      </c>
      <c r="BP4" s="282"/>
      <c r="BQ4" s="282"/>
      <c r="BR4" s="282"/>
      <c r="BS4" s="282"/>
      <c r="BT4" s="282"/>
      <c r="BU4" s="282"/>
      <c r="BV4" s="282"/>
      <c r="BW4" s="282"/>
      <c r="BX4" s="282"/>
      <c r="BY4" s="282"/>
      <c r="CL4" s="102"/>
      <c r="CM4" s="102"/>
      <c r="CN4" s="102"/>
      <c r="CO4" s="102"/>
      <c r="CP4" s="99"/>
      <c r="CQ4" s="97"/>
      <c r="CR4" s="240"/>
      <c r="CS4" s="83"/>
      <c r="CT4" s="83"/>
    </row>
    <row r="5" spans="1:98" s="1" customFormat="1" ht="11.25" customHeight="1">
      <c r="B5" s="365" t="s">
        <v>0</v>
      </c>
      <c r="C5" s="286" t="s">
        <v>23</v>
      </c>
      <c r="D5" s="375" t="s">
        <v>24</v>
      </c>
      <c r="E5" s="283" t="s">
        <v>23</v>
      </c>
      <c r="F5" s="284" t="s">
        <v>24</v>
      </c>
      <c r="G5" s="285" t="s">
        <v>15</v>
      </c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309" t="s">
        <v>28</v>
      </c>
      <c r="U5" s="309"/>
      <c r="V5" s="309"/>
      <c r="W5" s="309"/>
      <c r="X5" s="309"/>
      <c r="Y5" s="309"/>
      <c r="Z5" s="309"/>
      <c r="AA5" s="309"/>
      <c r="AB5" s="309"/>
      <c r="AC5" s="309"/>
      <c r="AD5" s="310" t="s">
        <v>16</v>
      </c>
      <c r="AE5" s="310"/>
      <c r="AF5" s="310"/>
      <c r="AG5" s="310"/>
      <c r="AH5" s="310"/>
      <c r="AI5" s="310"/>
      <c r="AJ5" s="310"/>
      <c r="AK5" s="311" t="s">
        <v>27</v>
      </c>
      <c r="AL5" s="311"/>
      <c r="AM5" s="311"/>
      <c r="AN5" s="311"/>
      <c r="AO5" s="311"/>
      <c r="AP5" s="311"/>
      <c r="AQ5" s="311"/>
      <c r="AR5" s="477" t="s">
        <v>25</v>
      </c>
      <c r="AS5" s="478"/>
      <c r="AT5" s="478"/>
      <c r="AU5" s="479"/>
      <c r="AV5" s="312" t="s">
        <v>41</v>
      </c>
      <c r="AW5" s="313" t="s">
        <v>19</v>
      </c>
      <c r="AX5" s="10"/>
      <c r="AY5" s="343" t="s">
        <v>0</v>
      </c>
      <c r="AZ5" s="344" t="s">
        <v>23</v>
      </c>
      <c r="BA5" s="344" t="s">
        <v>24</v>
      </c>
      <c r="BB5" s="310" t="s">
        <v>251</v>
      </c>
      <c r="BC5" s="310"/>
      <c r="BD5" s="310"/>
      <c r="BE5" s="310"/>
      <c r="BF5" s="310"/>
      <c r="BG5" s="310"/>
      <c r="BH5" s="310"/>
      <c r="BI5" s="310"/>
      <c r="BJ5" s="310"/>
      <c r="BK5" s="310"/>
      <c r="BL5" s="310"/>
      <c r="BM5" s="310"/>
      <c r="BN5" s="310"/>
      <c r="BO5" s="287" t="s">
        <v>20</v>
      </c>
      <c r="BP5" s="288"/>
      <c r="BQ5" s="288"/>
      <c r="BR5" s="288"/>
      <c r="BS5" s="288"/>
      <c r="BT5" s="288"/>
      <c r="BU5" s="288"/>
      <c r="BV5" s="288"/>
      <c r="BW5" s="288"/>
      <c r="BX5" s="289"/>
      <c r="BY5" s="290" t="s">
        <v>250</v>
      </c>
      <c r="BZ5" s="290"/>
      <c r="CA5" s="290"/>
      <c r="CB5" s="290"/>
      <c r="CC5" s="290"/>
      <c r="CD5" s="290"/>
      <c r="CE5" s="160"/>
      <c r="CF5" s="287" t="s">
        <v>17</v>
      </c>
      <c r="CG5" s="288"/>
      <c r="CH5" s="288"/>
      <c r="CI5" s="288"/>
      <c r="CJ5" s="288"/>
      <c r="CK5" s="288"/>
      <c r="CL5" s="289"/>
      <c r="CM5" s="449" t="s">
        <v>47</v>
      </c>
      <c r="CN5" s="449"/>
      <c r="CO5" s="449"/>
      <c r="CP5" s="449"/>
      <c r="CQ5" s="449"/>
      <c r="CR5" s="505" t="s">
        <v>32</v>
      </c>
      <c r="CS5" s="360"/>
      <c r="CT5" s="360" t="s">
        <v>48</v>
      </c>
    </row>
    <row r="6" spans="1:98" s="1" customFormat="1" ht="15.75" customHeight="1">
      <c r="B6" s="365"/>
      <c r="C6" s="286"/>
      <c r="D6" s="375"/>
      <c r="E6" s="283"/>
      <c r="F6" s="284"/>
      <c r="G6" s="334" t="s">
        <v>245</v>
      </c>
      <c r="H6" s="335"/>
      <c r="I6" s="336"/>
      <c r="J6" s="340" t="s">
        <v>264</v>
      </c>
      <c r="K6" s="340"/>
      <c r="L6" s="340"/>
      <c r="M6" s="341" t="s">
        <v>267</v>
      </c>
      <c r="N6" s="341"/>
      <c r="O6" s="341"/>
      <c r="P6" s="314" t="s">
        <v>46</v>
      </c>
      <c r="Q6" s="315"/>
      <c r="R6" s="315"/>
      <c r="S6" s="316"/>
      <c r="T6" s="321" t="s">
        <v>271</v>
      </c>
      <c r="U6" s="321"/>
      <c r="V6" s="321"/>
      <c r="W6" s="342" t="s">
        <v>270</v>
      </c>
      <c r="X6" s="342"/>
      <c r="Y6" s="342"/>
      <c r="Z6" s="314" t="s">
        <v>1</v>
      </c>
      <c r="AA6" s="315"/>
      <c r="AB6" s="315"/>
      <c r="AC6" s="316"/>
      <c r="AD6" s="320" t="s">
        <v>263</v>
      </c>
      <c r="AE6" s="320"/>
      <c r="AF6" s="320"/>
      <c r="AG6" s="314" t="s">
        <v>1</v>
      </c>
      <c r="AH6" s="315"/>
      <c r="AI6" s="315"/>
      <c r="AJ6" s="316"/>
      <c r="AK6" s="321" t="s">
        <v>268</v>
      </c>
      <c r="AL6" s="321"/>
      <c r="AM6" s="321"/>
      <c r="AN6" s="314" t="s">
        <v>1</v>
      </c>
      <c r="AO6" s="315"/>
      <c r="AP6" s="315"/>
      <c r="AQ6" s="316"/>
      <c r="AR6" s="480"/>
      <c r="AS6" s="481"/>
      <c r="AT6" s="481"/>
      <c r="AU6" s="482"/>
      <c r="AV6" s="312"/>
      <c r="AW6" s="313"/>
      <c r="AX6" s="10"/>
      <c r="AY6" s="343"/>
      <c r="AZ6" s="344"/>
      <c r="BA6" s="344"/>
      <c r="BB6" s="322" t="s">
        <v>248</v>
      </c>
      <c r="BC6" s="323"/>
      <c r="BD6" s="324"/>
      <c r="BE6" s="328" t="s">
        <v>246</v>
      </c>
      <c r="BF6" s="329"/>
      <c r="BG6" s="330"/>
      <c r="BH6" s="328" t="s">
        <v>249</v>
      </c>
      <c r="BI6" s="329"/>
      <c r="BJ6" s="330"/>
      <c r="BK6" s="354" t="s">
        <v>1</v>
      </c>
      <c r="BL6" s="355"/>
      <c r="BM6" s="355"/>
      <c r="BN6" s="356"/>
      <c r="BO6" s="291" t="s">
        <v>247</v>
      </c>
      <c r="BP6" s="292"/>
      <c r="BQ6" s="293"/>
      <c r="BR6" s="291" t="s">
        <v>22</v>
      </c>
      <c r="BS6" s="292"/>
      <c r="BT6" s="293"/>
      <c r="BU6" s="297" t="s">
        <v>1</v>
      </c>
      <c r="BV6" s="298"/>
      <c r="BW6" s="298"/>
      <c r="BX6" s="299"/>
      <c r="BY6" s="303" t="s">
        <v>310</v>
      </c>
      <c r="BZ6" s="304"/>
      <c r="CA6" s="305"/>
      <c r="CB6" s="297" t="s">
        <v>1</v>
      </c>
      <c r="CC6" s="298"/>
      <c r="CD6" s="298"/>
      <c r="CE6" s="299"/>
      <c r="CF6" s="291" t="s">
        <v>11</v>
      </c>
      <c r="CG6" s="292"/>
      <c r="CH6" s="293"/>
      <c r="CI6" s="297" t="s">
        <v>1</v>
      </c>
      <c r="CJ6" s="298"/>
      <c r="CK6" s="298"/>
      <c r="CL6" s="299"/>
      <c r="CM6" s="449"/>
      <c r="CN6" s="449"/>
      <c r="CO6" s="449"/>
      <c r="CP6" s="449"/>
      <c r="CQ6" s="449"/>
      <c r="CR6" s="506"/>
      <c r="CS6" s="361"/>
      <c r="CT6" s="361"/>
    </row>
    <row r="7" spans="1:98" ht="1.5" customHeight="1">
      <c r="B7" s="365"/>
      <c r="C7" s="286"/>
      <c r="D7" s="375"/>
      <c r="E7" s="283"/>
      <c r="F7" s="284"/>
      <c r="G7" s="337"/>
      <c r="H7" s="338"/>
      <c r="I7" s="339"/>
      <c r="J7" s="345" t="s">
        <v>265</v>
      </c>
      <c r="K7" s="346"/>
      <c r="L7" s="346"/>
      <c r="M7" s="345" t="s">
        <v>265</v>
      </c>
      <c r="N7" s="346"/>
      <c r="O7" s="347"/>
      <c r="P7" s="317"/>
      <c r="Q7" s="318"/>
      <c r="R7" s="318"/>
      <c r="S7" s="319"/>
      <c r="T7" s="348" t="s">
        <v>266</v>
      </c>
      <c r="U7" s="349"/>
      <c r="V7" s="349"/>
      <c r="W7" s="348" t="s">
        <v>265</v>
      </c>
      <c r="X7" s="349"/>
      <c r="Y7" s="349"/>
      <c r="Z7" s="317"/>
      <c r="AA7" s="318"/>
      <c r="AB7" s="318"/>
      <c r="AC7" s="319"/>
      <c r="AD7" s="350"/>
      <c r="AE7" s="351"/>
      <c r="AF7" s="352"/>
      <c r="AG7" s="317"/>
      <c r="AH7" s="318"/>
      <c r="AI7" s="318"/>
      <c r="AJ7" s="319"/>
      <c r="AK7" s="348" t="s">
        <v>269</v>
      </c>
      <c r="AL7" s="349"/>
      <c r="AM7" s="353"/>
      <c r="AN7" s="317"/>
      <c r="AO7" s="318"/>
      <c r="AP7" s="318"/>
      <c r="AQ7" s="319"/>
      <c r="AR7" s="483"/>
      <c r="AS7" s="484"/>
      <c r="AT7" s="484"/>
      <c r="AU7" s="485"/>
      <c r="AV7" s="312"/>
      <c r="AW7" s="313"/>
      <c r="AX7" s="14"/>
      <c r="AY7" s="343"/>
      <c r="AZ7" s="344"/>
      <c r="BA7" s="344"/>
      <c r="BB7" s="325"/>
      <c r="BC7" s="326"/>
      <c r="BD7" s="327"/>
      <c r="BE7" s="331"/>
      <c r="BF7" s="332"/>
      <c r="BG7" s="333"/>
      <c r="BH7" s="331"/>
      <c r="BI7" s="332"/>
      <c r="BJ7" s="333"/>
      <c r="BK7" s="357"/>
      <c r="BL7" s="358"/>
      <c r="BM7" s="358"/>
      <c r="BN7" s="359"/>
      <c r="BO7" s="294"/>
      <c r="BP7" s="295"/>
      <c r="BQ7" s="296"/>
      <c r="BR7" s="294"/>
      <c r="BS7" s="295"/>
      <c r="BT7" s="296"/>
      <c r="BU7" s="300"/>
      <c r="BV7" s="301"/>
      <c r="BW7" s="301"/>
      <c r="BX7" s="302"/>
      <c r="BY7" s="306"/>
      <c r="BZ7" s="307"/>
      <c r="CA7" s="308"/>
      <c r="CB7" s="300"/>
      <c r="CC7" s="301"/>
      <c r="CD7" s="301"/>
      <c r="CE7" s="302"/>
      <c r="CF7" s="294"/>
      <c r="CG7" s="295"/>
      <c r="CH7" s="296"/>
      <c r="CI7" s="300"/>
      <c r="CJ7" s="301"/>
      <c r="CK7" s="301"/>
      <c r="CL7" s="302"/>
      <c r="CM7" s="449"/>
      <c r="CN7" s="449"/>
      <c r="CO7" s="449"/>
      <c r="CP7" s="449"/>
      <c r="CQ7" s="449"/>
      <c r="CR7" s="506"/>
      <c r="CS7" s="361"/>
      <c r="CT7" s="361"/>
    </row>
    <row r="8" spans="1:98" ht="12" customHeight="1">
      <c r="B8" s="365"/>
      <c r="C8" s="286"/>
      <c r="D8" s="375"/>
      <c r="E8" s="283"/>
      <c r="F8" s="284"/>
      <c r="G8" s="26" t="s">
        <v>7</v>
      </c>
      <c r="H8" s="9" t="s">
        <v>2</v>
      </c>
      <c r="I8" s="9" t="s">
        <v>14</v>
      </c>
      <c r="J8" s="7" t="s">
        <v>7</v>
      </c>
      <c r="K8" s="9" t="s">
        <v>2</v>
      </c>
      <c r="L8" s="9" t="s">
        <v>14</v>
      </c>
      <c r="M8" s="7" t="s">
        <v>7</v>
      </c>
      <c r="N8" s="9" t="s">
        <v>2</v>
      </c>
      <c r="O8" s="9" t="s">
        <v>14</v>
      </c>
      <c r="P8" s="5" t="s">
        <v>8</v>
      </c>
      <c r="Q8" s="27" t="s">
        <v>9</v>
      </c>
      <c r="R8" s="32"/>
      <c r="S8" s="27" t="s">
        <v>14</v>
      </c>
      <c r="T8" s="25" t="s">
        <v>7</v>
      </c>
      <c r="U8" s="24" t="s">
        <v>29</v>
      </c>
      <c r="V8" s="9" t="s">
        <v>14</v>
      </c>
      <c r="W8" s="25" t="s">
        <v>7</v>
      </c>
      <c r="X8" s="24" t="s">
        <v>10</v>
      </c>
      <c r="Y8" s="9"/>
      <c r="Z8" s="126" t="s">
        <v>45</v>
      </c>
      <c r="AA8" s="8" t="s">
        <v>2</v>
      </c>
      <c r="AB8" s="8"/>
      <c r="AC8" s="27" t="s">
        <v>14</v>
      </c>
      <c r="AD8" s="150" t="s">
        <v>43</v>
      </c>
      <c r="AE8" s="9" t="s">
        <v>3</v>
      </c>
      <c r="AF8" s="9" t="s">
        <v>14</v>
      </c>
      <c r="AG8" s="8" t="s">
        <v>12</v>
      </c>
      <c r="AH8" s="8" t="s">
        <v>44</v>
      </c>
      <c r="AI8" s="8"/>
      <c r="AJ8" s="27" t="s">
        <v>14</v>
      </c>
      <c r="AK8" s="26" t="s">
        <v>12</v>
      </c>
      <c r="AL8" s="9" t="s">
        <v>4</v>
      </c>
      <c r="AM8" s="9" t="s">
        <v>14</v>
      </c>
      <c r="AN8" s="5" t="s">
        <v>12</v>
      </c>
      <c r="AO8" s="8" t="s">
        <v>4</v>
      </c>
      <c r="AP8" s="8"/>
      <c r="AQ8" s="8" t="s">
        <v>14</v>
      </c>
      <c r="AR8" s="49" t="s">
        <v>42</v>
      </c>
      <c r="AS8" s="501" t="s">
        <v>5</v>
      </c>
      <c r="AT8" s="502"/>
      <c r="AU8" s="50" t="s">
        <v>26</v>
      </c>
      <c r="AV8" s="312"/>
      <c r="AW8" s="313"/>
      <c r="AX8" s="17"/>
      <c r="AY8" s="343"/>
      <c r="AZ8" s="344"/>
      <c r="BA8" s="344"/>
      <c r="BB8" s="62" t="s">
        <v>7</v>
      </c>
      <c r="BC8" s="11" t="s">
        <v>2</v>
      </c>
      <c r="BD8" s="11"/>
      <c r="BE8" s="63" t="s">
        <v>7</v>
      </c>
      <c r="BF8" s="18" t="s">
        <v>2</v>
      </c>
      <c r="BG8" s="18"/>
      <c r="BH8" s="63" t="s">
        <v>7</v>
      </c>
      <c r="BI8" s="18" t="s">
        <v>2</v>
      </c>
      <c r="BJ8" s="18"/>
      <c r="BK8" s="60" t="s">
        <v>8</v>
      </c>
      <c r="BL8" s="45" t="s">
        <v>9</v>
      </c>
      <c r="BM8" s="45"/>
      <c r="BN8" s="45"/>
      <c r="BO8" s="64" t="s">
        <v>7</v>
      </c>
      <c r="BP8" s="15" t="s">
        <v>21</v>
      </c>
      <c r="BQ8" s="15"/>
      <c r="BR8" s="64" t="s">
        <v>12</v>
      </c>
      <c r="BS8" s="15" t="s">
        <v>10</v>
      </c>
      <c r="BT8" s="15"/>
      <c r="BU8" s="58" t="s">
        <v>12</v>
      </c>
      <c r="BV8" s="48" t="s">
        <v>10</v>
      </c>
      <c r="BW8" s="48"/>
      <c r="BX8" s="48"/>
      <c r="BY8" s="249" t="s">
        <v>12</v>
      </c>
      <c r="BZ8" s="15" t="s">
        <v>4</v>
      </c>
      <c r="CA8" s="15"/>
      <c r="CB8" s="47" t="s">
        <v>7</v>
      </c>
      <c r="CC8" s="48" t="s">
        <v>3</v>
      </c>
      <c r="CD8" s="48"/>
      <c r="CE8" s="48"/>
      <c r="CF8" s="64" t="s">
        <v>12</v>
      </c>
      <c r="CG8" s="33" t="s">
        <v>4</v>
      </c>
      <c r="CH8" s="15"/>
      <c r="CI8" s="48" t="s">
        <v>12</v>
      </c>
      <c r="CJ8" s="48" t="s">
        <v>4</v>
      </c>
      <c r="CK8" s="48"/>
      <c r="CL8" s="48"/>
      <c r="CM8" s="51" t="s">
        <v>13</v>
      </c>
      <c r="CN8" s="52" t="s">
        <v>5</v>
      </c>
      <c r="CO8" s="52"/>
      <c r="CP8" s="52"/>
      <c r="CQ8" s="233"/>
      <c r="CR8" s="507"/>
      <c r="CS8" s="362"/>
      <c r="CT8" s="362"/>
    </row>
    <row r="9" spans="1:98" ht="15" customHeight="1">
      <c r="B9" s="39">
        <v>1</v>
      </c>
      <c r="C9" s="166" t="s">
        <v>66</v>
      </c>
      <c r="D9" s="166" t="s">
        <v>55</v>
      </c>
      <c r="E9" s="77" t="str">
        <f t="shared" ref="E9:F11" si="0">C9</f>
        <v>بطاز</v>
      </c>
      <c r="F9" s="77" t="str">
        <f t="shared" si="0"/>
        <v>مروة</v>
      </c>
      <c r="G9" s="12">
        <v>18.5</v>
      </c>
      <c r="H9" s="9">
        <f>IF(G9&gt;=20,6,0)</f>
        <v>0</v>
      </c>
      <c r="I9" s="9">
        <v>1</v>
      </c>
      <c r="J9" s="19">
        <v>25.75</v>
      </c>
      <c r="K9" s="9">
        <f t="shared" ref="K9:K36" si="1">IF(J9=20,6,0)</f>
        <v>0</v>
      </c>
      <c r="L9" s="9">
        <v>1</v>
      </c>
      <c r="M9" s="7">
        <v>26.75</v>
      </c>
      <c r="N9" s="9">
        <f>IF(M9&gt;=20,6,0)</f>
        <v>6</v>
      </c>
      <c r="O9" s="9">
        <v>1</v>
      </c>
      <c r="P9" s="5">
        <f>(G9+J9+M9)/6</f>
        <v>11.833333333333334</v>
      </c>
      <c r="Q9" s="27">
        <f>IF(P9&gt;=10,18,H9+K9+N9)</f>
        <v>18</v>
      </c>
      <c r="R9" s="32">
        <f>I9+L9+O9</f>
        <v>3</v>
      </c>
      <c r="S9" s="27">
        <f>IF(R9&gt;=4,2,1)</f>
        <v>1</v>
      </c>
      <c r="T9" s="7">
        <v>21</v>
      </c>
      <c r="U9" s="9">
        <f>IF(T9&gt;=20,5,0)</f>
        <v>5</v>
      </c>
      <c r="V9" s="9">
        <v>1</v>
      </c>
      <c r="W9" s="12">
        <v>29</v>
      </c>
      <c r="X9" s="9">
        <f>IF(W9&gt;=20,4,0)</f>
        <v>4</v>
      </c>
      <c r="Y9" s="9">
        <v>1</v>
      </c>
      <c r="Z9" s="126">
        <f>(T9+W9)/4</f>
        <v>12.5</v>
      </c>
      <c r="AA9" s="8">
        <f>IF(Z9&gt;=10,9,U9+X9)</f>
        <v>9</v>
      </c>
      <c r="AB9" s="8">
        <f>V9+Y9</f>
        <v>2</v>
      </c>
      <c r="AC9" s="8">
        <f>IF(AB9&gt;=3,2,1)</f>
        <v>1</v>
      </c>
      <c r="AD9" s="151">
        <v>8.25</v>
      </c>
      <c r="AE9" s="9">
        <f>IF(AD9&gt;=10,2,0)</f>
        <v>0</v>
      </c>
      <c r="AF9" s="9">
        <v>1</v>
      </c>
      <c r="AG9" s="5">
        <f>(AD9)</f>
        <v>8.25</v>
      </c>
      <c r="AH9" s="8">
        <f>IF(AG9&gt;=10,2,0)</f>
        <v>0</v>
      </c>
      <c r="AI9" s="8">
        <f>AF9</f>
        <v>1</v>
      </c>
      <c r="AJ9" s="8">
        <f>IF(AI9&gt;=2,2,1)</f>
        <v>1</v>
      </c>
      <c r="AK9" s="26">
        <v>11.37</v>
      </c>
      <c r="AL9" s="9">
        <f>IF(AK9&gt;=10,1,0)</f>
        <v>1</v>
      </c>
      <c r="AM9" s="9">
        <v>1</v>
      </c>
      <c r="AN9" s="5">
        <f>AK9</f>
        <v>11.37</v>
      </c>
      <c r="AO9" s="8">
        <f>IF(AN9&gt;=10,1,0)</f>
        <v>1</v>
      </c>
      <c r="AP9" s="8">
        <f>AM9</f>
        <v>1</v>
      </c>
      <c r="AQ9" s="8">
        <f t="shared" ref="AQ9:AQ36" si="2">IF(AP9&gt;=2,2,1)</f>
        <v>1</v>
      </c>
      <c r="AR9" s="49">
        <f>(G9+J9+M9+T9+W9+AD9+AK9)/12</f>
        <v>11.718333333333334</v>
      </c>
      <c r="AS9" s="50">
        <f>IF(AR9&gt;=10,30,AO9+AH9+AA9+Q9)</f>
        <v>30</v>
      </c>
      <c r="AT9" s="50" t="str">
        <f>IF(AR9&gt;=10,"ناجح(ة)  ",IF(AR9&lt;10,"مؤجل (ة) "))</f>
        <v xml:space="preserve">ناجح(ة)  </v>
      </c>
      <c r="AU9" s="50">
        <f>AQ9+AJ9+AC9+S9</f>
        <v>4</v>
      </c>
      <c r="AV9" s="54" t="str">
        <f>IF(AU9&gt;=5,"2  ",IF(AU9&lt;5,"1 "))</f>
        <v xml:space="preserve">1 </v>
      </c>
      <c r="AW9" s="56" t="s">
        <v>40</v>
      </c>
      <c r="AX9" s="16"/>
      <c r="AY9" s="31">
        <v>1</v>
      </c>
      <c r="AZ9" s="128" t="str">
        <f t="shared" ref="AZ9:BA11" si="3">C9</f>
        <v>بطاز</v>
      </c>
      <c r="BA9" s="128" t="str">
        <f t="shared" si="3"/>
        <v>مروة</v>
      </c>
      <c r="BB9" s="189">
        <v>20.5</v>
      </c>
      <c r="BC9" s="183">
        <f>IF(BB9&gt;=20,6,0)</f>
        <v>6</v>
      </c>
      <c r="BD9" s="183">
        <v>1</v>
      </c>
      <c r="BE9" s="189">
        <v>21.5</v>
      </c>
      <c r="BF9" s="183">
        <f>IF(BE9&gt;=20,6,0)</f>
        <v>6</v>
      </c>
      <c r="BG9" s="183">
        <v>1</v>
      </c>
      <c r="BH9" s="189">
        <v>7</v>
      </c>
      <c r="BI9" s="183">
        <f>IF(BH9&gt;=20,6,0)</f>
        <v>0</v>
      </c>
      <c r="BJ9" s="183">
        <v>1</v>
      </c>
      <c r="BK9" s="190">
        <f>(BB9+BE9+BH9)/6</f>
        <v>8.1666666666666661</v>
      </c>
      <c r="BL9" s="191">
        <f>IF(BK9&gt;=10,18,BC9+BF9+BI9)</f>
        <v>12</v>
      </c>
      <c r="BM9" s="191">
        <f>BD9+BG9+BJ9</f>
        <v>3</v>
      </c>
      <c r="BN9" s="192">
        <f>IF(BM9&gt;=4,2,1)</f>
        <v>1</v>
      </c>
      <c r="BO9" s="189">
        <v>17.75</v>
      </c>
      <c r="BP9" s="183">
        <f t="shared" ref="BP9:BP36" si="4">IF(BO9&gt;=20,5,0)</f>
        <v>0</v>
      </c>
      <c r="BQ9" s="183">
        <v>1</v>
      </c>
      <c r="BR9" s="193">
        <v>15</v>
      </c>
      <c r="BS9" s="77">
        <f>IF(BR9&gt;=10,4,0)</f>
        <v>4</v>
      </c>
      <c r="BT9" s="77">
        <v>1</v>
      </c>
      <c r="BU9" s="194">
        <f>(BO9+BR9)/3</f>
        <v>10.916666666666666</v>
      </c>
      <c r="BV9" s="191">
        <f>IF(BU9&gt;=10,9,BP9+BS9)</f>
        <v>9</v>
      </c>
      <c r="BW9" s="191">
        <f>BQ9+BT9</f>
        <v>2</v>
      </c>
      <c r="BX9" s="195">
        <f>IF(BW9&gt;=3,2,1)</f>
        <v>1</v>
      </c>
      <c r="BY9" s="196">
        <v>4</v>
      </c>
      <c r="BZ9" s="183">
        <f>IF(BY9&gt;=10,2,0)</f>
        <v>0</v>
      </c>
      <c r="CA9" s="77">
        <v>1</v>
      </c>
      <c r="CB9" s="190">
        <f>BY9</f>
        <v>4</v>
      </c>
      <c r="CC9" s="191">
        <f>BZ9</f>
        <v>0</v>
      </c>
      <c r="CD9" s="195">
        <f>CA9</f>
        <v>1</v>
      </c>
      <c r="CE9" s="195">
        <f>IF(CD9&gt;=2,2,1)</f>
        <v>1</v>
      </c>
      <c r="CF9" s="193">
        <v>11.75</v>
      </c>
      <c r="CG9" s="183">
        <f t="shared" ref="CG9:CG36" si="5">IF(CF9&gt;=10,1,0)</f>
        <v>1</v>
      </c>
      <c r="CH9" s="77">
        <v>1</v>
      </c>
      <c r="CI9" s="190">
        <f>CF9</f>
        <v>11.75</v>
      </c>
      <c r="CJ9" s="191">
        <f>CG9</f>
        <v>1</v>
      </c>
      <c r="CK9" s="195">
        <f>CH9</f>
        <v>1</v>
      </c>
      <c r="CL9" s="195">
        <f>IF(CK9&gt;=2,2,1)</f>
        <v>1</v>
      </c>
      <c r="CM9" s="197">
        <f>(BB9+BE9+BH9+BO9+BR9+BY9+CF9)/11</f>
        <v>8.8636363636363633</v>
      </c>
      <c r="CN9" s="198">
        <v>30</v>
      </c>
      <c r="CO9" s="198">
        <f>BD9+BG9+BJ9+BQ9+BT9+CA9+CH9</f>
        <v>7</v>
      </c>
      <c r="CP9" s="198">
        <f>IF(CO9&gt;=8,2,1)</f>
        <v>1</v>
      </c>
      <c r="CQ9" s="234" t="str">
        <f>IF(CM9&gt;=10,"ناجح (ة) الدورة الاولى  ",IF(CM9&lt;10,"مؤجل (ة) "))</f>
        <v xml:space="preserve">مؤجل (ة) </v>
      </c>
      <c r="CR9" s="7">
        <f>(CM9+AR9)/2</f>
        <v>10.290984848484849</v>
      </c>
      <c r="CS9" s="36">
        <f t="shared" ref="CS9:CS36" si="6">IF(CR9&gt;=10,60,CN9+AS9)</f>
        <v>60</v>
      </c>
      <c r="CT9" s="30" t="str">
        <f>IF(CR9&gt;=10,"ناجح (ة) الدورة الاولى  ",IF(CP9&lt;10,"مؤجل (ة) "))</f>
        <v xml:space="preserve">ناجح (ة) الدورة الاولى  </v>
      </c>
    </row>
    <row r="10" spans="1:98" ht="15" customHeight="1">
      <c r="B10" s="39">
        <v>2</v>
      </c>
      <c r="C10" s="166" t="s">
        <v>216</v>
      </c>
      <c r="D10" s="166" t="s">
        <v>217</v>
      </c>
      <c r="E10" s="77" t="str">
        <f t="shared" si="0"/>
        <v>بوجمعة</v>
      </c>
      <c r="F10" s="77" t="str">
        <f t="shared" si="0"/>
        <v>فريال</v>
      </c>
      <c r="G10" s="121">
        <v>17.5</v>
      </c>
      <c r="H10" s="9">
        <f t="shared" ref="H10:H36" si="7">IF(G10&gt;=20,6,0)</f>
        <v>0</v>
      </c>
      <c r="I10" s="9">
        <v>1</v>
      </c>
      <c r="J10" s="19">
        <v>21</v>
      </c>
      <c r="K10" s="9">
        <f t="shared" si="1"/>
        <v>0</v>
      </c>
      <c r="L10" s="9">
        <v>1</v>
      </c>
      <c r="M10" s="7">
        <v>20</v>
      </c>
      <c r="N10" s="9">
        <f t="shared" ref="N10:N36" si="8">IF(M10&gt;=20,6,0)</f>
        <v>6</v>
      </c>
      <c r="O10" s="9">
        <v>1</v>
      </c>
      <c r="P10" s="5">
        <f t="shared" ref="P10:P36" si="9">(G10+J10+M10)/6</f>
        <v>9.75</v>
      </c>
      <c r="Q10" s="53">
        <f t="shared" ref="Q10:Q36" si="10">IF(P10&gt;=10,18,H10+K10+N10)</f>
        <v>6</v>
      </c>
      <c r="R10" s="53">
        <f>I10+L10+O10</f>
        <v>3</v>
      </c>
      <c r="S10" s="53">
        <f>IF(R10&gt;=4,2,1)</f>
        <v>1</v>
      </c>
      <c r="T10" s="7">
        <v>18.75</v>
      </c>
      <c r="U10" s="9">
        <f>IF(T10&gt;=20,5,0)</f>
        <v>0</v>
      </c>
      <c r="V10" s="9">
        <v>1</v>
      </c>
      <c r="W10" s="12">
        <v>26</v>
      </c>
      <c r="X10" s="9">
        <f>IF(W10&gt;=20,4,0)</f>
        <v>4</v>
      </c>
      <c r="Y10" s="9">
        <v>1</v>
      </c>
      <c r="Z10" s="126">
        <f>(T10+W10)/4</f>
        <v>11.1875</v>
      </c>
      <c r="AA10" s="8">
        <f>IF(Z10&gt;=10,9,U10+X10)</f>
        <v>9</v>
      </c>
      <c r="AB10" s="8">
        <f>V10+Y10</f>
        <v>2</v>
      </c>
      <c r="AC10" s="8">
        <f>IF(AB10&gt;=3,2,1)</f>
        <v>1</v>
      </c>
      <c r="AD10" s="151">
        <v>7.375</v>
      </c>
      <c r="AE10" s="9">
        <f>IF(AD10&gt;=10,2,0)</f>
        <v>0</v>
      </c>
      <c r="AF10" s="9">
        <v>1</v>
      </c>
      <c r="AG10" s="5">
        <f t="shared" ref="AG10:AG36" si="11">(AD10)</f>
        <v>7.375</v>
      </c>
      <c r="AH10" s="8">
        <f>IF(AG10&gt;=10,2,0)</f>
        <v>0</v>
      </c>
      <c r="AI10" s="8">
        <f>AF10</f>
        <v>1</v>
      </c>
      <c r="AJ10" s="8">
        <f>IF(AI10&gt;=2,2,1)</f>
        <v>1</v>
      </c>
      <c r="AK10" s="55">
        <v>14.87</v>
      </c>
      <c r="AL10" s="9">
        <f t="shared" ref="AL10:AL36" si="12">IF(AK10&gt;=10,1,0)</f>
        <v>1</v>
      </c>
      <c r="AM10" s="9">
        <v>1</v>
      </c>
      <c r="AN10" s="5">
        <f t="shared" ref="AN10:AN36" si="13">AK10</f>
        <v>14.87</v>
      </c>
      <c r="AO10" s="8">
        <f t="shared" ref="AO10:AO36" si="14">IF(AN10&gt;=10,1,0)</f>
        <v>1</v>
      </c>
      <c r="AP10" s="8">
        <f t="shared" ref="AP10:AP36" si="15">AM10</f>
        <v>1</v>
      </c>
      <c r="AQ10" s="8">
        <f t="shared" si="2"/>
        <v>1</v>
      </c>
      <c r="AR10" s="49">
        <f t="shared" ref="AR10:AR36" si="16">(G10+J10+M10+T10+W10+AD10+AK10)/12</f>
        <v>10.457916666666668</v>
      </c>
      <c r="AS10" s="50">
        <f t="shared" ref="AS10:AS36" si="17">IF(AR10&gt;=10,30,AO10+AH10+AA10+Q10)</f>
        <v>30</v>
      </c>
      <c r="AT10" s="50" t="str">
        <f>IF(AR10&gt;=10,"ناجح(ة)  ",IF(AR10&lt;10,"مؤجل (ة) "))</f>
        <v xml:space="preserve">ناجح(ة)  </v>
      </c>
      <c r="AU10" s="50">
        <f>AQ10+AJ10+AC10+S10</f>
        <v>4</v>
      </c>
      <c r="AV10" s="158" t="str">
        <f t="shared" ref="AV10:AV36" si="18">IF(AU10&gt;=5,"2  ",IF(AU10&lt;5,"1 "))</f>
        <v xml:space="preserve">1 </v>
      </c>
      <c r="AW10" s="56" t="s">
        <v>40</v>
      </c>
      <c r="AX10" s="16"/>
      <c r="AY10" s="22">
        <v>2</v>
      </c>
      <c r="AZ10" s="128" t="str">
        <f t="shared" si="3"/>
        <v>بوجمعة</v>
      </c>
      <c r="BA10" s="128" t="str">
        <f t="shared" si="3"/>
        <v>فريال</v>
      </c>
      <c r="BB10" s="184">
        <v>13</v>
      </c>
      <c r="BC10" s="185">
        <f t="shared" ref="BC10:BC36" si="19">IF(BB10&gt;=20,6,0)</f>
        <v>0</v>
      </c>
      <c r="BD10" s="185">
        <v>1</v>
      </c>
      <c r="BE10" s="184">
        <v>23.5</v>
      </c>
      <c r="BF10" s="185">
        <f t="shared" ref="BF10:BF36" si="20">IF(BE10&gt;=20,6,0)</f>
        <v>6</v>
      </c>
      <c r="BG10" s="185">
        <v>1</v>
      </c>
      <c r="BH10" s="184">
        <v>8.5</v>
      </c>
      <c r="BI10" s="185">
        <f t="shared" ref="BI10:BI36" si="21">IF(BH10&gt;=20,6,0)</f>
        <v>0</v>
      </c>
      <c r="BJ10" s="185">
        <v>1</v>
      </c>
      <c r="BK10" s="186">
        <f t="shared" ref="BK10:BK36" si="22">(BB10+BE10+BH10)/6</f>
        <v>7.5</v>
      </c>
      <c r="BL10" s="187">
        <f t="shared" ref="BL10:BL36" si="23">IF(BK10&gt;=10,18,BC10+BF10+BI10)</f>
        <v>6</v>
      </c>
      <c r="BM10" s="187">
        <f t="shared" ref="BM10:BM36" si="24">BD10+BG10+BJ10</f>
        <v>3</v>
      </c>
      <c r="BN10" s="187">
        <f t="shared" ref="BN10:BN36" si="25">IF(BM10&gt;=4,2,1)</f>
        <v>1</v>
      </c>
      <c r="BO10" s="184">
        <v>13.75</v>
      </c>
      <c r="BP10" s="185">
        <f t="shared" si="4"/>
        <v>0</v>
      </c>
      <c r="BQ10" s="185">
        <v>1</v>
      </c>
      <c r="BR10" s="184">
        <v>15</v>
      </c>
      <c r="BS10" s="185">
        <f t="shared" ref="BS10:BS36" si="26">IF(BR10&gt;=10,4,0)</f>
        <v>4</v>
      </c>
      <c r="BT10" s="185">
        <v>1</v>
      </c>
      <c r="BU10" s="194">
        <f t="shared" ref="BU10:BU36" si="27">(BO10+BR10)/3</f>
        <v>9.5833333333333339</v>
      </c>
      <c r="BV10" s="191">
        <f t="shared" ref="BV10:BV36" si="28">IF(BU10&gt;=10,9,BP10+BS10)</f>
        <v>4</v>
      </c>
      <c r="BW10" s="187">
        <f t="shared" ref="BW10:BW36" si="29">BQ10+BT10</f>
        <v>2</v>
      </c>
      <c r="BX10" s="187">
        <f t="shared" ref="BX10:BX36" si="30">IF(BW10&gt;=3,2,1)</f>
        <v>1</v>
      </c>
      <c r="BY10" s="248">
        <v>1</v>
      </c>
      <c r="BZ10" s="183">
        <f t="shared" ref="BZ10:BZ36" si="31">IF(BY10&gt;=10,2,0)</f>
        <v>0</v>
      </c>
      <c r="CA10" s="77">
        <v>1</v>
      </c>
      <c r="CB10" s="190">
        <f t="shared" ref="CB10:CB36" si="32">BY10</f>
        <v>1</v>
      </c>
      <c r="CC10" s="187">
        <f t="shared" ref="CC10:CC36" si="33">BZ10</f>
        <v>0</v>
      </c>
      <c r="CD10" s="187">
        <f t="shared" ref="CD10:CD36" si="34">CA10</f>
        <v>1</v>
      </c>
      <c r="CE10" s="187">
        <f t="shared" ref="CE10:CE36" si="35">IF(CD10&gt;=2,2,1)</f>
        <v>1</v>
      </c>
      <c r="CF10" s="184">
        <v>14</v>
      </c>
      <c r="CG10" s="183">
        <f t="shared" si="5"/>
        <v>1</v>
      </c>
      <c r="CH10" s="77">
        <v>1</v>
      </c>
      <c r="CI10" s="190">
        <f t="shared" ref="CI10:CI36" si="36">CF10</f>
        <v>14</v>
      </c>
      <c r="CJ10" s="191">
        <f t="shared" ref="CJ10:CJ36" si="37">CG10</f>
        <v>1</v>
      </c>
      <c r="CK10" s="195">
        <f t="shared" ref="CK10:CK36" si="38">CH10</f>
        <v>1</v>
      </c>
      <c r="CL10" s="195">
        <f t="shared" ref="CL10:CL36" si="39">IF(CK10&gt;=2,2,1)</f>
        <v>1</v>
      </c>
      <c r="CM10" s="197">
        <f t="shared" ref="CM10:CM36" si="40">(BB10+BE10+BH10+BO10+BR10+BY10+CF10)/11</f>
        <v>8.0681818181818183</v>
      </c>
      <c r="CN10" s="198">
        <f t="shared" ref="CN10:CN36" si="41">IF(CM10&gt;=10,30,BL10+BV10+CC10+CJ10)</f>
        <v>11</v>
      </c>
      <c r="CO10" s="198">
        <f t="shared" ref="CO10:CO36" si="42">BD10+BG10+BJ10+BQ10+BT10+CA10+CH10</f>
        <v>7</v>
      </c>
      <c r="CP10" s="198">
        <f t="shared" ref="CP10:CP36" si="43">IF(CO10&gt;=8,2,1)</f>
        <v>1</v>
      </c>
      <c r="CQ10" s="235" t="str">
        <f t="shared" ref="CQ10:CQ36" si="44">IF(CM10&gt;=10,"ناجح (ة) الدورة الاولى  ",IF(CM10&lt;10,"مؤجل (ة) "))</f>
        <v xml:space="preserve">مؤجل (ة) </v>
      </c>
      <c r="CR10" s="7">
        <f t="shared" ref="CR10:CR36" si="45">(CM10+AR10)/2</f>
        <v>9.263049242424243</v>
      </c>
      <c r="CS10" s="81">
        <f t="shared" si="6"/>
        <v>41</v>
      </c>
      <c r="CT10" s="247" t="str">
        <f t="shared" ref="CT10:CT36" si="46">IF(CR10&gt;=10,"ناجح (ة) الدورة الاولى  ",IF(CP10&lt;10,"مؤجل (ة) "))</f>
        <v xml:space="preserve">مؤجل (ة) </v>
      </c>
    </row>
    <row r="11" spans="1:98" ht="15" customHeight="1">
      <c r="B11" s="39">
        <v>3</v>
      </c>
      <c r="C11" s="166" t="s">
        <v>218</v>
      </c>
      <c r="D11" s="166" t="s">
        <v>219</v>
      </c>
      <c r="E11" s="77" t="str">
        <f t="shared" si="0"/>
        <v>بوشمال</v>
      </c>
      <c r="F11" s="77" t="str">
        <f t="shared" si="0"/>
        <v>منال</v>
      </c>
      <c r="G11" s="121">
        <v>15.25</v>
      </c>
      <c r="H11" s="9">
        <f t="shared" si="7"/>
        <v>0</v>
      </c>
      <c r="I11" s="9">
        <v>1</v>
      </c>
      <c r="J11" s="19">
        <v>16</v>
      </c>
      <c r="K11" s="9">
        <f t="shared" si="1"/>
        <v>0</v>
      </c>
      <c r="L11" s="9">
        <v>1</v>
      </c>
      <c r="M11" s="7">
        <v>16</v>
      </c>
      <c r="N11" s="9">
        <f t="shared" si="8"/>
        <v>0</v>
      </c>
      <c r="O11" s="9">
        <v>1</v>
      </c>
      <c r="P11" s="5">
        <f t="shared" si="9"/>
        <v>7.875</v>
      </c>
      <c r="Q11" s="53">
        <f t="shared" si="10"/>
        <v>0</v>
      </c>
      <c r="R11" s="53">
        <f t="shared" ref="R11:R36" si="47">I11+L11+O11</f>
        <v>3</v>
      </c>
      <c r="S11" s="53">
        <f t="shared" ref="S11:S36" si="48">IF(R11&gt;=4,2,1)</f>
        <v>1</v>
      </c>
      <c r="T11" s="7">
        <v>17.5</v>
      </c>
      <c r="U11" s="9">
        <f t="shared" ref="U11:U36" si="49">IF(T11&gt;=20,5,0)</f>
        <v>0</v>
      </c>
      <c r="V11" s="9">
        <v>1</v>
      </c>
      <c r="W11" s="12">
        <v>25</v>
      </c>
      <c r="X11" s="9">
        <f t="shared" ref="X11:X36" si="50">IF(W11&gt;=20,4,0)</f>
        <v>4</v>
      </c>
      <c r="Y11" s="9">
        <v>1</v>
      </c>
      <c r="Z11" s="126">
        <f t="shared" ref="Z11:Z36" si="51">(T11+W11)/4</f>
        <v>10.625</v>
      </c>
      <c r="AA11" s="8">
        <f t="shared" ref="AA11:AA36" si="52">IF(Z11&gt;=10,9,U11+X11)</f>
        <v>9</v>
      </c>
      <c r="AB11" s="8">
        <f t="shared" ref="AB11:AB36" si="53">V11+Y11</f>
        <v>2</v>
      </c>
      <c r="AC11" s="8">
        <f t="shared" ref="AC11:AC36" si="54">IF(AB11&gt;=3,2,1)</f>
        <v>1</v>
      </c>
      <c r="AD11" s="151">
        <v>7.75</v>
      </c>
      <c r="AE11" s="9">
        <f t="shared" ref="AE11:AE36" si="55">IF(AD11&gt;=10,2,0)</f>
        <v>0</v>
      </c>
      <c r="AF11" s="9">
        <v>1</v>
      </c>
      <c r="AG11" s="5">
        <f t="shared" si="11"/>
        <v>7.75</v>
      </c>
      <c r="AH11" s="8">
        <f t="shared" ref="AH11:AH36" si="56">IF(AG11&gt;=10,2,0)</f>
        <v>0</v>
      </c>
      <c r="AI11" s="8">
        <f t="shared" ref="AI11:AI36" si="57">AF11</f>
        <v>1</v>
      </c>
      <c r="AJ11" s="8">
        <f t="shared" ref="AJ11:AJ36" si="58">IF(AI11&gt;=2,2,1)</f>
        <v>1</v>
      </c>
      <c r="AK11" s="55">
        <v>14.62</v>
      </c>
      <c r="AL11" s="9">
        <f t="shared" si="12"/>
        <v>1</v>
      </c>
      <c r="AM11" s="9">
        <v>1</v>
      </c>
      <c r="AN11" s="5">
        <f t="shared" si="13"/>
        <v>14.62</v>
      </c>
      <c r="AO11" s="8">
        <f t="shared" si="14"/>
        <v>1</v>
      </c>
      <c r="AP11" s="8">
        <f t="shared" si="15"/>
        <v>1</v>
      </c>
      <c r="AQ11" s="8">
        <f t="shared" si="2"/>
        <v>1</v>
      </c>
      <c r="AR11" s="49">
        <f t="shared" si="16"/>
        <v>9.3433333333333337</v>
      </c>
      <c r="AS11" s="50">
        <f t="shared" si="17"/>
        <v>10</v>
      </c>
      <c r="AT11" s="50" t="str">
        <f t="shared" ref="AT11:AT36" si="59">IF(AR11&gt;=10,"ناجح(ة)  ",IF(AR11&lt;10,"مؤجل (ة) "))</f>
        <v xml:space="preserve">مؤجل (ة) </v>
      </c>
      <c r="AU11" s="50">
        <f t="shared" ref="AU11:AU36" si="60">AQ11+AJ11+AC11+S11</f>
        <v>4</v>
      </c>
      <c r="AV11" s="158" t="str">
        <f t="shared" si="18"/>
        <v xml:space="preserve">1 </v>
      </c>
      <c r="AW11" s="56" t="s">
        <v>40</v>
      </c>
      <c r="AX11" s="16"/>
      <c r="AY11" s="70">
        <v>3</v>
      </c>
      <c r="AZ11" s="128" t="str">
        <f t="shared" si="3"/>
        <v>بوشمال</v>
      </c>
      <c r="BA11" s="128" t="str">
        <f t="shared" si="3"/>
        <v>منال</v>
      </c>
      <c r="BB11" s="184">
        <v>12</v>
      </c>
      <c r="BC11" s="185">
        <f t="shared" si="19"/>
        <v>0</v>
      </c>
      <c r="BD11" s="185">
        <v>1</v>
      </c>
      <c r="BE11" s="184">
        <v>15.5</v>
      </c>
      <c r="BF11" s="185">
        <f t="shared" si="20"/>
        <v>0</v>
      </c>
      <c r="BG11" s="185">
        <v>1</v>
      </c>
      <c r="BH11" s="184">
        <v>14.5</v>
      </c>
      <c r="BI11" s="185">
        <f t="shared" si="21"/>
        <v>0</v>
      </c>
      <c r="BJ11" s="185">
        <v>1</v>
      </c>
      <c r="BK11" s="186">
        <f t="shared" si="22"/>
        <v>7</v>
      </c>
      <c r="BL11" s="187">
        <f t="shared" si="23"/>
        <v>0</v>
      </c>
      <c r="BM11" s="187">
        <f t="shared" si="24"/>
        <v>3</v>
      </c>
      <c r="BN11" s="187">
        <f t="shared" si="25"/>
        <v>1</v>
      </c>
      <c r="BO11" s="184">
        <v>15.75</v>
      </c>
      <c r="BP11" s="185">
        <f t="shared" si="4"/>
        <v>0</v>
      </c>
      <c r="BQ11" s="185">
        <v>1</v>
      </c>
      <c r="BR11" s="184">
        <v>14.5</v>
      </c>
      <c r="BS11" s="185">
        <f t="shared" si="26"/>
        <v>4</v>
      </c>
      <c r="BT11" s="185">
        <v>1</v>
      </c>
      <c r="BU11" s="194">
        <f t="shared" si="27"/>
        <v>10.083333333333334</v>
      </c>
      <c r="BV11" s="191">
        <f t="shared" si="28"/>
        <v>9</v>
      </c>
      <c r="BW11" s="187">
        <f t="shared" si="29"/>
        <v>2</v>
      </c>
      <c r="BX11" s="187">
        <f t="shared" si="30"/>
        <v>1</v>
      </c>
      <c r="BY11" s="248">
        <v>3</v>
      </c>
      <c r="BZ11" s="183">
        <f t="shared" si="31"/>
        <v>0</v>
      </c>
      <c r="CA11" s="77">
        <v>1</v>
      </c>
      <c r="CB11" s="190">
        <f t="shared" si="32"/>
        <v>3</v>
      </c>
      <c r="CC11" s="187">
        <f t="shared" si="33"/>
        <v>0</v>
      </c>
      <c r="CD11" s="187">
        <f t="shared" si="34"/>
        <v>1</v>
      </c>
      <c r="CE11" s="187">
        <f t="shared" si="35"/>
        <v>1</v>
      </c>
      <c r="CF11" s="184">
        <v>14.75</v>
      </c>
      <c r="CG11" s="183">
        <f t="shared" si="5"/>
        <v>1</v>
      </c>
      <c r="CH11" s="77">
        <v>1</v>
      </c>
      <c r="CI11" s="190">
        <f t="shared" si="36"/>
        <v>14.75</v>
      </c>
      <c r="CJ11" s="191">
        <f t="shared" si="37"/>
        <v>1</v>
      </c>
      <c r="CK11" s="195">
        <f t="shared" si="38"/>
        <v>1</v>
      </c>
      <c r="CL11" s="195">
        <f t="shared" si="39"/>
        <v>1</v>
      </c>
      <c r="CM11" s="197">
        <f t="shared" si="40"/>
        <v>8.1818181818181817</v>
      </c>
      <c r="CN11" s="198">
        <f t="shared" si="41"/>
        <v>10</v>
      </c>
      <c r="CO11" s="198">
        <f t="shared" si="42"/>
        <v>7</v>
      </c>
      <c r="CP11" s="198">
        <f t="shared" si="43"/>
        <v>1</v>
      </c>
      <c r="CQ11" s="235" t="str">
        <f t="shared" si="44"/>
        <v xml:space="preserve">مؤجل (ة) </v>
      </c>
      <c r="CR11" s="7">
        <f t="shared" si="45"/>
        <v>8.7625757575757568</v>
      </c>
      <c r="CS11" s="81">
        <f t="shared" si="6"/>
        <v>20</v>
      </c>
      <c r="CT11" s="247" t="str">
        <f t="shared" si="46"/>
        <v xml:space="preserve">مؤجل (ة) </v>
      </c>
    </row>
    <row r="12" spans="1:98" s="65" customFormat="1" ht="15" customHeight="1">
      <c r="A12" s="1"/>
      <c r="B12" s="39">
        <v>4</v>
      </c>
      <c r="C12" s="166" t="s">
        <v>207</v>
      </c>
      <c r="D12" s="166" t="s">
        <v>208</v>
      </c>
      <c r="E12" s="77" t="str">
        <f>C12</f>
        <v>بن شعبان</v>
      </c>
      <c r="F12" s="77" t="str">
        <f>D12</f>
        <v>رحمة</v>
      </c>
      <c r="G12" s="121">
        <v>21</v>
      </c>
      <c r="H12" s="9">
        <f>IF(G12&gt;=20,6,0)</f>
        <v>6</v>
      </c>
      <c r="I12" s="9">
        <v>1</v>
      </c>
      <c r="J12" s="19">
        <v>22</v>
      </c>
      <c r="K12" s="9">
        <f t="shared" si="1"/>
        <v>0</v>
      </c>
      <c r="L12" s="9">
        <v>1</v>
      </c>
      <c r="M12" s="7">
        <v>25.75</v>
      </c>
      <c r="N12" s="9">
        <f>IF(M12&gt;=20,6,0)</f>
        <v>6</v>
      </c>
      <c r="O12" s="9">
        <v>1</v>
      </c>
      <c r="P12" s="5">
        <f>(G12+J12+M12)/6</f>
        <v>11.458333333333334</v>
      </c>
      <c r="Q12" s="66">
        <f>IF(P12&gt;=10,18,H12+K12+N12)</f>
        <v>18</v>
      </c>
      <c r="R12" s="66">
        <f>I12+L12+O12</f>
        <v>3</v>
      </c>
      <c r="S12" s="66">
        <f>IF(R12&gt;=4,2,1)</f>
        <v>1</v>
      </c>
      <c r="T12" s="7">
        <v>25.5</v>
      </c>
      <c r="U12" s="9">
        <f>IF(T12&gt;=20,5,0)</f>
        <v>5</v>
      </c>
      <c r="V12" s="9">
        <v>1</v>
      </c>
      <c r="W12" s="12">
        <v>29</v>
      </c>
      <c r="X12" s="9">
        <f>IF(W12&gt;=20,4,0)</f>
        <v>4</v>
      </c>
      <c r="Y12" s="9">
        <v>1</v>
      </c>
      <c r="Z12" s="126">
        <f>(T12+W12)/4</f>
        <v>13.625</v>
      </c>
      <c r="AA12" s="8">
        <f>IF(Z12&gt;=10,9,U12+X12)</f>
        <v>9</v>
      </c>
      <c r="AB12" s="8">
        <f>V12+Y12</f>
        <v>2</v>
      </c>
      <c r="AC12" s="8">
        <f>IF(AB12&gt;=3,2,1)</f>
        <v>1</v>
      </c>
      <c r="AD12" s="151">
        <v>6.625</v>
      </c>
      <c r="AE12" s="9">
        <f>IF(AD12&gt;=10,2,0)</f>
        <v>0</v>
      </c>
      <c r="AF12" s="9">
        <v>1</v>
      </c>
      <c r="AG12" s="5">
        <f t="shared" si="11"/>
        <v>6.625</v>
      </c>
      <c r="AH12" s="8">
        <f>IF(AG12&gt;=10,2,0)</f>
        <v>0</v>
      </c>
      <c r="AI12" s="8">
        <f>AF12</f>
        <v>1</v>
      </c>
      <c r="AJ12" s="8">
        <f>IF(AI12&gt;=2,2,1)</f>
        <v>1</v>
      </c>
      <c r="AK12" s="68">
        <v>8.8699999999999992</v>
      </c>
      <c r="AL12" s="9">
        <f>IF(AK12&gt;=10,1,0)</f>
        <v>0</v>
      </c>
      <c r="AM12" s="9">
        <v>1</v>
      </c>
      <c r="AN12" s="5">
        <f t="shared" si="13"/>
        <v>8.8699999999999992</v>
      </c>
      <c r="AO12" s="8">
        <f>IF(AN12&gt;=10,1,0)</f>
        <v>0</v>
      </c>
      <c r="AP12" s="8">
        <f>AM12</f>
        <v>1</v>
      </c>
      <c r="AQ12" s="8">
        <f>IF(AP12&gt;=2,2,1)</f>
        <v>1</v>
      </c>
      <c r="AR12" s="49">
        <f>(G12+J12+M12+T12+W12+AD12+AK12)/12</f>
        <v>11.562083333333334</v>
      </c>
      <c r="AS12" s="50">
        <f>IF(AR12&gt;=10,30,AO12+AH12+AA12+Q12)</f>
        <v>30</v>
      </c>
      <c r="AT12" s="50" t="str">
        <f>IF(AR12&gt;=10,"ناجح(ة)  ",IF(AR12&lt;10,"مؤجل (ة) "))</f>
        <v xml:space="preserve">ناجح(ة)  </v>
      </c>
      <c r="AU12" s="50">
        <f>AQ12+AJ12+AC12+S12</f>
        <v>4</v>
      </c>
      <c r="AV12" s="158" t="str">
        <f t="shared" si="18"/>
        <v xml:space="preserve">1 </v>
      </c>
      <c r="AW12" s="69" t="s">
        <v>40</v>
      </c>
      <c r="AX12" s="16"/>
      <c r="AY12" s="22">
        <v>4</v>
      </c>
      <c r="AZ12" s="128" t="str">
        <f>C12</f>
        <v>بن شعبان</v>
      </c>
      <c r="BA12" s="128" t="str">
        <f>D12</f>
        <v>رحمة</v>
      </c>
      <c r="BB12" s="184">
        <v>13.75</v>
      </c>
      <c r="BC12" s="185">
        <f>IF(BB12&gt;=20,6,0)</f>
        <v>0</v>
      </c>
      <c r="BD12" s="185">
        <v>1</v>
      </c>
      <c r="BE12" s="184">
        <v>23.25</v>
      </c>
      <c r="BF12" s="185">
        <f>IF(BE12&gt;=20,6,0)</f>
        <v>6</v>
      </c>
      <c r="BG12" s="185">
        <v>1</v>
      </c>
      <c r="BH12" s="184">
        <v>14.5</v>
      </c>
      <c r="BI12" s="185">
        <f>IF(BH12&gt;=20,6,0)</f>
        <v>0</v>
      </c>
      <c r="BJ12" s="185">
        <v>1</v>
      </c>
      <c r="BK12" s="186">
        <f>(BB12+BE12+BH12)/6</f>
        <v>8.5833333333333339</v>
      </c>
      <c r="BL12" s="187">
        <f>IF(BK12&gt;=10,18,BC12+BF12+BI12)</f>
        <v>6</v>
      </c>
      <c r="BM12" s="187">
        <f>BD12+BG12+BJ12</f>
        <v>3</v>
      </c>
      <c r="BN12" s="187">
        <f>IF(BM12&gt;=4,2,1)</f>
        <v>1</v>
      </c>
      <c r="BO12" s="184">
        <v>21.5</v>
      </c>
      <c r="BP12" s="185">
        <f t="shared" si="4"/>
        <v>5</v>
      </c>
      <c r="BQ12" s="185">
        <v>1</v>
      </c>
      <c r="BR12" s="184">
        <v>15.5</v>
      </c>
      <c r="BS12" s="185">
        <f>IF(BR12&gt;=10,4,0)</f>
        <v>4</v>
      </c>
      <c r="BT12" s="185">
        <v>1</v>
      </c>
      <c r="BU12" s="194">
        <f t="shared" si="27"/>
        <v>12.333333333333334</v>
      </c>
      <c r="BV12" s="191">
        <f t="shared" si="28"/>
        <v>9</v>
      </c>
      <c r="BW12" s="187">
        <f>BQ12+BT12</f>
        <v>2</v>
      </c>
      <c r="BX12" s="187">
        <f>IF(BW12&gt;=3,2,1)</f>
        <v>1</v>
      </c>
      <c r="BY12" s="248">
        <v>5</v>
      </c>
      <c r="BZ12" s="183">
        <f>IF(BY12&gt;=10,2,0)</f>
        <v>0</v>
      </c>
      <c r="CA12" s="77">
        <v>1</v>
      </c>
      <c r="CB12" s="190">
        <f t="shared" si="32"/>
        <v>5</v>
      </c>
      <c r="CC12" s="187">
        <f>BZ12</f>
        <v>0</v>
      </c>
      <c r="CD12" s="187">
        <f>CA12</f>
        <v>1</v>
      </c>
      <c r="CE12" s="187">
        <f>IF(CD12&gt;=2,2,1)</f>
        <v>1</v>
      </c>
      <c r="CF12" s="184">
        <v>10.62</v>
      </c>
      <c r="CG12" s="183">
        <f>IF(CF12&gt;=10,1,0)</f>
        <v>1</v>
      </c>
      <c r="CH12" s="77">
        <v>1</v>
      </c>
      <c r="CI12" s="190">
        <f t="shared" si="36"/>
        <v>10.62</v>
      </c>
      <c r="CJ12" s="191">
        <f>CG12</f>
        <v>1</v>
      </c>
      <c r="CK12" s="195">
        <f>CH12</f>
        <v>1</v>
      </c>
      <c r="CL12" s="195">
        <f>IF(CK12&gt;=2,2,1)</f>
        <v>1</v>
      </c>
      <c r="CM12" s="197">
        <f>(BB12+BE12+BH12+BO12+BR12+BY12+CF12)/11</f>
        <v>9.4654545454545467</v>
      </c>
      <c r="CN12" s="198">
        <v>30</v>
      </c>
      <c r="CO12" s="198">
        <f>BD12+BG12+BJ12+BQ12+BT12+CA12+CH12</f>
        <v>7</v>
      </c>
      <c r="CP12" s="198">
        <f>IF(CO12&gt;=8,2,1)</f>
        <v>1</v>
      </c>
      <c r="CQ12" s="235" t="str">
        <f>IF(CM12&gt;=10,"ناجح (ة) الدورة الاولى  ",IF(CM12&lt;10,"مؤجل (ة) "))</f>
        <v xml:space="preserve">مؤجل (ة) </v>
      </c>
      <c r="CR12" s="7">
        <f t="shared" si="45"/>
        <v>10.513768939393941</v>
      </c>
      <c r="CS12" s="81">
        <f t="shared" si="6"/>
        <v>60</v>
      </c>
      <c r="CT12" s="247" t="str">
        <f t="shared" si="46"/>
        <v xml:space="preserve">ناجح (ة) الدورة الاولى  </v>
      </c>
    </row>
    <row r="13" spans="1:98" ht="15" customHeight="1">
      <c r="B13" s="39">
        <v>5</v>
      </c>
      <c r="C13" s="166" t="s">
        <v>220</v>
      </c>
      <c r="D13" s="166" t="s">
        <v>163</v>
      </c>
      <c r="E13" s="77" t="str">
        <f t="shared" ref="E13:E21" si="61">C13</f>
        <v>بوعيشة</v>
      </c>
      <c r="F13" s="77" t="str">
        <f t="shared" ref="F13:F21" si="62">D13</f>
        <v>ريان</v>
      </c>
      <c r="G13" s="121">
        <v>15.25</v>
      </c>
      <c r="H13" s="9">
        <f t="shared" si="7"/>
        <v>0</v>
      </c>
      <c r="I13" s="9">
        <v>1</v>
      </c>
      <c r="J13" s="19">
        <v>17</v>
      </c>
      <c r="K13" s="9">
        <f t="shared" si="1"/>
        <v>0</v>
      </c>
      <c r="L13" s="9">
        <v>1</v>
      </c>
      <c r="M13" s="7">
        <v>21.25</v>
      </c>
      <c r="N13" s="9">
        <f t="shared" si="8"/>
        <v>6</v>
      </c>
      <c r="O13" s="9">
        <v>1</v>
      </c>
      <c r="P13" s="5">
        <f t="shared" si="9"/>
        <v>8.9166666666666661</v>
      </c>
      <c r="Q13" s="53">
        <f t="shared" si="10"/>
        <v>6</v>
      </c>
      <c r="R13" s="53">
        <f t="shared" si="47"/>
        <v>3</v>
      </c>
      <c r="S13" s="53">
        <f t="shared" si="48"/>
        <v>1</v>
      </c>
      <c r="T13" s="7">
        <v>13.5</v>
      </c>
      <c r="U13" s="9">
        <f t="shared" si="49"/>
        <v>0</v>
      </c>
      <c r="V13" s="9">
        <v>1</v>
      </c>
      <c r="W13" s="12">
        <v>23</v>
      </c>
      <c r="X13" s="9">
        <f t="shared" si="50"/>
        <v>4</v>
      </c>
      <c r="Y13" s="9">
        <v>1</v>
      </c>
      <c r="Z13" s="126">
        <f t="shared" si="51"/>
        <v>9.125</v>
      </c>
      <c r="AA13" s="8">
        <f t="shared" si="52"/>
        <v>4</v>
      </c>
      <c r="AB13" s="8">
        <f t="shared" si="53"/>
        <v>2</v>
      </c>
      <c r="AC13" s="8">
        <f t="shared" si="54"/>
        <v>1</v>
      </c>
      <c r="AD13" s="151">
        <v>12</v>
      </c>
      <c r="AE13" s="9">
        <f t="shared" si="55"/>
        <v>2</v>
      </c>
      <c r="AF13" s="9">
        <v>1</v>
      </c>
      <c r="AG13" s="5">
        <f t="shared" si="11"/>
        <v>12</v>
      </c>
      <c r="AH13" s="8">
        <f t="shared" si="56"/>
        <v>2</v>
      </c>
      <c r="AI13" s="8">
        <f t="shared" si="57"/>
        <v>1</v>
      </c>
      <c r="AJ13" s="8">
        <f t="shared" si="58"/>
        <v>1</v>
      </c>
      <c r="AK13" s="55">
        <v>11.12</v>
      </c>
      <c r="AL13" s="9">
        <f t="shared" si="12"/>
        <v>1</v>
      </c>
      <c r="AM13" s="9">
        <v>1</v>
      </c>
      <c r="AN13" s="5">
        <f t="shared" si="13"/>
        <v>11.12</v>
      </c>
      <c r="AO13" s="8">
        <f t="shared" si="14"/>
        <v>1</v>
      </c>
      <c r="AP13" s="8">
        <f t="shared" si="15"/>
        <v>1</v>
      </c>
      <c r="AQ13" s="8">
        <f t="shared" si="2"/>
        <v>1</v>
      </c>
      <c r="AR13" s="49">
        <f t="shared" si="16"/>
        <v>9.4266666666666676</v>
      </c>
      <c r="AS13" s="50">
        <v>30</v>
      </c>
      <c r="AT13" s="50" t="str">
        <f t="shared" si="59"/>
        <v xml:space="preserve">مؤجل (ة) </v>
      </c>
      <c r="AU13" s="50">
        <f t="shared" si="60"/>
        <v>4</v>
      </c>
      <c r="AV13" s="158" t="str">
        <f t="shared" si="18"/>
        <v xml:space="preserve">1 </v>
      </c>
      <c r="AW13" s="56" t="s">
        <v>40</v>
      </c>
      <c r="AX13" s="16"/>
      <c r="AY13" s="70">
        <v>5</v>
      </c>
      <c r="AZ13" s="128" t="str">
        <f t="shared" ref="AZ13:AZ21" si="63">C13</f>
        <v>بوعيشة</v>
      </c>
      <c r="BA13" s="128" t="str">
        <f t="shared" ref="BA13:BA21" si="64">D13</f>
        <v>ريان</v>
      </c>
      <c r="BB13" s="184">
        <v>20.75</v>
      </c>
      <c r="BC13" s="185">
        <f t="shared" si="19"/>
        <v>6</v>
      </c>
      <c r="BD13" s="185">
        <v>1</v>
      </c>
      <c r="BE13" s="184">
        <v>38</v>
      </c>
      <c r="BF13" s="185">
        <f t="shared" si="20"/>
        <v>6</v>
      </c>
      <c r="BG13" s="185">
        <v>1</v>
      </c>
      <c r="BH13" s="184">
        <v>10.5</v>
      </c>
      <c r="BI13" s="185">
        <f t="shared" si="21"/>
        <v>0</v>
      </c>
      <c r="BJ13" s="185">
        <v>1</v>
      </c>
      <c r="BK13" s="186">
        <f t="shared" si="22"/>
        <v>11.541666666666666</v>
      </c>
      <c r="BL13" s="187">
        <f t="shared" si="23"/>
        <v>18</v>
      </c>
      <c r="BM13" s="187">
        <f t="shared" si="24"/>
        <v>3</v>
      </c>
      <c r="BN13" s="187">
        <f t="shared" si="25"/>
        <v>1</v>
      </c>
      <c r="BO13" s="184">
        <v>17</v>
      </c>
      <c r="BP13" s="185">
        <f t="shared" si="4"/>
        <v>0</v>
      </c>
      <c r="BQ13" s="185">
        <v>1</v>
      </c>
      <c r="BR13" s="184">
        <v>15.5</v>
      </c>
      <c r="BS13" s="185">
        <f t="shared" si="26"/>
        <v>4</v>
      </c>
      <c r="BT13" s="185">
        <v>1</v>
      </c>
      <c r="BU13" s="194">
        <f t="shared" si="27"/>
        <v>10.833333333333334</v>
      </c>
      <c r="BV13" s="191">
        <f t="shared" si="28"/>
        <v>9</v>
      </c>
      <c r="BW13" s="187">
        <f t="shared" si="29"/>
        <v>2</v>
      </c>
      <c r="BX13" s="187">
        <f t="shared" si="30"/>
        <v>1</v>
      </c>
      <c r="BY13" s="248">
        <v>6</v>
      </c>
      <c r="BZ13" s="183">
        <f t="shared" si="31"/>
        <v>0</v>
      </c>
      <c r="CA13" s="77">
        <v>1</v>
      </c>
      <c r="CB13" s="190">
        <f t="shared" si="32"/>
        <v>6</v>
      </c>
      <c r="CC13" s="187">
        <f t="shared" si="33"/>
        <v>0</v>
      </c>
      <c r="CD13" s="187">
        <f t="shared" si="34"/>
        <v>1</v>
      </c>
      <c r="CE13" s="187">
        <f t="shared" si="35"/>
        <v>1</v>
      </c>
      <c r="CF13" s="184">
        <v>11.37</v>
      </c>
      <c r="CG13" s="183">
        <f t="shared" si="5"/>
        <v>1</v>
      </c>
      <c r="CH13" s="77">
        <v>1</v>
      </c>
      <c r="CI13" s="190">
        <f t="shared" si="36"/>
        <v>11.37</v>
      </c>
      <c r="CJ13" s="191">
        <f t="shared" si="37"/>
        <v>1</v>
      </c>
      <c r="CK13" s="195">
        <f t="shared" si="38"/>
        <v>1</v>
      </c>
      <c r="CL13" s="195">
        <f t="shared" si="39"/>
        <v>1</v>
      </c>
      <c r="CM13" s="197">
        <f t="shared" si="40"/>
        <v>10.82909090909091</v>
      </c>
      <c r="CN13" s="198">
        <f t="shared" si="41"/>
        <v>30</v>
      </c>
      <c r="CO13" s="198">
        <f t="shared" si="42"/>
        <v>7</v>
      </c>
      <c r="CP13" s="198">
        <f t="shared" si="43"/>
        <v>1</v>
      </c>
      <c r="CQ13" s="235" t="str">
        <f t="shared" si="44"/>
        <v xml:space="preserve">ناجح (ة) الدورة الاولى  </v>
      </c>
      <c r="CR13" s="7">
        <f t="shared" si="45"/>
        <v>10.127878787878789</v>
      </c>
      <c r="CS13" s="81">
        <f t="shared" si="6"/>
        <v>60</v>
      </c>
      <c r="CT13" s="247" t="str">
        <f t="shared" si="46"/>
        <v xml:space="preserve">ناجح (ة) الدورة الاولى  </v>
      </c>
    </row>
    <row r="14" spans="1:98" ht="15" customHeight="1">
      <c r="B14" s="39">
        <v>6</v>
      </c>
      <c r="C14" s="166" t="s">
        <v>69</v>
      </c>
      <c r="D14" s="166" t="s">
        <v>221</v>
      </c>
      <c r="E14" s="77" t="str">
        <f t="shared" si="61"/>
        <v>بوفطيمة</v>
      </c>
      <c r="F14" s="77" t="str">
        <f t="shared" si="62"/>
        <v>محمد الشريف</v>
      </c>
      <c r="G14" s="121">
        <v>10.5</v>
      </c>
      <c r="H14" s="9">
        <f t="shared" si="7"/>
        <v>0</v>
      </c>
      <c r="I14" s="9">
        <v>1</v>
      </c>
      <c r="J14" s="19">
        <v>17.5</v>
      </c>
      <c r="K14" s="9">
        <f t="shared" si="1"/>
        <v>0</v>
      </c>
      <c r="L14" s="9">
        <v>1</v>
      </c>
      <c r="M14" s="7">
        <v>15.25</v>
      </c>
      <c r="N14" s="9">
        <f t="shared" si="8"/>
        <v>0</v>
      </c>
      <c r="O14" s="9">
        <v>1</v>
      </c>
      <c r="P14" s="5">
        <f t="shared" si="9"/>
        <v>7.208333333333333</v>
      </c>
      <c r="Q14" s="53">
        <f t="shared" si="10"/>
        <v>0</v>
      </c>
      <c r="R14" s="53">
        <f t="shared" si="47"/>
        <v>3</v>
      </c>
      <c r="S14" s="53">
        <f t="shared" si="48"/>
        <v>1</v>
      </c>
      <c r="T14" s="7">
        <v>23.25</v>
      </c>
      <c r="U14" s="9">
        <f t="shared" si="49"/>
        <v>5</v>
      </c>
      <c r="V14" s="9">
        <v>1</v>
      </c>
      <c r="W14" s="12">
        <v>22</v>
      </c>
      <c r="X14" s="9">
        <f t="shared" si="50"/>
        <v>4</v>
      </c>
      <c r="Y14" s="9">
        <v>1</v>
      </c>
      <c r="Z14" s="126">
        <f t="shared" si="51"/>
        <v>11.3125</v>
      </c>
      <c r="AA14" s="8">
        <f t="shared" si="52"/>
        <v>9</v>
      </c>
      <c r="AB14" s="8">
        <f t="shared" si="53"/>
        <v>2</v>
      </c>
      <c r="AC14" s="8">
        <f t="shared" si="54"/>
        <v>1</v>
      </c>
      <c r="AD14" s="151">
        <v>5.75</v>
      </c>
      <c r="AE14" s="9">
        <f t="shared" si="55"/>
        <v>0</v>
      </c>
      <c r="AF14" s="9">
        <v>1</v>
      </c>
      <c r="AG14" s="5">
        <f t="shared" si="11"/>
        <v>5.75</v>
      </c>
      <c r="AH14" s="8">
        <f t="shared" si="56"/>
        <v>0</v>
      </c>
      <c r="AI14" s="8">
        <f t="shared" si="57"/>
        <v>1</v>
      </c>
      <c r="AJ14" s="8">
        <f t="shared" si="58"/>
        <v>1</v>
      </c>
      <c r="AK14" s="55">
        <v>13.25</v>
      </c>
      <c r="AL14" s="9">
        <f t="shared" si="12"/>
        <v>1</v>
      </c>
      <c r="AM14" s="9">
        <v>1</v>
      </c>
      <c r="AN14" s="5">
        <f t="shared" si="13"/>
        <v>13.25</v>
      </c>
      <c r="AO14" s="8">
        <f t="shared" si="14"/>
        <v>1</v>
      </c>
      <c r="AP14" s="8">
        <f t="shared" si="15"/>
        <v>1</v>
      </c>
      <c r="AQ14" s="8">
        <f t="shared" si="2"/>
        <v>1</v>
      </c>
      <c r="AR14" s="49">
        <f t="shared" si="16"/>
        <v>8.9583333333333339</v>
      </c>
      <c r="AS14" s="50">
        <f t="shared" si="17"/>
        <v>10</v>
      </c>
      <c r="AT14" s="50" t="str">
        <f t="shared" si="59"/>
        <v xml:space="preserve">مؤجل (ة) </v>
      </c>
      <c r="AU14" s="50">
        <f t="shared" si="60"/>
        <v>4</v>
      </c>
      <c r="AV14" s="158" t="str">
        <f t="shared" si="18"/>
        <v xml:space="preserve">1 </v>
      </c>
      <c r="AW14" s="56" t="s">
        <v>40</v>
      </c>
      <c r="AX14" s="16"/>
      <c r="AY14" s="22">
        <v>6</v>
      </c>
      <c r="AZ14" s="128" t="str">
        <f t="shared" si="63"/>
        <v>بوفطيمة</v>
      </c>
      <c r="BA14" s="128" t="str">
        <f t="shared" si="64"/>
        <v>محمد الشريف</v>
      </c>
      <c r="BB14" s="184">
        <v>14.25</v>
      </c>
      <c r="BC14" s="185">
        <f t="shared" si="19"/>
        <v>0</v>
      </c>
      <c r="BD14" s="185">
        <v>1</v>
      </c>
      <c r="BE14" s="184">
        <v>17.25</v>
      </c>
      <c r="BF14" s="185">
        <f t="shared" si="20"/>
        <v>0</v>
      </c>
      <c r="BG14" s="185">
        <v>1</v>
      </c>
      <c r="BH14" s="184">
        <v>7</v>
      </c>
      <c r="BI14" s="185">
        <f t="shared" si="21"/>
        <v>0</v>
      </c>
      <c r="BJ14" s="185">
        <v>1</v>
      </c>
      <c r="BK14" s="186">
        <f t="shared" si="22"/>
        <v>6.416666666666667</v>
      </c>
      <c r="BL14" s="187">
        <f t="shared" si="23"/>
        <v>0</v>
      </c>
      <c r="BM14" s="187">
        <f t="shared" si="24"/>
        <v>3</v>
      </c>
      <c r="BN14" s="187">
        <f t="shared" si="25"/>
        <v>1</v>
      </c>
      <c r="BO14" s="184">
        <v>10.25</v>
      </c>
      <c r="BP14" s="185">
        <f t="shared" si="4"/>
        <v>0</v>
      </c>
      <c r="BQ14" s="185">
        <v>1</v>
      </c>
      <c r="BR14" s="184">
        <v>14</v>
      </c>
      <c r="BS14" s="185">
        <f t="shared" si="26"/>
        <v>4</v>
      </c>
      <c r="BT14" s="185">
        <v>1</v>
      </c>
      <c r="BU14" s="194">
        <f t="shared" si="27"/>
        <v>8.0833333333333339</v>
      </c>
      <c r="BV14" s="191">
        <f t="shared" si="28"/>
        <v>4</v>
      </c>
      <c r="BW14" s="187">
        <f t="shared" si="29"/>
        <v>2</v>
      </c>
      <c r="BX14" s="187">
        <f t="shared" si="30"/>
        <v>1</v>
      </c>
      <c r="BY14" s="248">
        <v>3</v>
      </c>
      <c r="BZ14" s="183">
        <f t="shared" si="31"/>
        <v>0</v>
      </c>
      <c r="CA14" s="77">
        <v>1</v>
      </c>
      <c r="CB14" s="190">
        <f t="shared" si="32"/>
        <v>3</v>
      </c>
      <c r="CC14" s="187">
        <f t="shared" si="33"/>
        <v>0</v>
      </c>
      <c r="CD14" s="187">
        <f t="shared" si="34"/>
        <v>1</v>
      </c>
      <c r="CE14" s="187">
        <f t="shared" si="35"/>
        <v>1</v>
      </c>
      <c r="CF14" s="184">
        <v>14.75</v>
      </c>
      <c r="CG14" s="183">
        <f t="shared" si="5"/>
        <v>1</v>
      </c>
      <c r="CH14" s="77">
        <v>1</v>
      </c>
      <c r="CI14" s="190">
        <f t="shared" si="36"/>
        <v>14.75</v>
      </c>
      <c r="CJ14" s="191">
        <f t="shared" si="37"/>
        <v>1</v>
      </c>
      <c r="CK14" s="195">
        <f t="shared" si="38"/>
        <v>1</v>
      </c>
      <c r="CL14" s="195">
        <f t="shared" si="39"/>
        <v>1</v>
      </c>
      <c r="CM14" s="197">
        <f t="shared" si="40"/>
        <v>7.3181818181818183</v>
      </c>
      <c r="CN14" s="198">
        <f t="shared" si="41"/>
        <v>5</v>
      </c>
      <c r="CO14" s="198">
        <f t="shared" si="42"/>
        <v>7</v>
      </c>
      <c r="CP14" s="198">
        <f t="shared" si="43"/>
        <v>1</v>
      </c>
      <c r="CQ14" s="235" t="str">
        <f t="shared" si="44"/>
        <v xml:space="preserve">مؤجل (ة) </v>
      </c>
      <c r="CR14" s="7">
        <f t="shared" si="45"/>
        <v>8.1382575757575761</v>
      </c>
      <c r="CS14" s="81">
        <f t="shared" si="6"/>
        <v>15</v>
      </c>
      <c r="CT14" s="247" t="str">
        <f t="shared" si="46"/>
        <v xml:space="preserve">مؤجل (ة) </v>
      </c>
    </row>
    <row r="15" spans="1:98" ht="15" customHeight="1">
      <c r="B15" s="39">
        <v>7</v>
      </c>
      <c r="C15" s="166" t="s">
        <v>279</v>
      </c>
      <c r="D15" s="166" t="s">
        <v>80</v>
      </c>
      <c r="E15" s="77" t="str">
        <f t="shared" si="61"/>
        <v>جداي م</v>
      </c>
      <c r="F15" s="77" t="str">
        <f t="shared" si="62"/>
        <v>أحلام</v>
      </c>
      <c r="G15" s="121">
        <v>20</v>
      </c>
      <c r="H15" s="9">
        <f>IF(G15&gt;=20,6,0)</f>
        <v>6</v>
      </c>
      <c r="I15" s="9">
        <v>1</v>
      </c>
      <c r="J15" s="19">
        <v>12</v>
      </c>
      <c r="K15" s="9">
        <f t="shared" si="1"/>
        <v>0</v>
      </c>
      <c r="L15" s="9">
        <v>1</v>
      </c>
      <c r="M15" s="7">
        <v>20</v>
      </c>
      <c r="N15" s="9">
        <f>IF(M15&gt;=20,6,0)</f>
        <v>6</v>
      </c>
      <c r="O15" s="9">
        <v>1</v>
      </c>
      <c r="P15" s="5">
        <f>(G15+J15+M15)/6</f>
        <v>8.6666666666666661</v>
      </c>
      <c r="Q15" s="53">
        <f>IF(P15&gt;=10,18,H15+K15+N15)</f>
        <v>12</v>
      </c>
      <c r="R15" s="53">
        <f>I15+L15+O15</f>
        <v>3</v>
      </c>
      <c r="S15" s="53">
        <f>IF(R15&gt;=4,2,1)</f>
        <v>1</v>
      </c>
      <c r="T15" s="90">
        <v>15</v>
      </c>
      <c r="U15" s="91">
        <f>IF(T15&gt;=20,5,0)</f>
        <v>0</v>
      </c>
      <c r="V15" s="91">
        <v>1</v>
      </c>
      <c r="W15" s="92">
        <v>27</v>
      </c>
      <c r="X15" s="91">
        <f>IF(W15&gt;=20,4,0)</f>
        <v>4</v>
      </c>
      <c r="Y15" s="9">
        <v>1</v>
      </c>
      <c r="Z15" s="126">
        <f>(T15+W15)/4</f>
        <v>10.5</v>
      </c>
      <c r="AA15" s="8">
        <f>IF(Z15&gt;=10,9,U15+X15)</f>
        <v>9</v>
      </c>
      <c r="AB15" s="8">
        <f>V15+Y15</f>
        <v>2</v>
      </c>
      <c r="AC15" s="8">
        <f>IF(AB15&gt;=3,2,1)</f>
        <v>1</v>
      </c>
      <c r="AD15" s="152">
        <v>12.25</v>
      </c>
      <c r="AE15" s="9">
        <f>IF(AD15&gt;=10,2,0)</f>
        <v>2</v>
      </c>
      <c r="AF15" s="9">
        <v>1</v>
      </c>
      <c r="AG15" s="5">
        <f t="shared" si="11"/>
        <v>12.25</v>
      </c>
      <c r="AH15" s="8">
        <f>IF(AG15&gt;=10,2,0)</f>
        <v>2</v>
      </c>
      <c r="AI15" s="8">
        <f>AF15</f>
        <v>1</v>
      </c>
      <c r="AJ15" s="8">
        <f>IF(AI15&gt;=2,2,1)</f>
        <v>1</v>
      </c>
      <c r="AK15" s="55">
        <v>8.5</v>
      </c>
      <c r="AL15" s="9">
        <f>IF(AK15&gt;=10,1,0)</f>
        <v>0</v>
      </c>
      <c r="AM15" s="9">
        <v>1</v>
      </c>
      <c r="AN15" s="5">
        <f t="shared" si="13"/>
        <v>8.5</v>
      </c>
      <c r="AO15" s="8">
        <f>IF(AN15&gt;=10,1,0)</f>
        <v>0</v>
      </c>
      <c r="AP15" s="8">
        <f>AM15</f>
        <v>1</v>
      </c>
      <c r="AQ15" s="8">
        <f>IF(AP15&gt;=2,2,1)</f>
        <v>1</v>
      </c>
      <c r="AR15" s="49">
        <f>(G15+J15+M15+T15+W15+AD15+AK15)/12</f>
        <v>9.5625</v>
      </c>
      <c r="AS15" s="50">
        <f>IF(AR15&gt;=10,30,AO15+AH15+AA15+Q15)</f>
        <v>23</v>
      </c>
      <c r="AT15" s="50" t="str">
        <f>IF(AR15&gt;=10,"ناجح(ة)  ",IF(AR15&lt;10,"مؤجل (ة) "))</f>
        <v xml:space="preserve">مؤجل (ة) </v>
      </c>
      <c r="AU15" s="50">
        <f>AQ15+AJ15+AC15+S15</f>
        <v>4</v>
      </c>
      <c r="AV15" s="158" t="str">
        <f t="shared" si="18"/>
        <v xml:space="preserve">1 </v>
      </c>
      <c r="AW15" s="56" t="s">
        <v>40</v>
      </c>
      <c r="AX15" s="16"/>
      <c r="AY15" s="70">
        <v>7</v>
      </c>
      <c r="AZ15" s="128" t="str">
        <f t="shared" si="63"/>
        <v>جداي م</v>
      </c>
      <c r="BA15" s="128" t="str">
        <f t="shared" si="64"/>
        <v>أحلام</v>
      </c>
      <c r="BB15" s="184">
        <v>20</v>
      </c>
      <c r="BC15" s="185">
        <f>IF(BB15&gt;=20,6,0)</f>
        <v>6</v>
      </c>
      <c r="BD15" s="185">
        <v>1</v>
      </c>
      <c r="BE15" s="188">
        <v>21.25</v>
      </c>
      <c r="BF15" s="185">
        <f>IF(BE15&gt;=20,6,0)</f>
        <v>6</v>
      </c>
      <c r="BG15" s="185">
        <v>1</v>
      </c>
      <c r="BH15" s="184">
        <v>9.5</v>
      </c>
      <c r="BI15" s="185">
        <f>IF(BH15&gt;=20,6,0)</f>
        <v>0</v>
      </c>
      <c r="BJ15" s="185">
        <v>1</v>
      </c>
      <c r="BK15" s="186">
        <f>(BB15+BE15+BH15)/6</f>
        <v>8.4583333333333339</v>
      </c>
      <c r="BL15" s="187">
        <f>IF(BK15&gt;=10,18,BC15+BF15+BI15)</f>
        <v>12</v>
      </c>
      <c r="BM15" s="187">
        <f>BD15+BG15+BJ15</f>
        <v>3</v>
      </c>
      <c r="BN15" s="187">
        <f>IF(BM15&gt;=4,2,1)</f>
        <v>1</v>
      </c>
      <c r="BO15" s="184">
        <v>14.5</v>
      </c>
      <c r="BP15" s="185">
        <f t="shared" si="4"/>
        <v>0</v>
      </c>
      <c r="BQ15" s="185">
        <v>1</v>
      </c>
      <c r="BR15" s="188">
        <v>14</v>
      </c>
      <c r="BS15" s="185">
        <f>IF(BR15&gt;=10,4,0)</f>
        <v>4</v>
      </c>
      <c r="BT15" s="185">
        <v>1</v>
      </c>
      <c r="BU15" s="194">
        <f t="shared" si="27"/>
        <v>9.5</v>
      </c>
      <c r="BV15" s="191">
        <f t="shared" si="28"/>
        <v>4</v>
      </c>
      <c r="BW15" s="187">
        <f>BQ15+BT15</f>
        <v>2</v>
      </c>
      <c r="BX15" s="187">
        <f>IF(BW15&gt;=3,2,1)</f>
        <v>1</v>
      </c>
      <c r="BY15" s="250">
        <v>10</v>
      </c>
      <c r="BZ15" s="183">
        <f>IF(BY15&gt;=10,2,0)</f>
        <v>2</v>
      </c>
      <c r="CA15" s="77">
        <v>1</v>
      </c>
      <c r="CB15" s="190">
        <f t="shared" si="32"/>
        <v>10</v>
      </c>
      <c r="CC15" s="187">
        <f>BZ15</f>
        <v>2</v>
      </c>
      <c r="CD15" s="187">
        <f>CA15</f>
        <v>1</v>
      </c>
      <c r="CE15" s="187">
        <f>IF(CD15&gt;=2,2,1)</f>
        <v>1</v>
      </c>
      <c r="CF15" s="184">
        <v>11.25</v>
      </c>
      <c r="CG15" s="183">
        <f>IF(CF15&gt;=10,1,0)</f>
        <v>1</v>
      </c>
      <c r="CH15" s="77">
        <v>1</v>
      </c>
      <c r="CI15" s="190">
        <f t="shared" si="36"/>
        <v>11.25</v>
      </c>
      <c r="CJ15" s="191">
        <f>CG15</f>
        <v>1</v>
      </c>
      <c r="CK15" s="195">
        <f>CH15</f>
        <v>1</v>
      </c>
      <c r="CL15" s="195">
        <f>IF(CK15&gt;=2,2,1)</f>
        <v>1</v>
      </c>
      <c r="CM15" s="197">
        <f>(BB15+BE15+BH15+BO15+BR15+BY15+CF15)/11</f>
        <v>9.1363636363636367</v>
      </c>
      <c r="CN15" s="198">
        <f>IF(CM15&gt;=10,30,BL15+BV15+CC15+CJ15)</f>
        <v>19</v>
      </c>
      <c r="CO15" s="198">
        <f>BD15+BG15+BJ15+BQ15+BT15+CA15+CH15</f>
        <v>7</v>
      </c>
      <c r="CP15" s="198">
        <f>IF(CO15&gt;=8,2,1)</f>
        <v>1</v>
      </c>
      <c r="CQ15" s="235" t="str">
        <f>IF(CM15&gt;=10,"ناجح (ة) الدورة الاولى  ",IF(CM15&lt;10,"مؤجل (ة) "))</f>
        <v xml:space="preserve">مؤجل (ة) </v>
      </c>
      <c r="CR15" s="7">
        <f t="shared" si="45"/>
        <v>9.3494318181818183</v>
      </c>
      <c r="CS15" s="81">
        <f t="shared" si="6"/>
        <v>42</v>
      </c>
      <c r="CT15" s="247" t="str">
        <f t="shared" si="46"/>
        <v xml:space="preserve">مؤجل (ة) </v>
      </c>
    </row>
    <row r="16" spans="1:98" ht="15" customHeight="1">
      <c r="B16" s="39">
        <v>8</v>
      </c>
      <c r="C16" s="166" t="s">
        <v>280</v>
      </c>
      <c r="D16" s="166" t="s">
        <v>79</v>
      </c>
      <c r="E16" s="77" t="str">
        <f t="shared" si="61"/>
        <v>حشاني م</v>
      </c>
      <c r="F16" s="77" t="str">
        <f t="shared" si="62"/>
        <v>أسماء</v>
      </c>
      <c r="G16" s="96">
        <v>20</v>
      </c>
      <c r="H16" s="9">
        <f>IF(G16&gt;=20,6,0)</f>
        <v>6</v>
      </c>
      <c r="I16" s="9">
        <v>1</v>
      </c>
      <c r="J16" s="19">
        <v>14</v>
      </c>
      <c r="K16" s="9">
        <f t="shared" si="1"/>
        <v>0</v>
      </c>
      <c r="L16" s="9">
        <v>1</v>
      </c>
      <c r="M16" s="7">
        <v>23.25</v>
      </c>
      <c r="N16" s="9">
        <f>IF(M16&gt;=20,6,0)</f>
        <v>6</v>
      </c>
      <c r="O16" s="9">
        <v>1</v>
      </c>
      <c r="P16" s="5">
        <f>(G16+J16+M16)/6</f>
        <v>9.5416666666666661</v>
      </c>
      <c r="Q16" s="53">
        <f>IF(P16&gt;=10,18,H16+K16+N16)</f>
        <v>12</v>
      </c>
      <c r="R16" s="53">
        <f>I16+L16+O16</f>
        <v>3</v>
      </c>
      <c r="S16" s="53">
        <f>IF(R16&gt;=4,2,1)</f>
        <v>1</v>
      </c>
      <c r="T16" s="90">
        <v>18.25</v>
      </c>
      <c r="U16" s="91">
        <f>IF(T16&gt;=20,5,0)</f>
        <v>0</v>
      </c>
      <c r="V16" s="91">
        <v>1</v>
      </c>
      <c r="W16" s="92">
        <v>26</v>
      </c>
      <c r="X16" s="91">
        <f>IF(W16&gt;=20,4,0)</f>
        <v>4</v>
      </c>
      <c r="Y16" s="9">
        <v>1</v>
      </c>
      <c r="Z16" s="126">
        <f>(T16+W16)/4</f>
        <v>11.0625</v>
      </c>
      <c r="AA16" s="8">
        <f>IF(Z16&gt;=10,9,U16+X16)</f>
        <v>9</v>
      </c>
      <c r="AB16" s="8">
        <f>V16+Y16</f>
        <v>2</v>
      </c>
      <c r="AC16" s="8">
        <f>IF(AB16&gt;=3,2,1)</f>
        <v>1</v>
      </c>
      <c r="AD16" s="152">
        <v>10</v>
      </c>
      <c r="AE16" s="9">
        <f>IF(AD16&gt;=10,2,0)</f>
        <v>2</v>
      </c>
      <c r="AF16" s="9">
        <v>1</v>
      </c>
      <c r="AG16" s="5">
        <f t="shared" si="11"/>
        <v>10</v>
      </c>
      <c r="AH16" s="8">
        <f>IF(AG16&gt;=10,2,0)</f>
        <v>2</v>
      </c>
      <c r="AI16" s="8">
        <f>AF16</f>
        <v>1</v>
      </c>
      <c r="AJ16" s="8">
        <f>IF(AI16&gt;=2,2,1)</f>
        <v>1</v>
      </c>
      <c r="AK16" s="93">
        <v>12.5</v>
      </c>
      <c r="AL16" s="9">
        <f>IF(AK16&gt;=10,1,0)</f>
        <v>1</v>
      </c>
      <c r="AM16" s="9">
        <v>1</v>
      </c>
      <c r="AN16" s="5">
        <f t="shared" si="13"/>
        <v>12.5</v>
      </c>
      <c r="AO16" s="8">
        <f>IF(AN16&gt;=10,1,0)</f>
        <v>1</v>
      </c>
      <c r="AP16" s="8">
        <f>AM16</f>
        <v>1</v>
      </c>
      <c r="AQ16" s="8">
        <f>IF(AP16&gt;=2,2,1)</f>
        <v>1</v>
      </c>
      <c r="AR16" s="49">
        <f>(G16+J16+M16+T16+W16+AD16+AK16)/12</f>
        <v>10.333333333333334</v>
      </c>
      <c r="AS16" s="50">
        <f>IF(AR16&gt;=10,30,AO16+AH16+AA16+Q16)</f>
        <v>30</v>
      </c>
      <c r="AT16" s="50" t="str">
        <f>IF(AR16&gt;=10,"ناجح(ة)  ",IF(AR16&lt;10,"مؤجل (ة) "))</f>
        <v xml:space="preserve">ناجح(ة)  </v>
      </c>
      <c r="AU16" s="50">
        <f>AQ16+AJ16+AC16+S16</f>
        <v>4</v>
      </c>
      <c r="AV16" s="158" t="str">
        <f t="shared" si="18"/>
        <v xml:space="preserve">1 </v>
      </c>
      <c r="AW16" s="56" t="s">
        <v>40</v>
      </c>
      <c r="AX16" s="16"/>
      <c r="AY16" s="22">
        <v>8</v>
      </c>
      <c r="AZ16" s="128" t="str">
        <f t="shared" si="63"/>
        <v>حشاني م</v>
      </c>
      <c r="BA16" s="128" t="str">
        <f t="shared" si="64"/>
        <v>أسماء</v>
      </c>
      <c r="BB16" s="184">
        <v>14.5</v>
      </c>
      <c r="BC16" s="185">
        <f>IF(BB16&gt;=20,6,0)</f>
        <v>0</v>
      </c>
      <c r="BD16" s="185">
        <v>1</v>
      </c>
      <c r="BE16" s="188">
        <v>25</v>
      </c>
      <c r="BF16" s="185">
        <f>IF(BE16&gt;=20,6,0)</f>
        <v>6</v>
      </c>
      <c r="BG16" s="185">
        <v>1</v>
      </c>
      <c r="BH16" s="184">
        <v>13</v>
      </c>
      <c r="BI16" s="185">
        <f>IF(BH16&gt;=20,6,0)</f>
        <v>0</v>
      </c>
      <c r="BJ16" s="185">
        <v>1</v>
      </c>
      <c r="BK16" s="186">
        <f>(BB16+BE16+BH16)/6</f>
        <v>8.75</v>
      </c>
      <c r="BL16" s="187">
        <f>IF(BK16&gt;=10,18,BC16+BF16+BI16)</f>
        <v>6</v>
      </c>
      <c r="BM16" s="187">
        <f>BD16+BG16+BJ16</f>
        <v>3</v>
      </c>
      <c r="BN16" s="187">
        <f>IF(BM16&gt;=4,2,1)</f>
        <v>1</v>
      </c>
      <c r="BO16" s="184">
        <v>24.25</v>
      </c>
      <c r="BP16" s="185">
        <f t="shared" si="4"/>
        <v>5</v>
      </c>
      <c r="BQ16" s="185">
        <v>1</v>
      </c>
      <c r="BR16" s="188">
        <v>14.5</v>
      </c>
      <c r="BS16" s="185">
        <f>IF(BR16&gt;=10,4,0)</f>
        <v>4</v>
      </c>
      <c r="BT16" s="185">
        <v>1</v>
      </c>
      <c r="BU16" s="194">
        <f t="shared" si="27"/>
        <v>12.916666666666666</v>
      </c>
      <c r="BV16" s="191">
        <f t="shared" si="28"/>
        <v>9</v>
      </c>
      <c r="BW16" s="187">
        <f>BQ16+BT16</f>
        <v>2</v>
      </c>
      <c r="BX16" s="187">
        <f>IF(BW16&gt;=3,2,1)</f>
        <v>1</v>
      </c>
      <c r="BY16" s="250">
        <v>10</v>
      </c>
      <c r="BZ16" s="183">
        <f>IF(BY16&gt;=10,2,0)</f>
        <v>2</v>
      </c>
      <c r="CA16" s="77">
        <v>1</v>
      </c>
      <c r="CB16" s="190">
        <f t="shared" si="32"/>
        <v>10</v>
      </c>
      <c r="CC16" s="187">
        <f>BZ16</f>
        <v>2</v>
      </c>
      <c r="CD16" s="187">
        <f>CA16</f>
        <v>1</v>
      </c>
      <c r="CE16" s="187">
        <f>IF(CD16&gt;=2,2,1)</f>
        <v>1</v>
      </c>
      <c r="CF16" s="184">
        <v>13</v>
      </c>
      <c r="CG16" s="183">
        <f>IF(CF16&gt;=10,1,0)</f>
        <v>1</v>
      </c>
      <c r="CH16" s="77">
        <v>1</v>
      </c>
      <c r="CI16" s="190">
        <f t="shared" si="36"/>
        <v>13</v>
      </c>
      <c r="CJ16" s="191">
        <f>CG16</f>
        <v>1</v>
      </c>
      <c r="CK16" s="195">
        <f>CH16</f>
        <v>1</v>
      </c>
      <c r="CL16" s="195">
        <f>IF(CK16&gt;=2,2,1)</f>
        <v>1</v>
      </c>
      <c r="CM16" s="197">
        <f>(BB16+BE16+BH16+BO16+BR16+BY16+CF16)/11</f>
        <v>10.386363636363637</v>
      </c>
      <c r="CN16" s="198">
        <f>IF(CM16&gt;=10,30,BL16+BV16+CC16+CJ16)</f>
        <v>30</v>
      </c>
      <c r="CO16" s="198">
        <f>BD16+BG16+BJ16+BQ16+BT16+CA16+CH16</f>
        <v>7</v>
      </c>
      <c r="CP16" s="198">
        <f>IF(CO16&gt;=8,2,1)</f>
        <v>1</v>
      </c>
      <c r="CQ16" s="235" t="str">
        <f>IF(CM16&gt;=10,"ناجح (ة) الدورة الاولى  ",IF(CM16&lt;10,"مؤجل (ة) "))</f>
        <v xml:space="preserve">ناجح (ة) الدورة الاولى  </v>
      </c>
      <c r="CR16" s="7">
        <f t="shared" si="45"/>
        <v>10.359848484848484</v>
      </c>
      <c r="CS16" s="81">
        <f t="shared" si="6"/>
        <v>60</v>
      </c>
      <c r="CT16" s="247" t="str">
        <f t="shared" si="46"/>
        <v xml:space="preserve">ناجح (ة) الدورة الاولى  </v>
      </c>
    </row>
    <row r="17" spans="1:98" ht="15" customHeight="1">
      <c r="B17" s="39">
        <v>9</v>
      </c>
      <c r="C17" s="166" t="s">
        <v>70</v>
      </c>
      <c r="D17" s="166" t="s">
        <v>222</v>
      </c>
      <c r="E17" s="77" t="str">
        <f t="shared" si="61"/>
        <v>حمايدي</v>
      </c>
      <c r="F17" s="77" t="str">
        <f t="shared" si="62"/>
        <v>جناة</v>
      </c>
      <c r="G17" s="121">
        <v>20</v>
      </c>
      <c r="H17" s="9">
        <f t="shared" si="7"/>
        <v>6</v>
      </c>
      <c r="I17" s="9">
        <v>1</v>
      </c>
      <c r="J17" s="19">
        <v>17</v>
      </c>
      <c r="K17" s="9">
        <f t="shared" si="1"/>
        <v>0</v>
      </c>
      <c r="L17" s="9">
        <v>1</v>
      </c>
      <c r="M17" s="7">
        <v>20</v>
      </c>
      <c r="N17" s="9">
        <f t="shared" si="8"/>
        <v>6</v>
      </c>
      <c r="O17" s="9">
        <v>1</v>
      </c>
      <c r="P17" s="5">
        <f t="shared" si="9"/>
        <v>9.5</v>
      </c>
      <c r="Q17" s="53">
        <f t="shared" si="10"/>
        <v>12</v>
      </c>
      <c r="R17" s="53">
        <f t="shared" si="47"/>
        <v>3</v>
      </c>
      <c r="S17" s="53">
        <f t="shared" si="48"/>
        <v>1</v>
      </c>
      <c r="T17" s="7">
        <v>12.75</v>
      </c>
      <c r="U17" s="9">
        <f t="shared" si="49"/>
        <v>0</v>
      </c>
      <c r="V17" s="9">
        <v>1</v>
      </c>
      <c r="W17" s="12">
        <v>28</v>
      </c>
      <c r="X17" s="9">
        <f t="shared" si="50"/>
        <v>4</v>
      </c>
      <c r="Y17" s="9">
        <v>1</v>
      </c>
      <c r="Z17" s="126">
        <f t="shared" si="51"/>
        <v>10.1875</v>
      </c>
      <c r="AA17" s="8">
        <f t="shared" si="52"/>
        <v>9</v>
      </c>
      <c r="AB17" s="8">
        <f t="shared" si="53"/>
        <v>2</v>
      </c>
      <c r="AC17" s="8">
        <f t="shared" si="54"/>
        <v>1</v>
      </c>
      <c r="AD17" s="151">
        <v>8.25</v>
      </c>
      <c r="AE17" s="9">
        <f t="shared" si="55"/>
        <v>0</v>
      </c>
      <c r="AF17" s="9">
        <v>1</v>
      </c>
      <c r="AG17" s="5">
        <f t="shared" si="11"/>
        <v>8.25</v>
      </c>
      <c r="AH17" s="8">
        <f t="shared" si="56"/>
        <v>0</v>
      </c>
      <c r="AI17" s="8">
        <f t="shared" si="57"/>
        <v>1</v>
      </c>
      <c r="AJ17" s="8">
        <f t="shared" si="58"/>
        <v>1</v>
      </c>
      <c r="AK17" s="55">
        <v>8.6199999999999992</v>
      </c>
      <c r="AL17" s="9">
        <f t="shared" si="12"/>
        <v>0</v>
      </c>
      <c r="AM17" s="9">
        <v>1</v>
      </c>
      <c r="AN17" s="5">
        <f t="shared" si="13"/>
        <v>8.6199999999999992</v>
      </c>
      <c r="AO17" s="8">
        <f t="shared" si="14"/>
        <v>0</v>
      </c>
      <c r="AP17" s="8">
        <f t="shared" si="15"/>
        <v>1</v>
      </c>
      <c r="AQ17" s="8">
        <f t="shared" si="2"/>
        <v>1</v>
      </c>
      <c r="AR17" s="49">
        <f t="shared" si="16"/>
        <v>9.5516666666666676</v>
      </c>
      <c r="AS17" s="50">
        <f t="shared" si="17"/>
        <v>21</v>
      </c>
      <c r="AT17" s="50" t="str">
        <f t="shared" si="59"/>
        <v xml:space="preserve">مؤجل (ة) </v>
      </c>
      <c r="AU17" s="50">
        <f t="shared" si="60"/>
        <v>4</v>
      </c>
      <c r="AV17" s="158" t="str">
        <f t="shared" si="18"/>
        <v xml:space="preserve">1 </v>
      </c>
      <c r="AW17" s="56" t="s">
        <v>40</v>
      </c>
      <c r="AX17" s="16"/>
      <c r="AY17" s="70">
        <v>9</v>
      </c>
      <c r="AZ17" s="128" t="str">
        <f t="shared" si="63"/>
        <v>حمايدي</v>
      </c>
      <c r="BA17" s="128" t="str">
        <f t="shared" si="64"/>
        <v>جناة</v>
      </c>
      <c r="BB17" s="184">
        <v>15.75</v>
      </c>
      <c r="BC17" s="185">
        <f t="shared" si="19"/>
        <v>0</v>
      </c>
      <c r="BD17" s="185">
        <v>1</v>
      </c>
      <c r="BE17" s="184">
        <v>20.5</v>
      </c>
      <c r="BF17" s="185">
        <f t="shared" si="20"/>
        <v>6</v>
      </c>
      <c r="BG17" s="185">
        <v>1</v>
      </c>
      <c r="BH17" s="184">
        <v>11</v>
      </c>
      <c r="BI17" s="185">
        <f t="shared" si="21"/>
        <v>0</v>
      </c>
      <c r="BJ17" s="185">
        <v>1</v>
      </c>
      <c r="BK17" s="186">
        <f t="shared" si="22"/>
        <v>7.875</v>
      </c>
      <c r="BL17" s="187">
        <f t="shared" si="23"/>
        <v>6</v>
      </c>
      <c r="BM17" s="187">
        <f t="shared" si="24"/>
        <v>3</v>
      </c>
      <c r="BN17" s="187">
        <f t="shared" si="25"/>
        <v>1</v>
      </c>
      <c r="BO17" s="184">
        <v>23.25</v>
      </c>
      <c r="BP17" s="185">
        <f t="shared" si="4"/>
        <v>5</v>
      </c>
      <c r="BQ17" s="185">
        <v>1</v>
      </c>
      <c r="BR17" s="184">
        <v>15.5</v>
      </c>
      <c r="BS17" s="185">
        <f t="shared" si="26"/>
        <v>4</v>
      </c>
      <c r="BT17" s="185">
        <v>1</v>
      </c>
      <c r="BU17" s="194">
        <f t="shared" si="27"/>
        <v>12.916666666666666</v>
      </c>
      <c r="BV17" s="191">
        <f t="shared" si="28"/>
        <v>9</v>
      </c>
      <c r="BW17" s="187">
        <f t="shared" si="29"/>
        <v>2</v>
      </c>
      <c r="BX17" s="187">
        <f t="shared" si="30"/>
        <v>1</v>
      </c>
      <c r="BY17" s="248">
        <v>4</v>
      </c>
      <c r="BZ17" s="183">
        <f t="shared" si="31"/>
        <v>0</v>
      </c>
      <c r="CA17" s="77">
        <v>1</v>
      </c>
      <c r="CB17" s="190">
        <f t="shared" si="32"/>
        <v>4</v>
      </c>
      <c r="CC17" s="187">
        <f t="shared" si="33"/>
        <v>0</v>
      </c>
      <c r="CD17" s="187">
        <f t="shared" si="34"/>
        <v>1</v>
      </c>
      <c r="CE17" s="187">
        <f t="shared" si="35"/>
        <v>1</v>
      </c>
      <c r="CF17" s="184">
        <v>10.5</v>
      </c>
      <c r="CG17" s="183">
        <f t="shared" si="5"/>
        <v>1</v>
      </c>
      <c r="CH17" s="77">
        <v>1</v>
      </c>
      <c r="CI17" s="190">
        <f t="shared" si="36"/>
        <v>10.5</v>
      </c>
      <c r="CJ17" s="191">
        <f t="shared" si="37"/>
        <v>1</v>
      </c>
      <c r="CK17" s="195">
        <f t="shared" si="38"/>
        <v>1</v>
      </c>
      <c r="CL17" s="195">
        <f t="shared" si="39"/>
        <v>1</v>
      </c>
      <c r="CM17" s="197">
        <f t="shared" si="40"/>
        <v>9.1363636363636367</v>
      </c>
      <c r="CN17" s="198">
        <f t="shared" si="41"/>
        <v>16</v>
      </c>
      <c r="CO17" s="198">
        <f t="shared" si="42"/>
        <v>7</v>
      </c>
      <c r="CP17" s="198">
        <f t="shared" si="43"/>
        <v>1</v>
      </c>
      <c r="CQ17" s="235" t="str">
        <f t="shared" si="44"/>
        <v xml:space="preserve">مؤجل (ة) </v>
      </c>
      <c r="CR17" s="7">
        <f t="shared" si="45"/>
        <v>9.3440151515151513</v>
      </c>
      <c r="CS17" s="81">
        <f t="shared" si="6"/>
        <v>37</v>
      </c>
      <c r="CT17" s="247" t="str">
        <f t="shared" si="46"/>
        <v xml:space="preserve">مؤجل (ة) </v>
      </c>
    </row>
    <row r="18" spans="1:98" s="42" customFormat="1" ht="15" customHeight="1">
      <c r="A18" s="1"/>
      <c r="B18" s="39">
        <v>10</v>
      </c>
      <c r="C18" s="166" t="s">
        <v>223</v>
      </c>
      <c r="D18" s="166" t="s">
        <v>224</v>
      </c>
      <c r="E18" s="77" t="str">
        <f t="shared" si="61"/>
        <v>حمود</v>
      </c>
      <c r="F18" s="77" t="str">
        <f t="shared" si="62"/>
        <v>صونيا</v>
      </c>
      <c r="G18" s="121">
        <v>16</v>
      </c>
      <c r="H18" s="9">
        <f t="shared" si="7"/>
        <v>0</v>
      </c>
      <c r="I18" s="9">
        <v>1</v>
      </c>
      <c r="J18" s="19">
        <v>12</v>
      </c>
      <c r="K18" s="9">
        <f t="shared" si="1"/>
        <v>0</v>
      </c>
      <c r="L18" s="9">
        <v>1</v>
      </c>
      <c r="M18" s="7">
        <v>23</v>
      </c>
      <c r="N18" s="9">
        <f t="shared" si="8"/>
        <v>6</v>
      </c>
      <c r="O18" s="9">
        <v>1</v>
      </c>
      <c r="P18" s="5">
        <f t="shared" si="9"/>
        <v>8.5</v>
      </c>
      <c r="Q18" s="53">
        <f t="shared" si="10"/>
        <v>6</v>
      </c>
      <c r="R18" s="53">
        <f t="shared" si="47"/>
        <v>3</v>
      </c>
      <c r="S18" s="53">
        <f t="shared" si="48"/>
        <v>1</v>
      </c>
      <c r="T18" s="7">
        <v>16.75</v>
      </c>
      <c r="U18" s="9">
        <f t="shared" si="49"/>
        <v>0</v>
      </c>
      <c r="V18" s="9">
        <v>1</v>
      </c>
      <c r="W18" s="12">
        <v>25</v>
      </c>
      <c r="X18" s="9">
        <f t="shared" si="50"/>
        <v>4</v>
      </c>
      <c r="Y18" s="9">
        <v>1</v>
      </c>
      <c r="Z18" s="126">
        <f t="shared" si="51"/>
        <v>10.4375</v>
      </c>
      <c r="AA18" s="8">
        <f t="shared" si="52"/>
        <v>9</v>
      </c>
      <c r="AB18" s="8">
        <f t="shared" si="53"/>
        <v>2</v>
      </c>
      <c r="AC18" s="8">
        <f t="shared" si="54"/>
        <v>1</v>
      </c>
      <c r="AD18" s="151">
        <v>10</v>
      </c>
      <c r="AE18" s="9">
        <f t="shared" si="55"/>
        <v>2</v>
      </c>
      <c r="AF18" s="9">
        <v>1</v>
      </c>
      <c r="AG18" s="5">
        <f t="shared" si="11"/>
        <v>10</v>
      </c>
      <c r="AH18" s="8">
        <f t="shared" si="56"/>
        <v>2</v>
      </c>
      <c r="AI18" s="8">
        <f t="shared" si="57"/>
        <v>1</v>
      </c>
      <c r="AJ18" s="8">
        <f t="shared" si="58"/>
        <v>1</v>
      </c>
      <c r="AK18" s="55">
        <v>11.12</v>
      </c>
      <c r="AL18" s="9">
        <f t="shared" si="12"/>
        <v>1</v>
      </c>
      <c r="AM18" s="9">
        <v>1</v>
      </c>
      <c r="AN18" s="5">
        <f t="shared" si="13"/>
        <v>11.12</v>
      </c>
      <c r="AO18" s="8">
        <f t="shared" si="14"/>
        <v>1</v>
      </c>
      <c r="AP18" s="8">
        <f t="shared" si="15"/>
        <v>1</v>
      </c>
      <c r="AQ18" s="8">
        <f t="shared" si="2"/>
        <v>1</v>
      </c>
      <c r="AR18" s="49">
        <f t="shared" si="16"/>
        <v>9.4891666666666676</v>
      </c>
      <c r="AS18" s="50">
        <f t="shared" si="17"/>
        <v>18</v>
      </c>
      <c r="AT18" s="50" t="str">
        <f t="shared" si="59"/>
        <v xml:space="preserve">مؤجل (ة) </v>
      </c>
      <c r="AU18" s="50">
        <f t="shared" si="60"/>
        <v>4</v>
      </c>
      <c r="AV18" s="158" t="str">
        <f t="shared" si="18"/>
        <v xml:space="preserve">1 </v>
      </c>
      <c r="AW18" s="56" t="s">
        <v>40</v>
      </c>
      <c r="AX18" s="16"/>
      <c r="AY18" s="22">
        <v>10</v>
      </c>
      <c r="AZ18" s="128" t="str">
        <f t="shared" si="63"/>
        <v>حمود</v>
      </c>
      <c r="BA18" s="128" t="str">
        <f t="shared" si="64"/>
        <v>صونيا</v>
      </c>
      <c r="BB18" s="184">
        <v>13</v>
      </c>
      <c r="BC18" s="185">
        <f>IF(BB18&gt;=20,6,0)</f>
        <v>0</v>
      </c>
      <c r="BD18" s="185">
        <v>1</v>
      </c>
      <c r="BE18" s="184">
        <v>18.5</v>
      </c>
      <c r="BF18" s="185">
        <f>IF(BE18&gt;=20,6,0)</f>
        <v>0</v>
      </c>
      <c r="BG18" s="185">
        <v>1</v>
      </c>
      <c r="BH18" s="184">
        <v>6.5</v>
      </c>
      <c r="BI18" s="185">
        <f>IF(BH18&gt;=20,6,0)</f>
        <v>0</v>
      </c>
      <c r="BJ18" s="185">
        <v>1</v>
      </c>
      <c r="BK18" s="186">
        <f>(BB18+BE18+BH18)/6</f>
        <v>6.333333333333333</v>
      </c>
      <c r="BL18" s="187">
        <f>IF(BK18&gt;=10,18,BC18+BF18+BI18)</f>
        <v>0</v>
      </c>
      <c r="BM18" s="187">
        <f>BD18+BG18+BJ18</f>
        <v>3</v>
      </c>
      <c r="BN18" s="187">
        <f>IF(BM18&gt;=4,2,1)</f>
        <v>1</v>
      </c>
      <c r="BO18" s="184">
        <v>15.25</v>
      </c>
      <c r="BP18" s="185">
        <f t="shared" si="4"/>
        <v>0</v>
      </c>
      <c r="BQ18" s="185">
        <v>1</v>
      </c>
      <c r="BR18" s="184">
        <v>15.5</v>
      </c>
      <c r="BS18" s="185">
        <f>IF(BR18&gt;=10,4,0)</f>
        <v>4</v>
      </c>
      <c r="BT18" s="185">
        <v>1</v>
      </c>
      <c r="BU18" s="194">
        <f t="shared" si="27"/>
        <v>10.25</v>
      </c>
      <c r="BV18" s="191">
        <f t="shared" si="28"/>
        <v>9</v>
      </c>
      <c r="BW18" s="187">
        <f>BQ18+BT18</f>
        <v>2</v>
      </c>
      <c r="BX18" s="187">
        <f>IF(BW18&gt;=3,2,1)</f>
        <v>1</v>
      </c>
      <c r="BY18" s="248">
        <v>6</v>
      </c>
      <c r="BZ18" s="183">
        <f t="shared" si="31"/>
        <v>0</v>
      </c>
      <c r="CA18" s="77">
        <v>1</v>
      </c>
      <c r="CB18" s="190">
        <f t="shared" si="32"/>
        <v>6</v>
      </c>
      <c r="CC18" s="187">
        <f>BZ18</f>
        <v>0</v>
      </c>
      <c r="CD18" s="187">
        <f>CA18</f>
        <v>1</v>
      </c>
      <c r="CE18" s="187">
        <f>IF(CD18&gt;=2,2,1)</f>
        <v>1</v>
      </c>
      <c r="CF18" s="184">
        <v>9.1199999999999992</v>
      </c>
      <c r="CG18" s="183">
        <f>IF(CF18&gt;=10,1,0)</f>
        <v>0</v>
      </c>
      <c r="CH18" s="77">
        <v>1</v>
      </c>
      <c r="CI18" s="190">
        <f t="shared" si="36"/>
        <v>9.1199999999999992</v>
      </c>
      <c r="CJ18" s="191">
        <f>CG18</f>
        <v>0</v>
      </c>
      <c r="CK18" s="195">
        <f>CH18</f>
        <v>1</v>
      </c>
      <c r="CL18" s="195">
        <f>IF(CK18&gt;=2,2,1)</f>
        <v>1</v>
      </c>
      <c r="CM18" s="197">
        <f>(BB18+BE18+BH18+BO18+BR18+BY18+CF18)/11</f>
        <v>7.624545454545455</v>
      </c>
      <c r="CN18" s="198">
        <f>IF(CM18&gt;=10,30,BL18+BV18+CC18+CJ18)</f>
        <v>9</v>
      </c>
      <c r="CO18" s="198">
        <f>BD18+BG18+BJ18+BQ18+BT18+CA18+CH18</f>
        <v>7</v>
      </c>
      <c r="CP18" s="198">
        <f>IF(CO18&gt;=8,2,1)</f>
        <v>1</v>
      </c>
      <c r="CQ18" s="235" t="str">
        <f>IF(CM18&gt;=10,"ناجح (ة) الدورة الاولى  ",IF(CM18&lt;10,"مؤجل (ة) "))</f>
        <v xml:space="preserve">مؤجل (ة) </v>
      </c>
      <c r="CR18" s="7">
        <f t="shared" si="45"/>
        <v>8.5568560606060622</v>
      </c>
      <c r="CS18" s="81">
        <f t="shared" si="6"/>
        <v>27</v>
      </c>
      <c r="CT18" s="247" t="str">
        <f t="shared" si="46"/>
        <v xml:space="preserve">مؤجل (ة) </v>
      </c>
    </row>
    <row r="19" spans="1:98" ht="15" customHeight="1">
      <c r="B19" s="39">
        <v>11</v>
      </c>
      <c r="C19" s="166" t="s">
        <v>225</v>
      </c>
      <c r="D19" s="166" t="s">
        <v>81</v>
      </c>
      <c r="E19" s="77" t="str">
        <f t="shared" si="61"/>
        <v>خوالدية</v>
      </c>
      <c r="F19" s="77" t="str">
        <f t="shared" si="62"/>
        <v>زكرياء</v>
      </c>
      <c r="G19" s="121">
        <v>20</v>
      </c>
      <c r="H19" s="9">
        <f t="shared" si="7"/>
        <v>6</v>
      </c>
      <c r="I19" s="9">
        <v>1</v>
      </c>
      <c r="J19" s="19">
        <v>20.75</v>
      </c>
      <c r="K19" s="9">
        <f t="shared" si="1"/>
        <v>0</v>
      </c>
      <c r="L19" s="9">
        <v>1</v>
      </c>
      <c r="M19" s="7">
        <v>20</v>
      </c>
      <c r="N19" s="9">
        <f t="shared" si="8"/>
        <v>6</v>
      </c>
      <c r="O19" s="9">
        <v>1</v>
      </c>
      <c r="P19" s="5">
        <f t="shared" si="9"/>
        <v>10.125</v>
      </c>
      <c r="Q19" s="53">
        <f t="shared" si="10"/>
        <v>18</v>
      </c>
      <c r="R19" s="53">
        <f t="shared" si="47"/>
        <v>3</v>
      </c>
      <c r="S19" s="53">
        <f t="shared" si="48"/>
        <v>1</v>
      </c>
      <c r="T19" s="7">
        <v>24</v>
      </c>
      <c r="U19" s="9">
        <f t="shared" si="49"/>
        <v>5</v>
      </c>
      <c r="V19" s="9">
        <v>1</v>
      </c>
      <c r="W19" s="12">
        <v>26</v>
      </c>
      <c r="X19" s="9">
        <f t="shared" si="50"/>
        <v>4</v>
      </c>
      <c r="Y19" s="9">
        <v>1</v>
      </c>
      <c r="Z19" s="126">
        <f t="shared" si="51"/>
        <v>12.5</v>
      </c>
      <c r="AA19" s="8">
        <f t="shared" si="52"/>
        <v>9</v>
      </c>
      <c r="AB19" s="8">
        <f t="shared" si="53"/>
        <v>2</v>
      </c>
      <c r="AC19" s="8">
        <f t="shared" si="54"/>
        <v>1</v>
      </c>
      <c r="AD19" s="151">
        <v>8.875</v>
      </c>
      <c r="AE19" s="9">
        <f t="shared" si="55"/>
        <v>0</v>
      </c>
      <c r="AF19" s="9">
        <v>1</v>
      </c>
      <c r="AG19" s="5">
        <f t="shared" si="11"/>
        <v>8.875</v>
      </c>
      <c r="AH19" s="8">
        <f t="shared" si="56"/>
        <v>0</v>
      </c>
      <c r="AI19" s="8">
        <f t="shared" si="57"/>
        <v>1</v>
      </c>
      <c r="AJ19" s="8">
        <f t="shared" si="58"/>
        <v>1</v>
      </c>
      <c r="AK19" s="55">
        <v>10</v>
      </c>
      <c r="AL19" s="9">
        <f t="shared" si="12"/>
        <v>1</v>
      </c>
      <c r="AM19" s="9">
        <v>1</v>
      </c>
      <c r="AN19" s="5">
        <f t="shared" si="13"/>
        <v>10</v>
      </c>
      <c r="AO19" s="8">
        <f t="shared" si="14"/>
        <v>1</v>
      </c>
      <c r="AP19" s="8">
        <f t="shared" si="15"/>
        <v>1</v>
      </c>
      <c r="AQ19" s="8">
        <f t="shared" si="2"/>
        <v>1</v>
      </c>
      <c r="AR19" s="49">
        <f t="shared" si="16"/>
        <v>10.802083333333334</v>
      </c>
      <c r="AS19" s="50">
        <f t="shared" si="17"/>
        <v>30</v>
      </c>
      <c r="AT19" s="50" t="str">
        <f t="shared" si="59"/>
        <v xml:space="preserve">ناجح(ة)  </v>
      </c>
      <c r="AU19" s="50">
        <f t="shared" si="60"/>
        <v>4</v>
      </c>
      <c r="AV19" s="158" t="str">
        <f t="shared" si="18"/>
        <v xml:space="preserve">1 </v>
      </c>
      <c r="AW19" s="56" t="s">
        <v>40</v>
      </c>
      <c r="AX19" s="16"/>
      <c r="AY19" s="70">
        <v>11</v>
      </c>
      <c r="AZ19" s="128" t="str">
        <f t="shared" si="63"/>
        <v>خوالدية</v>
      </c>
      <c r="BA19" s="128" t="str">
        <f t="shared" si="64"/>
        <v>زكرياء</v>
      </c>
      <c r="BB19" s="184">
        <v>19.25</v>
      </c>
      <c r="BC19" s="185">
        <f t="shared" si="19"/>
        <v>0</v>
      </c>
      <c r="BD19" s="185">
        <v>1</v>
      </c>
      <c r="BE19" s="184">
        <v>21.5</v>
      </c>
      <c r="BF19" s="185">
        <f t="shared" si="20"/>
        <v>6</v>
      </c>
      <c r="BG19" s="185">
        <v>1</v>
      </c>
      <c r="BH19" s="184">
        <v>10.5</v>
      </c>
      <c r="BI19" s="185">
        <f t="shared" si="21"/>
        <v>0</v>
      </c>
      <c r="BJ19" s="185">
        <v>1</v>
      </c>
      <c r="BK19" s="186">
        <f t="shared" si="22"/>
        <v>8.5416666666666661</v>
      </c>
      <c r="BL19" s="187">
        <f t="shared" si="23"/>
        <v>6</v>
      </c>
      <c r="BM19" s="187">
        <f t="shared" si="24"/>
        <v>3</v>
      </c>
      <c r="BN19" s="187">
        <f t="shared" si="25"/>
        <v>1</v>
      </c>
      <c r="BO19" s="184">
        <v>22</v>
      </c>
      <c r="BP19" s="185">
        <f t="shared" si="4"/>
        <v>5</v>
      </c>
      <c r="BQ19" s="185">
        <v>1</v>
      </c>
      <c r="BR19" s="184">
        <v>14.5</v>
      </c>
      <c r="BS19" s="185">
        <f t="shared" si="26"/>
        <v>4</v>
      </c>
      <c r="BT19" s="185">
        <v>1</v>
      </c>
      <c r="BU19" s="194">
        <f t="shared" si="27"/>
        <v>12.166666666666666</v>
      </c>
      <c r="BV19" s="191">
        <f t="shared" si="28"/>
        <v>9</v>
      </c>
      <c r="BW19" s="187">
        <f t="shared" si="29"/>
        <v>2</v>
      </c>
      <c r="BX19" s="187">
        <f t="shared" si="30"/>
        <v>1</v>
      </c>
      <c r="BY19" s="248">
        <v>4</v>
      </c>
      <c r="BZ19" s="183">
        <f t="shared" si="31"/>
        <v>0</v>
      </c>
      <c r="CA19" s="77">
        <v>1</v>
      </c>
      <c r="CB19" s="190">
        <f t="shared" si="32"/>
        <v>4</v>
      </c>
      <c r="CC19" s="187">
        <f t="shared" si="33"/>
        <v>0</v>
      </c>
      <c r="CD19" s="187">
        <f t="shared" si="34"/>
        <v>1</v>
      </c>
      <c r="CE19" s="187">
        <f t="shared" si="35"/>
        <v>1</v>
      </c>
      <c r="CF19" s="184">
        <v>13.37</v>
      </c>
      <c r="CG19" s="183">
        <f t="shared" si="5"/>
        <v>1</v>
      </c>
      <c r="CH19" s="77">
        <v>1</v>
      </c>
      <c r="CI19" s="190">
        <f t="shared" si="36"/>
        <v>13.37</v>
      </c>
      <c r="CJ19" s="191">
        <f t="shared" si="37"/>
        <v>1</v>
      </c>
      <c r="CK19" s="195">
        <f t="shared" si="38"/>
        <v>1</v>
      </c>
      <c r="CL19" s="195">
        <f t="shared" si="39"/>
        <v>1</v>
      </c>
      <c r="CM19" s="197">
        <f t="shared" si="40"/>
        <v>9.5563636363636366</v>
      </c>
      <c r="CN19" s="198">
        <v>30</v>
      </c>
      <c r="CO19" s="198">
        <f t="shared" si="42"/>
        <v>7</v>
      </c>
      <c r="CP19" s="198">
        <f t="shared" si="43"/>
        <v>1</v>
      </c>
      <c r="CQ19" s="235" t="str">
        <f t="shared" si="44"/>
        <v xml:space="preserve">مؤجل (ة) </v>
      </c>
      <c r="CR19" s="7">
        <f t="shared" si="45"/>
        <v>10.179223484848485</v>
      </c>
      <c r="CS19" s="81">
        <f t="shared" si="6"/>
        <v>60</v>
      </c>
      <c r="CT19" s="247" t="str">
        <f t="shared" si="46"/>
        <v xml:space="preserve">ناجح (ة) الدورة الاولى  </v>
      </c>
    </row>
    <row r="20" spans="1:98" ht="15" customHeight="1">
      <c r="B20" s="39">
        <v>12</v>
      </c>
      <c r="C20" s="166" t="s">
        <v>71</v>
      </c>
      <c r="D20" s="166" t="s">
        <v>72</v>
      </c>
      <c r="E20" s="77" t="str">
        <f t="shared" si="61"/>
        <v>درايدي</v>
      </c>
      <c r="F20" s="77" t="str">
        <f t="shared" si="62"/>
        <v>محمد شكيب</v>
      </c>
      <c r="G20" s="121">
        <v>23.5</v>
      </c>
      <c r="H20" s="9">
        <f t="shared" si="7"/>
        <v>6</v>
      </c>
      <c r="I20" s="9">
        <v>1</v>
      </c>
      <c r="J20" s="19">
        <v>20</v>
      </c>
      <c r="K20" s="9">
        <f t="shared" si="1"/>
        <v>6</v>
      </c>
      <c r="L20" s="9">
        <v>1</v>
      </c>
      <c r="M20" s="7">
        <v>20</v>
      </c>
      <c r="N20" s="9">
        <f t="shared" si="8"/>
        <v>6</v>
      </c>
      <c r="O20" s="9">
        <v>1</v>
      </c>
      <c r="P20" s="5">
        <f t="shared" si="9"/>
        <v>10.583333333333334</v>
      </c>
      <c r="Q20" s="53">
        <f t="shared" si="10"/>
        <v>18</v>
      </c>
      <c r="R20" s="53">
        <f t="shared" si="47"/>
        <v>3</v>
      </c>
      <c r="S20" s="53">
        <f t="shared" si="48"/>
        <v>1</v>
      </c>
      <c r="T20" s="7">
        <v>17.25</v>
      </c>
      <c r="U20" s="9">
        <f t="shared" si="49"/>
        <v>0</v>
      </c>
      <c r="V20" s="9">
        <v>1</v>
      </c>
      <c r="W20" s="12">
        <v>26</v>
      </c>
      <c r="X20" s="9">
        <f t="shared" si="50"/>
        <v>4</v>
      </c>
      <c r="Y20" s="9">
        <v>1</v>
      </c>
      <c r="Z20" s="126">
        <f t="shared" si="51"/>
        <v>10.8125</v>
      </c>
      <c r="AA20" s="8">
        <f t="shared" si="52"/>
        <v>9</v>
      </c>
      <c r="AB20" s="8">
        <f t="shared" si="53"/>
        <v>2</v>
      </c>
      <c r="AC20" s="8">
        <f t="shared" si="54"/>
        <v>1</v>
      </c>
      <c r="AD20" s="151">
        <v>8.3699999999999992</v>
      </c>
      <c r="AE20" s="9">
        <f t="shared" si="55"/>
        <v>0</v>
      </c>
      <c r="AF20" s="9">
        <v>1</v>
      </c>
      <c r="AG20" s="5">
        <f t="shared" si="11"/>
        <v>8.3699999999999992</v>
      </c>
      <c r="AH20" s="8">
        <f t="shared" si="56"/>
        <v>0</v>
      </c>
      <c r="AI20" s="8">
        <f t="shared" si="57"/>
        <v>1</v>
      </c>
      <c r="AJ20" s="8">
        <f t="shared" si="58"/>
        <v>1</v>
      </c>
      <c r="AK20" s="55">
        <v>12</v>
      </c>
      <c r="AL20" s="9">
        <f t="shared" si="12"/>
        <v>1</v>
      </c>
      <c r="AM20" s="9">
        <v>1</v>
      </c>
      <c r="AN20" s="5">
        <f t="shared" si="13"/>
        <v>12</v>
      </c>
      <c r="AO20" s="8">
        <f t="shared" si="14"/>
        <v>1</v>
      </c>
      <c r="AP20" s="8">
        <f t="shared" si="15"/>
        <v>1</v>
      </c>
      <c r="AQ20" s="8">
        <f t="shared" si="2"/>
        <v>1</v>
      </c>
      <c r="AR20" s="49">
        <f t="shared" si="16"/>
        <v>10.593333333333334</v>
      </c>
      <c r="AS20" s="50">
        <f t="shared" si="17"/>
        <v>30</v>
      </c>
      <c r="AT20" s="50" t="str">
        <f t="shared" si="59"/>
        <v xml:space="preserve">ناجح(ة)  </v>
      </c>
      <c r="AU20" s="50">
        <f t="shared" si="60"/>
        <v>4</v>
      </c>
      <c r="AV20" s="158" t="str">
        <f t="shared" si="18"/>
        <v xml:space="preserve">1 </v>
      </c>
      <c r="AW20" s="56" t="s">
        <v>40</v>
      </c>
      <c r="AX20" s="16"/>
      <c r="AY20" s="22">
        <v>12</v>
      </c>
      <c r="AZ20" s="128" t="str">
        <f t="shared" si="63"/>
        <v>درايدي</v>
      </c>
      <c r="BA20" s="128" t="str">
        <f t="shared" si="64"/>
        <v>محمد شكيب</v>
      </c>
      <c r="BB20" s="184">
        <v>17.5</v>
      </c>
      <c r="BC20" s="185">
        <f t="shared" si="19"/>
        <v>0</v>
      </c>
      <c r="BD20" s="185">
        <v>1</v>
      </c>
      <c r="BE20" s="184">
        <v>17.75</v>
      </c>
      <c r="BF20" s="185">
        <f t="shared" si="20"/>
        <v>0</v>
      </c>
      <c r="BG20" s="185">
        <v>1</v>
      </c>
      <c r="BH20" s="184">
        <v>7</v>
      </c>
      <c r="BI20" s="185">
        <f t="shared" si="21"/>
        <v>0</v>
      </c>
      <c r="BJ20" s="185">
        <v>1</v>
      </c>
      <c r="BK20" s="186">
        <f t="shared" si="22"/>
        <v>7.041666666666667</v>
      </c>
      <c r="BL20" s="187">
        <f t="shared" si="23"/>
        <v>0</v>
      </c>
      <c r="BM20" s="187">
        <f t="shared" si="24"/>
        <v>3</v>
      </c>
      <c r="BN20" s="187">
        <f t="shared" si="25"/>
        <v>1</v>
      </c>
      <c r="BO20" s="184">
        <v>15.5</v>
      </c>
      <c r="BP20" s="185">
        <f t="shared" si="4"/>
        <v>0</v>
      </c>
      <c r="BQ20" s="185">
        <v>1</v>
      </c>
      <c r="BR20" s="184">
        <v>14.5</v>
      </c>
      <c r="BS20" s="185">
        <f t="shared" si="26"/>
        <v>4</v>
      </c>
      <c r="BT20" s="185">
        <v>1</v>
      </c>
      <c r="BU20" s="194">
        <f t="shared" si="27"/>
        <v>10</v>
      </c>
      <c r="BV20" s="191">
        <f t="shared" si="28"/>
        <v>9</v>
      </c>
      <c r="BW20" s="187">
        <f t="shared" si="29"/>
        <v>2</v>
      </c>
      <c r="BX20" s="187">
        <f t="shared" si="30"/>
        <v>1</v>
      </c>
      <c r="BY20" s="248">
        <v>0</v>
      </c>
      <c r="BZ20" s="183">
        <f t="shared" si="31"/>
        <v>0</v>
      </c>
      <c r="CA20" s="77">
        <v>1</v>
      </c>
      <c r="CB20" s="190">
        <f t="shared" si="32"/>
        <v>0</v>
      </c>
      <c r="CC20" s="187">
        <f t="shared" si="33"/>
        <v>0</v>
      </c>
      <c r="CD20" s="187">
        <f t="shared" si="34"/>
        <v>1</v>
      </c>
      <c r="CE20" s="187">
        <f t="shared" si="35"/>
        <v>1</v>
      </c>
      <c r="CF20" s="184">
        <v>13.5</v>
      </c>
      <c r="CG20" s="183">
        <f t="shared" si="5"/>
        <v>1</v>
      </c>
      <c r="CH20" s="77">
        <v>1</v>
      </c>
      <c r="CI20" s="190">
        <f t="shared" si="36"/>
        <v>13.5</v>
      </c>
      <c r="CJ20" s="191">
        <f t="shared" si="37"/>
        <v>1</v>
      </c>
      <c r="CK20" s="195">
        <f t="shared" si="38"/>
        <v>1</v>
      </c>
      <c r="CL20" s="195">
        <f t="shared" si="39"/>
        <v>1</v>
      </c>
      <c r="CM20" s="197">
        <f t="shared" si="40"/>
        <v>7.7954545454545459</v>
      </c>
      <c r="CN20" s="198">
        <f t="shared" si="41"/>
        <v>10</v>
      </c>
      <c r="CO20" s="198">
        <f t="shared" si="42"/>
        <v>7</v>
      </c>
      <c r="CP20" s="198">
        <f t="shared" si="43"/>
        <v>1</v>
      </c>
      <c r="CQ20" s="235" t="str">
        <f t="shared" si="44"/>
        <v xml:space="preserve">مؤجل (ة) </v>
      </c>
      <c r="CR20" s="7">
        <f t="shared" si="45"/>
        <v>9.1943939393939402</v>
      </c>
      <c r="CS20" s="81">
        <f t="shared" si="6"/>
        <v>40</v>
      </c>
      <c r="CT20" s="247" t="str">
        <f t="shared" si="46"/>
        <v xml:space="preserve">مؤجل (ة) </v>
      </c>
    </row>
    <row r="21" spans="1:98" ht="15" customHeight="1">
      <c r="B21" s="39">
        <v>13</v>
      </c>
      <c r="C21" s="166" t="s">
        <v>226</v>
      </c>
      <c r="D21" s="166" t="s">
        <v>73</v>
      </c>
      <c r="E21" s="77" t="str">
        <f t="shared" si="61"/>
        <v>رحومة</v>
      </c>
      <c r="F21" s="77" t="str">
        <f t="shared" si="62"/>
        <v>محمد علي</v>
      </c>
      <c r="G21" s="121">
        <v>9.25</v>
      </c>
      <c r="H21" s="9">
        <f t="shared" si="7"/>
        <v>0</v>
      </c>
      <c r="I21" s="9">
        <v>1</v>
      </c>
      <c r="J21" s="19">
        <v>12.75</v>
      </c>
      <c r="K21" s="9">
        <f t="shared" si="1"/>
        <v>0</v>
      </c>
      <c r="L21" s="9">
        <v>1</v>
      </c>
      <c r="M21" s="7">
        <v>18.75</v>
      </c>
      <c r="N21" s="9">
        <f t="shared" si="8"/>
        <v>0</v>
      </c>
      <c r="O21" s="9">
        <v>1</v>
      </c>
      <c r="P21" s="5">
        <f t="shared" si="9"/>
        <v>6.791666666666667</v>
      </c>
      <c r="Q21" s="53">
        <f t="shared" si="10"/>
        <v>0</v>
      </c>
      <c r="R21" s="53">
        <f t="shared" si="47"/>
        <v>3</v>
      </c>
      <c r="S21" s="53">
        <f t="shared" si="48"/>
        <v>1</v>
      </c>
      <c r="T21" s="7">
        <v>18</v>
      </c>
      <c r="U21" s="9">
        <f t="shared" si="49"/>
        <v>0</v>
      </c>
      <c r="V21" s="9">
        <v>1</v>
      </c>
      <c r="W21" s="12">
        <v>24</v>
      </c>
      <c r="X21" s="9">
        <f t="shared" si="50"/>
        <v>4</v>
      </c>
      <c r="Y21" s="9">
        <v>1</v>
      </c>
      <c r="Z21" s="126">
        <f t="shared" si="51"/>
        <v>10.5</v>
      </c>
      <c r="AA21" s="8">
        <f t="shared" si="52"/>
        <v>9</v>
      </c>
      <c r="AB21" s="8">
        <f t="shared" si="53"/>
        <v>2</v>
      </c>
      <c r="AC21" s="8">
        <f t="shared" si="54"/>
        <v>1</v>
      </c>
      <c r="AD21" s="151">
        <v>5.875</v>
      </c>
      <c r="AE21" s="9">
        <f t="shared" si="55"/>
        <v>0</v>
      </c>
      <c r="AF21" s="9">
        <v>1</v>
      </c>
      <c r="AG21" s="5">
        <f t="shared" si="11"/>
        <v>5.875</v>
      </c>
      <c r="AH21" s="8">
        <f t="shared" si="56"/>
        <v>0</v>
      </c>
      <c r="AI21" s="8">
        <f t="shared" si="57"/>
        <v>1</v>
      </c>
      <c r="AJ21" s="8">
        <f t="shared" si="58"/>
        <v>1</v>
      </c>
      <c r="AK21" s="55">
        <v>11.5</v>
      </c>
      <c r="AL21" s="9">
        <f t="shared" si="12"/>
        <v>1</v>
      </c>
      <c r="AM21" s="9">
        <v>1</v>
      </c>
      <c r="AN21" s="5">
        <f t="shared" si="13"/>
        <v>11.5</v>
      </c>
      <c r="AO21" s="8">
        <f t="shared" si="14"/>
        <v>1</v>
      </c>
      <c r="AP21" s="8">
        <f t="shared" si="15"/>
        <v>1</v>
      </c>
      <c r="AQ21" s="8">
        <f t="shared" si="2"/>
        <v>1</v>
      </c>
      <c r="AR21" s="49">
        <f t="shared" si="16"/>
        <v>8.34375</v>
      </c>
      <c r="AS21" s="50">
        <f t="shared" si="17"/>
        <v>10</v>
      </c>
      <c r="AT21" s="50" t="str">
        <f t="shared" si="59"/>
        <v xml:space="preserve">مؤجل (ة) </v>
      </c>
      <c r="AU21" s="50">
        <f t="shared" si="60"/>
        <v>4</v>
      </c>
      <c r="AV21" s="158" t="str">
        <f t="shared" si="18"/>
        <v xml:space="preserve">1 </v>
      </c>
      <c r="AW21" s="56" t="s">
        <v>40</v>
      </c>
      <c r="AX21" s="16"/>
      <c r="AY21" s="70">
        <v>13</v>
      </c>
      <c r="AZ21" s="128" t="str">
        <f t="shared" si="63"/>
        <v>رحومة</v>
      </c>
      <c r="BA21" s="128" t="str">
        <f t="shared" si="64"/>
        <v>محمد علي</v>
      </c>
      <c r="BB21" s="184">
        <v>10.25</v>
      </c>
      <c r="BC21" s="185">
        <f t="shared" si="19"/>
        <v>0</v>
      </c>
      <c r="BD21" s="185">
        <v>1</v>
      </c>
      <c r="BE21" s="184">
        <v>17.5</v>
      </c>
      <c r="BF21" s="185">
        <f t="shared" si="20"/>
        <v>0</v>
      </c>
      <c r="BG21" s="185">
        <v>1</v>
      </c>
      <c r="BH21" s="184">
        <v>12</v>
      </c>
      <c r="BI21" s="185">
        <f t="shared" si="21"/>
        <v>0</v>
      </c>
      <c r="BJ21" s="185">
        <v>1</v>
      </c>
      <c r="BK21" s="186">
        <f t="shared" si="22"/>
        <v>6.625</v>
      </c>
      <c r="BL21" s="187">
        <f t="shared" si="23"/>
        <v>0</v>
      </c>
      <c r="BM21" s="187">
        <f t="shared" si="24"/>
        <v>3</v>
      </c>
      <c r="BN21" s="187">
        <f t="shared" si="25"/>
        <v>1</v>
      </c>
      <c r="BO21" s="184">
        <v>6.5</v>
      </c>
      <c r="BP21" s="185">
        <f t="shared" si="4"/>
        <v>0</v>
      </c>
      <c r="BQ21" s="185">
        <v>1</v>
      </c>
      <c r="BR21" s="184">
        <v>14.5</v>
      </c>
      <c r="BS21" s="185">
        <f t="shared" si="26"/>
        <v>4</v>
      </c>
      <c r="BT21" s="185">
        <v>1</v>
      </c>
      <c r="BU21" s="194">
        <f t="shared" si="27"/>
        <v>7</v>
      </c>
      <c r="BV21" s="191">
        <f t="shared" si="28"/>
        <v>4</v>
      </c>
      <c r="BW21" s="187">
        <f t="shared" si="29"/>
        <v>2</v>
      </c>
      <c r="BX21" s="187">
        <f t="shared" si="30"/>
        <v>1</v>
      </c>
      <c r="BY21" s="248">
        <v>3</v>
      </c>
      <c r="BZ21" s="183">
        <f t="shared" si="31"/>
        <v>0</v>
      </c>
      <c r="CA21" s="77">
        <v>1</v>
      </c>
      <c r="CB21" s="190">
        <f t="shared" si="32"/>
        <v>3</v>
      </c>
      <c r="CC21" s="187">
        <f t="shared" si="33"/>
        <v>0</v>
      </c>
      <c r="CD21" s="187">
        <f t="shared" si="34"/>
        <v>1</v>
      </c>
      <c r="CE21" s="187">
        <f t="shared" si="35"/>
        <v>1</v>
      </c>
      <c r="CF21" s="184">
        <v>9.1199999999999992</v>
      </c>
      <c r="CG21" s="183">
        <f t="shared" si="5"/>
        <v>0</v>
      </c>
      <c r="CH21" s="77">
        <v>1</v>
      </c>
      <c r="CI21" s="190">
        <f t="shared" si="36"/>
        <v>9.1199999999999992</v>
      </c>
      <c r="CJ21" s="191">
        <f t="shared" si="37"/>
        <v>0</v>
      </c>
      <c r="CK21" s="195">
        <f t="shared" si="38"/>
        <v>1</v>
      </c>
      <c r="CL21" s="195">
        <f t="shared" si="39"/>
        <v>1</v>
      </c>
      <c r="CM21" s="197">
        <f t="shared" si="40"/>
        <v>6.624545454545455</v>
      </c>
      <c r="CN21" s="198">
        <f t="shared" si="41"/>
        <v>4</v>
      </c>
      <c r="CO21" s="198">
        <f t="shared" si="42"/>
        <v>7</v>
      </c>
      <c r="CP21" s="198">
        <f t="shared" si="43"/>
        <v>1</v>
      </c>
      <c r="CQ21" s="235" t="str">
        <f t="shared" si="44"/>
        <v xml:space="preserve">مؤجل (ة) </v>
      </c>
      <c r="CR21" s="7">
        <f t="shared" si="45"/>
        <v>7.4841477272727275</v>
      </c>
      <c r="CS21" s="81">
        <f t="shared" si="6"/>
        <v>14</v>
      </c>
      <c r="CT21" s="247" t="str">
        <f t="shared" si="46"/>
        <v xml:space="preserve">مؤجل (ة) </v>
      </c>
    </row>
    <row r="22" spans="1:98" s="65" customFormat="1" ht="15" customHeight="1">
      <c r="A22" s="1"/>
      <c r="B22" s="39">
        <v>14</v>
      </c>
      <c r="C22" s="166" t="s">
        <v>281</v>
      </c>
      <c r="D22" s="166" t="s">
        <v>209</v>
      </c>
      <c r="E22" s="77" t="str">
        <f>C22</f>
        <v>رقامي  م</v>
      </c>
      <c r="F22" s="77" t="str">
        <f>D22</f>
        <v>خديجة</v>
      </c>
      <c r="G22" s="121">
        <v>17</v>
      </c>
      <c r="H22" s="9">
        <f>IF(G22&gt;=20,6,0)</f>
        <v>0</v>
      </c>
      <c r="I22" s="9">
        <v>1</v>
      </c>
      <c r="J22" s="19">
        <v>12.5</v>
      </c>
      <c r="K22" s="9">
        <f t="shared" si="1"/>
        <v>0</v>
      </c>
      <c r="L22" s="9">
        <v>1</v>
      </c>
      <c r="M22" s="147">
        <v>10.5</v>
      </c>
      <c r="N22" s="9">
        <f>IF(M22&gt;=20,6,0)</f>
        <v>0</v>
      </c>
      <c r="O22" s="9">
        <v>1</v>
      </c>
      <c r="P22" s="5">
        <f>(G22+J22+M22)/6</f>
        <v>6.666666666666667</v>
      </c>
      <c r="Q22" s="66">
        <f>IF(P22&gt;=10,18,H22+K22+N22)</f>
        <v>0</v>
      </c>
      <c r="R22" s="66">
        <f>I22+L22+O22</f>
        <v>3</v>
      </c>
      <c r="S22" s="66">
        <f>IF(R22&gt;=4,2,1)</f>
        <v>1</v>
      </c>
      <c r="T22" s="90">
        <v>11.5</v>
      </c>
      <c r="U22" s="91">
        <f>IF(T22&gt;=20,5,0)</f>
        <v>0</v>
      </c>
      <c r="V22" s="91">
        <v>1</v>
      </c>
      <c r="W22" s="92">
        <v>30</v>
      </c>
      <c r="X22" s="9">
        <f>IF(W22&gt;=20,4,0)</f>
        <v>4</v>
      </c>
      <c r="Y22" s="9">
        <v>1</v>
      </c>
      <c r="Z22" s="126">
        <f>(T22+W22)/4</f>
        <v>10.375</v>
      </c>
      <c r="AA22" s="8">
        <f>IF(Z22&gt;=10,9,U22+X22)</f>
        <v>9</v>
      </c>
      <c r="AB22" s="8">
        <f>V22+Y22</f>
        <v>2</v>
      </c>
      <c r="AC22" s="8">
        <f>IF(AB22&gt;=3,2,1)</f>
        <v>1</v>
      </c>
      <c r="AD22" s="151">
        <v>5.25</v>
      </c>
      <c r="AE22" s="9">
        <f>IF(AD22&gt;=10,2,0)</f>
        <v>0</v>
      </c>
      <c r="AF22" s="9">
        <v>1</v>
      </c>
      <c r="AG22" s="5">
        <f t="shared" si="11"/>
        <v>5.25</v>
      </c>
      <c r="AH22" s="8">
        <f>IF(AG22&gt;=10,2,0)</f>
        <v>0</v>
      </c>
      <c r="AI22" s="8">
        <f>AF22</f>
        <v>1</v>
      </c>
      <c r="AJ22" s="8">
        <f>IF(AI22&gt;=2,2,1)</f>
        <v>1</v>
      </c>
      <c r="AK22" s="93">
        <v>12</v>
      </c>
      <c r="AL22" s="91">
        <f>IF(AK22&gt;=10,1,0)</f>
        <v>1</v>
      </c>
      <c r="AM22" s="9">
        <v>1</v>
      </c>
      <c r="AN22" s="5">
        <f t="shared" si="13"/>
        <v>12</v>
      </c>
      <c r="AO22" s="8">
        <f>IF(AN22&gt;=10,1,0)</f>
        <v>1</v>
      </c>
      <c r="AP22" s="8">
        <f>AM22</f>
        <v>1</v>
      </c>
      <c r="AQ22" s="8">
        <f>IF(AP22&gt;=2,2,1)</f>
        <v>1</v>
      </c>
      <c r="AR22" s="49">
        <f>(G22+J22+M22+T22+W22+AD22+AK22)/12</f>
        <v>8.2291666666666661</v>
      </c>
      <c r="AS22" s="50">
        <f>IF(AR22&gt;=10,30,AO22+AH22+AA22+Q22)</f>
        <v>10</v>
      </c>
      <c r="AT22" s="50" t="str">
        <f>IF(AR22&gt;=10,"ناجح(ة)  ",IF(AR22&lt;10,"مؤجل (ة) "))</f>
        <v xml:space="preserve">مؤجل (ة) </v>
      </c>
      <c r="AU22" s="50">
        <f>AQ22+AJ22+AC22+S22</f>
        <v>4</v>
      </c>
      <c r="AV22" s="158" t="str">
        <f t="shared" si="18"/>
        <v xml:space="preserve">1 </v>
      </c>
      <c r="AW22" s="69" t="s">
        <v>40</v>
      </c>
      <c r="AX22" s="16"/>
      <c r="AY22" s="22">
        <v>14</v>
      </c>
      <c r="AZ22" s="128" t="str">
        <f>C22</f>
        <v>رقامي  م</v>
      </c>
      <c r="BA22" s="128" t="str">
        <f>D22</f>
        <v>خديجة</v>
      </c>
      <c r="BB22" s="184">
        <v>11</v>
      </c>
      <c r="BC22" s="185">
        <f>IF(BB22&gt;=20,6,0)</f>
        <v>0</v>
      </c>
      <c r="BD22" s="185">
        <v>1</v>
      </c>
      <c r="BE22" s="184">
        <v>8</v>
      </c>
      <c r="BF22" s="185">
        <f>IF(BE22&gt;=20,6,0)</f>
        <v>0</v>
      </c>
      <c r="BG22" s="185">
        <v>1</v>
      </c>
      <c r="BH22" s="184">
        <v>5.5</v>
      </c>
      <c r="BI22" s="185">
        <f>IF(BH22&gt;=20,6,0)</f>
        <v>0</v>
      </c>
      <c r="BJ22" s="185">
        <v>1</v>
      </c>
      <c r="BK22" s="186">
        <f>(BB22+BE22+BH22)/6</f>
        <v>4.083333333333333</v>
      </c>
      <c r="BL22" s="187">
        <f>IF(BK22&gt;=10,18,BC22+BF22+BI22)</f>
        <v>0</v>
      </c>
      <c r="BM22" s="187">
        <f>BD22+BG22+BJ22</f>
        <v>3</v>
      </c>
      <c r="BN22" s="187">
        <f>IF(BM22&gt;=4,2,1)</f>
        <v>1</v>
      </c>
      <c r="BO22" s="184">
        <v>8</v>
      </c>
      <c r="BP22" s="185">
        <f t="shared" si="4"/>
        <v>0</v>
      </c>
      <c r="BQ22" s="185">
        <v>1</v>
      </c>
      <c r="BR22" s="188">
        <v>14</v>
      </c>
      <c r="BS22" s="185">
        <f>IF(BR22&gt;=10,4,0)</f>
        <v>4</v>
      </c>
      <c r="BT22" s="185">
        <v>1</v>
      </c>
      <c r="BU22" s="194">
        <f t="shared" si="27"/>
        <v>7.333333333333333</v>
      </c>
      <c r="BV22" s="191">
        <f t="shared" si="28"/>
        <v>4</v>
      </c>
      <c r="BW22" s="187">
        <f>BQ22+BT22</f>
        <v>2</v>
      </c>
      <c r="BX22" s="187">
        <f>IF(BW22&gt;=3,2,1)</f>
        <v>1</v>
      </c>
      <c r="BY22" s="248">
        <v>1</v>
      </c>
      <c r="BZ22" s="183">
        <f>IF(BY22&gt;=10,2,0)</f>
        <v>0</v>
      </c>
      <c r="CA22" s="77">
        <v>1</v>
      </c>
      <c r="CB22" s="190">
        <f t="shared" si="32"/>
        <v>1</v>
      </c>
      <c r="CC22" s="187">
        <f>BZ22</f>
        <v>0</v>
      </c>
      <c r="CD22" s="187">
        <f>CA22</f>
        <v>1</v>
      </c>
      <c r="CE22" s="187">
        <f>IF(CD22&gt;=2,2,1)</f>
        <v>1</v>
      </c>
      <c r="CF22" s="184">
        <v>7.25</v>
      </c>
      <c r="CG22" s="183">
        <f>IF(CF22&gt;=10,1,0)</f>
        <v>0</v>
      </c>
      <c r="CH22" s="77">
        <v>1</v>
      </c>
      <c r="CI22" s="190">
        <f t="shared" si="36"/>
        <v>7.25</v>
      </c>
      <c r="CJ22" s="191">
        <f>CG22</f>
        <v>0</v>
      </c>
      <c r="CK22" s="195">
        <f>CH22</f>
        <v>1</v>
      </c>
      <c r="CL22" s="195">
        <f>IF(CK22&gt;=2,2,1)</f>
        <v>1</v>
      </c>
      <c r="CM22" s="197">
        <f>(BB22+BE22+BH22+BO22+BR22+BY22+CF22)/11</f>
        <v>4.9772727272727275</v>
      </c>
      <c r="CN22" s="198">
        <f>IF(CM22&gt;=10,30,BL22+BV22+CC22+CJ22)</f>
        <v>4</v>
      </c>
      <c r="CO22" s="198">
        <f>BD22+BG22+BJ22+BQ22+BT22+CA22+CH22</f>
        <v>7</v>
      </c>
      <c r="CP22" s="198">
        <f>IF(CO22&gt;=8,2,1)</f>
        <v>1</v>
      </c>
      <c r="CQ22" s="235" t="str">
        <f>IF(CM22&gt;=10,"ناجح (ة) الدورة الاولى  ",IF(CM22&lt;10,"مؤجل (ة) "))</f>
        <v xml:space="preserve">مؤجل (ة) </v>
      </c>
      <c r="CR22" s="7">
        <f t="shared" si="45"/>
        <v>6.6032196969696972</v>
      </c>
      <c r="CS22" s="81">
        <f t="shared" si="6"/>
        <v>14</v>
      </c>
      <c r="CT22" s="247" t="str">
        <f t="shared" si="46"/>
        <v xml:space="preserve">مؤجل (ة) </v>
      </c>
    </row>
    <row r="23" spans="1:98" ht="15" customHeight="1">
      <c r="B23" s="39">
        <v>15</v>
      </c>
      <c r="C23" s="166" t="s">
        <v>282</v>
      </c>
      <c r="D23" s="166" t="s">
        <v>81</v>
      </c>
      <c r="E23" s="77" t="str">
        <f t="shared" ref="E23:E36" si="65">C23</f>
        <v>زبيري  م</v>
      </c>
      <c r="F23" s="77" t="str">
        <f t="shared" ref="F23:F36" si="66">D23</f>
        <v>زكرياء</v>
      </c>
      <c r="G23" s="121">
        <v>15</v>
      </c>
      <c r="H23" s="9">
        <f>IF(G23&gt;=20,6,0)</f>
        <v>0</v>
      </c>
      <c r="I23" s="9">
        <v>1</v>
      </c>
      <c r="J23" s="19">
        <v>16</v>
      </c>
      <c r="K23" s="9">
        <f t="shared" si="1"/>
        <v>0</v>
      </c>
      <c r="L23" s="9">
        <v>1</v>
      </c>
      <c r="M23" s="7">
        <v>13</v>
      </c>
      <c r="N23" s="9">
        <f>IF(M23&gt;=20,6,0)</f>
        <v>0</v>
      </c>
      <c r="O23" s="9">
        <v>1</v>
      </c>
      <c r="P23" s="5">
        <f>(G23+J23+M23)/6</f>
        <v>7.333333333333333</v>
      </c>
      <c r="Q23" s="53">
        <f>IF(P23&gt;=10,18,H23+K23+N23)</f>
        <v>0</v>
      </c>
      <c r="R23" s="53">
        <f>I23+L23+O23</f>
        <v>3</v>
      </c>
      <c r="S23" s="53">
        <f>IF(R23&gt;=4,2,1)</f>
        <v>1</v>
      </c>
      <c r="T23" s="7">
        <v>23.75</v>
      </c>
      <c r="U23" s="9">
        <f>IF(T23&gt;=20,5,0)</f>
        <v>5</v>
      </c>
      <c r="V23" s="9">
        <v>1</v>
      </c>
      <c r="W23" s="92">
        <v>24</v>
      </c>
      <c r="X23" s="9">
        <f>IF(W23&gt;=20,4,0)</f>
        <v>4</v>
      </c>
      <c r="Y23" s="9">
        <v>1</v>
      </c>
      <c r="Z23" s="126">
        <f>(T23+W23)/4</f>
        <v>11.9375</v>
      </c>
      <c r="AA23" s="8">
        <f>IF(Z23&gt;=10,9,U23+X23)</f>
        <v>9</v>
      </c>
      <c r="AB23" s="8">
        <f>V23+Y23</f>
        <v>2</v>
      </c>
      <c r="AC23" s="8">
        <f>IF(AB23&gt;=3,2,1)</f>
        <v>1</v>
      </c>
      <c r="AD23" s="152">
        <v>13.63</v>
      </c>
      <c r="AE23" s="9">
        <f>IF(AD23&gt;=10,2,0)</f>
        <v>2</v>
      </c>
      <c r="AF23" s="9">
        <v>1</v>
      </c>
      <c r="AG23" s="5">
        <f t="shared" si="11"/>
        <v>13.63</v>
      </c>
      <c r="AH23" s="8">
        <f>IF(AG23&gt;=10,2,0)</f>
        <v>2</v>
      </c>
      <c r="AI23" s="8">
        <f>AF23</f>
        <v>1</v>
      </c>
      <c r="AJ23" s="8">
        <f>IF(AI23&gt;=2,2,1)</f>
        <v>1</v>
      </c>
      <c r="AK23" s="93">
        <v>11.5</v>
      </c>
      <c r="AL23" s="9">
        <f>IF(AK23&gt;=10,1,0)</f>
        <v>1</v>
      </c>
      <c r="AM23" s="9">
        <v>1</v>
      </c>
      <c r="AN23" s="5">
        <f t="shared" si="13"/>
        <v>11.5</v>
      </c>
      <c r="AO23" s="8">
        <f>IF(AN23&gt;=10,1,0)</f>
        <v>1</v>
      </c>
      <c r="AP23" s="8">
        <f>AM23</f>
        <v>1</v>
      </c>
      <c r="AQ23" s="8">
        <f>IF(AP23&gt;=2,2,1)</f>
        <v>1</v>
      </c>
      <c r="AR23" s="49">
        <f>(G23+J23+M23+T23+W23+AD23+AK23)/12</f>
        <v>9.74</v>
      </c>
      <c r="AS23" s="50">
        <f>IF(AR23&gt;=10,30,AO23+AH23+AA23+Q23)</f>
        <v>12</v>
      </c>
      <c r="AT23" s="50" t="str">
        <f>IF(AR23&gt;=10,"ناجح(ة)  ",IF(AR23&lt;10,"مؤجل (ة) "))</f>
        <v xml:space="preserve">مؤجل (ة) </v>
      </c>
      <c r="AU23" s="50">
        <f>AQ23+AJ23+AC23+S23</f>
        <v>4</v>
      </c>
      <c r="AV23" s="158" t="str">
        <f t="shared" si="18"/>
        <v xml:space="preserve">1 </v>
      </c>
      <c r="AW23" s="56" t="s">
        <v>40</v>
      </c>
      <c r="AX23" s="16"/>
      <c r="AY23" s="70">
        <v>15</v>
      </c>
      <c r="AZ23" s="128" t="str">
        <f t="shared" ref="AZ23:AZ36" si="67">C23</f>
        <v>زبيري  م</v>
      </c>
      <c r="BA23" s="128" t="str">
        <f t="shared" ref="BA23:BA36" si="68">D23</f>
        <v>زكرياء</v>
      </c>
      <c r="BB23" s="184">
        <v>14</v>
      </c>
      <c r="BC23" s="185">
        <f>IF(BB23&gt;=20,6,0)</f>
        <v>0</v>
      </c>
      <c r="BD23" s="185">
        <v>1</v>
      </c>
      <c r="BE23" s="184">
        <v>15.25</v>
      </c>
      <c r="BF23" s="185">
        <f>IF(BE23&gt;=20,6,0)</f>
        <v>0</v>
      </c>
      <c r="BG23" s="185">
        <v>1</v>
      </c>
      <c r="BH23" s="188">
        <v>23</v>
      </c>
      <c r="BI23" s="185">
        <f>IF(BH23&gt;=20,6,0)</f>
        <v>6</v>
      </c>
      <c r="BJ23" s="185">
        <v>1</v>
      </c>
      <c r="BK23" s="186">
        <f>(BB23+BE23+BH23)/6</f>
        <v>8.7083333333333339</v>
      </c>
      <c r="BL23" s="187">
        <f>IF(BK23&gt;=10,18,BC23+BF23+BI23)</f>
        <v>6</v>
      </c>
      <c r="BM23" s="187">
        <f>BD23+BG23+BJ23</f>
        <v>3</v>
      </c>
      <c r="BN23" s="187">
        <f>IF(BM23&gt;=4,2,1)</f>
        <v>1</v>
      </c>
      <c r="BO23" s="184">
        <v>10</v>
      </c>
      <c r="BP23" s="185">
        <f t="shared" si="4"/>
        <v>0</v>
      </c>
      <c r="BQ23" s="185">
        <v>1</v>
      </c>
      <c r="BR23" s="188">
        <v>13</v>
      </c>
      <c r="BS23" s="185">
        <f>IF(BR23&gt;=10,4,0)</f>
        <v>4</v>
      </c>
      <c r="BT23" s="185">
        <v>1</v>
      </c>
      <c r="BU23" s="194">
        <f t="shared" si="27"/>
        <v>7.666666666666667</v>
      </c>
      <c r="BV23" s="191">
        <f t="shared" si="28"/>
        <v>4</v>
      </c>
      <c r="BW23" s="187">
        <f>BQ23+BT23</f>
        <v>2</v>
      </c>
      <c r="BX23" s="187">
        <f>IF(BW23&gt;=3,2,1)</f>
        <v>1</v>
      </c>
      <c r="BY23" s="248">
        <v>3</v>
      </c>
      <c r="BZ23" s="183">
        <f>IF(BY23&gt;=10,2,0)</f>
        <v>0</v>
      </c>
      <c r="CA23" s="77">
        <v>1</v>
      </c>
      <c r="CB23" s="190">
        <f t="shared" si="32"/>
        <v>3</v>
      </c>
      <c r="CC23" s="187">
        <f>BZ23</f>
        <v>0</v>
      </c>
      <c r="CD23" s="187">
        <f>CA23</f>
        <v>1</v>
      </c>
      <c r="CE23" s="187">
        <f>IF(CD23&gt;=2,2,1)</f>
        <v>1</v>
      </c>
      <c r="CF23" s="184">
        <v>13.5</v>
      </c>
      <c r="CG23" s="183">
        <f>IF(CF23&gt;=10,1,0)</f>
        <v>1</v>
      </c>
      <c r="CH23" s="77">
        <v>1</v>
      </c>
      <c r="CI23" s="190">
        <f t="shared" si="36"/>
        <v>13.5</v>
      </c>
      <c r="CJ23" s="191">
        <f>CG23</f>
        <v>1</v>
      </c>
      <c r="CK23" s="195">
        <f>CH23</f>
        <v>1</v>
      </c>
      <c r="CL23" s="195">
        <f>IF(CK23&gt;=2,2,1)</f>
        <v>1</v>
      </c>
      <c r="CM23" s="197">
        <f>(BB23+BE23+BH23+BO23+BR23+BY23+CF23)/11</f>
        <v>8.3409090909090917</v>
      </c>
      <c r="CN23" s="198">
        <f>IF(CM23&gt;=10,30,BL23+BV23+CC23+CJ23)</f>
        <v>11</v>
      </c>
      <c r="CO23" s="198">
        <f>BD23+BG23+BJ23+BQ23+BT23+CA23+CH23</f>
        <v>7</v>
      </c>
      <c r="CP23" s="198">
        <f>IF(CO23&gt;=8,2,1)</f>
        <v>1</v>
      </c>
      <c r="CQ23" s="235" t="str">
        <f>IF(CM23&gt;=10,"ناجح (ة) الدورة الاولى  ",IF(CM23&lt;10,"مؤجل (ة) "))</f>
        <v xml:space="preserve">مؤجل (ة) </v>
      </c>
      <c r="CR23" s="7">
        <f t="shared" si="45"/>
        <v>9.040454545454546</v>
      </c>
      <c r="CS23" s="81">
        <f t="shared" si="6"/>
        <v>23</v>
      </c>
      <c r="CT23" s="247" t="str">
        <f t="shared" si="46"/>
        <v xml:space="preserve">مؤجل (ة) </v>
      </c>
    </row>
    <row r="24" spans="1:98" ht="15" customHeight="1">
      <c r="B24" s="39">
        <v>16</v>
      </c>
      <c r="C24" s="166" t="s">
        <v>74</v>
      </c>
      <c r="D24" s="166" t="s">
        <v>227</v>
      </c>
      <c r="E24" s="77" t="str">
        <f t="shared" si="65"/>
        <v>سلطاني</v>
      </c>
      <c r="F24" s="77" t="str">
        <f t="shared" si="66"/>
        <v>أحمد رمزي</v>
      </c>
      <c r="G24" s="121">
        <v>25</v>
      </c>
      <c r="H24" s="9">
        <f t="shared" si="7"/>
        <v>6</v>
      </c>
      <c r="I24" s="9">
        <v>1</v>
      </c>
      <c r="J24" s="19">
        <v>20</v>
      </c>
      <c r="K24" s="9">
        <f t="shared" si="1"/>
        <v>6</v>
      </c>
      <c r="L24" s="9">
        <v>1</v>
      </c>
      <c r="M24" s="7">
        <v>22</v>
      </c>
      <c r="N24" s="9">
        <f t="shared" si="8"/>
        <v>6</v>
      </c>
      <c r="O24" s="9">
        <v>1</v>
      </c>
      <c r="P24" s="5">
        <f t="shared" si="9"/>
        <v>11.166666666666666</v>
      </c>
      <c r="Q24" s="53">
        <f t="shared" si="10"/>
        <v>18</v>
      </c>
      <c r="R24" s="53">
        <f t="shared" si="47"/>
        <v>3</v>
      </c>
      <c r="S24" s="53">
        <f t="shared" si="48"/>
        <v>1</v>
      </c>
      <c r="T24" s="7">
        <v>20</v>
      </c>
      <c r="U24" s="9">
        <f t="shared" si="49"/>
        <v>5</v>
      </c>
      <c r="V24" s="9">
        <v>1</v>
      </c>
      <c r="W24" s="12">
        <v>28</v>
      </c>
      <c r="X24" s="9">
        <f t="shared" si="50"/>
        <v>4</v>
      </c>
      <c r="Y24" s="9">
        <v>1</v>
      </c>
      <c r="Z24" s="126">
        <f t="shared" si="51"/>
        <v>12</v>
      </c>
      <c r="AA24" s="8">
        <f t="shared" si="52"/>
        <v>9</v>
      </c>
      <c r="AB24" s="8">
        <f t="shared" si="53"/>
        <v>2</v>
      </c>
      <c r="AC24" s="8">
        <f t="shared" si="54"/>
        <v>1</v>
      </c>
      <c r="AD24" s="151">
        <v>8.125</v>
      </c>
      <c r="AE24" s="9">
        <f t="shared" si="55"/>
        <v>0</v>
      </c>
      <c r="AF24" s="9">
        <v>1</v>
      </c>
      <c r="AG24" s="5">
        <f t="shared" si="11"/>
        <v>8.125</v>
      </c>
      <c r="AH24" s="8">
        <f t="shared" si="56"/>
        <v>0</v>
      </c>
      <c r="AI24" s="8">
        <f t="shared" si="57"/>
        <v>1</v>
      </c>
      <c r="AJ24" s="8">
        <f t="shared" si="58"/>
        <v>1</v>
      </c>
      <c r="AK24" s="55">
        <v>10.5</v>
      </c>
      <c r="AL24" s="9">
        <f t="shared" si="12"/>
        <v>1</v>
      </c>
      <c r="AM24" s="9">
        <v>1</v>
      </c>
      <c r="AN24" s="5">
        <f t="shared" si="13"/>
        <v>10.5</v>
      </c>
      <c r="AO24" s="8">
        <f t="shared" si="14"/>
        <v>1</v>
      </c>
      <c r="AP24" s="8">
        <f t="shared" si="15"/>
        <v>1</v>
      </c>
      <c r="AQ24" s="8">
        <f t="shared" si="2"/>
        <v>1</v>
      </c>
      <c r="AR24" s="49">
        <f t="shared" si="16"/>
        <v>11.135416666666666</v>
      </c>
      <c r="AS24" s="50">
        <f t="shared" si="17"/>
        <v>30</v>
      </c>
      <c r="AT24" s="50" t="str">
        <f t="shared" si="59"/>
        <v xml:space="preserve">ناجح(ة)  </v>
      </c>
      <c r="AU24" s="50">
        <f t="shared" si="60"/>
        <v>4</v>
      </c>
      <c r="AV24" s="158" t="str">
        <f t="shared" si="18"/>
        <v xml:space="preserve">1 </v>
      </c>
      <c r="AW24" s="56" t="s">
        <v>40</v>
      </c>
      <c r="AX24" s="16"/>
      <c r="AY24" s="22">
        <v>16</v>
      </c>
      <c r="AZ24" s="128" t="str">
        <f t="shared" si="67"/>
        <v>سلطاني</v>
      </c>
      <c r="BA24" s="128" t="str">
        <f t="shared" si="68"/>
        <v>أحمد رمزي</v>
      </c>
      <c r="BB24" s="184">
        <v>18.5</v>
      </c>
      <c r="BC24" s="185">
        <f t="shared" si="19"/>
        <v>0</v>
      </c>
      <c r="BD24" s="185">
        <v>1</v>
      </c>
      <c r="BE24" s="184">
        <v>25.5</v>
      </c>
      <c r="BF24" s="185">
        <f t="shared" si="20"/>
        <v>6</v>
      </c>
      <c r="BG24" s="185">
        <v>1</v>
      </c>
      <c r="BH24" s="184">
        <v>21</v>
      </c>
      <c r="BI24" s="185">
        <f t="shared" si="21"/>
        <v>6</v>
      </c>
      <c r="BJ24" s="185">
        <v>1</v>
      </c>
      <c r="BK24" s="186">
        <f t="shared" si="22"/>
        <v>10.833333333333334</v>
      </c>
      <c r="BL24" s="187">
        <f t="shared" si="23"/>
        <v>18</v>
      </c>
      <c r="BM24" s="187">
        <f t="shared" si="24"/>
        <v>3</v>
      </c>
      <c r="BN24" s="187">
        <f t="shared" si="25"/>
        <v>1</v>
      </c>
      <c r="BO24" s="184">
        <v>17.75</v>
      </c>
      <c r="BP24" s="185">
        <f t="shared" si="4"/>
        <v>0</v>
      </c>
      <c r="BQ24" s="185">
        <v>1</v>
      </c>
      <c r="BR24" s="184">
        <v>14.5</v>
      </c>
      <c r="BS24" s="185">
        <f t="shared" si="26"/>
        <v>4</v>
      </c>
      <c r="BT24" s="185">
        <v>1</v>
      </c>
      <c r="BU24" s="194">
        <f t="shared" si="27"/>
        <v>10.75</v>
      </c>
      <c r="BV24" s="191">
        <f t="shared" si="28"/>
        <v>9</v>
      </c>
      <c r="BW24" s="187">
        <f t="shared" si="29"/>
        <v>2</v>
      </c>
      <c r="BX24" s="187">
        <f t="shared" si="30"/>
        <v>1</v>
      </c>
      <c r="BY24" s="248">
        <v>3</v>
      </c>
      <c r="BZ24" s="183">
        <f t="shared" si="31"/>
        <v>0</v>
      </c>
      <c r="CA24" s="77">
        <v>1</v>
      </c>
      <c r="CB24" s="190">
        <f t="shared" si="32"/>
        <v>3</v>
      </c>
      <c r="CC24" s="187">
        <f t="shared" si="33"/>
        <v>0</v>
      </c>
      <c r="CD24" s="187">
        <f t="shared" si="34"/>
        <v>1</v>
      </c>
      <c r="CE24" s="187">
        <f t="shared" si="35"/>
        <v>1</v>
      </c>
      <c r="CF24" s="184">
        <v>13.87</v>
      </c>
      <c r="CG24" s="183">
        <f t="shared" si="5"/>
        <v>1</v>
      </c>
      <c r="CH24" s="77">
        <v>1</v>
      </c>
      <c r="CI24" s="190">
        <f t="shared" si="36"/>
        <v>13.87</v>
      </c>
      <c r="CJ24" s="191">
        <f t="shared" si="37"/>
        <v>1</v>
      </c>
      <c r="CK24" s="195">
        <f t="shared" si="38"/>
        <v>1</v>
      </c>
      <c r="CL24" s="195">
        <f t="shared" si="39"/>
        <v>1</v>
      </c>
      <c r="CM24" s="197">
        <f t="shared" si="40"/>
        <v>10.374545454545455</v>
      </c>
      <c r="CN24" s="198">
        <f t="shared" si="41"/>
        <v>30</v>
      </c>
      <c r="CO24" s="198">
        <f t="shared" si="42"/>
        <v>7</v>
      </c>
      <c r="CP24" s="198">
        <f t="shared" si="43"/>
        <v>1</v>
      </c>
      <c r="CQ24" s="235" t="str">
        <f t="shared" si="44"/>
        <v xml:space="preserve">ناجح (ة) الدورة الاولى  </v>
      </c>
      <c r="CR24" s="7">
        <f t="shared" si="45"/>
        <v>10.75498106060606</v>
      </c>
      <c r="CS24" s="81">
        <f t="shared" si="6"/>
        <v>60</v>
      </c>
      <c r="CT24" s="247" t="str">
        <f t="shared" si="46"/>
        <v xml:space="preserve">ناجح (ة) الدورة الاولى  </v>
      </c>
    </row>
    <row r="25" spans="1:98" ht="15" customHeight="1">
      <c r="B25" s="39">
        <v>17</v>
      </c>
      <c r="C25" s="166" t="s">
        <v>228</v>
      </c>
      <c r="D25" s="166" t="s">
        <v>229</v>
      </c>
      <c r="E25" s="77" t="str">
        <f t="shared" si="65"/>
        <v>شريفي</v>
      </c>
      <c r="F25" s="77" t="str">
        <f t="shared" si="66"/>
        <v>صبرينة</v>
      </c>
      <c r="G25" s="121">
        <v>13.5</v>
      </c>
      <c r="H25" s="9">
        <f t="shared" si="7"/>
        <v>0</v>
      </c>
      <c r="I25" s="9">
        <v>1</v>
      </c>
      <c r="J25" s="19">
        <v>14.75</v>
      </c>
      <c r="K25" s="9">
        <f t="shared" si="1"/>
        <v>0</v>
      </c>
      <c r="L25" s="9">
        <v>1</v>
      </c>
      <c r="M25" s="7">
        <v>18.25</v>
      </c>
      <c r="N25" s="9">
        <f t="shared" si="8"/>
        <v>0</v>
      </c>
      <c r="O25" s="9">
        <v>1</v>
      </c>
      <c r="P25" s="5">
        <f t="shared" si="9"/>
        <v>7.75</v>
      </c>
      <c r="Q25" s="53">
        <f t="shared" si="10"/>
        <v>0</v>
      </c>
      <c r="R25" s="53">
        <f t="shared" si="47"/>
        <v>3</v>
      </c>
      <c r="S25" s="53">
        <f t="shared" si="48"/>
        <v>1</v>
      </c>
      <c r="T25" s="7">
        <v>14</v>
      </c>
      <c r="U25" s="9">
        <f t="shared" si="49"/>
        <v>0</v>
      </c>
      <c r="V25" s="9">
        <v>1</v>
      </c>
      <c r="W25" s="12">
        <v>26</v>
      </c>
      <c r="X25" s="9">
        <f t="shared" si="50"/>
        <v>4</v>
      </c>
      <c r="Y25" s="9">
        <v>1</v>
      </c>
      <c r="Z25" s="126">
        <f t="shared" si="51"/>
        <v>10</v>
      </c>
      <c r="AA25" s="8">
        <f t="shared" si="52"/>
        <v>9</v>
      </c>
      <c r="AB25" s="8">
        <f t="shared" si="53"/>
        <v>2</v>
      </c>
      <c r="AC25" s="8">
        <f t="shared" si="54"/>
        <v>1</v>
      </c>
      <c r="AD25" s="151">
        <v>6.875</v>
      </c>
      <c r="AE25" s="9">
        <f t="shared" si="55"/>
        <v>0</v>
      </c>
      <c r="AF25" s="9">
        <v>1</v>
      </c>
      <c r="AG25" s="5">
        <f t="shared" si="11"/>
        <v>6.875</v>
      </c>
      <c r="AH25" s="8">
        <f t="shared" si="56"/>
        <v>0</v>
      </c>
      <c r="AI25" s="8">
        <f t="shared" si="57"/>
        <v>1</v>
      </c>
      <c r="AJ25" s="8">
        <f t="shared" si="58"/>
        <v>1</v>
      </c>
      <c r="AK25" s="55">
        <v>15</v>
      </c>
      <c r="AL25" s="9">
        <f t="shared" si="12"/>
        <v>1</v>
      </c>
      <c r="AM25" s="9">
        <v>1</v>
      </c>
      <c r="AN25" s="5">
        <f t="shared" si="13"/>
        <v>15</v>
      </c>
      <c r="AO25" s="8">
        <f t="shared" si="14"/>
        <v>1</v>
      </c>
      <c r="AP25" s="8">
        <f t="shared" si="15"/>
        <v>1</v>
      </c>
      <c r="AQ25" s="8">
        <f t="shared" si="2"/>
        <v>1</v>
      </c>
      <c r="AR25" s="49">
        <f t="shared" si="16"/>
        <v>9.03125</v>
      </c>
      <c r="AS25" s="50">
        <f t="shared" si="17"/>
        <v>10</v>
      </c>
      <c r="AT25" s="50" t="str">
        <f t="shared" si="59"/>
        <v xml:space="preserve">مؤجل (ة) </v>
      </c>
      <c r="AU25" s="50">
        <f t="shared" si="60"/>
        <v>4</v>
      </c>
      <c r="AV25" s="158" t="str">
        <f t="shared" si="18"/>
        <v xml:space="preserve">1 </v>
      </c>
      <c r="AW25" s="56" t="s">
        <v>40</v>
      </c>
      <c r="AX25" s="16"/>
      <c r="AY25" s="70">
        <v>17</v>
      </c>
      <c r="AZ25" s="128" t="str">
        <f t="shared" si="67"/>
        <v>شريفي</v>
      </c>
      <c r="BA25" s="128" t="str">
        <f t="shared" si="68"/>
        <v>صبرينة</v>
      </c>
      <c r="BB25" s="184">
        <v>13</v>
      </c>
      <c r="BC25" s="185">
        <f t="shared" si="19"/>
        <v>0</v>
      </c>
      <c r="BD25" s="185">
        <v>1</v>
      </c>
      <c r="BE25" s="184">
        <v>23.75</v>
      </c>
      <c r="BF25" s="185">
        <f t="shared" si="20"/>
        <v>6</v>
      </c>
      <c r="BG25" s="185">
        <v>1</v>
      </c>
      <c r="BH25" s="184">
        <v>10</v>
      </c>
      <c r="BI25" s="185">
        <f t="shared" si="21"/>
        <v>0</v>
      </c>
      <c r="BJ25" s="185">
        <v>1</v>
      </c>
      <c r="BK25" s="186">
        <f t="shared" si="22"/>
        <v>7.791666666666667</v>
      </c>
      <c r="BL25" s="187">
        <f t="shared" si="23"/>
        <v>6</v>
      </c>
      <c r="BM25" s="187">
        <f t="shared" si="24"/>
        <v>3</v>
      </c>
      <c r="BN25" s="187">
        <f t="shared" si="25"/>
        <v>1</v>
      </c>
      <c r="BO25" s="184">
        <v>14.75</v>
      </c>
      <c r="BP25" s="185">
        <f t="shared" si="4"/>
        <v>0</v>
      </c>
      <c r="BQ25" s="185">
        <v>1</v>
      </c>
      <c r="BR25" s="184">
        <v>14.5</v>
      </c>
      <c r="BS25" s="185">
        <f t="shared" si="26"/>
        <v>4</v>
      </c>
      <c r="BT25" s="185">
        <v>1</v>
      </c>
      <c r="BU25" s="194">
        <f t="shared" si="27"/>
        <v>9.75</v>
      </c>
      <c r="BV25" s="191">
        <f t="shared" si="28"/>
        <v>4</v>
      </c>
      <c r="BW25" s="187">
        <f t="shared" si="29"/>
        <v>2</v>
      </c>
      <c r="BX25" s="187">
        <f t="shared" si="30"/>
        <v>1</v>
      </c>
      <c r="BY25" s="248">
        <v>10</v>
      </c>
      <c r="BZ25" s="183">
        <f t="shared" si="31"/>
        <v>2</v>
      </c>
      <c r="CA25" s="77">
        <v>1</v>
      </c>
      <c r="CB25" s="190">
        <f t="shared" si="32"/>
        <v>10</v>
      </c>
      <c r="CC25" s="187">
        <f t="shared" si="33"/>
        <v>2</v>
      </c>
      <c r="CD25" s="187">
        <f t="shared" si="34"/>
        <v>1</v>
      </c>
      <c r="CE25" s="187">
        <f t="shared" si="35"/>
        <v>1</v>
      </c>
      <c r="CF25" s="184">
        <v>14</v>
      </c>
      <c r="CG25" s="183">
        <f t="shared" si="5"/>
        <v>1</v>
      </c>
      <c r="CH25" s="77">
        <v>1</v>
      </c>
      <c r="CI25" s="190">
        <f t="shared" si="36"/>
        <v>14</v>
      </c>
      <c r="CJ25" s="191">
        <f t="shared" si="37"/>
        <v>1</v>
      </c>
      <c r="CK25" s="195">
        <f t="shared" si="38"/>
        <v>1</v>
      </c>
      <c r="CL25" s="195">
        <f t="shared" si="39"/>
        <v>1</v>
      </c>
      <c r="CM25" s="197">
        <f t="shared" si="40"/>
        <v>9.0909090909090917</v>
      </c>
      <c r="CN25" s="198">
        <f t="shared" si="41"/>
        <v>13</v>
      </c>
      <c r="CO25" s="198">
        <f t="shared" si="42"/>
        <v>7</v>
      </c>
      <c r="CP25" s="198">
        <f t="shared" si="43"/>
        <v>1</v>
      </c>
      <c r="CQ25" s="235" t="str">
        <f t="shared" si="44"/>
        <v xml:space="preserve">مؤجل (ة) </v>
      </c>
      <c r="CR25" s="7">
        <f t="shared" si="45"/>
        <v>9.0610795454545467</v>
      </c>
      <c r="CS25" s="81">
        <f t="shared" si="6"/>
        <v>23</v>
      </c>
      <c r="CT25" s="247" t="str">
        <f t="shared" si="46"/>
        <v xml:space="preserve">مؤجل (ة) </v>
      </c>
    </row>
    <row r="26" spans="1:98" ht="15" customHeight="1">
      <c r="B26" s="39">
        <v>18</v>
      </c>
      <c r="C26" s="166" t="s">
        <v>230</v>
      </c>
      <c r="D26" s="166" t="s">
        <v>231</v>
      </c>
      <c r="E26" s="77" t="str">
        <f t="shared" si="65"/>
        <v>عالم</v>
      </c>
      <c r="F26" s="77" t="str">
        <f t="shared" si="66"/>
        <v>محمد</v>
      </c>
      <c r="G26" s="121">
        <v>28</v>
      </c>
      <c r="H26" s="9">
        <f t="shared" si="7"/>
        <v>6</v>
      </c>
      <c r="I26" s="9">
        <v>1</v>
      </c>
      <c r="J26" s="19">
        <v>21.25</v>
      </c>
      <c r="K26" s="9">
        <f t="shared" si="1"/>
        <v>0</v>
      </c>
      <c r="L26" s="9">
        <v>1</v>
      </c>
      <c r="M26" s="7">
        <v>25.5</v>
      </c>
      <c r="N26" s="9">
        <f t="shared" si="8"/>
        <v>6</v>
      </c>
      <c r="O26" s="9">
        <v>1</v>
      </c>
      <c r="P26" s="5">
        <f t="shared" si="9"/>
        <v>12.458333333333334</v>
      </c>
      <c r="Q26" s="53">
        <f t="shared" si="10"/>
        <v>18</v>
      </c>
      <c r="R26" s="53">
        <f t="shared" si="47"/>
        <v>3</v>
      </c>
      <c r="S26" s="53">
        <f t="shared" si="48"/>
        <v>1</v>
      </c>
      <c r="T26" s="7">
        <v>20.25</v>
      </c>
      <c r="U26" s="9">
        <f t="shared" si="49"/>
        <v>5</v>
      </c>
      <c r="V26" s="9">
        <v>1</v>
      </c>
      <c r="W26" s="12">
        <v>25</v>
      </c>
      <c r="X26" s="9">
        <f t="shared" si="50"/>
        <v>4</v>
      </c>
      <c r="Y26" s="9">
        <v>1</v>
      </c>
      <c r="Z26" s="126">
        <f t="shared" si="51"/>
        <v>11.3125</v>
      </c>
      <c r="AA26" s="8">
        <f t="shared" si="52"/>
        <v>9</v>
      </c>
      <c r="AB26" s="8">
        <f t="shared" si="53"/>
        <v>2</v>
      </c>
      <c r="AC26" s="8">
        <f t="shared" si="54"/>
        <v>1</v>
      </c>
      <c r="AD26" s="151">
        <v>7.87</v>
      </c>
      <c r="AE26" s="9">
        <f t="shared" si="55"/>
        <v>0</v>
      </c>
      <c r="AF26" s="9">
        <v>1</v>
      </c>
      <c r="AG26" s="5">
        <f t="shared" si="11"/>
        <v>7.87</v>
      </c>
      <c r="AH26" s="8">
        <f t="shared" si="56"/>
        <v>0</v>
      </c>
      <c r="AI26" s="8">
        <f t="shared" si="57"/>
        <v>1</v>
      </c>
      <c r="AJ26" s="8">
        <f t="shared" si="58"/>
        <v>1</v>
      </c>
      <c r="AK26" s="55">
        <v>10.5</v>
      </c>
      <c r="AL26" s="9">
        <f t="shared" si="12"/>
        <v>1</v>
      </c>
      <c r="AM26" s="9">
        <v>1</v>
      </c>
      <c r="AN26" s="5">
        <f t="shared" si="13"/>
        <v>10.5</v>
      </c>
      <c r="AO26" s="8">
        <f t="shared" si="14"/>
        <v>1</v>
      </c>
      <c r="AP26" s="8">
        <f t="shared" si="15"/>
        <v>1</v>
      </c>
      <c r="AQ26" s="8">
        <f t="shared" si="2"/>
        <v>1</v>
      </c>
      <c r="AR26" s="49">
        <f t="shared" si="16"/>
        <v>11.530833333333334</v>
      </c>
      <c r="AS26" s="50">
        <f t="shared" si="17"/>
        <v>30</v>
      </c>
      <c r="AT26" s="50" t="str">
        <f t="shared" si="59"/>
        <v xml:space="preserve">ناجح(ة)  </v>
      </c>
      <c r="AU26" s="50">
        <f t="shared" si="60"/>
        <v>4</v>
      </c>
      <c r="AV26" s="158" t="str">
        <f t="shared" si="18"/>
        <v xml:space="preserve">1 </v>
      </c>
      <c r="AW26" s="56" t="s">
        <v>40</v>
      </c>
      <c r="AX26" s="16"/>
      <c r="AY26" s="22">
        <v>18</v>
      </c>
      <c r="AZ26" s="128" t="str">
        <f t="shared" si="67"/>
        <v>عالم</v>
      </c>
      <c r="BA26" s="128" t="str">
        <f t="shared" si="68"/>
        <v>محمد</v>
      </c>
      <c r="BB26" s="184">
        <v>20</v>
      </c>
      <c r="BC26" s="185">
        <f t="shared" si="19"/>
        <v>6</v>
      </c>
      <c r="BD26" s="185">
        <v>1</v>
      </c>
      <c r="BE26" s="184">
        <v>24.5</v>
      </c>
      <c r="BF26" s="185">
        <f t="shared" si="20"/>
        <v>6</v>
      </c>
      <c r="BG26" s="185">
        <v>1</v>
      </c>
      <c r="BH26" s="184">
        <v>16</v>
      </c>
      <c r="BI26" s="185">
        <f t="shared" si="21"/>
        <v>0</v>
      </c>
      <c r="BJ26" s="185">
        <v>1</v>
      </c>
      <c r="BK26" s="186">
        <f t="shared" si="22"/>
        <v>10.083333333333334</v>
      </c>
      <c r="BL26" s="187">
        <f t="shared" si="23"/>
        <v>18</v>
      </c>
      <c r="BM26" s="187">
        <f t="shared" si="24"/>
        <v>3</v>
      </c>
      <c r="BN26" s="187">
        <f t="shared" si="25"/>
        <v>1</v>
      </c>
      <c r="BO26" s="184">
        <v>19.75</v>
      </c>
      <c r="BP26" s="185">
        <f t="shared" si="4"/>
        <v>0</v>
      </c>
      <c r="BQ26" s="185">
        <v>1</v>
      </c>
      <c r="BR26" s="184">
        <v>14.5</v>
      </c>
      <c r="BS26" s="185">
        <f t="shared" si="26"/>
        <v>4</v>
      </c>
      <c r="BT26" s="185">
        <v>1</v>
      </c>
      <c r="BU26" s="194">
        <f t="shared" si="27"/>
        <v>11.416666666666666</v>
      </c>
      <c r="BV26" s="191">
        <f t="shared" si="28"/>
        <v>9</v>
      </c>
      <c r="BW26" s="187">
        <f t="shared" si="29"/>
        <v>2</v>
      </c>
      <c r="BX26" s="187">
        <f t="shared" si="30"/>
        <v>1</v>
      </c>
      <c r="BY26" s="248">
        <v>5</v>
      </c>
      <c r="BZ26" s="183">
        <f t="shared" si="31"/>
        <v>0</v>
      </c>
      <c r="CA26" s="77">
        <v>1</v>
      </c>
      <c r="CB26" s="190">
        <f t="shared" si="32"/>
        <v>5</v>
      </c>
      <c r="CC26" s="187">
        <f t="shared" si="33"/>
        <v>0</v>
      </c>
      <c r="CD26" s="187">
        <f t="shared" si="34"/>
        <v>1</v>
      </c>
      <c r="CE26" s="187">
        <f t="shared" si="35"/>
        <v>1</v>
      </c>
      <c r="CF26" s="184">
        <v>12.12</v>
      </c>
      <c r="CG26" s="183">
        <f t="shared" si="5"/>
        <v>1</v>
      </c>
      <c r="CH26" s="77">
        <v>1</v>
      </c>
      <c r="CI26" s="190">
        <f t="shared" si="36"/>
        <v>12.12</v>
      </c>
      <c r="CJ26" s="191">
        <f t="shared" si="37"/>
        <v>1</v>
      </c>
      <c r="CK26" s="195">
        <f t="shared" si="38"/>
        <v>1</v>
      </c>
      <c r="CL26" s="195">
        <f t="shared" si="39"/>
        <v>1</v>
      </c>
      <c r="CM26" s="197">
        <f t="shared" si="40"/>
        <v>10.17</v>
      </c>
      <c r="CN26" s="198">
        <f t="shared" si="41"/>
        <v>30</v>
      </c>
      <c r="CO26" s="198">
        <f t="shared" si="42"/>
        <v>7</v>
      </c>
      <c r="CP26" s="198">
        <f t="shared" si="43"/>
        <v>1</v>
      </c>
      <c r="CQ26" s="235" t="str">
        <f t="shared" si="44"/>
        <v xml:space="preserve">ناجح (ة) الدورة الاولى  </v>
      </c>
      <c r="CR26" s="7">
        <f t="shared" si="45"/>
        <v>10.850416666666668</v>
      </c>
      <c r="CS26" s="81">
        <f t="shared" si="6"/>
        <v>60</v>
      </c>
      <c r="CT26" s="247" t="str">
        <f t="shared" si="46"/>
        <v xml:space="preserve">ناجح (ة) الدورة الاولى  </v>
      </c>
    </row>
    <row r="27" spans="1:98" ht="15" customHeight="1">
      <c r="B27" s="39">
        <v>19</v>
      </c>
      <c r="C27" s="166" t="s">
        <v>232</v>
      </c>
      <c r="D27" s="166" t="s">
        <v>163</v>
      </c>
      <c r="E27" s="77" t="str">
        <f t="shared" si="65"/>
        <v>عثمان راشدي</v>
      </c>
      <c r="F27" s="77" t="str">
        <f t="shared" si="66"/>
        <v>ريان</v>
      </c>
      <c r="G27" s="121">
        <v>17</v>
      </c>
      <c r="H27" s="9">
        <f t="shared" si="7"/>
        <v>0</v>
      </c>
      <c r="I27" s="9">
        <v>1</v>
      </c>
      <c r="J27" s="19">
        <v>16</v>
      </c>
      <c r="K27" s="9">
        <f t="shared" si="1"/>
        <v>0</v>
      </c>
      <c r="L27" s="9">
        <v>1</v>
      </c>
      <c r="M27" s="7">
        <v>14.5</v>
      </c>
      <c r="N27" s="9">
        <f t="shared" si="8"/>
        <v>0</v>
      </c>
      <c r="O27" s="9">
        <v>1</v>
      </c>
      <c r="P27" s="5">
        <f t="shared" si="9"/>
        <v>7.916666666666667</v>
      </c>
      <c r="Q27" s="53">
        <f t="shared" si="10"/>
        <v>0</v>
      </c>
      <c r="R27" s="53">
        <f t="shared" si="47"/>
        <v>3</v>
      </c>
      <c r="S27" s="53">
        <f t="shared" si="48"/>
        <v>1</v>
      </c>
      <c r="T27" s="7">
        <v>17.5</v>
      </c>
      <c r="U27" s="9">
        <f t="shared" si="49"/>
        <v>0</v>
      </c>
      <c r="V27" s="9">
        <v>1</v>
      </c>
      <c r="W27" s="12">
        <v>25</v>
      </c>
      <c r="X27" s="9">
        <f t="shared" si="50"/>
        <v>4</v>
      </c>
      <c r="Y27" s="9">
        <v>1</v>
      </c>
      <c r="Z27" s="126">
        <f t="shared" si="51"/>
        <v>10.625</v>
      </c>
      <c r="AA27" s="8">
        <f t="shared" si="52"/>
        <v>9</v>
      </c>
      <c r="AB27" s="8">
        <f t="shared" si="53"/>
        <v>2</v>
      </c>
      <c r="AC27" s="8">
        <f t="shared" si="54"/>
        <v>1</v>
      </c>
      <c r="AD27" s="151">
        <v>8</v>
      </c>
      <c r="AE27" s="9">
        <f t="shared" si="55"/>
        <v>0</v>
      </c>
      <c r="AF27" s="9">
        <v>1</v>
      </c>
      <c r="AG27" s="5">
        <f t="shared" si="11"/>
        <v>8</v>
      </c>
      <c r="AH27" s="8">
        <f t="shared" si="56"/>
        <v>0</v>
      </c>
      <c r="AI27" s="8">
        <f t="shared" si="57"/>
        <v>1</v>
      </c>
      <c r="AJ27" s="8">
        <f t="shared" si="58"/>
        <v>1</v>
      </c>
      <c r="AK27" s="55">
        <v>15.12</v>
      </c>
      <c r="AL27" s="9">
        <f t="shared" si="12"/>
        <v>1</v>
      </c>
      <c r="AM27" s="9">
        <v>1</v>
      </c>
      <c r="AN27" s="5">
        <f t="shared" si="13"/>
        <v>15.12</v>
      </c>
      <c r="AO27" s="8">
        <f t="shared" si="14"/>
        <v>1</v>
      </c>
      <c r="AP27" s="8">
        <f t="shared" si="15"/>
        <v>1</v>
      </c>
      <c r="AQ27" s="8">
        <f t="shared" si="2"/>
        <v>1</v>
      </c>
      <c r="AR27" s="49">
        <f t="shared" si="16"/>
        <v>9.4266666666666676</v>
      </c>
      <c r="AS27" s="50">
        <f t="shared" si="17"/>
        <v>10</v>
      </c>
      <c r="AT27" s="50" t="str">
        <f t="shared" si="59"/>
        <v xml:space="preserve">مؤجل (ة) </v>
      </c>
      <c r="AU27" s="50">
        <f t="shared" si="60"/>
        <v>4</v>
      </c>
      <c r="AV27" s="158" t="str">
        <f t="shared" si="18"/>
        <v xml:space="preserve">1 </v>
      </c>
      <c r="AW27" s="56" t="s">
        <v>40</v>
      </c>
      <c r="AX27" s="16"/>
      <c r="AY27" s="70">
        <v>19</v>
      </c>
      <c r="AZ27" s="128" t="str">
        <f t="shared" si="67"/>
        <v>عثمان راشدي</v>
      </c>
      <c r="BA27" s="128" t="str">
        <f t="shared" si="68"/>
        <v>ريان</v>
      </c>
      <c r="BB27" s="184">
        <v>15.25</v>
      </c>
      <c r="BC27" s="185">
        <f t="shared" si="19"/>
        <v>0</v>
      </c>
      <c r="BD27" s="185">
        <v>1</v>
      </c>
      <c r="BE27" s="184">
        <v>15.75</v>
      </c>
      <c r="BF27" s="185">
        <f t="shared" si="20"/>
        <v>0</v>
      </c>
      <c r="BG27" s="185">
        <v>1</v>
      </c>
      <c r="BH27" s="184">
        <v>9.5</v>
      </c>
      <c r="BI27" s="185">
        <f t="shared" si="21"/>
        <v>0</v>
      </c>
      <c r="BJ27" s="185">
        <v>1</v>
      </c>
      <c r="BK27" s="186">
        <f t="shared" si="22"/>
        <v>6.75</v>
      </c>
      <c r="BL27" s="187">
        <f t="shared" si="23"/>
        <v>0</v>
      </c>
      <c r="BM27" s="187">
        <f t="shared" si="24"/>
        <v>3</v>
      </c>
      <c r="BN27" s="187">
        <f t="shared" si="25"/>
        <v>1</v>
      </c>
      <c r="BO27" s="184">
        <v>15.75</v>
      </c>
      <c r="BP27" s="185">
        <f t="shared" si="4"/>
        <v>0</v>
      </c>
      <c r="BQ27" s="185">
        <v>1</v>
      </c>
      <c r="BR27" s="184">
        <v>15.5</v>
      </c>
      <c r="BS27" s="185">
        <f t="shared" si="26"/>
        <v>4</v>
      </c>
      <c r="BT27" s="185">
        <v>1</v>
      </c>
      <c r="BU27" s="194">
        <f t="shared" si="27"/>
        <v>10.416666666666666</v>
      </c>
      <c r="BV27" s="191">
        <f t="shared" si="28"/>
        <v>9</v>
      </c>
      <c r="BW27" s="187">
        <f t="shared" si="29"/>
        <v>2</v>
      </c>
      <c r="BX27" s="187">
        <f t="shared" si="30"/>
        <v>1</v>
      </c>
      <c r="BY27" s="248">
        <v>3</v>
      </c>
      <c r="BZ27" s="183">
        <f t="shared" si="31"/>
        <v>0</v>
      </c>
      <c r="CA27" s="77">
        <v>1</v>
      </c>
      <c r="CB27" s="190">
        <f t="shared" si="32"/>
        <v>3</v>
      </c>
      <c r="CC27" s="187">
        <f t="shared" si="33"/>
        <v>0</v>
      </c>
      <c r="CD27" s="187">
        <f t="shared" si="34"/>
        <v>1</v>
      </c>
      <c r="CE27" s="187">
        <f t="shared" si="35"/>
        <v>1</v>
      </c>
      <c r="CF27" s="184">
        <v>14.75</v>
      </c>
      <c r="CG27" s="183">
        <f t="shared" si="5"/>
        <v>1</v>
      </c>
      <c r="CH27" s="77">
        <v>1</v>
      </c>
      <c r="CI27" s="190">
        <f t="shared" si="36"/>
        <v>14.75</v>
      </c>
      <c r="CJ27" s="191">
        <f t="shared" si="37"/>
        <v>1</v>
      </c>
      <c r="CK27" s="195">
        <f t="shared" si="38"/>
        <v>1</v>
      </c>
      <c r="CL27" s="195">
        <f t="shared" si="39"/>
        <v>1</v>
      </c>
      <c r="CM27" s="197">
        <f t="shared" si="40"/>
        <v>8.1363636363636367</v>
      </c>
      <c r="CN27" s="198">
        <f t="shared" si="41"/>
        <v>10</v>
      </c>
      <c r="CO27" s="198">
        <f t="shared" si="42"/>
        <v>7</v>
      </c>
      <c r="CP27" s="198">
        <f t="shared" si="43"/>
        <v>1</v>
      </c>
      <c r="CQ27" s="235" t="str">
        <f t="shared" si="44"/>
        <v xml:space="preserve">مؤجل (ة) </v>
      </c>
      <c r="CR27" s="7">
        <f t="shared" si="45"/>
        <v>8.7815151515151513</v>
      </c>
      <c r="CS27" s="81">
        <f t="shared" si="6"/>
        <v>20</v>
      </c>
      <c r="CT27" s="247" t="str">
        <f t="shared" si="46"/>
        <v xml:space="preserve">مؤجل (ة) </v>
      </c>
    </row>
    <row r="28" spans="1:98" ht="15" customHeight="1">
      <c r="B28" s="39">
        <v>20</v>
      </c>
      <c r="C28" s="166" t="s">
        <v>233</v>
      </c>
      <c r="D28" s="166" t="s">
        <v>234</v>
      </c>
      <c r="E28" s="77" t="str">
        <f t="shared" si="65"/>
        <v>غوافرية</v>
      </c>
      <c r="F28" s="77" t="str">
        <f t="shared" si="66"/>
        <v>أسمهان</v>
      </c>
      <c r="G28" s="121">
        <v>12.25</v>
      </c>
      <c r="H28" s="9">
        <f t="shared" si="7"/>
        <v>0</v>
      </c>
      <c r="I28" s="9">
        <v>1</v>
      </c>
      <c r="J28" s="19">
        <v>15.25</v>
      </c>
      <c r="K28" s="9">
        <f t="shared" si="1"/>
        <v>0</v>
      </c>
      <c r="L28" s="9">
        <v>1</v>
      </c>
      <c r="M28" s="7">
        <v>21</v>
      </c>
      <c r="N28" s="9">
        <f t="shared" si="8"/>
        <v>6</v>
      </c>
      <c r="O28" s="9">
        <v>1</v>
      </c>
      <c r="P28" s="5">
        <f t="shared" si="9"/>
        <v>8.0833333333333339</v>
      </c>
      <c r="Q28" s="53">
        <f t="shared" si="10"/>
        <v>6</v>
      </c>
      <c r="R28" s="53">
        <f t="shared" si="47"/>
        <v>3</v>
      </c>
      <c r="S28" s="53">
        <f t="shared" si="48"/>
        <v>1</v>
      </c>
      <c r="T28" s="7">
        <v>18</v>
      </c>
      <c r="U28" s="9">
        <f t="shared" si="49"/>
        <v>0</v>
      </c>
      <c r="V28" s="9">
        <v>1</v>
      </c>
      <c r="W28" s="12">
        <v>25</v>
      </c>
      <c r="X28" s="9">
        <f t="shared" si="50"/>
        <v>4</v>
      </c>
      <c r="Y28" s="9">
        <v>1</v>
      </c>
      <c r="Z28" s="126">
        <f t="shared" si="51"/>
        <v>10.75</v>
      </c>
      <c r="AA28" s="8">
        <f t="shared" si="52"/>
        <v>9</v>
      </c>
      <c r="AB28" s="8">
        <f t="shared" si="53"/>
        <v>2</v>
      </c>
      <c r="AC28" s="8">
        <f t="shared" si="54"/>
        <v>1</v>
      </c>
      <c r="AD28" s="151">
        <v>6</v>
      </c>
      <c r="AE28" s="9">
        <f t="shared" si="55"/>
        <v>0</v>
      </c>
      <c r="AF28" s="9">
        <v>1</v>
      </c>
      <c r="AG28" s="5">
        <f t="shared" si="11"/>
        <v>6</v>
      </c>
      <c r="AH28" s="8">
        <f t="shared" si="56"/>
        <v>0</v>
      </c>
      <c r="AI28" s="8">
        <f t="shared" si="57"/>
        <v>1</v>
      </c>
      <c r="AJ28" s="8">
        <f t="shared" si="58"/>
        <v>1</v>
      </c>
      <c r="AK28" s="55">
        <v>18.75</v>
      </c>
      <c r="AL28" s="9">
        <f t="shared" si="12"/>
        <v>1</v>
      </c>
      <c r="AM28" s="9">
        <v>1</v>
      </c>
      <c r="AN28" s="5">
        <f t="shared" si="13"/>
        <v>18.75</v>
      </c>
      <c r="AO28" s="8">
        <f t="shared" si="14"/>
        <v>1</v>
      </c>
      <c r="AP28" s="8">
        <f t="shared" si="15"/>
        <v>1</v>
      </c>
      <c r="AQ28" s="8">
        <f t="shared" si="2"/>
        <v>1</v>
      </c>
      <c r="AR28" s="49">
        <f t="shared" si="16"/>
        <v>9.6875</v>
      </c>
      <c r="AS28" s="50">
        <f t="shared" si="17"/>
        <v>16</v>
      </c>
      <c r="AT28" s="50" t="str">
        <f t="shared" si="59"/>
        <v xml:space="preserve">مؤجل (ة) </v>
      </c>
      <c r="AU28" s="50">
        <f t="shared" si="60"/>
        <v>4</v>
      </c>
      <c r="AV28" s="158" t="str">
        <f t="shared" si="18"/>
        <v xml:space="preserve">1 </v>
      </c>
      <c r="AW28" s="56" t="s">
        <v>40</v>
      </c>
      <c r="AX28" s="16"/>
      <c r="AY28" s="22">
        <v>20</v>
      </c>
      <c r="AZ28" s="128" t="str">
        <f t="shared" si="67"/>
        <v>غوافرية</v>
      </c>
      <c r="BA28" s="128" t="str">
        <f t="shared" si="68"/>
        <v>أسمهان</v>
      </c>
      <c r="BB28" s="184">
        <v>16.25</v>
      </c>
      <c r="BC28" s="185">
        <f t="shared" si="19"/>
        <v>0</v>
      </c>
      <c r="BD28" s="185">
        <v>1</v>
      </c>
      <c r="BE28" s="184">
        <v>31.75</v>
      </c>
      <c r="BF28" s="185">
        <f t="shared" si="20"/>
        <v>6</v>
      </c>
      <c r="BG28" s="185">
        <v>1</v>
      </c>
      <c r="BH28" s="184">
        <v>6</v>
      </c>
      <c r="BI28" s="185">
        <f t="shared" si="21"/>
        <v>0</v>
      </c>
      <c r="BJ28" s="185">
        <v>1</v>
      </c>
      <c r="BK28" s="186">
        <f t="shared" si="22"/>
        <v>9</v>
      </c>
      <c r="BL28" s="187">
        <f t="shared" si="23"/>
        <v>6</v>
      </c>
      <c r="BM28" s="187">
        <f t="shared" si="24"/>
        <v>3</v>
      </c>
      <c r="BN28" s="187">
        <f t="shared" si="25"/>
        <v>1</v>
      </c>
      <c r="BO28" s="184">
        <v>10.5</v>
      </c>
      <c r="BP28" s="185">
        <f t="shared" si="4"/>
        <v>0</v>
      </c>
      <c r="BQ28" s="185">
        <v>1</v>
      </c>
      <c r="BR28" s="184">
        <v>15</v>
      </c>
      <c r="BS28" s="185">
        <f t="shared" si="26"/>
        <v>4</v>
      </c>
      <c r="BT28" s="185">
        <v>1</v>
      </c>
      <c r="BU28" s="194">
        <f t="shared" si="27"/>
        <v>8.5</v>
      </c>
      <c r="BV28" s="191">
        <f t="shared" si="28"/>
        <v>4</v>
      </c>
      <c r="BW28" s="187">
        <f t="shared" si="29"/>
        <v>2</v>
      </c>
      <c r="BX28" s="187">
        <f t="shared" si="30"/>
        <v>1</v>
      </c>
      <c r="BY28" s="248">
        <v>10</v>
      </c>
      <c r="BZ28" s="183">
        <f t="shared" si="31"/>
        <v>2</v>
      </c>
      <c r="CA28" s="77">
        <v>1</v>
      </c>
      <c r="CB28" s="190">
        <f t="shared" si="32"/>
        <v>10</v>
      </c>
      <c r="CC28" s="187">
        <f t="shared" si="33"/>
        <v>2</v>
      </c>
      <c r="CD28" s="187">
        <f t="shared" si="34"/>
        <v>1</v>
      </c>
      <c r="CE28" s="187">
        <f t="shared" si="35"/>
        <v>1</v>
      </c>
      <c r="CF28" s="184">
        <v>18</v>
      </c>
      <c r="CG28" s="183">
        <f t="shared" si="5"/>
        <v>1</v>
      </c>
      <c r="CH28" s="77">
        <v>1</v>
      </c>
      <c r="CI28" s="190">
        <f t="shared" si="36"/>
        <v>18</v>
      </c>
      <c r="CJ28" s="191">
        <f t="shared" si="37"/>
        <v>1</v>
      </c>
      <c r="CK28" s="195">
        <f t="shared" si="38"/>
        <v>1</v>
      </c>
      <c r="CL28" s="195">
        <f t="shared" si="39"/>
        <v>1</v>
      </c>
      <c r="CM28" s="197">
        <f t="shared" si="40"/>
        <v>9.7727272727272734</v>
      </c>
      <c r="CN28" s="198">
        <f t="shared" si="41"/>
        <v>13</v>
      </c>
      <c r="CO28" s="198">
        <f t="shared" si="42"/>
        <v>7</v>
      </c>
      <c r="CP28" s="198">
        <f t="shared" si="43"/>
        <v>1</v>
      </c>
      <c r="CQ28" s="235" t="str">
        <f t="shared" si="44"/>
        <v xml:space="preserve">مؤجل (ة) </v>
      </c>
      <c r="CR28" s="7">
        <f t="shared" si="45"/>
        <v>9.7301136363636367</v>
      </c>
      <c r="CS28" s="81">
        <f t="shared" si="6"/>
        <v>29</v>
      </c>
      <c r="CT28" s="247" t="str">
        <f t="shared" si="46"/>
        <v xml:space="preserve">مؤجل (ة) </v>
      </c>
    </row>
    <row r="29" spans="1:98" ht="15" customHeight="1">
      <c r="B29" s="39">
        <v>21</v>
      </c>
      <c r="C29" s="166" t="s">
        <v>235</v>
      </c>
      <c r="D29" s="166" t="s">
        <v>76</v>
      </c>
      <c r="E29" s="77" t="str">
        <f t="shared" si="65"/>
        <v>فرنان</v>
      </c>
      <c r="F29" s="77" t="str">
        <f t="shared" si="66"/>
        <v>هناء</v>
      </c>
      <c r="G29" s="121">
        <v>15.25</v>
      </c>
      <c r="H29" s="9">
        <f t="shared" si="7"/>
        <v>0</v>
      </c>
      <c r="I29" s="9">
        <v>1</v>
      </c>
      <c r="J29" s="19">
        <v>17.5</v>
      </c>
      <c r="K29" s="9">
        <f t="shared" si="1"/>
        <v>0</v>
      </c>
      <c r="L29" s="9">
        <v>1</v>
      </c>
      <c r="M29" s="7">
        <v>18.75</v>
      </c>
      <c r="N29" s="9">
        <f t="shared" si="8"/>
        <v>0</v>
      </c>
      <c r="O29" s="9">
        <v>1</v>
      </c>
      <c r="P29" s="5">
        <f t="shared" si="9"/>
        <v>8.5833333333333339</v>
      </c>
      <c r="Q29" s="53">
        <f t="shared" si="10"/>
        <v>0</v>
      </c>
      <c r="R29" s="53">
        <f t="shared" si="47"/>
        <v>3</v>
      </c>
      <c r="S29" s="53">
        <f t="shared" si="48"/>
        <v>1</v>
      </c>
      <c r="T29" s="7">
        <v>16.75</v>
      </c>
      <c r="U29" s="9">
        <f t="shared" si="49"/>
        <v>0</v>
      </c>
      <c r="V29" s="9">
        <v>1</v>
      </c>
      <c r="W29" s="12">
        <v>28</v>
      </c>
      <c r="X29" s="9">
        <f t="shared" si="50"/>
        <v>4</v>
      </c>
      <c r="Y29" s="9">
        <v>1</v>
      </c>
      <c r="Z29" s="126">
        <f t="shared" si="51"/>
        <v>11.1875</v>
      </c>
      <c r="AA29" s="8">
        <f t="shared" si="52"/>
        <v>9</v>
      </c>
      <c r="AB29" s="8">
        <f t="shared" si="53"/>
        <v>2</v>
      </c>
      <c r="AC29" s="8">
        <f t="shared" si="54"/>
        <v>1</v>
      </c>
      <c r="AD29" s="151">
        <v>8.125</v>
      </c>
      <c r="AE29" s="9">
        <f t="shared" si="55"/>
        <v>0</v>
      </c>
      <c r="AF29" s="9">
        <v>1</v>
      </c>
      <c r="AG29" s="5">
        <f t="shared" si="11"/>
        <v>8.125</v>
      </c>
      <c r="AH29" s="8">
        <f t="shared" si="56"/>
        <v>0</v>
      </c>
      <c r="AI29" s="8">
        <f t="shared" si="57"/>
        <v>1</v>
      </c>
      <c r="AJ29" s="8">
        <f t="shared" si="58"/>
        <v>1</v>
      </c>
      <c r="AK29" s="55">
        <v>16.87</v>
      </c>
      <c r="AL29" s="9">
        <f t="shared" si="12"/>
        <v>1</v>
      </c>
      <c r="AM29" s="9">
        <v>1</v>
      </c>
      <c r="AN29" s="5">
        <f t="shared" si="13"/>
        <v>16.87</v>
      </c>
      <c r="AO29" s="8">
        <f t="shared" si="14"/>
        <v>1</v>
      </c>
      <c r="AP29" s="8">
        <f t="shared" si="15"/>
        <v>1</v>
      </c>
      <c r="AQ29" s="8">
        <f t="shared" si="2"/>
        <v>1</v>
      </c>
      <c r="AR29" s="49">
        <f t="shared" si="16"/>
        <v>10.10375</v>
      </c>
      <c r="AS29" s="50">
        <f t="shared" si="17"/>
        <v>30</v>
      </c>
      <c r="AT29" s="50" t="str">
        <f t="shared" si="59"/>
        <v xml:space="preserve">ناجح(ة)  </v>
      </c>
      <c r="AU29" s="50">
        <f t="shared" si="60"/>
        <v>4</v>
      </c>
      <c r="AV29" s="158" t="str">
        <f t="shared" si="18"/>
        <v xml:space="preserve">1 </v>
      </c>
      <c r="AW29" s="56" t="s">
        <v>40</v>
      </c>
      <c r="AX29" s="16"/>
      <c r="AY29" s="70">
        <v>21</v>
      </c>
      <c r="AZ29" s="128" t="str">
        <f t="shared" si="67"/>
        <v>فرنان</v>
      </c>
      <c r="BA29" s="128" t="str">
        <f t="shared" si="68"/>
        <v>هناء</v>
      </c>
      <c r="BB29" s="184">
        <v>12.5</v>
      </c>
      <c r="BC29" s="185">
        <f t="shared" si="19"/>
        <v>0</v>
      </c>
      <c r="BD29" s="185">
        <v>1</v>
      </c>
      <c r="BE29" s="184">
        <v>21.75</v>
      </c>
      <c r="BF29" s="185">
        <f t="shared" si="20"/>
        <v>6</v>
      </c>
      <c r="BG29" s="185">
        <v>1</v>
      </c>
      <c r="BH29" s="184">
        <v>12</v>
      </c>
      <c r="BI29" s="185">
        <f t="shared" si="21"/>
        <v>0</v>
      </c>
      <c r="BJ29" s="185">
        <v>1</v>
      </c>
      <c r="BK29" s="186">
        <f t="shared" si="22"/>
        <v>7.708333333333333</v>
      </c>
      <c r="BL29" s="187">
        <f t="shared" si="23"/>
        <v>6</v>
      </c>
      <c r="BM29" s="187">
        <f t="shared" si="24"/>
        <v>3</v>
      </c>
      <c r="BN29" s="187">
        <f t="shared" si="25"/>
        <v>1</v>
      </c>
      <c r="BO29" s="184">
        <v>16.5</v>
      </c>
      <c r="BP29" s="185">
        <f t="shared" si="4"/>
        <v>0</v>
      </c>
      <c r="BQ29" s="185">
        <v>1</v>
      </c>
      <c r="BR29" s="184">
        <v>15</v>
      </c>
      <c r="BS29" s="185">
        <f t="shared" si="26"/>
        <v>4</v>
      </c>
      <c r="BT29" s="185">
        <v>1</v>
      </c>
      <c r="BU29" s="194">
        <f t="shared" si="27"/>
        <v>10.5</v>
      </c>
      <c r="BV29" s="191">
        <f t="shared" si="28"/>
        <v>9</v>
      </c>
      <c r="BW29" s="187">
        <f t="shared" si="29"/>
        <v>2</v>
      </c>
      <c r="BX29" s="187">
        <f t="shared" si="30"/>
        <v>1</v>
      </c>
      <c r="BY29" s="248">
        <v>3</v>
      </c>
      <c r="BZ29" s="183">
        <f t="shared" si="31"/>
        <v>0</v>
      </c>
      <c r="CA29" s="77">
        <v>1</v>
      </c>
      <c r="CB29" s="190">
        <f t="shared" si="32"/>
        <v>3</v>
      </c>
      <c r="CC29" s="187">
        <f t="shared" si="33"/>
        <v>0</v>
      </c>
      <c r="CD29" s="187">
        <f t="shared" si="34"/>
        <v>1</v>
      </c>
      <c r="CE29" s="187">
        <f t="shared" si="35"/>
        <v>1</v>
      </c>
      <c r="CF29" s="184">
        <v>16</v>
      </c>
      <c r="CG29" s="183">
        <f t="shared" si="5"/>
        <v>1</v>
      </c>
      <c r="CH29" s="77">
        <v>1</v>
      </c>
      <c r="CI29" s="190">
        <f t="shared" si="36"/>
        <v>16</v>
      </c>
      <c r="CJ29" s="191">
        <f t="shared" si="37"/>
        <v>1</v>
      </c>
      <c r="CK29" s="195">
        <f t="shared" si="38"/>
        <v>1</v>
      </c>
      <c r="CL29" s="195">
        <f t="shared" si="39"/>
        <v>1</v>
      </c>
      <c r="CM29" s="197">
        <f t="shared" si="40"/>
        <v>8.795454545454545</v>
      </c>
      <c r="CN29" s="198">
        <f t="shared" si="41"/>
        <v>16</v>
      </c>
      <c r="CO29" s="198">
        <f t="shared" si="42"/>
        <v>7</v>
      </c>
      <c r="CP29" s="198">
        <f t="shared" si="43"/>
        <v>1</v>
      </c>
      <c r="CQ29" s="235" t="str">
        <f t="shared" si="44"/>
        <v xml:space="preserve">مؤجل (ة) </v>
      </c>
      <c r="CR29" s="7">
        <f t="shared" si="45"/>
        <v>9.4496022727272724</v>
      </c>
      <c r="CS29" s="81">
        <f t="shared" si="6"/>
        <v>46</v>
      </c>
      <c r="CT29" s="247" t="str">
        <f t="shared" si="46"/>
        <v xml:space="preserve">مؤجل (ة) </v>
      </c>
    </row>
    <row r="30" spans="1:98" s="71" customFormat="1" ht="15" customHeight="1">
      <c r="A30" s="1"/>
      <c r="B30" s="39">
        <v>22</v>
      </c>
      <c r="C30" s="166" t="s">
        <v>236</v>
      </c>
      <c r="D30" s="166" t="s">
        <v>237</v>
      </c>
      <c r="E30" s="77" t="str">
        <f>C30</f>
        <v>فريجات</v>
      </c>
      <c r="F30" s="77" t="str">
        <f>D30</f>
        <v>أبو بكر</v>
      </c>
      <c r="G30" s="467" t="s">
        <v>284</v>
      </c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9"/>
      <c r="AU30" s="50">
        <f>AQ30+AJ30+AC30+S30</f>
        <v>0</v>
      </c>
      <c r="AV30" s="158" t="str">
        <f t="shared" si="18"/>
        <v xml:space="preserve">1 </v>
      </c>
      <c r="AW30" s="75" t="s">
        <v>40</v>
      </c>
      <c r="AX30" s="16"/>
      <c r="AY30" s="76">
        <v>21</v>
      </c>
      <c r="AZ30" s="128" t="str">
        <f>C30</f>
        <v>فريجات</v>
      </c>
      <c r="BA30" s="128" t="str">
        <f>D30</f>
        <v>أبو بكر</v>
      </c>
      <c r="BB30" s="369" t="s">
        <v>306</v>
      </c>
      <c r="BC30" s="370"/>
      <c r="BD30" s="370"/>
      <c r="BE30" s="370"/>
      <c r="BF30" s="370"/>
      <c r="BG30" s="370"/>
      <c r="BH30" s="370"/>
      <c r="BI30" s="370"/>
      <c r="BJ30" s="370"/>
      <c r="BK30" s="370"/>
      <c r="BL30" s="370"/>
      <c r="BM30" s="370"/>
      <c r="BN30" s="370"/>
      <c r="BO30" s="370"/>
      <c r="BP30" s="370"/>
      <c r="BQ30" s="370"/>
      <c r="BR30" s="370"/>
      <c r="BS30" s="370"/>
      <c r="BT30" s="370"/>
      <c r="BU30" s="370"/>
      <c r="BV30" s="370"/>
      <c r="BW30" s="370"/>
      <c r="BX30" s="370"/>
      <c r="BY30" s="370"/>
      <c r="BZ30" s="370"/>
      <c r="CA30" s="370"/>
      <c r="CB30" s="370"/>
      <c r="CC30" s="370"/>
      <c r="CD30" s="370"/>
      <c r="CE30" s="370"/>
      <c r="CF30" s="370"/>
      <c r="CG30" s="370"/>
      <c r="CH30" s="370"/>
      <c r="CI30" s="370"/>
      <c r="CJ30" s="370"/>
      <c r="CK30" s="370"/>
      <c r="CL30" s="370"/>
      <c r="CM30" s="370"/>
      <c r="CN30" s="370"/>
      <c r="CO30" s="370"/>
      <c r="CP30" s="370"/>
      <c r="CQ30" s="435"/>
      <c r="CR30" s="7">
        <f t="shared" si="45"/>
        <v>0</v>
      </c>
      <c r="CS30" s="81">
        <f t="shared" si="6"/>
        <v>0</v>
      </c>
      <c r="CT30" s="247" t="str">
        <f t="shared" si="46"/>
        <v xml:space="preserve">مؤجل (ة) </v>
      </c>
    </row>
    <row r="31" spans="1:98" ht="15" customHeight="1">
      <c r="B31" s="39">
        <v>23</v>
      </c>
      <c r="C31" s="166" t="s">
        <v>238</v>
      </c>
      <c r="D31" s="166" t="s">
        <v>259</v>
      </c>
      <c r="E31" s="77" t="str">
        <f t="shared" si="65"/>
        <v>فلاح</v>
      </c>
      <c r="F31" s="77" t="str">
        <f t="shared" si="66"/>
        <v>أيوب/بن بغدادي</v>
      </c>
      <c r="G31" s="121">
        <v>14.5</v>
      </c>
      <c r="H31" s="9">
        <f t="shared" si="7"/>
        <v>0</v>
      </c>
      <c r="I31" s="9">
        <v>1</v>
      </c>
      <c r="J31" s="19">
        <v>20</v>
      </c>
      <c r="K31" s="9">
        <f t="shared" si="1"/>
        <v>6</v>
      </c>
      <c r="L31" s="9">
        <v>1</v>
      </c>
      <c r="M31" s="7">
        <v>15.75</v>
      </c>
      <c r="N31" s="9">
        <f t="shared" si="8"/>
        <v>0</v>
      </c>
      <c r="O31" s="9">
        <v>1</v>
      </c>
      <c r="P31" s="5">
        <f t="shared" si="9"/>
        <v>8.375</v>
      </c>
      <c r="Q31" s="53">
        <f t="shared" si="10"/>
        <v>6</v>
      </c>
      <c r="R31" s="53">
        <f t="shared" si="47"/>
        <v>3</v>
      </c>
      <c r="S31" s="53">
        <f t="shared" si="48"/>
        <v>1</v>
      </c>
      <c r="T31" s="7">
        <v>24</v>
      </c>
      <c r="U31" s="9">
        <f t="shared" si="49"/>
        <v>5</v>
      </c>
      <c r="V31" s="9">
        <v>1</v>
      </c>
      <c r="W31" s="12">
        <v>23</v>
      </c>
      <c r="X31" s="9">
        <f t="shared" si="50"/>
        <v>4</v>
      </c>
      <c r="Y31" s="9">
        <v>1</v>
      </c>
      <c r="Z31" s="126">
        <f t="shared" si="51"/>
        <v>11.75</v>
      </c>
      <c r="AA31" s="8">
        <f t="shared" si="52"/>
        <v>9</v>
      </c>
      <c r="AB31" s="8">
        <f t="shared" si="53"/>
        <v>2</v>
      </c>
      <c r="AC31" s="8">
        <f t="shared" si="54"/>
        <v>1</v>
      </c>
      <c r="AD31" s="151">
        <v>7.625</v>
      </c>
      <c r="AE31" s="9">
        <f t="shared" si="55"/>
        <v>0</v>
      </c>
      <c r="AF31" s="9">
        <v>1</v>
      </c>
      <c r="AG31" s="5">
        <f t="shared" si="11"/>
        <v>7.625</v>
      </c>
      <c r="AH31" s="8">
        <f t="shared" si="56"/>
        <v>0</v>
      </c>
      <c r="AI31" s="8">
        <f t="shared" si="57"/>
        <v>1</v>
      </c>
      <c r="AJ31" s="8">
        <f t="shared" si="58"/>
        <v>1</v>
      </c>
      <c r="AK31" s="55">
        <v>17.37</v>
      </c>
      <c r="AL31" s="9">
        <f t="shared" si="12"/>
        <v>1</v>
      </c>
      <c r="AM31" s="9">
        <v>1</v>
      </c>
      <c r="AN31" s="5">
        <f t="shared" si="13"/>
        <v>17.37</v>
      </c>
      <c r="AO31" s="8">
        <f t="shared" si="14"/>
        <v>1</v>
      </c>
      <c r="AP31" s="8">
        <f t="shared" si="15"/>
        <v>1</v>
      </c>
      <c r="AQ31" s="8">
        <f t="shared" si="2"/>
        <v>1</v>
      </c>
      <c r="AR31" s="49">
        <f t="shared" si="16"/>
        <v>10.187083333333334</v>
      </c>
      <c r="AS31" s="50">
        <f t="shared" si="17"/>
        <v>30</v>
      </c>
      <c r="AT31" s="50" t="str">
        <f t="shared" si="59"/>
        <v xml:space="preserve">ناجح(ة)  </v>
      </c>
      <c r="AU31" s="50">
        <f t="shared" si="60"/>
        <v>4</v>
      </c>
      <c r="AV31" s="158" t="str">
        <f t="shared" si="18"/>
        <v xml:space="preserve">1 </v>
      </c>
      <c r="AW31" s="56" t="s">
        <v>40</v>
      </c>
      <c r="AX31" s="16"/>
      <c r="AY31" s="22">
        <v>22</v>
      </c>
      <c r="AZ31" s="128" t="str">
        <f t="shared" si="67"/>
        <v>فلاح</v>
      </c>
      <c r="BA31" s="128" t="str">
        <f t="shared" si="68"/>
        <v>أيوب/بن بغدادي</v>
      </c>
      <c r="BB31" s="184">
        <v>14</v>
      </c>
      <c r="BC31" s="185">
        <f t="shared" si="19"/>
        <v>0</v>
      </c>
      <c r="BD31" s="185">
        <v>1</v>
      </c>
      <c r="BE31" s="184">
        <v>31.5</v>
      </c>
      <c r="BF31" s="185">
        <f t="shared" si="20"/>
        <v>6</v>
      </c>
      <c r="BG31" s="185">
        <v>1</v>
      </c>
      <c r="BH31" s="184">
        <v>8.5</v>
      </c>
      <c r="BI31" s="185">
        <f t="shared" si="21"/>
        <v>0</v>
      </c>
      <c r="BJ31" s="185">
        <v>1</v>
      </c>
      <c r="BK31" s="186">
        <f t="shared" si="22"/>
        <v>9</v>
      </c>
      <c r="BL31" s="187">
        <f t="shared" si="23"/>
        <v>6</v>
      </c>
      <c r="BM31" s="187">
        <f t="shared" si="24"/>
        <v>3</v>
      </c>
      <c r="BN31" s="187">
        <f t="shared" si="25"/>
        <v>1</v>
      </c>
      <c r="BO31" s="184">
        <v>10.25</v>
      </c>
      <c r="BP31" s="185">
        <f t="shared" si="4"/>
        <v>0</v>
      </c>
      <c r="BQ31" s="185">
        <v>1</v>
      </c>
      <c r="BR31" s="184">
        <v>14</v>
      </c>
      <c r="BS31" s="185">
        <f t="shared" si="26"/>
        <v>4</v>
      </c>
      <c r="BT31" s="185">
        <v>1</v>
      </c>
      <c r="BU31" s="194">
        <f t="shared" si="27"/>
        <v>8.0833333333333339</v>
      </c>
      <c r="BV31" s="191">
        <f t="shared" si="28"/>
        <v>4</v>
      </c>
      <c r="BW31" s="187">
        <f t="shared" si="29"/>
        <v>2</v>
      </c>
      <c r="BX31" s="187">
        <f t="shared" si="30"/>
        <v>1</v>
      </c>
      <c r="BY31" s="248">
        <v>2</v>
      </c>
      <c r="BZ31" s="183">
        <f t="shared" si="31"/>
        <v>0</v>
      </c>
      <c r="CA31" s="77">
        <v>1</v>
      </c>
      <c r="CB31" s="190">
        <f t="shared" si="32"/>
        <v>2</v>
      </c>
      <c r="CC31" s="187">
        <f t="shared" si="33"/>
        <v>0</v>
      </c>
      <c r="CD31" s="187">
        <f t="shared" si="34"/>
        <v>1</v>
      </c>
      <c r="CE31" s="187">
        <f t="shared" si="35"/>
        <v>1</v>
      </c>
      <c r="CF31" s="184">
        <v>18</v>
      </c>
      <c r="CG31" s="183">
        <f t="shared" si="5"/>
        <v>1</v>
      </c>
      <c r="CH31" s="77">
        <v>1</v>
      </c>
      <c r="CI31" s="190">
        <f t="shared" si="36"/>
        <v>18</v>
      </c>
      <c r="CJ31" s="191">
        <f t="shared" si="37"/>
        <v>1</v>
      </c>
      <c r="CK31" s="195">
        <f t="shared" si="38"/>
        <v>1</v>
      </c>
      <c r="CL31" s="195">
        <f t="shared" si="39"/>
        <v>1</v>
      </c>
      <c r="CM31" s="197">
        <f t="shared" si="40"/>
        <v>8.9318181818181817</v>
      </c>
      <c r="CN31" s="198">
        <f t="shared" si="41"/>
        <v>11</v>
      </c>
      <c r="CO31" s="198">
        <f t="shared" si="42"/>
        <v>7</v>
      </c>
      <c r="CP31" s="198">
        <f t="shared" si="43"/>
        <v>1</v>
      </c>
      <c r="CQ31" s="235" t="str">
        <f t="shared" si="44"/>
        <v xml:space="preserve">مؤجل (ة) </v>
      </c>
      <c r="CR31" s="7">
        <f t="shared" si="45"/>
        <v>9.5594507575757568</v>
      </c>
      <c r="CS31" s="81">
        <f t="shared" si="6"/>
        <v>41</v>
      </c>
      <c r="CT31" s="247" t="str">
        <f t="shared" si="46"/>
        <v xml:space="preserve">مؤجل (ة) </v>
      </c>
    </row>
    <row r="32" spans="1:98" ht="15" customHeight="1">
      <c r="B32" s="39">
        <v>24</v>
      </c>
      <c r="C32" s="166" t="s">
        <v>77</v>
      </c>
      <c r="D32" s="166" t="s">
        <v>111</v>
      </c>
      <c r="E32" s="77" t="str">
        <f t="shared" si="65"/>
        <v>قوري</v>
      </c>
      <c r="F32" s="77" t="str">
        <f t="shared" si="66"/>
        <v>أمينة</v>
      </c>
      <c r="G32" s="121">
        <v>15</v>
      </c>
      <c r="H32" s="9">
        <f t="shared" si="7"/>
        <v>0</v>
      </c>
      <c r="I32" s="9">
        <v>1</v>
      </c>
      <c r="J32" s="19">
        <v>20</v>
      </c>
      <c r="K32" s="9">
        <f t="shared" si="1"/>
        <v>6</v>
      </c>
      <c r="L32" s="9">
        <v>1</v>
      </c>
      <c r="M32" s="7">
        <v>20</v>
      </c>
      <c r="N32" s="9">
        <f t="shared" si="8"/>
        <v>6</v>
      </c>
      <c r="O32" s="9">
        <v>1</v>
      </c>
      <c r="P32" s="5">
        <f t="shared" si="9"/>
        <v>9.1666666666666661</v>
      </c>
      <c r="Q32" s="53">
        <f t="shared" si="10"/>
        <v>12</v>
      </c>
      <c r="R32" s="53">
        <f t="shared" si="47"/>
        <v>3</v>
      </c>
      <c r="S32" s="53">
        <f t="shared" si="48"/>
        <v>1</v>
      </c>
      <c r="T32" s="7">
        <v>20.5</v>
      </c>
      <c r="U32" s="9">
        <f t="shared" si="49"/>
        <v>5</v>
      </c>
      <c r="V32" s="9">
        <v>1</v>
      </c>
      <c r="W32" s="12">
        <v>28</v>
      </c>
      <c r="X32" s="9">
        <f t="shared" si="50"/>
        <v>4</v>
      </c>
      <c r="Y32" s="9">
        <v>1</v>
      </c>
      <c r="Z32" s="126">
        <f t="shared" si="51"/>
        <v>12.125</v>
      </c>
      <c r="AA32" s="8">
        <f t="shared" si="52"/>
        <v>9</v>
      </c>
      <c r="AB32" s="8">
        <f t="shared" si="53"/>
        <v>2</v>
      </c>
      <c r="AC32" s="8">
        <f t="shared" si="54"/>
        <v>1</v>
      </c>
      <c r="AD32" s="151">
        <v>7.625</v>
      </c>
      <c r="AE32" s="9">
        <f t="shared" si="55"/>
        <v>0</v>
      </c>
      <c r="AF32" s="9">
        <v>1</v>
      </c>
      <c r="AG32" s="5">
        <f t="shared" si="11"/>
        <v>7.625</v>
      </c>
      <c r="AH32" s="8">
        <f t="shared" si="56"/>
        <v>0</v>
      </c>
      <c r="AI32" s="8">
        <f t="shared" si="57"/>
        <v>1</v>
      </c>
      <c r="AJ32" s="8">
        <f t="shared" si="58"/>
        <v>1</v>
      </c>
      <c r="AK32" s="55">
        <v>16.37</v>
      </c>
      <c r="AL32" s="9">
        <f t="shared" si="12"/>
        <v>1</v>
      </c>
      <c r="AM32" s="9">
        <v>1</v>
      </c>
      <c r="AN32" s="5">
        <f>AK32</f>
        <v>16.37</v>
      </c>
      <c r="AO32" s="8">
        <f t="shared" si="14"/>
        <v>1</v>
      </c>
      <c r="AP32" s="8">
        <f t="shared" si="15"/>
        <v>1</v>
      </c>
      <c r="AQ32" s="8">
        <f t="shared" si="2"/>
        <v>1</v>
      </c>
      <c r="AR32" s="49">
        <f t="shared" si="16"/>
        <v>10.624583333333334</v>
      </c>
      <c r="AS32" s="50">
        <f t="shared" si="17"/>
        <v>30</v>
      </c>
      <c r="AT32" s="50" t="str">
        <f t="shared" si="59"/>
        <v xml:space="preserve">ناجح(ة)  </v>
      </c>
      <c r="AU32" s="50">
        <f t="shared" si="60"/>
        <v>4</v>
      </c>
      <c r="AV32" s="158" t="str">
        <f t="shared" si="18"/>
        <v xml:space="preserve">1 </v>
      </c>
      <c r="AW32" s="56" t="s">
        <v>40</v>
      </c>
      <c r="AX32" s="16"/>
      <c r="AY32" s="70">
        <v>23</v>
      </c>
      <c r="AZ32" s="128" t="str">
        <f t="shared" si="67"/>
        <v>قوري</v>
      </c>
      <c r="BA32" s="128" t="str">
        <f t="shared" si="68"/>
        <v>أمينة</v>
      </c>
      <c r="BB32" s="184">
        <v>14</v>
      </c>
      <c r="BC32" s="185">
        <f t="shared" si="19"/>
        <v>0</v>
      </c>
      <c r="BD32" s="185">
        <v>1</v>
      </c>
      <c r="BE32" s="184">
        <v>20</v>
      </c>
      <c r="BF32" s="185">
        <f t="shared" si="20"/>
        <v>6</v>
      </c>
      <c r="BG32" s="185">
        <v>1</v>
      </c>
      <c r="BH32" s="184">
        <v>11.5</v>
      </c>
      <c r="BI32" s="185">
        <f t="shared" si="21"/>
        <v>0</v>
      </c>
      <c r="BJ32" s="185">
        <v>1</v>
      </c>
      <c r="BK32" s="186">
        <f t="shared" si="22"/>
        <v>7.583333333333333</v>
      </c>
      <c r="BL32" s="187">
        <f t="shared" si="23"/>
        <v>6</v>
      </c>
      <c r="BM32" s="187">
        <f t="shared" si="24"/>
        <v>3</v>
      </c>
      <c r="BN32" s="187">
        <f t="shared" si="25"/>
        <v>1</v>
      </c>
      <c r="BO32" s="184">
        <v>20</v>
      </c>
      <c r="BP32" s="185">
        <f t="shared" si="4"/>
        <v>5</v>
      </c>
      <c r="BQ32" s="185">
        <v>1</v>
      </c>
      <c r="BR32" s="184">
        <v>15.5</v>
      </c>
      <c r="BS32" s="185">
        <f t="shared" si="26"/>
        <v>4</v>
      </c>
      <c r="BT32" s="185">
        <v>1</v>
      </c>
      <c r="BU32" s="194">
        <f t="shared" si="27"/>
        <v>11.833333333333334</v>
      </c>
      <c r="BV32" s="191">
        <f t="shared" si="28"/>
        <v>9</v>
      </c>
      <c r="BW32" s="187">
        <f t="shared" si="29"/>
        <v>2</v>
      </c>
      <c r="BX32" s="187">
        <f t="shared" si="30"/>
        <v>1</v>
      </c>
      <c r="BY32" s="248">
        <v>10</v>
      </c>
      <c r="BZ32" s="183">
        <f t="shared" si="31"/>
        <v>2</v>
      </c>
      <c r="CA32" s="77">
        <v>1</v>
      </c>
      <c r="CB32" s="190">
        <f t="shared" si="32"/>
        <v>10</v>
      </c>
      <c r="CC32" s="187">
        <f t="shared" si="33"/>
        <v>2</v>
      </c>
      <c r="CD32" s="187">
        <f t="shared" si="34"/>
        <v>1</v>
      </c>
      <c r="CE32" s="187">
        <f t="shared" si="35"/>
        <v>1</v>
      </c>
      <c r="CF32" s="184">
        <v>15</v>
      </c>
      <c r="CG32" s="183">
        <f t="shared" si="5"/>
        <v>1</v>
      </c>
      <c r="CH32" s="77">
        <v>1</v>
      </c>
      <c r="CI32" s="190">
        <f t="shared" si="36"/>
        <v>15</v>
      </c>
      <c r="CJ32" s="191">
        <f t="shared" si="37"/>
        <v>1</v>
      </c>
      <c r="CK32" s="195">
        <f t="shared" si="38"/>
        <v>1</v>
      </c>
      <c r="CL32" s="195">
        <f t="shared" si="39"/>
        <v>1</v>
      </c>
      <c r="CM32" s="197">
        <f t="shared" si="40"/>
        <v>9.6363636363636367</v>
      </c>
      <c r="CN32" s="198">
        <v>30</v>
      </c>
      <c r="CO32" s="198">
        <f t="shared" si="42"/>
        <v>7</v>
      </c>
      <c r="CP32" s="198">
        <f t="shared" si="43"/>
        <v>1</v>
      </c>
      <c r="CQ32" s="235" t="str">
        <f t="shared" si="44"/>
        <v xml:space="preserve">مؤجل (ة) </v>
      </c>
      <c r="CR32" s="7">
        <f t="shared" si="45"/>
        <v>10.130473484848485</v>
      </c>
      <c r="CS32" s="81">
        <f t="shared" si="6"/>
        <v>60</v>
      </c>
      <c r="CT32" s="247" t="str">
        <f t="shared" si="46"/>
        <v xml:space="preserve">ناجح (ة) الدورة الاولى  </v>
      </c>
    </row>
    <row r="33" spans="1:98" ht="15" customHeight="1">
      <c r="B33" s="39">
        <v>25</v>
      </c>
      <c r="C33" s="166" t="s">
        <v>239</v>
      </c>
      <c r="D33" s="166" t="s">
        <v>240</v>
      </c>
      <c r="E33" s="77" t="str">
        <f t="shared" si="65"/>
        <v>لوباري</v>
      </c>
      <c r="F33" s="77" t="str">
        <f t="shared" si="66"/>
        <v>حهاد</v>
      </c>
      <c r="G33" s="121">
        <v>16.75</v>
      </c>
      <c r="H33" s="9">
        <f t="shared" si="7"/>
        <v>0</v>
      </c>
      <c r="I33" s="9">
        <v>1</v>
      </c>
      <c r="J33" s="19">
        <v>15</v>
      </c>
      <c r="K33" s="9">
        <f t="shared" si="1"/>
        <v>0</v>
      </c>
      <c r="L33" s="9">
        <v>1</v>
      </c>
      <c r="M33" s="7">
        <v>21</v>
      </c>
      <c r="N33" s="9">
        <f t="shared" si="8"/>
        <v>6</v>
      </c>
      <c r="O33" s="9">
        <v>1</v>
      </c>
      <c r="P33" s="5">
        <f t="shared" si="9"/>
        <v>8.7916666666666661</v>
      </c>
      <c r="Q33" s="53">
        <f t="shared" si="10"/>
        <v>6</v>
      </c>
      <c r="R33" s="53">
        <f t="shared" si="47"/>
        <v>3</v>
      </c>
      <c r="S33" s="53">
        <f t="shared" si="48"/>
        <v>1</v>
      </c>
      <c r="T33" s="7">
        <v>17</v>
      </c>
      <c r="U33" s="9">
        <f t="shared" si="49"/>
        <v>0</v>
      </c>
      <c r="V33" s="9">
        <v>1</v>
      </c>
      <c r="W33" s="12">
        <v>27</v>
      </c>
      <c r="X33" s="9">
        <f t="shared" si="50"/>
        <v>4</v>
      </c>
      <c r="Y33" s="9">
        <v>1</v>
      </c>
      <c r="Z33" s="126">
        <f t="shared" si="51"/>
        <v>11</v>
      </c>
      <c r="AA33" s="8">
        <f t="shared" si="52"/>
        <v>9</v>
      </c>
      <c r="AB33" s="8">
        <f t="shared" si="53"/>
        <v>2</v>
      </c>
      <c r="AC33" s="8">
        <f t="shared" si="54"/>
        <v>1</v>
      </c>
      <c r="AD33" s="151">
        <v>8.1256000000000004</v>
      </c>
      <c r="AE33" s="9">
        <f t="shared" si="55"/>
        <v>0</v>
      </c>
      <c r="AF33" s="9">
        <v>1</v>
      </c>
      <c r="AG33" s="5">
        <f t="shared" si="11"/>
        <v>8.1256000000000004</v>
      </c>
      <c r="AH33" s="8">
        <f t="shared" si="56"/>
        <v>0</v>
      </c>
      <c r="AI33" s="8">
        <f t="shared" si="57"/>
        <v>1</v>
      </c>
      <c r="AJ33" s="8">
        <f t="shared" si="58"/>
        <v>1</v>
      </c>
      <c r="AK33" s="55">
        <v>18.75</v>
      </c>
      <c r="AL33" s="9">
        <f t="shared" si="12"/>
        <v>1</v>
      </c>
      <c r="AM33" s="9">
        <v>1</v>
      </c>
      <c r="AN33" s="5">
        <f t="shared" si="13"/>
        <v>18.75</v>
      </c>
      <c r="AO33" s="8">
        <f t="shared" si="14"/>
        <v>1</v>
      </c>
      <c r="AP33" s="8">
        <f t="shared" si="15"/>
        <v>1</v>
      </c>
      <c r="AQ33" s="8">
        <f t="shared" si="2"/>
        <v>1</v>
      </c>
      <c r="AR33" s="49">
        <f t="shared" si="16"/>
        <v>10.302133333333334</v>
      </c>
      <c r="AS33" s="50">
        <f t="shared" si="17"/>
        <v>30</v>
      </c>
      <c r="AT33" s="50" t="str">
        <f t="shared" si="59"/>
        <v xml:space="preserve">ناجح(ة)  </v>
      </c>
      <c r="AU33" s="50">
        <f t="shared" si="60"/>
        <v>4</v>
      </c>
      <c r="AV33" s="158" t="str">
        <f t="shared" si="18"/>
        <v xml:space="preserve">1 </v>
      </c>
      <c r="AW33" s="56" t="s">
        <v>40</v>
      </c>
      <c r="AX33" s="16"/>
      <c r="AY33" s="22">
        <v>24</v>
      </c>
      <c r="AZ33" s="128" t="str">
        <f t="shared" si="67"/>
        <v>لوباري</v>
      </c>
      <c r="BA33" s="128" t="str">
        <f t="shared" si="68"/>
        <v>حهاد</v>
      </c>
      <c r="BB33" s="184">
        <v>12</v>
      </c>
      <c r="BC33" s="185">
        <f t="shared" si="19"/>
        <v>0</v>
      </c>
      <c r="BD33" s="185">
        <v>1</v>
      </c>
      <c r="BE33" s="184">
        <v>28.75</v>
      </c>
      <c r="BF33" s="185">
        <f t="shared" si="20"/>
        <v>6</v>
      </c>
      <c r="BG33" s="185">
        <v>1</v>
      </c>
      <c r="BH33" s="184">
        <v>5.5</v>
      </c>
      <c r="BI33" s="185">
        <f t="shared" si="21"/>
        <v>0</v>
      </c>
      <c r="BJ33" s="185">
        <v>1</v>
      </c>
      <c r="BK33" s="186">
        <f t="shared" si="22"/>
        <v>7.708333333333333</v>
      </c>
      <c r="BL33" s="187">
        <f t="shared" si="23"/>
        <v>6</v>
      </c>
      <c r="BM33" s="187">
        <f t="shared" si="24"/>
        <v>3</v>
      </c>
      <c r="BN33" s="187">
        <f t="shared" si="25"/>
        <v>1</v>
      </c>
      <c r="BO33" s="184">
        <v>13.75</v>
      </c>
      <c r="BP33" s="185">
        <f t="shared" si="4"/>
        <v>0</v>
      </c>
      <c r="BQ33" s="185">
        <v>1</v>
      </c>
      <c r="BR33" s="184">
        <v>15</v>
      </c>
      <c r="BS33" s="185">
        <f t="shared" si="26"/>
        <v>4</v>
      </c>
      <c r="BT33" s="185">
        <v>1</v>
      </c>
      <c r="BU33" s="194">
        <f t="shared" si="27"/>
        <v>9.5833333333333339</v>
      </c>
      <c r="BV33" s="191">
        <f t="shared" si="28"/>
        <v>4</v>
      </c>
      <c r="BW33" s="187">
        <f t="shared" si="29"/>
        <v>2</v>
      </c>
      <c r="BX33" s="187">
        <f t="shared" si="30"/>
        <v>1</v>
      </c>
      <c r="BY33" s="248">
        <v>7</v>
      </c>
      <c r="BZ33" s="183">
        <f t="shared" si="31"/>
        <v>0</v>
      </c>
      <c r="CA33" s="77">
        <v>1</v>
      </c>
      <c r="CB33" s="190">
        <f t="shared" si="32"/>
        <v>7</v>
      </c>
      <c r="CC33" s="187">
        <f t="shared" si="33"/>
        <v>0</v>
      </c>
      <c r="CD33" s="187">
        <f t="shared" si="34"/>
        <v>1</v>
      </c>
      <c r="CE33" s="187">
        <f t="shared" si="35"/>
        <v>1</v>
      </c>
      <c r="CF33" s="184">
        <v>17.25</v>
      </c>
      <c r="CG33" s="183">
        <f t="shared" si="5"/>
        <v>1</v>
      </c>
      <c r="CH33" s="77">
        <v>1</v>
      </c>
      <c r="CI33" s="190">
        <f t="shared" si="36"/>
        <v>17.25</v>
      </c>
      <c r="CJ33" s="191">
        <f t="shared" si="37"/>
        <v>1</v>
      </c>
      <c r="CK33" s="195">
        <f t="shared" si="38"/>
        <v>1</v>
      </c>
      <c r="CL33" s="195">
        <f t="shared" si="39"/>
        <v>1</v>
      </c>
      <c r="CM33" s="197">
        <f t="shared" si="40"/>
        <v>9.0227272727272734</v>
      </c>
      <c r="CN33" s="198">
        <f t="shared" si="41"/>
        <v>11</v>
      </c>
      <c r="CO33" s="198">
        <f t="shared" si="42"/>
        <v>7</v>
      </c>
      <c r="CP33" s="198">
        <f t="shared" si="43"/>
        <v>1</v>
      </c>
      <c r="CQ33" s="235" t="str">
        <f t="shared" si="44"/>
        <v xml:space="preserve">مؤجل (ة) </v>
      </c>
      <c r="CR33" s="7">
        <f t="shared" si="45"/>
        <v>9.6624303030303036</v>
      </c>
      <c r="CS33" s="81">
        <f t="shared" si="6"/>
        <v>41</v>
      </c>
      <c r="CT33" s="247" t="str">
        <f t="shared" si="46"/>
        <v xml:space="preserve">مؤجل (ة) </v>
      </c>
    </row>
    <row r="34" spans="1:98" s="28" customFormat="1" ht="15" customHeight="1">
      <c r="A34" s="1"/>
      <c r="B34" s="39">
        <v>26</v>
      </c>
      <c r="C34" s="166" t="s">
        <v>283</v>
      </c>
      <c r="D34" s="166" t="s">
        <v>206</v>
      </c>
      <c r="E34" s="77" t="str">
        <f t="shared" si="65"/>
        <v>مساس م</v>
      </c>
      <c r="F34" s="77" t="str">
        <f t="shared" si="66"/>
        <v>ليلى</v>
      </c>
      <c r="G34" s="503" t="s">
        <v>257</v>
      </c>
      <c r="H34" s="504"/>
      <c r="I34" s="504"/>
      <c r="J34" s="504"/>
      <c r="K34" s="504"/>
      <c r="L34" s="504"/>
      <c r="M34" s="504"/>
      <c r="N34" s="504"/>
      <c r="O34" s="504"/>
      <c r="P34" s="504"/>
      <c r="Q34" s="504"/>
      <c r="R34" s="504"/>
      <c r="S34" s="504"/>
      <c r="T34" s="504"/>
      <c r="U34" s="504"/>
      <c r="V34" s="504"/>
      <c r="W34" s="504"/>
      <c r="X34" s="504"/>
      <c r="Y34" s="504"/>
      <c r="Z34" s="504"/>
      <c r="AA34" s="504"/>
      <c r="AB34" s="504"/>
      <c r="AC34" s="504"/>
      <c r="AD34" s="504"/>
      <c r="AE34" s="504"/>
      <c r="AF34" s="504"/>
      <c r="AG34" s="504"/>
      <c r="AH34" s="504"/>
      <c r="AI34" s="504"/>
      <c r="AJ34" s="504"/>
      <c r="AK34" s="504"/>
      <c r="AL34" s="504"/>
      <c r="AM34" s="504"/>
      <c r="AN34" s="504"/>
      <c r="AO34" s="504"/>
      <c r="AP34" s="504"/>
      <c r="AQ34" s="504"/>
      <c r="AR34" s="504"/>
      <c r="AS34" s="504"/>
      <c r="AT34" s="504"/>
      <c r="AU34" s="504"/>
      <c r="AV34" s="504"/>
      <c r="AW34" s="363"/>
      <c r="AX34" s="16"/>
      <c r="AY34" s="70">
        <v>25</v>
      </c>
      <c r="AZ34" s="128" t="str">
        <f t="shared" si="67"/>
        <v>مساس م</v>
      </c>
      <c r="BA34" s="128" t="str">
        <f t="shared" si="68"/>
        <v>ليلى</v>
      </c>
      <c r="BB34" s="369" t="s">
        <v>306</v>
      </c>
      <c r="BC34" s="370"/>
      <c r="BD34" s="370"/>
      <c r="BE34" s="370"/>
      <c r="BF34" s="370"/>
      <c r="BG34" s="370"/>
      <c r="BH34" s="370"/>
      <c r="BI34" s="370"/>
      <c r="BJ34" s="370"/>
      <c r="BK34" s="370"/>
      <c r="BL34" s="370"/>
      <c r="BM34" s="370"/>
      <c r="BN34" s="370"/>
      <c r="BO34" s="370"/>
      <c r="BP34" s="370"/>
      <c r="BQ34" s="370"/>
      <c r="BR34" s="370"/>
      <c r="BS34" s="370"/>
      <c r="BT34" s="370"/>
      <c r="BU34" s="370"/>
      <c r="BV34" s="370"/>
      <c r="BW34" s="370"/>
      <c r="BX34" s="370"/>
      <c r="BY34" s="370"/>
      <c r="BZ34" s="370"/>
      <c r="CA34" s="370"/>
      <c r="CB34" s="370"/>
      <c r="CC34" s="370"/>
      <c r="CD34" s="370"/>
      <c r="CE34" s="370"/>
      <c r="CF34" s="370"/>
      <c r="CG34" s="370"/>
      <c r="CH34" s="370"/>
      <c r="CI34" s="370"/>
      <c r="CJ34" s="370"/>
      <c r="CK34" s="370"/>
      <c r="CL34" s="370"/>
      <c r="CM34" s="370"/>
      <c r="CN34" s="370"/>
      <c r="CO34" s="370"/>
      <c r="CP34" s="370"/>
      <c r="CQ34" s="435"/>
      <c r="CR34" s="7">
        <f t="shared" si="45"/>
        <v>0</v>
      </c>
      <c r="CS34" s="81">
        <f t="shared" si="6"/>
        <v>0</v>
      </c>
      <c r="CT34" s="247" t="str">
        <f t="shared" si="46"/>
        <v xml:space="preserve">مؤجل (ة) </v>
      </c>
    </row>
    <row r="35" spans="1:98" ht="15" customHeight="1">
      <c r="B35" s="39">
        <v>27</v>
      </c>
      <c r="C35" s="166" t="s">
        <v>241</v>
      </c>
      <c r="D35" s="166" t="s">
        <v>242</v>
      </c>
      <c r="E35" s="77" t="str">
        <f t="shared" si="65"/>
        <v>هميسي</v>
      </c>
      <c r="F35" s="77" t="str">
        <f t="shared" si="66"/>
        <v>صلاح الدين</v>
      </c>
      <c r="G35" s="12">
        <v>8</v>
      </c>
      <c r="H35" s="9">
        <f t="shared" si="7"/>
        <v>0</v>
      </c>
      <c r="I35" s="9">
        <v>1</v>
      </c>
      <c r="J35" s="19">
        <v>23.5</v>
      </c>
      <c r="K35" s="9">
        <f t="shared" si="1"/>
        <v>0</v>
      </c>
      <c r="L35" s="9">
        <v>1</v>
      </c>
      <c r="M35" s="7">
        <v>14.75</v>
      </c>
      <c r="N35" s="9">
        <f t="shared" si="8"/>
        <v>0</v>
      </c>
      <c r="O35" s="9">
        <v>1</v>
      </c>
      <c r="P35" s="5">
        <f t="shared" si="9"/>
        <v>7.708333333333333</v>
      </c>
      <c r="Q35" s="53">
        <f t="shared" si="10"/>
        <v>0</v>
      </c>
      <c r="R35" s="53">
        <f t="shared" si="47"/>
        <v>3</v>
      </c>
      <c r="S35" s="53">
        <f t="shared" si="48"/>
        <v>1</v>
      </c>
      <c r="T35" s="7">
        <v>15</v>
      </c>
      <c r="U35" s="9">
        <f t="shared" si="49"/>
        <v>0</v>
      </c>
      <c r="V35" s="9">
        <v>1</v>
      </c>
      <c r="W35" s="13">
        <v>27</v>
      </c>
      <c r="X35" s="9">
        <f t="shared" si="50"/>
        <v>4</v>
      </c>
      <c r="Y35" s="9">
        <v>1</v>
      </c>
      <c r="Z35" s="126">
        <f t="shared" si="51"/>
        <v>10.5</v>
      </c>
      <c r="AA35" s="8">
        <f t="shared" si="52"/>
        <v>9</v>
      </c>
      <c r="AB35" s="8">
        <f t="shared" si="53"/>
        <v>2</v>
      </c>
      <c r="AC35" s="8">
        <f t="shared" si="54"/>
        <v>1</v>
      </c>
      <c r="AD35" s="151">
        <v>6.125</v>
      </c>
      <c r="AE35" s="9">
        <f t="shared" si="55"/>
        <v>0</v>
      </c>
      <c r="AF35" s="9">
        <v>1</v>
      </c>
      <c r="AG35" s="5">
        <f t="shared" si="11"/>
        <v>6.125</v>
      </c>
      <c r="AH35" s="8">
        <f t="shared" si="56"/>
        <v>0</v>
      </c>
      <c r="AI35" s="8">
        <f t="shared" si="57"/>
        <v>1</v>
      </c>
      <c r="AJ35" s="8">
        <f t="shared" si="58"/>
        <v>1</v>
      </c>
      <c r="AK35" s="55">
        <v>15.25</v>
      </c>
      <c r="AL35" s="9">
        <f t="shared" si="12"/>
        <v>1</v>
      </c>
      <c r="AM35" s="9">
        <v>1</v>
      </c>
      <c r="AN35" s="5">
        <f t="shared" si="13"/>
        <v>15.25</v>
      </c>
      <c r="AO35" s="8">
        <f t="shared" si="14"/>
        <v>1</v>
      </c>
      <c r="AP35" s="8">
        <f t="shared" si="15"/>
        <v>1</v>
      </c>
      <c r="AQ35" s="8">
        <f t="shared" si="2"/>
        <v>1</v>
      </c>
      <c r="AR35" s="49">
        <f t="shared" si="16"/>
        <v>9.1354166666666661</v>
      </c>
      <c r="AS35" s="50">
        <f t="shared" si="17"/>
        <v>10</v>
      </c>
      <c r="AT35" s="50" t="str">
        <f t="shared" si="59"/>
        <v xml:space="preserve">مؤجل (ة) </v>
      </c>
      <c r="AU35" s="50">
        <f t="shared" si="60"/>
        <v>4</v>
      </c>
      <c r="AV35" s="158" t="str">
        <f t="shared" si="18"/>
        <v xml:space="preserve">1 </v>
      </c>
      <c r="AW35" s="56" t="s">
        <v>40</v>
      </c>
      <c r="AX35" s="16"/>
      <c r="AY35" s="22">
        <v>26</v>
      </c>
      <c r="AZ35" s="128" t="str">
        <f t="shared" si="67"/>
        <v>هميسي</v>
      </c>
      <c r="BA35" s="128" t="str">
        <f t="shared" si="68"/>
        <v>صلاح الدين</v>
      </c>
      <c r="BB35" s="184">
        <v>12.75</v>
      </c>
      <c r="BC35" s="185">
        <f t="shared" si="19"/>
        <v>0</v>
      </c>
      <c r="BD35" s="185">
        <v>1</v>
      </c>
      <c r="BE35" s="184">
        <v>10.5</v>
      </c>
      <c r="BF35" s="185">
        <f t="shared" si="20"/>
        <v>0</v>
      </c>
      <c r="BG35" s="185">
        <v>1</v>
      </c>
      <c r="BH35" s="184">
        <v>8.5</v>
      </c>
      <c r="BI35" s="185">
        <f t="shared" si="21"/>
        <v>0</v>
      </c>
      <c r="BJ35" s="185">
        <v>1</v>
      </c>
      <c r="BK35" s="186">
        <f t="shared" si="22"/>
        <v>5.291666666666667</v>
      </c>
      <c r="BL35" s="187">
        <f t="shared" si="23"/>
        <v>0</v>
      </c>
      <c r="BM35" s="187">
        <f t="shared" si="24"/>
        <v>3</v>
      </c>
      <c r="BN35" s="187">
        <f t="shared" si="25"/>
        <v>1</v>
      </c>
      <c r="BO35" s="184">
        <v>10.5</v>
      </c>
      <c r="BP35" s="185">
        <f t="shared" si="4"/>
        <v>0</v>
      </c>
      <c r="BQ35" s="185">
        <v>1</v>
      </c>
      <c r="BR35" s="184">
        <v>14.5</v>
      </c>
      <c r="BS35" s="185">
        <f t="shared" si="26"/>
        <v>4</v>
      </c>
      <c r="BT35" s="185">
        <v>1</v>
      </c>
      <c r="BU35" s="194">
        <f t="shared" si="27"/>
        <v>8.3333333333333339</v>
      </c>
      <c r="BV35" s="191">
        <f t="shared" si="28"/>
        <v>4</v>
      </c>
      <c r="BW35" s="187">
        <f t="shared" si="29"/>
        <v>2</v>
      </c>
      <c r="BX35" s="187">
        <f t="shared" si="30"/>
        <v>1</v>
      </c>
      <c r="BY35" s="248">
        <v>5</v>
      </c>
      <c r="BZ35" s="183">
        <f t="shared" si="31"/>
        <v>0</v>
      </c>
      <c r="CA35" s="77">
        <v>1</v>
      </c>
      <c r="CB35" s="190">
        <f t="shared" si="32"/>
        <v>5</v>
      </c>
      <c r="CC35" s="187">
        <f t="shared" si="33"/>
        <v>0</v>
      </c>
      <c r="CD35" s="187">
        <f t="shared" si="34"/>
        <v>1</v>
      </c>
      <c r="CE35" s="187">
        <f t="shared" si="35"/>
        <v>1</v>
      </c>
      <c r="CF35" s="184">
        <v>13.5</v>
      </c>
      <c r="CG35" s="183">
        <f t="shared" si="5"/>
        <v>1</v>
      </c>
      <c r="CH35" s="77">
        <v>1</v>
      </c>
      <c r="CI35" s="190">
        <f t="shared" si="36"/>
        <v>13.5</v>
      </c>
      <c r="CJ35" s="191">
        <f t="shared" si="37"/>
        <v>1</v>
      </c>
      <c r="CK35" s="195">
        <f t="shared" si="38"/>
        <v>1</v>
      </c>
      <c r="CL35" s="195">
        <f t="shared" si="39"/>
        <v>1</v>
      </c>
      <c r="CM35" s="197">
        <f t="shared" si="40"/>
        <v>6.8409090909090908</v>
      </c>
      <c r="CN35" s="198">
        <f t="shared" si="41"/>
        <v>5</v>
      </c>
      <c r="CO35" s="198">
        <f t="shared" si="42"/>
        <v>7</v>
      </c>
      <c r="CP35" s="198">
        <f t="shared" si="43"/>
        <v>1</v>
      </c>
      <c r="CQ35" s="235" t="str">
        <f t="shared" si="44"/>
        <v xml:space="preserve">مؤجل (ة) </v>
      </c>
      <c r="CR35" s="7">
        <f t="shared" si="45"/>
        <v>7.9881628787878789</v>
      </c>
      <c r="CS35" s="81">
        <f t="shared" si="6"/>
        <v>15</v>
      </c>
      <c r="CT35" s="247" t="str">
        <f t="shared" si="46"/>
        <v xml:space="preserve">مؤجل (ة) </v>
      </c>
    </row>
    <row r="36" spans="1:98" ht="15" customHeight="1" thickBot="1">
      <c r="B36" s="39">
        <v>28</v>
      </c>
      <c r="C36" s="166" t="s">
        <v>243</v>
      </c>
      <c r="D36" s="166" t="s">
        <v>78</v>
      </c>
      <c r="E36" s="77" t="str">
        <f t="shared" si="65"/>
        <v>هني</v>
      </c>
      <c r="F36" s="77" t="str">
        <f t="shared" si="66"/>
        <v>كنزة</v>
      </c>
      <c r="G36" s="12">
        <v>28</v>
      </c>
      <c r="H36" s="9">
        <f t="shared" si="7"/>
        <v>6</v>
      </c>
      <c r="I36" s="9">
        <v>1</v>
      </c>
      <c r="J36" s="19">
        <v>20</v>
      </c>
      <c r="K36" s="9">
        <f t="shared" si="1"/>
        <v>6</v>
      </c>
      <c r="L36" s="9">
        <v>1</v>
      </c>
      <c r="M36" s="7">
        <v>20</v>
      </c>
      <c r="N36" s="9">
        <f t="shared" si="8"/>
        <v>6</v>
      </c>
      <c r="O36" s="9">
        <v>1</v>
      </c>
      <c r="P36" s="5">
        <f t="shared" si="9"/>
        <v>11.333333333333334</v>
      </c>
      <c r="Q36" s="53">
        <f t="shared" si="10"/>
        <v>18</v>
      </c>
      <c r="R36" s="53">
        <f t="shared" si="47"/>
        <v>3</v>
      </c>
      <c r="S36" s="53">
        <f t="shared" si="48"/>
        <v>1</v>
      </c>
      <c r="T36" s="7">
        <v>20</v>
      </c>
      <c r="U36" s="9">
        <f t="shared" si="49"/>
        <v>5</v>
      </c>
      <c r="V36" s="9">
        <v>1</v>
      </c>
      <c r="W36" s="13">
        <v>31</v>
      </c>
      <c r="X36" s="9">
        <f t="shared" si="50"/>
        <v>4</v>
      </c>
      <c r="Y36" s="9">
        <v>1</v>
      </c>
      <c r="Z36" s="126">
        <f t="shared" si="51"/>
        <v>12.75</v>
      </c>
      <c r="AA36" s="8">
        <f t="shared" si="52"/>
        <v>9</v>
      </c>
      <c r="AB36" s="8">
        <f t="shared" si="53"/>
        <v>2</v>
      </c>
      <c r="AC36" s="8">
        <f t="shared" si="54"/>
        <v>1</v>
      </c>
      <c r="AD36" s="151">
        <v>6.25</v>
      </c>
      <c r="AE36" s="9">
        <f t="shared" si="55"/>
        <v>0</v>
      </c>
      <c r="AF36" s="9">
        <v>1</v>
      </c>
      <c r="AG36" s="5">
        <f t="shared" si="11"/>
        <v>6.25</v>
      </c>
      <c r="AH36" s="8">
        <f t="shared" si="56"/>
        <v>0</v>
      </c>
      <c r="AI36" s="8">
        <f t="shared" si="57"/>
        <v>1</v>
      </c>
      <c r="AJ36" s="8">
        <f t="shared" si="58"/>
        <v>1</v>
      </c>
      <c r="AK36" s="55">
        <v>11.75</v>
      </c>
      <c r="AL36" s="9">
        <f t="shared" si="12"/>
        <v>1</v>
      </c>
      <c r="AM36" s="9">
        <v>1</v>
      </c>
      <c r="AN36" s="5">
        <f t="shared" si="13"/>
        <v>11.75</v>
      </c>
      <c r="AO36" s="8">
        <f t="shared" si="14"/>
        <v>1</v>
      </c>
      <c r="AP36" s="8">
        <f t="shared" si="15"/>
        <v>1</v>
      </c>
      <c r="AQ36" s="8">
        <f t="shared" si="2"/>
        <v>1</v>
      </c>
      <c r="AR36" s="49">
        <f t="shared" si="16"/>
        <v>11.416666666666666</v>
      </c>
      <c r="AS36" s="50">
        <f t="shared" si="17"/>
        <v>30</v>
      </c>
      <c r="AT36" s="50" t="str">
        <f t="shared" si="59"/>
        <v xml:space="preserve">ناجح(ة)  </v>
      </c>
      <c r="AU36" s="50">
        <f t="shared" si="60"/>
        <v>4</v>
      </c>
      <c r="AV36" s="158" t="str">
        <f t="shared" si="18"/>
        <v xml:space="preserve">1 </v>
      </c>
      <c r="AW36" s="56" t="s">
        <v>40</v>
      </c>
      <c r="AX36" s="16"/>
      <c r="AY36" s="70">
        <v>27</v>
      </c>
      <c r="AZ36" s="128" t="str">
        <f t="shared" si="67"/>
        <v>هني</v>
      </c>
      <c r="BA36" s="128" t="str">
        <f t="shared" si="68"/>
        <v>كنزة</v>
      </c>
      <c r="BB36" s="184">
        <v>16.5</v>
      </c>
      <c r="BC36" s="185">
        <f t="shared" si="19"/>
        <v>0</v>
      </c>
      <c r="BD36" s="185">
        <v>1</v>
      </c>
      <c r="BE36" s="184">
        <v>23.25</v>
      </c>
      <c r="BF36" s="185">
        <f t="shared" si="20"/>
        <v>6</v>
      </c>
      <c r="BG36" s="185">
        <v>1</v>
      </c>
      <c r="BH36" s="184">
        <v>9</v>
      </c>
      <c r="BI36" s="185">
        <f t="shared" si="21"/>
        <v>0</v>
      </c>
      <c r="BJ36" s="185">
        <v>1</v>
      </c>
      <c r="BK36" s="186">
        <f t="shared" si="22"/>
        <v>8.125</v>
      </c>
      <c r="BL36" s="187">
        <f t="shared" si="23"/>
        <v>6</v>
      </c>
      <c r="BM36" s="187">
        <f t="shared" si="24"/>
        <v>3</v>
      </c>
      <c r="BN36" s="187">
        <f t="shared" si="25"/>
        <v>1</v>
      </c>
      <c r="BO36" s="184">
        <v>29</v>
      </c>
      <c r="BP36" s="185">
        <f t="shared" si="4"/>
        <v>5</v>
      </c>
      <c r="BQ36" s="185">
        <v>1</v>
      </c>
      <c r="BR36" s="184">
        <v>16</v>
      </c>
      <c r="BS36" s="185">
        <f t="shared" si="26"/>
        <v>4</v>
      </c>
      <c r="BT36" s="185">
        <v>1</v>
      </c>
      <c r="BU36" s="194">
        <f t="shared" si="27"/>
        <v>15</v>
      </c>
      <c r="BV36" s="191">
        <f t="shared" si="28"/>
        <v>9</v>
      </c>
      <c r="BW36" s="187">
        <f t="shared" si="29"/>
        <v>2</v>
      </c>
      <c r="BX36" s="187">
        <f t="shared" si="30"/>
        <v>1</v>
      </c>
      <c r="BY36" s="248">
        <v>5</v>
      </c>
      <c r="BZ36" s="183">
        <f t="shared" si="31"/>
        <v>0</v>
      </c>
      <c r="CA36" s="77">
        <v>1</v>
      </c>
      <c r="CB36" s="190">
        <f t="shared" si="32"/>
        <v>5</v>
      </c>
      <c r="CC36" s="187">
        <f t="shared" si="33"/>
        <v>0</v>
      </c>
      <c r="CD36" s="187">
        <f t="shared" si="34"/>
        <v>1</v>
      </c>
      <c r="CE36" s="187">
        <f t="shared" si="35"/>
        <v>1</v>
      </c>
      <c r="CF36" s="184">
        <v>11.25</v>
      </c>
      <c r="CG36" s="183">
        <f t="shared" si="5"/>
        <v>1</v>
      </c>
      <c r="CH36" s="77">
        <v>1</v>
      </c>
      <c r="CI36" s="190">
        <f t="shared" si="36"/>
        <v>11.25</v>
      </c>
      <c r="CJ36" s="191">
        <f t="shared" si="37"/>
        <v>1</v>
      </c>
      <c r="CK36" s="195">
        <f t="shared" si="38"/>
        <v>1</v>
      </c>
      <c r="CL36" s="195">
        <f t="shared" si="39"/>
        <v>1</v>
      </c>
      <c r="CM36" s="197">
        <f t="shared" si="40"/>
        <v>10</v>
      </c>
      <c r="CN36" s="198">
        <f t="shared" si="41"/>
        <v>30</v>
      </c>
      <c r="CO36" s="198">
        <f t="shared" si="42"/>
        <v>7</v>
      </c>
      <c r="CP36" s="198">
        <f t="shared" si="43"/>
        <v>1</v>
      </c>
      <c r="CQ36" s="235" t="str">
        <f t="shared" si="44"/>
        <v xml:space="preserve">ناجح (ة) الدورة الاولى  </v>
      </c>
      <c r="CR36" s="7">
        <f t="shared" si="45"/>
        <v>10.708333333333332</v>
      </c>
      <c r="CS36" s="81">
        <f t="shared" si="6"/>
        <v>60</v>
      </c>
      <c r="CT36" s="247" t="str">
        <f t="shared" si="46"/>
        <v xml:space="preserve">ناجح (ة) الدورة الاولى  </v>
      </c>
    </row>
    <row r="37" spans="1:98" s="84" customFormat="1" ht="35.25" customHeight="1">
      <c r="B37" s="514" t="s">
        <v>278</v>
      </c>
      <c r="C37" s="514"/>
      <c r="D37" s="514"/>
      <c r="E37" s="470" t="s">
        <v>64</v>
      </c>
      <c r="F37" s="471"/>
      <c r="G37" s="500" t="s">
        <v>275</v>
      </c>
      <c r="H37" s="500"/>
      <c r="I37" s="500"/>
      <c r="J37" s="500" t="s">
        <v>274</v>
      </c>
      <c r="K37" s="500"/>
      <c r="L37" s="500"/>
      <c r="M37" s="500" t="s">
        <v>273</v>
      </c>
      <c r="N37" s="500"/>
      <c r="O37" s="500"/>
      <c r="P37" s="264"/>
      <c r="Q37" s="264"/>
      <c r="R37" s="264"/>
      <c r="S37" s="264"/>
      <c r="T37" s="500" t="s">
        <v>277</v>
      </c>
      <c r="U37" s="500"/>
      <c r="V37" s="500"/>
      <c r="W37" s="500" t="s">
        <v>276</v>
      </c>
      <c r="X37" s="500"/>
      <c r="Y37" s="500"/>
      <c r="Z37" s="265"/>
      <c r="AA37" s="264"/>
      <c r="AB37" s="264"/>
      <c r="AC37" s="264"/>
      <c r="AD37" s="500" t="s">
        <v>272</v>
      </c>
      <c r="AE37" s="500"/>
      <c r="AF37" s="500"/>
      <c r="AG37" s="264"/>
      <c r="AH37" s="264"/>
      <c r="AI37" s="264"/>
      <c r="AJ37" s="264"/>
      <c r="AK37" s="500" t="s">
        <v>290</v>
      </c>
      <c r="AL37" s="500"/>
      <c r="AM37" s="500"/>
      <c r="AN37" s="162"/>
      <c r="AO37" s="162"/>
      <c r="AP37" s="162"/>
      <c r="AQ37" s="162"/>
      <c r="AR37" s="278" t="s">
        <v>65</v>
      </c>
      <c r="AS37" s="278"/>
      <c r="AT37" s="278"/>
      <c r="AU37" s="278"/>
      <c r="AV37" s="278"/>
      <c r="AW37" s="266"/>
      <c r="AX37" s="267"/>
      <c r="AY37" s="401" t="s">
        <v>278</v>
      </c>
      <c r="AZ37" s="402"/>
      <c r="BA37" s="403"/>
      <c r="BB37" s="452" t="s">
        <v>273</v>
      </c>
      <c r="BC37" s="453"/>
      <c r="BD37" s="454"/>
      <c r="BE37" s="452" t="s">
        <v>315</v>
      </c>
      <c r="BF37" s="454"/>
      <c r="BG37" s="268"/>
      <c r="BH37" s="450" t="s">
        <v>307</v>
      </c>
      <c r="BI37" s="450"/>
      <c r="BJ37" s="450"/>
      <c r="BK37" s="451"/>
      <c r="BL37" s="508" t="s">
        <v>276</v>
      </c>
      <c r="BM37" s="509"/>
      <c r="BN37" s="509"/>
      <c r="BO37" s="509"/>
      <c r="BP37" s="510"/>
      <c r="BQ37" s="269"/>
      <c r="BR37" s="377" t="s">
        <v>304</v>
      </c>
      <c r="BS37" s="378"/>
      <c r="BT37" s="378"/>
      <c r="BU37" s="379"/>
      <c r="BV37" s="270"/>
      <c r="BW37" s="270"/>
      <c r="BX37" s="270"/>
      <c r="BY37" s="383" t="s">
        <v>311</v>
      </c>
      <c r="BZ37" s="384"/>
      <c r="CA37" s="384"/>
      <c r="CB37" s="385"/>
      <c r="CC37" s="270"/>
      <c r="CD37" s="270"/>
      <c r="CE37" s="270"/>
      <c r="CF37" s="377" t="s">
        <v>290</v>
      </c>
      <c r="CG37" s="378"/>
      <c r="CH37" s="378"/>
      <c r="CI37" s="378"/>
      <c r="CJ37" s="379"/>
      <c r="CK37" s="271"/>
      <c r="CL37" s="271"/>
      <c r="CM37" s="271" t="s">
        <v>6</v>
      </c>
      <c r="CN37" s="271"/>
      <c r="CO37" s="271"/>
      <c r="CP37" s="271"/>
      <c r="CQ37" s="271"/>
      <c r="CR37" s="241"/>
      <c r="CS37" s="23"/>
      <c r="CT37" s="23"/>
    </row>
    <row r="38" spans="1:98" s="84" customFormat="1" ht="3.75" customHeight="1" thickBot="1">
      <c r="B38" s="514"/>
      <c r="C38" s="514"/>
      <c r="D38" s="514"/>
      <c r="E38" s="472"/>
      <c r="F38" s="473"/>
      <c r="G38" s="500"/>
      <c r="H38" s="500"/>
      <c r="I38" s="500"/>
      <c r="J38" s="500"/>
      <c r="K38" s="500"/>
      <c r="L38" s="500"/>
      <c r="M38" s="500"/>
      <c r="N38" s="500"/>
      <c r="O38" s="500"/>
      <c r="P38" s="264"/>
      <c r="Q38" s="264"/>
      <c r="R38" s="264"/>
      <c r="S38" s="264"/>
      <c r="T38" s="500"/>
      <c r="U38" s="500"/>
      <c r="V38" s="500"/>
      <c r="W38" s="500"/>
      <c r="X38" s="500"/>
      <c r="Y38" s="500"/>
      <c r="Z38" s="265"/>
      <c r="AA38" s="264"/>
      <c r="AB38" s="264"/>
      <c r="AC38" s="264"/>
      <c r="AD38" s="500"/>
      <c r="AE38" s="500"/>
      <c r="AF38" s="500"/>
      <c r="AG38" s="264"/>
      <c r="AH38" s="264"/>
      <c r="AI38" s="264"/>
      <c r="AJ38" s="264"/>
      <c r="AK38" s="500"/>
      <c r="AL38" s="500"/>
      <c r="AM38" s="500"/>
      <c r="AN38" s="162"/>
      <c r="AO38" s="162"/>
      <c r="AP38" s="162"/>
      <c r="AQ38" s="162"/>
      <c r="AR38" s="266"/>
      <c r="AS38" s="266"/>
      <c r="AT38" s="266"/>
      <c r="AU38" s="266"/>
      <c r="AV38" s="266"/>
      <c r="AW38" s="266"/>
      <c r="AX38" s="267"/>
      <c r="AY38" s="404"/>
      <c r="AZ38" s="405"/>
      <c r="BA38" s="406"/>
      <c r="BB38" s="455"/>
      <c r="BC38" s="456"/>
      <c r="BD38" s="457"/>
      <c r="BE38" s="455"/>
      <c r="BF38" s="457"/>
      <c r="BG38" s="272"/>
      <c r="BH38" s="450"/>
      <c r="BI38" s="450"/>
      <c r="BJ38" s="450"/>
      <c r="BK38" s="451"/>
      <c r="BL38" s="511"/>
      <c r="BM38" s="512"/>
      <c r="BN38" s="512"/>
      <c r="BO38" s="512"/>
      <c r="BP38" s="513"/>
      <c r="BQ38" s="273"/>
      <c r="BR38" s="380"/>
      <c r="BS38" s="381"/>
      <c r="BT38" s="381"/>
      <c r="BU38" s="382"/>
      <c r="BV38" s="270"/>
      <c r="BW38" s="270"/>
      <c r="BX38" s="270"/>
      <c r="BY38" s="386"/>
      <c r="BZ38" s="387"/>
      <c r="CA38" s="387"/>
      <c r="CB38" s="388"/>
      <c r="CC38" s="270"/>
      <c r="CD38" s="270"/>
      <c r="CE38" s="270"/>
      <c r="CF38" s="380"/>
      <c r="CG38" s="381"/>
      <c r="CH38" s="381"/>
      <c r="CI38" s="381"/>
      <c r="CJ38" s="382"/>
      <c r="CK38" s="274"/>
      <c r="CL38" s="274"/>
      <c r="CM38" s="274"/>
      <c r="CN38" s="274"/>
      <c r="CO38" s="274"/>
      <c r="CP38" s="274"/>
      <c r="CQ38" s="274"/>
      <c r="CR38" s="241"/>
      <c r="CS38" s="23"/>
      <c r="CT38" s="23"/>
    </row>
    <row r="39" spans="1:98" s="1" customFormat="1" ht="1.5" customHeight="1" thickBot="1">
      <c r="B39" s="38"/>
      <c r="C39" s="280"/>
      <c r="D39" s="280"/>
      <c r="E39" s="279"/>
      <c r="F39" s="279"/>
      <c r="G39" s="279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25"/>
      <c r="AA39" s="112"/>
      <c r="AB39" s="112"/>
      <c r="AC39" s="112"/>
      <c r="AD39" s="149"/>
      <c r="AE39" s="112"/>
      <c r="AF39" s="112"/>
      <c r="AG39" s="112"/>
      <c r="AH39" s="112"/>
      <c r="AI39" s="112"/>
      <c r="AJ39" s="112"/>
      <c r="AK39" s="112"/>
      <c r="AL39" s="112"/>
      <c r="AM39" s="112"/>
      <c r="AW39" s="99"/>
      <c r="BO39" s="20"/>
      <c r="BR39" s="20"/>
      <c r="BY39" s="83"/>
      <c r="CH39" s="98"/>
      <c r="CM39" s="280"/>
      <c r="CN39" s="280"/>
      <c r="CO39" s="280"/>
      <c r="CP39" s="280"/>
      <c r="CQ39" s="97"/>
      <c r="CR39" s="240"/>
      <c r="CS39" s="83"/>
      <c r="CT39" s="83"/>
    </row>
    <row r="40" spans="1:98" s="1" customFormat="1" ht="15" customHeight="1">
      <c r="B40" s="38"/>
      <c r="C40" s="6" t="s">
        <v>33</v>
      </c>
      <c r="D40" s="79"/>
      <c r="E40" s="232" t="s">
        <v>18</v>
      </c>
      <c r="F40" s="113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220" t="s">
        <v>260</v>
      </c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2"/>
      <c r="AI40" s="112"/>
      <c r="AJ40" s="112"/>
      <c r="AK40" s="114" t="s">
        <v>59</v>
      </c>
      <c r="AL40" s="112"/>
      <c r="AM40" s="112"/>
      <c r="AN40" s="112"/>
      <c r="AO40" s="110"/>
      <c r="AP40" s="123" t="s">
        <v>40</v>
      </c>
      <c r="AQ40" s="123"/>
      <c r="AR40" s="279" t="s">
        <v>40</v>
      </c>
      <c r="AS40" s="279"/>
      <c r="AT40" s="279"/>
      <c r="AW40" s="99"/>
      <c r="AY40" s="177"/>
      <c r="AZ40" s="177"/>
      <c r="BA40" s="177"/>
      <c r="BB40" s="177"/>
      <c r="BC40" s="177"/>
      <c r="BD40" s="177"/>
      <c r="BE40" s="177"/>
      <c r="BK40" s="486" t="s">
        <v>211</v>
      </c>
      <c r="BL40" s="487"/>
      <c r="BM40" s="487"/>
      <c r="BN40" s="487"/>
      <c r="BO40" s="487"/>
      <c r="BP40" s="487"/>
      <c r="BQ40" s="487"/>
      <c r="BR40" s="487"/>
      <c r="BS40" s="487"/>
      <c r="BT40" s="487"/>
      <c r="BU40" s="487"/>
      <c r="BV40" s="487"/>
      <c r="BW40" s="487"/>
      <c r="BX40" s="487"/>
      <c r="BY40" s="487"/>
      <c r="BZ40" s="487"/>
      <c r="CA40" s="487"/>
      <c r="CB40" s="488"/>
      <c r="CF40" s="279" t="s">
        <v>59</v>
      </c>
      <c r="CG40" s="279"/>
      <c r="CH40" s="279"/>
      <c r="CI40" s="279"/>
      <c r="CJ40" s="279"/>
      <c r="CK40" s="279" t="s">
        <v>40</v>
      </c>
      <c r="CL40" s="279"/>
      <c r="CM40" s="279"/>
      <c r="CN40" s="279"/>
      <c r="CO40" s="279"/>
      <c r="CP40" s="279"/>
      <c r="CQ40" s="279"/>
      <c r="CR40" s="240"/>
      <c r="CS40" s="83"/>
      <c r="CT40" s="83"/>
    </row>
    <row r="41" spans="1:98" s="1" customFormat="1" ht="21.75" thickBot="1">
      <c r="B41" s="38"/>
      <c r="C41" s="2" t="s">
        <v>34</v>
      </c>
      <c r="D41" s="167"/>
      <c r="E41" s="113"/>
      <c r="F41" s="113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225" t="s">
        <v>244</v>
      </c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7"/>
      <c r="AI41" s="112"/>
      <c r="AJ41" s="112"/>
      <c r="AK41" s="123" t="s">
        <v>57</v>
      </c>
      <c r="AL41" s="123"/>
      <c r="AM41" s="123"/>
      <c r="AN41" s="123"/>
      <c r="AO41" s="123"/>
      <c r="AP41" s="123"/>
      <c r="AQ41" s="123"/>
      <c r="AR41" s="376">
        <f ca="1">TODAY()</f>
        <v>43655</v>
      </c>
      <c r="AS41" s="376"/>
      <c r="AT41" s="376"/>
      <c r="AU41" s="223"/>
      <c r="AV41" s="223"/>
      <c r="AW41" s="99"/>
      <c r="AY41" s="224"/>
      <c r="AZ41" s="224"/>
      <c r="BA41" s="224"/>
      <c r="BB41" s="224"/>
      <c r="BC41" s="224"/>
      <c r="BD41" s="224"/>
      <c r="BE41" s="224"/>
      <c r="BK41" s="458" t="s">
        <v>244</v>
      </c>
      <c r="BL41" s="459"/>
      <c r="BM41" s="459"/>
      <c r="BN41" s="459"/>
      <c r="BO41" s="459"/>
      <c r="BP41" s="459"/>
      <c r="BQ41" s="459"/>
      <c r="BR41" s="459"/>
      <c r="BS41" s="459"/>
      <c r="BT41" s="459"/>
      <c r="BU41" s="459"/>
      <c r="BV41" s="459"/>
      <c r="BW41" s="459"/>
      <c r="BX41" s="459"/>
      <c r="BY41" s="459"/>
      <c r="BZ41" s="459"/>
      <c r="CA41" s="459"/>
      <c r="CB41" s="460"/>
      <c r="CF41" s="280" t="s">
        <v>57</v>
      </c>
      <c r="CG41" s="280"/>
      <c r="CH41" s="280"/>
      <c r="CI41" s="280"/>
      <c r="CJ41" s="280"/>
      <c r="CK41" s="436">
        <v>43653</v>
      </c>
      <c r="CL41" s="436"/>
      <c r="CM41" s="436"/>
      <c r="CN41" s="436"/>
      <c r="CO41" s="436"/>
      <c r="CP41" s="436"/>
      <c r="CQ41" s="436"/>
      <c r="CR41" s="240"/>
      <c r="CS41" s="83"/>
      <c r="CT41" s="83"/>
    </row>
    <row r="42" spans="1:98" s="1" customFormat="1" ht="17.25" customHeight="1">
      <c r="B42" s="38"/>
      <c r="C42" s="2" t="s">
        <v>31</v>
      </c>
      <c r="D42" s="79"/>
      <c r="E42" s="113"/>
      <c r="F42" s="113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280" t="s">
        <v>60</v>
      </c>
      <c r="W42" s="280"/>
      <c r="X42" s="280"/>
      <c r="Y42" s="280"/>
      <c r="Z42" s="280"/>
      <c r="AA42" s="280"/>
      <c r="AB42" s="280"/>
      <c r="AC42" s="280"/>
      <c r="AD42" s="280"/>
      <c r="AE42" s="112"/>
      <c r="AF42" s="112"/>
      <c r="AG42" s="112"/>
      <c r="AH42" s="112"/>
      <c r="AI42" s="112"/>
      <c r="AJ42" s="112"/>
      <c r="AK42" s="102" t="s">
        <v>58</v>
      </c>
      <c r="AL42" s="112"/>
      <c r="AM42" s="112"/>
      <c r="AO42" s="112"/>
      <c r="AP42" s="115"/>
      <c r="AQ42" s="115"/>
      <c r="AR42" s="123" t="s">
        <v>276</v>
      </c>
      <c r="AS42" s="123"/>
      <c r="AT42" s="123"/>
      <c r="AU42" s="99"/>
      <c r="AV42" s="114"/>
      <c r="AW42" s="99"/>
      <c r="AZ42" s="127"/>
      <c r="BA42" s="127"/>
      <c r="BO42" s="20"/>
      <c r="BP42" s="174" t="s">
        <v>60</v>
      </c>
      <c r="BQ42" s="174"/>
      <c r="BR42" s="174"/>
      <c r="BS42" s="174"/>
      <c r="BT42" s="174"/>
      <c r="BU42" s="174"/>
      <c r="BV42" s="174"/>
      <c r="BW42" s="174"/>
      <c r="BX42" s="174"/>
      <c r="BY42" s="83"/>
      <c r="CF42" s="123" t="s">
        <v>58</v>
      </c>
      <c r="CG42" s="123"/>
      <c r="CH42" s="123"/>
      <c r="CI42" s="123"/>
      <c r="CJ42" s="123"/>
      <c r="CK42" s="123"/>
      <c r="CL42" s="123"/>
      <c r="CM42" s="123"/>
      <c r="CN42" s="123" t="s">
        <v>276</v>
      </c>
      <c r="CO42" s="102"/>
      <c r="CP42" s="99"/>
      <c r="CQ42" s="97"/>
      <c r="CR42" s="240"/>
      <c r="CS42" s="83"/>
      <c r="CT42" s="83"/>
    </row>
    <row r="43" spans="1:98" s="1" customFormat="1" ht="11.25" customHeight="1">
      <c r="B43" s="365" t="s">
        <v>0</v>
      </c>
      <c r="C43" s="286" t="s">
        <v>23</v>
      </c>
      <c r="D43" s="375" t="s">
        <v>24</v>
      </c>
      <c r="E43" s="283" t="s">
        <v>23</v>
      </c>
      <c r="F43" s="284" t="s">
        <v>24</v>
      </c>
      <c r="G43" s="285" t="s">
        <v>15</v>
      </c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309" t="s">
        <v>28</v>
      </c>
      <c r="U43" s="309"/>
      <c r="V43" s="309"/>
      <c r="W43" s="309"/>
      <c r="X43" s="309"/>
      <c r="Y43" s="309"/>
      <c r="Z43" s="309"/>
      <c r="AA43" s="309"/>
      <c r="AB43" s="309"/>
      <c r="AC43" s="309"/>
      <c r="AD43" s="310" t="s">
        <v>16</v>
      </c>
      <c r="AE43" s="310"/>
      <c r="AF43" s="310"/>
      <c r="AG43" s="310"/>
      <c r="AH43" s="310"/>
      <c r="AI43" s="310"/>
      <c r="AJ43" s="310"/>
      <c r="AK43" s="311" t="s">
        <v>27</v>
      </c>
      <c r="AL43" s="311"/>
      <c r="AM43" s="311"/>
      <c r="AN43" s="311"/>
      <c r="AO43" s="311"/>
      <c r="AP43" s="311"/>
      <c r="AQ43" s="311"/>
      <c r="AR43" s="477" t="s">
        <v>25</v>
      </c>
      <c r="AS43" s="478"/>
      <c r="AT43" s="478"/>
      <c r="AU43" s="479"/>
      <c r="AV43" s="312" t="s">
        <v>41</v>
      </c>
      <c r="AW43" s="313" t="s">
        <v>19</v>
      </c>
      <c r="AX43" s="10"/>
      <c r="AY43" s="343" t="s">
        <v>0</v>
      </c>
      <c r="AZ43" s="344" t="s">
        <v>23</v>
      </c>
      <c r="BA43" s="344" t="s">
        <v>24</v>
      </c>
      <c r="BB43" s="310" t="s">
        <v>251</v>
      </c>
      <c r="BC43" s="310"/>
      <c r="BD43" s="310"/>
      <c r="BE43" s="310"/>
      <c r="BF43" s="310"/>
      <c r="BG43" s="310"/>
      <c r="BH43" s="310"/>
      <c r="BI43" s="310"/>
      <c r="BJ43" s="310"/>
      <c r="BK43" s="310"/>
      <c r="BL43" s="310"/>
      <c r="BM43" s="310"/>
      <c r="BN43" s="310"/>
      <c r="BO43" s="287" t="s">
        <v>20</v>
      </c>
      <c r="BP43" s="288"/>
      <c r="BQ43" s="288"/>
      <c r="BR43" s="288"/>
      <c r="BS43" s="288"/>
      <c r="BT43" s="288"/>
      <c r="BU43" s="288"/>
      <c r="BV43" s="288"/>
      <c r="BW43" s="288"/>
      <c r="BX43" s="289"/>
      <c r="BY43" s="290" t="s">
        <v>250</v>
      </c>
      <c r="BZ43" s="290"/>
      <c r="CA43" s="290"/>
      <c r="CB43" s="290"/>
      <c r="CC43" s="290"/>
      <c r="CD43" s="290"/>
      <c r="CE43" s="160"/>
      <c r="CF43" s="287" t="s">
        <v>17</v>
      </c>
      <c r="CG43" s="288"/>
      <c r="CH43" s="288"/>
      <c r="CI43" s="288"/>
      <c r="CJ43" s="288"/>
      <c r="CK43" s="288"/>
      <c r="CL43" s="289"/>
      <c r="CM43" s="449" t="s">
        <v>47</v>
      </c>
      <c r="CN43" s="449"/>
      <c r="CO43" s="449"/>
      <c r="CP43" s="449"/>
      <c r="CQ43" s="449"/>
      <c r="CR43" s="364" t="s">
        <v>32</v>
      </c>
      <c r="CS43" s="410"/>
      <c r="CT43" s="360" t="s">
        <v>48</v>
      </c>
    </row>
    <row r="44" spans="1:98" s="1" customFormat="1" ht="15" customHeight="1">
      <c r="B44" s="365"/>
      <c r="C44" s="286"/>
      <c r="D44" s="375"/>
      <c r="E44" s="283"/>
      <c r="F44" s="284"/>
      <c r="G44" s="334" t="s">
        <v>245</v>
      </c>
      <c r="H44" s="335"/>
      <c r="I44" s="336"/>
      <c r="J44" s="340" t="s">
        <v>264</v>
      </c>
      <c r="K44" s="340"/>
      <c r="L44" s="340"/>
      <c r="M44" s="341" t="s">
        <v>267</v>
      </c>
      <c r="N44" s="341"/>
      <c r="O44" s="341"/>
      <c r="P44" s="314" t="s">
        <v>46</v>
      </c>
      <c r="Q44" s="315"/>
      <c r="R44" s="315"/>
      <c r="S44" s="316"/>
      <c r="T44" s="321" t="s">
        <v>271</v>
      </c>
      <c r="U44" s="321"/>
      <c r="V44" s="321"/>
      <c r="W44" s="342" t="s">
        <v>270</v>
      </c>
      <c r="X44" s="342"/>
      <c r="Y44" s="342"/>
      <c r="Z44" s="314" t="s">
        <v>1</v>
      </c>
      <c r="AA44" s="315"/>
      <c r="AB44" s="315"/>
      <c r="AC44" s="316"/>
      <c r="AD44" s="320" t="s">
        <v>263</v>
      </c>
      <c r="AE44" s="320"/>
      <c r="AF44" s="320"/>
      <c r="AG44" s="314" t="s">
        <v>1</v>
      </c>
      <c r="AH44" s="315"/>
      <c r="AI44" s="315"/>
      <c r="AJ44" s="316"/>
      <c r="AK44" s="321" t="s">
        <v>268</v>
      </c>
      <c r="AL44" s="321"/>
      <c r="AM44" s="321"/>
      <c r="AN44" s="314" t="s">
        <v>1</v>
      </c>
      <c r="AO44" s="315"/>
      <c r="AP44" s="315"/>
      <c r="AQ44" s="316"/>
      <c r="AR44" s="480"/>
      <c r="AS44" s="481"/>
      <c r="AT44" s="481"/>
      <c r="AU44" s="482"/>
      <c r="AV44" s="312"/>
      <c r="AW44" s="313"/>
      <c r="AX44" s="10"/>
      <c r="AY44" s="343"/>
      <c r="AZ44" s="344"/>
      <c r="BA44" s="344"/>
      <c r="BB44" s="322" t="s">
        <v>248</v>
      </c>
      <c r="BC44" s="323"/>
      <c r="BD44" s="324"/>
      <c r="BE44" s="328" t="s">
        <v>246</v>
      </c>
      <c r="BF44" s="329"/>
      <c r="BG44" s="330"/>
      <c r="BH44" s="328" t="s">
        <v>249</v>
      </c>
      <c r="BI44" s="329"/>
      <c r="BJ44" s="330"/>
      <c r="BK44" s="354" t="s">
        <v>1</v>
      </c>
      <c r="BL44" s="355"/>
      <c r="BM44" s="355"/>
      <c r="BN44" s="356"/>
      <c r="BO44" s="291" t="s">
        <v>247</v>
      </c>
      <c r="BP44" s="292"/>
      <c r="BQ44" s="293"/>
      <c r="BR44" s="291" t="s">
        <v>22</v>
      </c>
      <c r="BS44" s="292"/>
      <c r="BT44" s="293"/>
      <c r="BU44" s="297" t="s">
        <v>1</v>
      </c>
      <c r="BV44" s="298"/>
      <c r="BW44" s="298"/>
      <c r="BX44" s="299"/>
      <c r="BY44" s="303" t="s">
        <v>310</v>
      </c>
      <c r="BZ44" s="304"/>
      <c r="CA44" s="305"/>
      <c r="CB44" s="297" t="s">
        <v>1</v>
      </c>
      <c r="CC44" s="298"/>
      <c r="CD44" s="298"/>
      <c r="CE44" s="299"/>
      <c r="CF44" s="291" t="s">
        <v>11</v>
      </c>
      <c r="CG44" s="292"/>
      <c r="CH44" s="293"/>
      <c r="CI44" s="297" t="s">
        <v>1</v>
      </c>
      <c r="CJ44" s="298"/>
      <c r="CK44" s="298"/>
      <c r="CL44" s="299"/>
      <c r="CM44" s="449"/>
      <c r="CN44" s="449"/>
      <c r="CO44" s="449"/>
      <c r="CP44" s="449"/>
      <c r="CQ44" s="449"/>
      <c r="CR44" s="364"/>
      <c r="CS44" s="410"/>
      <c r="CT44" s="361"/>
    </row>
    <row r="45" spans="1:98" s="28" customFormat="1" ht="9" customHeight="1">
      <c r="A45" s="1"/>
      <c r="B45" s="365"/>
      <c r="C45" s="286"/>
      <c r="D45" s="375"/>
      <c r="E45" s="283"/>
      <c r="F45" s="284"/>
      <c r="G45" s="337"/>
      <c r="H45" s="338"/>
      <c r="I45" s="339"/>
      <c r="J45" s="345" t="s">
        <v>265</v>
      </c>
      <c r="K45" s="346"/>
      <c r="L45" s="346"/>
      <c r="M45" s="345" t="s">
        <v>265</v>
      </c>
      <c r="N45" s="346"/>
      <c r="O45" s="347"/>
      <c r="P45" s="317"/>
      <c r="Q45" s="318"/>
      <c r="R45" s="318"/>
      <c r="S45" s="319"/>
      <c r="T45" s="348" t="s">
        <v>266</v>
      </c>
      <c r="U45" s="349"/>
      <c r="V45" s="349"/>
      <c r="W45" s="348" t="s">
        <v>265</v>
      </c>
      <c r="X45" s="349"/>
      <c r="Y45" s="349"/>
      <c r="Z45" s="317"/>
      <c r="AA45" s="318"/>
      <c r="AB45" s="318"/>
      <c r="AC45" s="319"/>
      <c r="AD45" s="350"/>
      <c r="AE45" s="351"/>
      <c r="AF45" s="352"/>
      <c r="AG45" s="317"/>
      <c r="AH45" s="318"/>
      <c r="AI45" s="318"/>
      <c r="AJ45" s="319"/>
      <c r="AK45" s="348" t="s">
        <v>269</v>
      </c>
      <c r="AL45" s="349"/>
      <c r="AM45" s="353"/>
      <c r="AN45" s="317"/>
      <c r="AO45" s="318"/>
      <c r="AP45" s="318"/>
      <c r="AQ45" s="319"/>
      <c r="AR45" s="483"/>
      <c r="AS45" s="484"/>
      <c r="AT45" s="484"/>
      <c r="AU45" s="485"/>
      <c r="AV45" s="312"/>
      <c r="AW45" s="313"/>
      <c r="AX45" s="14"/>
      <c r="AY45" s="343"/>
      <c r="AZ45" s="344"/>
      <c r="BA45" s="344"/>
      <c r="BB45" s="325"/>
      <c r="BC45" s="326"/>
      <c r="BD45" s="327"/>
      <c r="BE45" s="331"/>
      <c r="BF45" s="332"/>
      <c r="BG45" s="333"/>
      <c r="BH45" s="331"/>
      <c r="BI45" s="332"/>
      <c r="BJ45" s="333"/>
      <c r="BK45" s="357"/>
      <c r="BL45" s="358"/>
      <c r="BM45" s="358"/>
      <c r="BN45" s="359"/>
      <c r="BO45" s="294"/>
      <c r="BP45" s="295"/>
      <c r="BQ45" s="296"/>
      <c r="BR45" s="294"/>
      <c r="BS45" s="295"/>
      <c r="BT45" s="296"/>
      <c r="BU45" s="300"/>
      <c r="BV45" s="301"/>
      <c r="BW45" s="301"/>
      <c r="BX45" s="302"/>
      <c r="BY45" s="306"/>
      <c r="BZ45" s="307"/>
      <c r="CA45" s="308"/>
      <c r="CB45" s="300"/>
      <c r="CC45" s="301"/>
      <c r="CD45" s="301"/>
      <c r="CE45" s="302"/>
      <c r="CF45" s="294"/>
      <c r="CG45" s="295"/>
      <c r="CH45" s="296"/>
      <c r="CI45" s="300"/>
      <c r="CJ45" s="301"/>
      <c r="CK45" s="301"/>
      <c r="CL45" s="302"/>
      <c r="CM45" s="449"/>
      <c r="CN45" s="449"/>
      <c r="CO45" s="449"/>
      <c r="CP45" s="449"/>
      <c r="CQ45" s="449"/>
      <c r="CR45" s="364"/>
      <c r="CS45" s="410"/>
      <c r="CT45" s="361"/>
    </row>
    <row r="46" spans="1:98" s="28" customFormat="1" ht="15" customHeight="1">
      <c r="A46" s="1"/>
      <c r="B46" s="365"/>
      <c r="C46" s="286"/>
      <c r="D46" s="375"/>
      <c r="E46" s="283"/>
      <c r="F46" s="284"/>
      <c r="G46" s="136" t="s">
        <v>7</v>
      </c>
      <c r="H46" s="9" t="s">
        <v>2</v>
      </c>
      <c r="I46" s="9" t="s">
        <v>14</v>
      </c>
      <c r="J46" s="7" t="s">
        <v>7</v>
      </c>
      <c r="K46" s="9" t="s">
        <v>2</v>
      </c>
      <c r="L46" s="9" t="s">
        <v>14</v>
      </c>
      <c r="M46" s="7" t="s">
        <v>7</v>
      </c>
      <c r="N46" s="9" t="s">
        <v>2</v>
      </c>
      <c r="O46" s="9" t="s">
        <v>14</v>
      </c>
      <c r="P46" s="5" t="s">
        <v>8</v>
      </c>
      <c r="Q46" s="134" t="s">
        <v>9</v>
      </c>
      <c r="R46" s="134"/>
      <c r="S46" s="134" t="s">
        <v>14</v>
      </c>
      <c r="T46" s="139" t="s">
        <v>7</v>
      </c>
      <c r="U46" s="133" t="s">
        <v>29</v>
      </c>
      <c r="V46" s="9" t="s">
        <v>14</v>
      </c>
      <c r="W46" s="139" t="s">
        <v>7</v>
      </c>
      <c r="X46" s="133" t="s">
        <v>10</v>
      </c>
      <c r="Y46" s="9"/>
      <c r="Z46" s="126" t="s">
        <v>45</v>
      </c>
      <c r="AA46" s="8" t="s">
        <v>2</v>
      </c>
      <c r="AB46" s="8"/>
      <c r="AC46" s="134" t="s">
        <v>14</v>
      </c>
      <c r="AD46" s="150" t="s">
        <v>43</v>
      </c>
      <c r="AE46" s="9" t="s">
        <v>3</v>
      </c>
      <c r="AF46" s="9" t="s">
        <v>14</v>
      </c>
      <c r="AG46" s="8" t="s">
        <v>12</v>
      </c>
      <c r="AH46" s="8" t="s">
        <v>44</v>
      </c>
      <c r="AI46" s="8"/>
      <c r="AJ46" s="134" t="s">
        <v>14</v>
      </c>
      <c r="AK46" s="136" t="s">
        <v>12</v>
      </c>
      <c r="AL46" s="9" t="s">
        <v>4</v>
      </c>
      <c r="AM46" s="9" t="s">
        <v>14</v>
      </c>
      <c r="AN46" s="5" t="s">
        <v>12</v>
      </c>
      <c r="AO46" s="8" t="s">
        <v>4</v>
      </c>
      <c r="AP46" s="8"/>
      <c r="AQ46" s="8" t="s">
        <v>14</v>
      </c>
      <c r="AR46" s="49" t="s">
        <v>42</v>
      </c>
      <c r="AS46" s="501" t="s">
        <v>5</v>
      </c>
      <c r="AT46" s="502"/>
      <c r="AU46" s="50" t="s">
        <v>26</v>
      </c>
      <c r="AV46" s="312"/>
      <c r="AW46" s="313"/>
      <c r="AX46" s="17"/>
      <c r="AY46" s="343"/>
      <c r="AZ46" s="344"/>
      <c r="BA46" s="344"/>
      <c r="BB46" s="62" t="s">
        <v>7</v>
      </c>
      <c r="BC46" s="11" t="s">
        <v>2</v>
      </c>
      <c r="BD46" s="11"/>
      <c r="BE46" s="63" t="s">
        <v>7</v>
      </c>
      <c r="BF46" s="18" t="s">
        <v>2</v>
      </c>
      <c r="BG46" s="18"/>
      <c r="BH46" s="63" t="s">
        <v>7</v>
      </c>
      <c r="BI46" s="18" t="s">
        <v>2</v>
      </c>
      <c r="BJ46" s="18"/>
      <c r="BK46" s="60" t="s">
        <v>8</v>
      </c>
      <c r="BL46" s="45" t="s">
        <v>9</v>
      </c>
      <c r="BM46" s="45"/>
      <c r="BN46" s="45"/>
      <c r="BO46" s="64" t="s">
        <v>7</v>
      </c>
      <c r="BP46" s="15" t="s">
        <v>21</v>
      </c>
      <c r="BQ46" s="15"/>
      <c r="BR46" s="64" t="s">
        <v>12</v>
      </c>
      <c r="BS46" s="15" t="s">
        <v>10</v>
      </c>
      <c r="BT46" s="15"/>
      <c r="BU46" s="58" t="s">
        <v>12</v>
      </c>
      <c r="BV46" s="48" t="s">
        <v>10</v>
      </c>
      <c r="BW46" s="48"/>
      <c r="BX46" s="48"/>
      <c r="BY46" s="249" t="s">
        <v>12</v>
      </c>
      <c r="BZ46" s="15" t="s">
        <v>4</v>
      </c>
      <c r="CA46" s="15"/>
      <c r="CB46" s="47" t="s">
        <v>7</v>
      </c>
      <c r="CC46" s="48" t="s">
        <v>3</v>
      </c>
      <c r="CD46" s="48"/>
      <c r="CE46" s="48"/>
      <c r="CF46" s="64" t="s">
        <v>12</v>
      </c>
      <c r="CG46" s="33" t="s">
        <v>4</v>
      </c>
      <c r="CH46" s="15"/>
      <c r="CI46" s="48" t="s">
        <v>12</v>
      </c>
      <c r="CJ46" s="48" t="s">
        <v>4</v>
      </c>
      <c r="CK46" s="48"/>
      <c r="CL46" s="48"/>
      <c r="CM46" s="51" t="s">
        <v>13</v>
      </c>
      <c r="CN46" s="52" t="s">
        <v>5</v>
      </c>
      <c r="CO46" s="52"/>
      <c r="CP46" s="52"/>
      <c r="CQ46" s="233"/>
      <c r="CR46" s="364"/>
      <c r="CS46" s="410"/>
      <c r="CT46" s="362"/>
    </row>
    <row r="47" spans="1:98" s="28" customFormat="1" ht="15" customHeight="1">
      <c r="A47" s="1"/>
      <c r="B47" s="78">
        <v>1</v>
      </c>
      <c r="C47" s="80" t="s">
        <v>84</v>
      </c>
      <c r="D47" s="80" t="s">
        <v>85</v>
      </c>
      <c r="E47" s="77" t="str">
        <f>C47</f>
        <v>أحمادي</v>
      </c>
      <c r="F47" s="77" t="str">
        <f>D47</f>
        <v xml:space="preserve"> شيماء </v>
      </c>
      <c r="G47" s="12">
        <v>26.75</v>
      </c>
      <c r="H47" s="9">
        <f>IF(G47&gt;=20,6,0)</f>
        <v>6</v>
      </c>
      <c r="I47" s="9">
        <v>1</v>
      </c>
      <c r="J47" s="19">
        <v>17</v>
      </c>
      <c r="K47" s="9">
        <f>IF(J47&gt;=20,6,0)</f>
        <v>0</v>
      </c>
      <c r="L47" s="9">
        <v>1</v>
      </c>
      <c r="M47" s="7">
        <v>20.5</v>
      </c>
      <c r="N47" s="9">
        <f>IF(M47&gt;=20,6,0)</f>
        <v>6</v>
      </c>
      <c r="O47" s="9">
        <v>1</v>
      </c>
      <c r="P47" s="5">
        <f t="shared" ref="P47:P74" si="69">(G47+J47+M47)/6</f>
        <v>10.708333333333334</v>
      </c>
      <c r="Q47" s="53">
        <f t="shared" ref="Q47:Q74" si="70">IF(P47&gt;=10,18,H47+K47+N47)</f>
        <v>18</v>
      </c>
      <c r="R47" s="53">
        <f t="shared" ref="R47:R74" si="71">I47+L47+O47</f>
        <v>3</v>
      </c>
      <c r="S47" s="53">
        <f t="shared" ref="S47:S74" si="72">IF(R47&gt;=4,2,1)</f>
        <v>1</v>
      </c>
      <c r="T47" s="7">
        <v>17.25</v>
      </c>
      <c r="U47" s="9">
        <f t="shared" ref="U47:U74" si="73">IF(T47&gt;=20,5,0)</f>
        <v>0</v>
      </c>
      <c r="V47" s="9">
        <v>1</v>
      </c>
      <c r="W47" s="12">
        <v>27</v>
      </c>
      <c r="X47" s="9">
        <f t="shared" ref="X47:X74" si="74">IF(W47&gt;=20,4,0)</f>
        <v>4</v>
      </c>
      <c r="Y47" s="9">
        <v>1</v>
      </c>
      <c r="Z47" s="126">
        <f t="shared" ref="Z47:Z74" si="75">(T47+W47)/4</f>
        <v>11.0625</v>
      </c>
      <c r="AA47" s="8">
        <f t="shared" ref="AA47:AA74" si="76">IF(Z47&gt;=10,9,U47+X47)</f>
        <v>9</v>
      </c>
      <c r="AB47" s="8">
        <f t="shared" ref="AB47:AB74" si="77">V47+Y47</f>
        <v>2</v>
      </c>
      <c r="AC47" s="8">
        <f t="shared" ref="AC47:AC74" si="78">IF(AB47&gt;=3,2,1)</f>
        <v>1</v>
      </c>
      <c r="AD47" s="151">
        <v>8.875</v>
      </c>
      <c r="AE47" s="9">
        <f t="shared" ref="AE47:AE74" si="79">IF(AD47&gt;=10,2,0)</f>
        <v>0</v>
      </c>
      <c r="AF47" s="9">
        <v>1</v>
      </c>
      <c r="AG47" s="5">
        <f t="shared" ref="AG47:AG74" si="80">(AD47)</f>
        <v>8.875</v>
      </c>
      <c r="AH47" s="8">
        <f t="shared" ref="AH47:AH74" si="81">IF(AG47&gt;=10,2,0)</f>
        <v>0</v>
      </c>
      <c r="AI47" s="8">
        <f t="shared" ref="AI47:AI74" si="82">AF47</f>
        <v>1</v>
      </c>
      <c r="AJ47" s="8">
        <f t="shared" ref="AJ47:AJ74" si="83">IF(AI47&gt;=2,2,1)</f>
        <v>1</v>
      </c>
      <c r="AK47" s="55">
        <v>8.75</v>
      </c>
      <c r="AL47" s="9">
        <f t="shared" ref="AL47:AL74" si="84">IF(AK47&gt;=10,1,0)</f>
        <v>0</v>
      </c>
      <c r="AM47" s="9">
        <v>1</v>
      </c>
      <c r="AN47" s="5">
        <f t="shared" ref="AN47:AN74" si="85">AK47</f>
        <v>8.75</v>
      </c>
      <c r="AO47" s="8">
        <f t="shared" ref="AO47:AO74" si="86">IF(AN47&gt;=10,1,0)</f>
        <v>0</v>
      </c>
      <c r="AP47" s="8">
        <f t="shared" ref="AP47:AP74" si="87">AM47</f>
        <v>1</v>
      </c>
      <c r="AQ47" s="8">
        <f t="shared" ref="AQ47:AQ74" si="88">IF(AP47&gt;=2,2,1)</f>
        <v>1</v>
      </c>
      <c r="AR47" s="49">
        <f t="shared" ref="AR47:AR74" si="89">(G47+J47+M47+T47+W47+AD47+AK47)/12</f>
        <v>10.510416666666666</v>
      </c>
      <c r="AS47" s="50">
        <f t="shared" ref="AS47:AS74" si="90">IF(AR47&gt;=10,30,AO47+AH47+AA47+Q47)</f>
        <v>30</v>
      </c>
      <c r="AT47" s="50" t="str">
        <f t="shared" ref="AT47:AT74" si="91">IF(AR47&gt;=10,"ناجح(ة)  ",IF(AR47&lt;10,"مؤجل (ة) "))</f>
        <v xml:space="preserve">ناجح(ة)  </v>
      </c>
      <c r="AU47" s="50">
        <f t="shared" ref="AU47:AU74" si="92">AQ47+AJ47+AC47+S47</f>
        <v>4</v>
      </c>
      <c r="AV47" s="158" t="str">
        <f t="shared" ref="AV47:AV74" si="93">IF(AU47&gt;=5,"2  ",IF(AU47&lt;5,"1 "))</f>
        <v xml:space="preserve">1 </v>
      </c>
      <c r="AW47" s="56" t="s">
        <v>40</v>
      </c>
      <c r="AX47" s="16"/>
      <c r="AY47" s="31">
        <v>1</v>
      </c>
      <c r="AZ47" s="128" t="str">
        <f>C47</f>
        <v>أحمادي</v>
      </c>
      <c r="BA47" s="128" t="str">
        <f>D47</f>
        <v xml:space="preserve"> شيماء </v>
      </c>
      <c r="BB47" s="189">
        <v>12</v>
      </c>
      <c r="BC47" s="183">
        <f t="shared" ref="BC47:BC74" si="94">IF(BB47&gt;=20,6,0)</f>
        <v>0</v>
      </c>
      <c r="BD47" s="183">
        <v>1</v>
      </c>
      <c r="BE47" s="189">
        <v>24</v>
      </c>
      <c r="BF47" s="183">
        <f t="shared" ref="BF47:BF74" si="95">IF(BE47&gt;=20,6,0)</f>
        <v>6</v>
      </c>
      <c r="BG47" s="183">
        <v>1</v>
      </c>
      <c r="BH47" s="189">
        <v>9</v>
      </c>
      <c r="BI47" s="183">
        <f t="shared" ref="BI47:BI74" si="96">IF(BH47&gt;=20,6,0)</f>
        <v>0</v>
      </c>
      <c r="BJ47" s="183">
        <v>1</v>
      </c>
      <c r="BK47" s="190">
        <f t="shared" ref="BK47:BK74" si="97">(BB47+BE47+BH47)/6</f>
        <v>7.5</v>
      </c>
      <c r="BL47" s="191">
        <f>IF(BK47&gt;=10,18,BC47+BF47+BI47)</f>
        <v>6</v>
      </c>
      <c r="BM47" s="191">
        <f>BD47+BG47+BJ47</f>
        <v>3</v>
      </c>
      <c r="BN47" s="192">
        <f>IF(BM47&gt;=4,2,1)</f>
        <v>1</v>
      </c>
      <c r="BO47" s="189">
        <v>20</v>
      </c>
      <c r="BP47" s="183">
        <f t="shared" ref="BP47:BP74" si="98">IF(BO47&gt;=20,5,0)</f>
        <v>5</v>
      </c>
      <c r="BQ47" s="183">
        <v>1</v>
      </c>
      <c r="BR47" s="193">
        <v>15.5</v>
      </c>
      <c r="BS47" s="77">
        <f t="shared" ref="BS47:BS74" si="99">IF(BR47&gt;=10,4,0)</f>
        <v>4</v>
      </c>
      <c r="BT47" s="77">
        <v>1</v>
      </c>
      <c r="BU47" s="194">
        <f t="shared" ref="BU47:BU74" si="100">(BO47+BR47)/3</f>
        <v>11.833333333333334</v>
      </c>
      <c r="BV47" s="191">
        <f t="shared" ref="BV47:BV74" si="101">IF(BU47&gt;=10,9,BP47+BS47)</f>
        <v>9</v>
      </c>
      <c r="BW47" s="191">
        <f>BQ47+BT47</f>
        <v>2</v>
      </c>
      <c r="BX47" s="195">
        <f>IF(BW47&gt;=3,2,1)</f>
        <v>1</v>
      </c>
      <c r="BY47" s="196">
        <v>14</v>
      </c>
      <c r="BZ47" s="183">
        <f t="shared" ref="BZ47:BZ74" si="102">IF(BY47&gt;=10,2,0)</f>
        <v>2</v>
      </c>
      <c r="CA47" s="77">
        <v>1</v>
      </c>
      <c r="CB47" s="190">
        <f t="shared" ref="CB47:CB74" si="103">BY47</f>
        <v>14</v>
      </c>
      <c r="CC47" s="191">
        <f>BZ47</f>
        <v>2</v>
      </c>
      <c r="CD47" s="195">
        <f>CA47</f>
        <v>1</v>
      </c>
      <c r="CE47" s="195">
        <f>IF(CD47&gt;=2,2,1)</f>
        <v>1</v>
      </c>
      <c r="CF47" s="193">
        <v>10.75</v>
      </c>
      <c r="CG47" s="183">
        <f t="shared" ref="CG47:CG74" si="104">IF(CF47&gt;=10,1,0)</f>
        <v>1</v>
      </c>
      <c r="CH47" s="77">
        <v>1</v>
      </c>
      <c r="CI47" s="190">
        <f t="shared" ref="CI47:CI74" si="105">CF47</f>
        <v>10.75</v>
      </c>
      <c r="CJ47" s="191">
        <f>CG47</f>
        <v>1</v>
      </c>
      <c r="CK47" s="195">
        <f>CH47</f>
        <v>1</v>
      </c>
      <c r="CL47" s="195">
        <f>IF(CK47&gt;=2,2,1)</f>
        <v>1</v>
      </c>
      <c r="CM47" s="197">
        <f>(BB47+BE47+BH47+BO47+BR47+BY47+CF47)/11</f>
        <v>9.5681818181818183</v>
      </c>
      <c r="CN47" s="198">
        <v>30</v>
      </c>
      <c r="CO47" s="198">
        <f>BD47+BG47+BJ47+BQ47+BT47+CA47+CH47</f>
        <v>7</v>
      </c>
      <c r="CP47" s="198">
        <f>IF(CO47&gt;=8,2,1)</f>
        <v>1</v>
      </c>
      <c r="CQ47" s="234" t="str">
        <f>IF(CM47&gt;=10,"ناجح (ة) الدورة الاولى  ",IF(CM47&lt;10,"مؤجل (ة) "))</f>
        <v xml:space="preserve">مؤجل (ة) </v>
      </c>
      <c r="CR47" s="7">
        <f t="shared" ref="CR47:CR74" si="106">(CM47+AR47)/2</f>
        <v>10.039299242424242</v>
      </c>
      <c r="CS47" s="36">
        <f t="shared" ref="CS47:CS74" si="107">IF(CR47&gt;=10,60,CN47+AS47)</f>
        <v>60</v>
      </c>
      <c r="CT47" s="30" t="str">
        <f t="shared" ref="CT47:CT74" si="108">IF(CR47&gt;=10,"ناجح (ة) الدورة الاولى  ",IF(CP47&lt;10,"مؤجل (ة) "))</f>
        <v xml:space="preserve">ناجح (ة) الدورة الاولى  </v>
      </c>
    </row>
    <row r="48" spans="1:98" s="28" customFormat="1" ht="15" customHeight="1">
      <c r="A48" s="1"/>
      <c r="B48" s="78">
        <v>2</v>
      </c>
      <c r="C48" s="80" t="s">
        <v>86</v>
      </c>
      <c r="D48" s="80" t="s">
        <v>87</v>
      </c>
      <c r="E48" s="77" t="str">
        <f t="shared" ref="E48:E74" si="109">C48</f>
        <v xml:space="preserve">باكور </v>
      </c>
      <c r="F48" s="77" t="str">
        <f t="shared" ref="F48:F74" si="110">D48</f>
        <v xml:space="preserve">أشرف </v>
      </c>
      <c r="G48" s="12">
        <v>9</v>
      </c>
      <c r="H48" s="9">
        <f t="shared" ref="H48:H74" si="111">IF(G48&gt;=20,6,0)</f>
        <v>0</v>
      </c>
      <c r="I48" s="9">
        <v>1</v>
      </c>
      <c r="J48" s="19">
        <v>17.75</v>
      </c>
      <c r="K48" s="9">
        <f t="shared" ref="K48:K74" si="112">IF(J48&gt;=20,6,0)</f>
        <v>0</v>
      </c>
      <c r="L48" s="9">
        <v>1</v>
      </c>
      <c r="M48" s="7">
        <v>20</v>
      </c>
      <c r="N48" s="9">
        <f t="shared" ref="N48:N74" si="113">IF(M48&gt;=20,6,0)</f>
        <v>6</v>
      </c>
      <c r="O48" s="9">
        <v>1</v>
      </c>
      <c r="P48" s="5">
        <f t="shared" si="69"/>
        <v>7.791666666666667</v>
      </c>
      <c r="Q48" s="53">
        <f t="shared" si="70"/>
        <v>6</v>
      </c>
      <c r="R48" s="53">
        <f t="shared" si="71"/>
        <v>3</v>
      </c>
      <c r="S48" s="53">
        <f t="shared" si="72"/>
        <v>1</v>
      </c>
      <c r="T48" s="7">
        <v>12.25</v>
      </c>
      <c r="U48" s="9">
        <f t="shared" si="73"/>
        <v>0</v>
      </c>
      <c r="V48" s="9">
        <v>1</v>
      </c>
      <c r="W48" s="12">
        <v>24</v>
      </c>
      <c r="X48" s="9">
        <f t="shared" si="74"/>
        <v>4</v>
      </c>
      <c r="Y48" s="9">
        <v>1</v>
      </c>
      <c r="Z48" s="126">
        <f t="shared" si="75"/>
        <v>9.0625</v>
      </c>
      <c r="AA48" s="8">
        <f t="shared" si="76"/>
        <v>4</v>
      </c>
      <c r="AB48" s="8">
        <f t="shared" si="77"/>
        <v>2</v>
      </c>
      <c r="AC48" s="8">
        <f t="shared" si="78"/>
        <v>1</v>
      </c>
      <c r="AD48" s="151">
        <v>8.25</v>
      </c>
      <c r="AE48" s="9">
        <f t="shared" si="79"/>
        <v>0</v>
      </c>
      <c r="AF48" s="9">
        <v>1</v>
      </c>
      <c r="AG48" s="5">
        <f t="shared" si="80"/>
        <v>8.25</v>
      </c>
      <c r="AH48" s="8">
        <f t="shared" si="81"/>
        <v>0</v>
      </c>
      <c r="AI48" s="8">
        <f t="shared" si="82"/>
        <v>1</v>
      </c>
      <c r="AJ48" s="8">
        <f t="shared" si="83"/>
        <v>1</v>
      </c>
      <c r="AK48" s="55">
        <v>11.25</v>
      </c>
      <c r="AL48" s="9">
        <f t="shared" si="84"/>
        <v>1</v>
      </c>
      <c r="AM48" s="9">
        <v>1</v>
      </c>
      <c r="AN48" s="5">
        <f t="shared" si="85"/>
        <v>11.25</v>
      </c>
      <c r="AO48" s="8">
        <f t="shared" si="86"/>
        <v>1</v>
      </c>
      <c r="AP48" s="8">
        <f t="shared" si="87"/>
        <v>1</v>
      </c>
      <c r="AQ48" s="8">
        <f t="shared" si="88"/>
        <v>1</v>
      </c>
      <c r="AR48" s="49">
        <f t="shared" si="89"/>
        <v>8.5416666666666661</v>
      </c>
      <c r="AS48" s="50">
        <f t="shared" si="90"/>
        <v>11</v>
      </c>
      <c r="AT48" s="50" t="str">
        <f t="shared" si="91"/>
        <v xml:space="preserve">مؤجل (ة) </v>
      </c>
      <c r="AU48" s="50">
        <f t="shared" si="92"/>
        <v>4</v>
      </c>
      <c r="AV48" s="158" t="str">
        <f t="shared" si="93"/>
        <v xml:space="preserve">1 </v>
      </c>
      <c r="AW48" s="56" t="s">
        <v>40</v>
      </c>
      <c r="AX48" s="16"/>
      <c r="AY48" s="22">
        <v>2</v>
      </c>
      <c r="AZ48" s="128" t="str">
        <f t="shared" ref="AZ48:AZ74" si="114">C48</f>
        <v xml:space="preserve">باكور </v>
      </c>
      <c r="BA48" s="128" t="str">
        <f t="shared" ref="BA48:BA74" si="115">D48</f>
        <v xml:space="preserve">أشرف </v>
      </c>
      <c r="BB48" s="184">
        <v>13</v>
      </c>
      <c r="BC48" s="185">
        <f t="shared" si="94"/>
        <v>0</v>
      </c>
      <c r="BD48" s="185">
        <v>1</v>
      </c>
      <c r="BE48" s="184">
        <v>16</v>
      </c>
      <c r="BF48" s="185">
        <f t="shared" si="95"/>
        <v>0</v>
      </c>
      <c r="BG48" s="185">
        <v>1</v>
      </c>
      <c r="BH48" s="184">
        <v>13.5</v>
      </c>
      <c r="BI48" s="185">
        <f t="shared" si="96"/>
        <v>0</v>
      </c>
      <c r="BJ48" s="185">
        <v>1</v>
      </c>
      <c r="BK48" s="186">
        <f t="shared" si="97"/>
        <v>7.083333333333333</v>
      </c>
      <c r="BL48" s="187">
        <f t="shared" ref="BL48:BL74" si="116">IF(BK48&gt;=10,18,BC48+BF48+BI48)</f>
        <v>0</v>
      </c>
      <c r="BM48" s="187">
        <f t="shared" ref="BM48:BM74" si="117">BD48+BG48+BJ48</f>
        <v>3</v>
      </c>
      <c r="BN48" s="187">
        <f t="shared" ref="BN48:BN74" si="118">IF(BM48&gt;=4,2,1)</f>
        <v>1</v>
      </c>
      <c r="BO48" s="184">
        <v>10.75</v>
      </c>
      <c r="BP48" s="185">
        <f t="shared" si="98"/>
        <v>0</v>
      </c>
      <c r="BQ48" s="185">
        <v>1</v>
      </c>
      <c r="BR48" s="184">
        <v>15.5</v>
      </c>
      <c r="BS48" s="185">
        <f t="shared" si="99"/>
        <v>4</v>
      </c>
      <c r="BT48" s="185">
        <v>1</v>
      </c>
      <c r="BU48" s="199">
        <f t="shared" si="100"/>
        <v>8.75</v>
      </c>
      <c r="BV48" s="191">
        <f t="shared" si="101"/>
        <v>4</v>
      </c>
      <c r="BW48" s="187">
        <f t="shared" ref="BW48:BW74" si="119">BQ48+BT48</f>
        <v>2</v>
      </c>
      <c r="BX48" s="187">
        <f t="shared" ref="BX48:BX74" si="120">IF(BW48&gt;=3,2,1)</f>
        <v>1</v>
      </c>
      <c r="BY48" s="248">
        <v>3</v>
      </c>
      <c r="BZ48" s="183">
        <f t="shared" si="102"/>
        <v>0</v>
      </c>
      <c r="CA48" s="77">
        <v>1</v>
      </c>
      <c r="CB48" s="186">
        <f t="shared" si="103"/>
        <v>3</v>
      </c>
      <c r="CC48" s="187">
        <f t="shared" ref="CC48:CC74" si="121">BZ48</f>
        <v>0</v>
      </c>
      <c r="CD48" s="187">
        <f t="shared" ref="CD48:CD74" si="122">CA48</f>
        <v>1</v>
      </c>
      <c r="CE48" s="187">
        <f t="shared" ref="CE48:CE74" si="123">IF(CD48&gt;=2,2,1)</f>
        <v>1</v>
      </c>
      <c r="CF48" s="184">
        <v>12.37</v>
      </c>
      <c r="CG48" s="183">
        <f t="shared" si="104"/>
        <v>1</v>
      </c>
      <c r="CH48" s="77">
        <v>1</v>
      </c>
      <c r="CI48" s="190">
        <f t="shared" si="105"/>
        <v>12.37</v>
      </c>
      <c r="CJ48" s="191">
        <f t="shared" ref="CJ48:CJ74" si="124">CG48</f>
        <v>1</v>
      </c>
      <c r="CK48" s="195">
        <f t="shared" ref="CK48:CK74" si="125">CH48</f>
        <v>1</v>
      </c>
      <c r="CL48" s="195">
        <f t="shared" ref="CL48:CL74" si="126">IF(CK48&gt;=2,2,1)</f>
        <v>1</v>
      </c>
      <c r="CM48" s="197">
        <f t="shared" ref="CM48:CM74" si="127">(BB48+BE48+BH48+BO48+BR48+BY48+CF48)/11</f>
        <v>7.6472727272727274</v>
      </c>
      <c r="CN48" s="198">
        <f t="shared" ref="CN48:CN74" si="128">IF(CM48&gt;=10,30,BL48+BV48+CC48+CJ48)</f>
        <v>5</v>
      </c>
      <c r="CO48" s="198">
        <f t="shared" ref="CO48:CO74" si="129">BD48+BG48+BJ48+BQ48+BT48+CA48+CH48</f>
        <v>7</v>
      </c>
      <c r="CP48" s="198">
        <f t="shared" ref="CP48:CP74" si="130">IF(CO48&gt;=8,2,1)</f>
        <v>1</v>
      </c>
      <c r="CQ48" s="235" t="str">
        <f t="shared" ref="CQ48:CQ74" si="131">IF(CM48&gt;=10,"ناجح (ة) الدورة الاولى  ",IF(CM48&lt;10,"مؤجل (ة) "))</f>
        <v xml:space="preserve">مؤجل (ة) </v>
      </c>
      <c r="CR48" s="244">
        <f t="shared" si="106"/>
        <v>8.0944696969696963</v>
      </c>
      <c r="CS48" s="34">
        <f t="shared" si="107"/>
        <v>16</v>
      </c>
      <c r="CT48" s="30" t="str">
        <f t="shared" si="108"/>
        <v xml:space="preserve">مؤجل (ة) </v>
      </c>
    </row>
    <row r="49" spans="1:98" s="28" customFormat="1" ht="15" customHeight="1">
      <c r="A49" s="1"/>
      <c r="B49" s="78">
        <v>3</v>
      </c>
      <c r="C49" s="80" t="s">
        <v>88</v>
      </c>
      <c r="D49" s="80" t="s">
        <v>89</v>
      </c>
      <c r="E49" s="77" t="str">
        <f t="shared" si="109"/>
        <v xml:space="preserve">بطوري </v>
      </c>
      <c r="F49" s="77" t="str">
        <f t="shared" si="110"/>
        <v>معز الدين</v>
      </c>
      <c r="G49" s="12">
        <v>22.25</v>
      </c>
      <c r="H49" s="9">
        <f t="shared" si="111"/>
        <v>6</v>
      </c>
      <c r="I49" s="9">
        <v>1</v>
      </c>
      <c r="J49" s="19">
        <v>20</v>
      </c>
      <c r="K49" s="9">
        <f t="shared" si="112"/>
        <v>6</v>
      </c>
      <c r="L49" s="9">
        <v>1</v>
      </c>
      <c r="M49" s="7">
        <v>20.25</v>
      </c>
      <c r="N49" s="9">
        <f t="shared" si="113"/>
        <v>6</v>
      </c>
      <c r="O49" s="9">
        <v>1</v>
      </c>
      <c r="P49" s="5">
        <f t="shared" si="69"/>
        <v>10.416666666666666</v>
      </c>
      <c r="Q49" s="53">
        <f t="shared" si="70"/>
        <v>18</v>
      </c>
      <c r="R49" s="53">
        <f t="shared" si="71"/>
        <v>3</v>
      </c>
      <c r="S49" s="53">
        <f t="shared" si="72"/>
        <v>1</v>
      </c>
      <c r="T49" s="7">
        <v>18.25</v>
      </c>
      <c r="U49" s="9">
        <f t="shared" si="73"/>
        <v>0</v>
      </c>
      <c r="V49" s="9">
        <v>1</v>
      </c>
      <c r="W49" s="12">
        <v>26</v>
      </c>
      <c r="X49" s="9">
        <f t="shared" si="74"/>
        <v>4</v>
      </c>
      <c r="Y49" s="9">
        <v>1</v>
      </c>
      <c r="Z49" s="126">
        <f t="shared" si="75"/>
        <v>11.0625</v>
      </c>
      <c r="AA49" s="8">
        <f t="shared" si="76"/>
        <v>9</v>
      </c>
      <c r="AB49" s="8">
        <f t="shared" si="77"/>
        <v>2</v>
      </c>
      <c r="AC49" s="8">
        <f t="shared" si="78"/>
        <v>1</v>
      </c>
      <c r="AD49" s="151">
        <v>11.5</v>
      </c>
      <c r="AE49" s="9">
        <f t="shared" si="79"/>
        <v>2</v>
      </c>
      <c r="AF49" s="9">
        <v>1</v>
      </c>
      <c r="AG49" s="5">
        <f t="shared" si="80"/>
        <v>11.5</v>
      </c>
      <c r="AH49" s="8">
        <f t="shared" si="81"/>
        <v>2</v>
      </c>
      <c r="AI49" s="8">
        <f t="shared" si="82"/>
        <v>1</v>
      </c>
      <c r="AJ49" s="8">
        <f t="shared" si="83"/>
        <v>1</v>
      </c>
      <c r="AK49" s="55">
        <v>11.25</v>
      </c>
      <c r="AL49" s="9">
        <f t="shared" si="84"/>
        <v>1</v>
      </c>
      <c r="AM49" s="9">
        <v>1</v>
      </c>
      <c r="AN49" s="5">
        <f t="shared" si="85"/>
        <v>11.25</v>
      </c>
      <c r="AO49" s="8">
        <f t="shared" si="86"/>
        <v>1</v>
      </c>
      <c r="AP49" s="8">
        <f t="shared" si="87"/>
        <v>1</v>
      </c>
      <c r="AQ49" s="8">
        <f t="shared" si="88"/>
        <v>1</v>
      </c>
      <c r="AR49" s="49">
        <f t="shared" si="89"/>
        <v>10.791666666666666</v>
      </c>
      <c r="AS49" s="50">
        <f t="shared" si="90"/>
        <v>30</v>
      </c>
      <c r="AT49" s="50" t="str">
        <f t="shared" si="91"/>
        <v xml:space="preserve">ناجح(ة)  </v>
      </c>
      <c r="AU49" s="50">
        <f t="shared" si="92"/>
        <v>4</v>
      </c>
      <c r="AV49" s="158" t="str">
        <f t="shared" si="93"/>
        <v xml:space="preserve">1 </v>
      </c>
      <c r="AW49" s="56" t="s">
        <v>40</v>
      </c>
      <c r="AX49" s="16"/>
      <c r="AY49" s="70">
        <v>3</v>
      </c>
      <c r="AZ49" s="128" t="str">
        <f t="shared" si="114"/>
        <v xml:space="preserve">بطوري </v>
      </c>
      <c r="BA49" s="128" t="str">
        <f t="shared" si="115"/>
        <v>معز الدين</v>
      </c>
      <c r="BB49" s="184">
        <v>11</v>
      </c>
      <c r="BC49" s="185">
        <f t="shared" si="94"/>
        <v>0</v>
      </c>
      <c r="BD49" s="185">
        <v>1</v>
      </c>
      <c r="BE49" s="184">
        <v>14.75</v>
      </c>
      <c r="BF49" s="185">
        <f t="shared" si="95"/>
        <v>0</v>
      </c>
      <c r="BG49" s="185">
        <v>1</v>
      </c>
      <c r="BH49" s="184">
        <v>13.5</v>
      </c>
      <c r="BI49" s="185">
        <f t="shared" si="96"/>
        <v>0</v>
      </c>
      <c r="BJ49" s="185">
        <v>1</v>
      </c>
      <c r="BK49" s="186">
        <f t="shared" si="97"/>
        <v>6.541666666666667</v>
      </c>
      <c r="BL49" s="187">
        <f t="shared" si="116"/>
        <v>0</v>
      </c>
      <c r="BM49" s="187">
        <f t="shared" si="117"/>
        <v>3</v>
      </c>
      <c r="BN49" s="187">
        <f t="shared" si="118"/>
        <v>1</v>
      </c>
      <c r="BO49" s="184">
        <v>17.25</v>
      </c>
      <c r="BP49" s="185">
        <f t="shared" si="98"/>
        <v>0</v>
      </c>
      <c r="BQ49" s="185">
        <v>1</v>
      </c>
      <c r="BR49" s="184">
        <v>14.5</v>
      </c>
      <c r="BS49" s="185">
        <f t="shared" si="99"/>
        <v>4</v>
      </c>
      <c r="BT49" s="185">
        <v>1</v>
      </c>
      <c r="BU49" s="199">
        <f t="shared" si="100"/>
        <v>10.583333333333334</v>
      </c>
      <c r="BV49" s="191">
        <f t="shared" si="101"/>
        <v>9</v>
      </c>
      <c r="BW49" s="187">
        <f t="shared" si="119"/>
        <v>2</v>
      </c>
      <c r="BX49" s="187">
        <f t="shared" si="120"/>
        <v>1</v>
      </c>
      <c r="BY49" s="248">
        <v>10</v>
      </c>
      <c r="BZ49" s="183">
        <f t="shared" si="102"/>
        <v>2</v>
      </c>
      <c r="CA49" s="77">
        <v>1</v>
      </c>
      <c r="CB49" s="186">
        <f t="shared" si="103"/>
        <v>10</v>
      </c>
      <c r="CC49" s="187">
        <f t="shared" si="121"/>
        <v>2</v>
      </c>
      <c r="CD49" s="187">
        <f t="shared" si="122"/>
        <v>1</v>
      </c>
      <c r="CE49" s="187">
        <f t="shared" si="123"/>
        <v>1</v>
      </c>
      <c r="CF49" s="184">
        <v>14.5</v>
      </c>
      <c r="CG49" s="183">
        <f t="shared" si="104"/>
        <v>1</v>
      </c>
      <c r="CH49" s="77">
        <v>1</v>
      </c>
      <c r="CI49" s="190">
        <f t="shared" si="105"/>
        <v>14.5</v>
      </c>
      <c r="CJ49" s="191">
        <f t="shared" si="124"/>
        <v>1</v>
      </c>
      <c r="CK49" s="195">
        <f t="shared" si="125"/>
        <v>1</v>
      </c>
      <c r="CL49" s="195">
        <f t="shared" si="126"/>
        <v>1</v>
      </c>
      <c r="CM49" s="197">
        <f t="shared" si="127"/>
        <v>8.6818181818181817</v>
      </c>
      <c r="CN49" s="198">
        <f t="shared" si="128"/>
        <v>12</v>
      </c>
      <c r="CO49" s="198">
        <f t="shared" si="129"/>
        <v>7</v>
      </c>
      <c r="CP49" s="198">
        <f t="shared" si="130"/>
        <v>1</v>
      </c>
      <c r="CQ49" s="235" t="str">
        <f t="shared" si="131"/>
        <v xml:space="preserve">مؤجل (ة) </v>
      </c>
      <c r="CR49" s="244">
        <f t="shared" si="106"/>
        <v>9.7367424242424239</v>
      </c>
      <c r="CS49" s="34">
        <f t="shared" si="107"/>
        <v>42</v>
      </c>
      <c r="CT49" s="30" t="str">
        <f t="shared" si="108"/>
        <v xml:space="preserve">مؤجل (ة) </v>
      </c>
    </row>
    <row r="50" spans="1:98" s="28" customFormat="1" ht="15" customHeight="1">
      <c r="A50" s="1"/>
      <c r="B50" s="78">
        <v>4</v>
      </c>
      <c r="C50" s="82" t="s">
        <v>285</v>
      </c>
      <c r="D50" s="82" t="s">
        <v>125</v>
      </c>
      <c r="E50" s="77" t="str">
        <f>C50</f>
        <v>بن حواس  م</v>
      </c>
      <c r="F50" s="77" t="str">
        <f>D50</f>
        <v>سلمى</v>
      </c>
      <c r="G50" s="12">
        <v>14.5</v>
      </c>
      <c r="H50" s="9">
        <f t="shared" si="111"/>
        <v>0</v>
      </c>
      <c r="I50" s="9">
        <v>1</v>
      </c>
      <c r="J50" s="94">
        <v>20</v>
      </c>
      <c r="K50" s="9">
        <f t="shared" si="112"/>
        <v>6</v>
      </c>
      <c r="L50" s="9">
        <v>1</v>
      </c>
      <c r="M50" s="7">
        <v>18.5</v>
      </c>
      <c r="N50" s="9">
        <f t="shared" si="113"/>
        <v>0</v>
      </c>
      <c r="O50" s="9">
        <v>1</v>
      </c>
      <c r="P50" s="5">
        <f>(G50+J50+M50)/6</f>
        <v>8.8333333333333339</v>
      </c>
      <c r="Q50" s="53">
        <f>IF(P50&gt;=10,18,H50+K50+N50)</f>
        <v>6</v>
      </c>
      <c r="R50" s="53">
        <f>I50+L50+O50</f>
        <v>3</v>
      </c>
      <c r="S50" s="53">
        <f>IF(R50&gt;=4,2,1)</f>
        <v>1</v>
      </c>
      <c r="T50" s="7">
        <v>12.75</v>
      </c>
      <c r="U50" s="9">
        <f>IF(T50&gt;=20,5,0)</f>
        <v>0</v>
      </c>
      <c r="V50" s="9">
        <v>1</v>
      </c>
      <c r="W50" s="92">
        <v>27</v>
      </c>
      <c r="X50" s="9">
        <f>IF(W50&gt;=20,4,0)</f>
        <v>4</v>
      </c>
      <c r="Y50" s="9">
        <v>1</v>
      </c>
      <c r="Z50" s="126">
        <f>(T50+W50)/4</f>
        <v>9.9375</v>
      </c>
      <c r="AA50" s="8">
        <f>IF(Z50&gt;=10,9,U50+X50)</f>
        <v>4</v>
      </c>
      <c r="AB50" s="8">
        <f>V50+Y50</f>
        <v>2</v>
      </c>
      <c r="AC50" s="8">
        <f>IF(AB50&gt;=3,2,1)</f>
        <v>1</v>
      </c>
      <c r="AD50" s="151">
        <v>4.625</v>
      </c>
      <c r="AE50" s="9">
        <f>IF(AD50&gt;=10,2,0)</f>
        <v>0</v>
      </c>
      <c r="AF50" s="9">
        <v>1</v>
      </c>
      <c r="AG50" s="5">
        <f t="shared" si="80"/>
        <v>4.625</v>
      </c>
      <c r="AH50" s="8">
        <f>IF(AG50&gt;=10,2,0)</f>
        <v>0</v>
      </c>
      <c r="AI50" s="8">
        <f>AF50</f>
        <v>1</v>
      </c>
      <c r="AJ50" s="8">
        <f>IF(AI50&gt;=2,2,1)</f>
        <v>1</v>
      </c>
      <c r="AK50" s="93">
        <v>13.5</v>
      </c>
      <c r="AL50" s="9">
        <f>IF(AK50&gt;=10,1,0)</f>
        <v>1</v>
      </c>
      <c r="AM50" s="9">
        <v>1</v>
      </c>
      <c r="AN50" s="5">
        <f t="shared" si="85"/>
        <v>13.5</v>
      </c>
      <c r="AO50" s="8">
        <f>IF(AN50&gt;=10,1,0)</f>
        <v>1</v>
      </c>
      <c r="AP50" s="8">
        <f>AM50</f>
        <v>1</v>
      </c>
      <c r="AQ50" s="8">
        <f>IF(AP50&gt;=2,2,1)</f>
        <v>1</v>
      </c>
      <c r="AR50" s="49">
        <f>(G50+J50+M50+T50+W50+AD50+AK50)/12</f>
        <v>9.2395833333333339</v>
      </c>
      <c r="AS50" s="50">
        <f>IF(AR50&gt;=10,30,AO50+AH50+AA50+Q50)</f>
        <v>11</v>
      </c>
      <c r="AT50" s="50" t="str">
        <f>IF(AR50&gt;=10,"ناجح(ة)  ",IF(AR50&lt;10,"مؤجل (ة) "))</f>
        <v xml:space="preserve">مؤجل (ة) </v>
      </c>
      <c r="AU50" s="50">
        <f>AQ50+AJ50+AC50+S50</f>
        <v>4</v>
      </c>
      <c r="AV50" s="158" t="str">
        <f t="shared" si="93"/>
        <v xml:space="preserve">1 </v>
      </c>
      <c r="AW50" s="56" t="s">
        <v>40</v>
      </c>
      <c r="AX50" s="16"/>
      <c r="AY50" s="22">
        <v>4</v>
      </c>
      <c r="AZ50" s="128" t="str">
        <f>C50</f>
        <v>بن حواس  م</v>
      </c>
      <c r="BA50" s="128" t="str">
        <f>D50</f>
        <v>سلمى</v>
      </c>
      <c r="BB50" s="184">
        <v>13</v>
      </c>
      <c r="BC50" s="185">
        <f>IF(BB50&gt;=20,6,0)</f>
        <v>0</v>
      </c>
      <c r="BD50" s="185">
        <v>1</v>
      </c>
      <c r="BE50" s="184">
        <v>18</v>
      </c>
      <c r="BF50" s="185">
        <f>IF(BE50&gt;=20,6,0)</f>
        <v>0</v>
      </c>
      <c r="BG50" s="185">
        <v>1</v>
      </c>
      <c r="BH50" s="188">
        <v>20</v>
      </c>
      <c r="BI50" s="185">
        <f>IF(BH50&gt;=20,6,0)</f>
        <v>6</v>
      </c>
      <c r="BJ50" s="185">
        <v>1</v>
      </c>
      <c r="BK50" s="186">
        <f>(BB50+BE50+BH50)/6</f>
        <v>8.5</v>
      </c>
      <c r="BL50" s="187">
        <f>IF(BK50&gt;=10,18,BC50+BF50+BI50)</f>
        <v>6</v>
      </c>
      <c r="BM50" s="187">
        <f>BD50+BG50+BJ50</f>
        <v>3</v>
      </c>
      <c r="BN50" s="187">
        <f>IF(BM50&gt;=4,2,1)</f>
        <v>1</v>
      </c>
      <c r="BO50" s="184">
        <v>10</v>
      </c>
      <c r="BP50" s="185">
        <f t="shared" si="98"/>
        <v>0</v>
      </c>
      <c r="BQ50" s="185">
        <v>1</v>
      </c>
      <c r="BR50" s="188">
        <v>15</v>
      </c>
      <c r="BS50" s="185">
        <f>IF(BR50&gt;=10,4,0)</f>
        <v>4</v>
      </c>
      <c r="BT50" s="185">
        <v>1</v>
      </c>
      <c r="BU50" s="199">
        <f t="shared" si="100"/>
        <v>8.3333333333333339</v>
      </c>
      <c r="BV50" s="191">
        <f t="shared" si="101"/>
        <v>4</v>
      </c>
      <c r="BW50" s="187">
        <f>BQ50+BT50</f>
        <v>2</v>
      </c>
      <c r="BX50" s="187">
        <f>IF(BW50&gt;=3,2,1)</f>
        <v>1</v>
      </c>
      <c r="BY50" s="248">
        <v>6</v>
      </c>
      <c r="BZ50" s="183">
        <f>IF(BY50&gt;=10,2,0)</f>
        <v>0</v>
      </c>
      <c r="CA50" s="77">
        <v>1</v>
      </c>
      <c r="CB50" s="186">
        <f t="shared" si="103"/>
        <v>6</v>
      </c>
      <c r="CC50" s="187">
        <f>BZ50</f>
        <v>0</v>
      </c>
      <c r="CD50" s="187">
        <f>CA50</f>
        <v>1</v>
      </c>
      <c r="CE50" s="187">
        <f>IF(CD50&gt;=2,2,1)</f>
        <v>1</v>
      </c>
      <c r="CF50" s="200">
        <v>10.5</v>
      </c>
      <c r="CG50" s="183">
        <f>IF(CF50&gt;=10,1,0)</f>
        <v>1</v>
      </c>
      <c r="CH50" s="77">
        <v>1</v>
      </c>
      <c r="CI50" s="190">
        <f t="shared" si="105"/>
        <v>10.5</v>
      </c>
      <c r="CJ50" s="191">
        <f>CG50</f>
        <v>1</v>
      </c>
      <c r="CK50" s="195">
        <f>CH50</f>
        <v>1</v>
      </c>
      <c r="CL50" s="195">
        <f>IF(CK50&gt;=2,2,1)</f>
        <v>1</v>
      </c>
      <c r="CM50" s="197">
        <f>(BB50+BE50+BH50+BO50+BR50+BY50+CF50)/11</f>
        <v>8.4090909090909083</v>
      </c>
      <c r="CN50" s="198">
        <f>IF(CM50&gt;=10,30,BL50+BV50+CC50+CJ50)</f>
        <v>11</v>
      </c>
      <c r="CO50" s="198">
        <f>BD50+BG50+BJ50+BQ50+BT50+CA50+CH50</f>
        <v>7</v>
      </c>
      <c r="CP50" s="198">
        <f>IF(CO50&gt;=8,2,1)</f>
        <v>1</v>
      </c>
      <c r="CQ50" s="235" t="str">
        <f>IF(CM50&gt;=10,"ناجح (ة) الدورة الاولى  ",IF(CM50&lt;10,"مؤجل (ة) "))</f>
        <v xml:space="preserve">مؤجل (ة) </v>
      </c>
      <c r="CR50" s="244">
        <f t="shared" si="106"/>
        <v>8.8243371212121211</v>
      </c>
      <c r="CS50" s="34">
        <f t="shared" si="107"/>
        <v>22</v>
      </c>
      <c r="CT50" s="30" t="str">
        <f t="shared" si="108"/>
        <v xml:space="preserve">مؤجل (ة) </v>
      </c>
    </row>
    <row r="51" spans="1:98" s="28" customFormat="1" ht="15" customHeight="1">
      <c r="A51" s="1"/>
      <c r="B51" s="78">
        <v>5</v>
      </c>
      <c r="C51" s="80" t="s">
        <v>90</v>
      </c>
      <c r="D51" s="80" t="s">
        <v>91</v>
      </c>
      <c r="E51" s="77" t="str">
        <f t="shared" si="109"/>
        <v>بن صغير</v>
      </c>
      <c r="F51" s="77" t="str">
        <f t="shared" si="110"/>
        <v>اسكندر</v>
      </c>
      <c r="G51" s="12">
        <v>15.75</v>
      </c>
      <c r="H51" s="9">
        <f t="shared" si="111"/>
        <v>0</v>
      </c>
      <c r="I51" s="9">
        <v>1</v>
      </c>
      <c r="J51" s="19">
        <v>17.75</v>
      </c>
      <c r="K51" s="9">
        <f t="shared" si="112"/>
        <v>0</v>
      </c>
      <c r="L51" s="9">
        <v>1</v>
      </c>
      <c r="M51" s="7">
        <v>17</v>
      </c>
      <c r="N51" s="9">
        <f t="shared" si="113"/>
        <v>0</v>
      </c>
      <c r="O51" s="9">
        <v>1</v>
      </c>
      <c r="P51" s="5">
        <f t="shared" si="69"/>
        <v>8.4166666666666661</v>
      </c>
      <c r="Q51" s="53">
        <f t="shared" si="70"/>
        <v>0</v>
      </c>
      <c r="R51" s="53">
        <f t="shared" si="71"/>
        <v>3</v>
      </c>
      <c r="S51" s="53">
        <f t="shared" si="72"/>
        <v>1</v>
      </c>
      <c r="T51" s="7">
        <v>20</v>
      </c>
      <c r="U51" s="9">
        <f t="shared" si="73"/>
        <v>5</v>
      </c>
      <c r="V51" s="9">
        <v>1</v>
      </c>
      <c r="W51" s="12">
        <v>24</v>
      </c>
      <c r="X51" s="9">
        <f t="shared" si="74"/>
        <v>4</v>
      </c>
      <c r="Y51" s="9">
        <v>1</v>
      </c>
      <c r="Z51" s="126">
        <f t="shared" si="75"/>
        <v>11</v>
      </c>
      <c r="AA51" s="8">
        <f t="shared" si="76"/>
        <v>9</v>
      </c>
      <c r="AB51" s="8">
        <f t="shared" si="77"/>
        <v>2</v>
      </c>
      <c r="AC51" s="8">
        <f t="shared" si="78"/>
        <v>1</v>
      </c>
      <c r="AD51" s="151">
        <v>10.25</v>
      </c>
      <c r="AE51" s="9">
        <f t="shared" si="79"/>
        <v>2</v>
      </c>
      <c r="AF51" s="9">
        <v>1</v>
      </c>
      <c r="AG51" s="5">
        <f t="shared" si="80"/>
        <v>10.25</v>
      </c>
      <c r="AH51" s="8">
        <f t="shared" si="81"/>
        <v>2</v>
      </c>
      <c r="AI51" s="8">
        <f t="shared" si="82"/>
        <v>1</v>
      </c>
      <c r="AJ51" s="8">
        <f t="shared" si="83"/>
        <v>1</v>
      </c>
      <c r="AK51" s="55">
        <v>10.5</v>
      </c>
      <c r="AL51" s="9">
        <f t="shared" si="84"/>
        <v>1</v>
      </c>
      <c r="AM51" s="9">
        <v>1</v>
      </c>
      <c r="AN51" s="5">
        <f t="shared" si="85"/>
        <v>10.5</v>
      </c>
      <c r="AO51" s="8">
        <f t="shared" si="86"/>
        <v>1</v>
      </c>
      <c r="AP51" s="8">
        <f t="shared" si="87"/>
        <v>1</v>
      </c>
      <c r="AQ51" s="8">
        <f t="shared" si="88"/>
        <v>1</v>
      </c>
      <c r="AR51" s="49">
        <f t="shared" si="89"/>
        <v>9.6041666666666661</v>
      </c>
      <c r="AS51" s="50">
        <f t="shared" si="90"/>
        <v>12</v>
      </c>
      <c r="AT51" s="50" t="str">
        <f t="shared" si="91"/>
        <v xml:space="preserve">مؤجل (ة) </v>
      </c>
      <c r="AU51" s="50">
        <f t="shared" si="92"/>
        <v>4</v>
      </c>
      <c r="AV51" s="158" t="str">
        <f t="shared" si="93"/>
        <v xml:space="preserve">1 </v>
      </c>
      <c r="AW51" s="56" t="s">
        <v>40</v>
      </c>
      <c r="AX51" s="16"/>
      <c r="AY51" s="70">
        <v>5</v>
      </c>
      <c r="AZ51" s="128" t="str">
        <f t="shared" si="114"/>
        <v>بن صغير</v>
      </c>
      <c r="BA51" s="128" t="str">
        <f t="shared" si="115"/>
        <v>اسكندر</v>
      </c>
      <c r="BB51" s="184">
        <v>12.5</v>
      </c>
      <c r="BC51" s="185">
        <f t="shared" si="94"/>
        <v>0</v>
      </c>
      <c r="BD51" s="185">
        <v>1</v>
      </c>
      <c r="BE51" s="184">
        <v>17.5</v>
      </c>
      <c r="BF51" s="185">
        <f t="shared" si="95"/>
        <v>0</v>
      </c>
      <c r="BG51" s="185">
        <v>1</v>
      </c>
      <c r="BH51" s="184">
        <v>8</v>
      </c>
      <c r="BI51" s="185">
        <f t="shared" si="96"/>
        <v>0</v>
      </c>
      <c r="BJ51" s="185">
        <v>1</v>
      </c>
      <c r="BK51" s="186">
        <f t="shared" si="97"/>
        <v>6.333333333333333</v>
      </c>
      <c r="BL51" s="187">
        <f t="shared" si="116"/>
        <v>0</v>
      </c>
      <c r="BM51" s="187">
        <f t="shared" si="117"/>
        <v>3</v>
      </c>
      <c r="BN51" s="187">
        <f t="shared" si="118"/>
        <v>1</v>
      </c>
      <c r="BO51" s="184">
        <v>18.25</v>
      </c>
      <c r="BP51" s="185">
        <f t="shared" si="98"/>
        <v>0</v>
      </c>
      <c r="BQ51" s="185">
        <v>1</v>
      </c>
      <c r="BR51" s="184">
        <v>15</v>
      </c>
      <c r="BS51" s="185">
        <f t="shared" si="99"/>
        <v>4</v>
      </c>
      <c r="BT51" s="185">
        <v>1</v>
      </c>
      <c r="BU51" s="199">
        <f t="shared" si="100"/>
        <v>11.083333333333334</v>
      </c>
      <c r="BV51" s="191">
        <f t="shared" si="101"/>
        <v>9</v>
      </c>
      <c r="BW51" s="187">
        <f t="shared" si="119"/>
        <v>2</v>
      </c>
      <c r="BX51" s="187">
        <f t="shared" si="120"/>
        <v>1</v>
      </c>
      <c r="BY51" s="248">
        <v>4</v>
      </c>
      <c r="BZ51" s="183">
        <f t="shared" si="102"/>
        <v>0</v>
      </c>
      <c r="CA51" s="77">
        <v>1</v>
      </c>
      <c r="CB51" s="186">
        <f t="shared" si="103"/>
        <v>4</v>
      </c>
      <c r="CC51" s="187">
        <f t="shared" si="121"/>
        <v>0</v>
      </c>
      <c r="CD51" s="187">
        <f t="shared" si="122"/>
        <v>1</v>
      </c>
      <c r="CE51" s="187">
        <f t="shared" si="123"/>
        <v>1</v>
      </c>
      <c r="CF51" s="184">
        <v>10</v>
      </c>
      <c r="CG51" s="183">
        <f t="shared" si="104"/>
        <v>1</v>
      </c>
      <c r="CH51" s="77">
        <v>1</v>
      </c>
      <c r="CI51" s="190">
        <f t="shared" si="105"/>
        <v>10</v>
      </c>
      <c r="CJ51" s="191">
        <f t="shared" si="124"/>
        <v>1</v>
      </c>
      <c r="CK51" s="195">
        <f t="shared" si="125"/>
        <v>1</v>
      </c>
      <c r="CL51" s="195">
        <f t="shared" si="126"/>
        <v>1</v>
      </c>
      <c r="CM51" s="197">
        <f t="shared" si="127"/>
        <v>7.75</v>
      </c>
      <c r="CN51" s="198">
        <f t="shared" si="128"/>
        <v>10</v>
      </c>
      <c r="CO51" s="198">
        <f t="shared" si="129"/>
        <v>7</v>
      </c>
      <c r="CP51" s="198">
        <f t="shared" si="130"/>
        <v>1</v>
      </c>
      <c r="CQ51" s="235" t="str">
        <f t="shared" si="131"/>
        <v xml:space="preserve">مؤجل (ة) </v>
      </c>
      <c r="CR51" s="244">
        <f t="shared" si="106"/>
        <v>8.6770833333333321</v>
      </c>
      <c r="CS51" s="34">
        <f t="shared" si="107"/>
        <v>22</v>
      </c>
      <c r="CT51" s="30" t="str">
        <f t="shared" si="108"/>
        <v xml:space="preserve">مؤجل (ة) </v>
      </c>
    </row>
    <row r="52" spans="1:98" s="28" customFormat="1" ht="15" customHeight="1">
      <c r="A52" s="1"/>
      <c r="B52" s="78">
        <v>6</v>
      </c>
      <c r="C52" s="80" t="s">
        <v>92</v>
      </c>
      <c r="D52" s="80" t="s">
        <v>93</v>
      </c>
      <c r="E52" s="77" t="str">
        <f t="shared" si="109"/>
        <v xml:space="preserve">بوخملة </v>
      </c>
      <c r="F52" s="77" t="str">
        <f t="shared" si="110"/>
        <v xml:space="preserve"> إيمان خلود</v>
      </c>
      <c r="G52" s="12">
        <v>20</v>
      </c>
      <c r="H52" s="9">
        <f t="shared" si="111"/>
        <v>6</v>
      </c>
      <c r="I52" s="9">
        <v>1</v>
      </c>
      <c r="J52" s="19">
        <v>20.25</v>
      </c>
      <c r="K52" s="9">
        <f t="shared" si="112"/>
        <v>6</v>
      </c>
      <c r="L52" s="9">
        <v>1</v>
      </c>
      <c r="M52" s="7">
        <v>28.25</v>
      </c>
      <c r="N52" s="9">
        <f t="shared" si="113"/>
        <v>6</v>
      </c>
      <c r="O52" s="9">
        <v>1</v>
      </c>
      <c r="P52" s="5">
        <f t="shared" si="69"/>
        <v>11.416666666666666</v>
      </c>
      <c r="Q52" s="53">
        <f t="shared" si="70"/>
        <v>18</v>
      </c>
      <c r="R52" s="53">
        <f t="shared" si="71"/>
        <v>3</v>
      </c>
      <c r="S52" s="53">
        <f t="shared" si="72"/>
        <v>1</v>
      </c>
      <c r="T52" s="7">
        <v>27.25</v>
      </c>
      <c r="U52" s="9">
        <f t="shared" si="73"/>
        <v>5</v>
      </c>
      <c r="V52" s="9">
        <v>1</v>
      </c>
      <c r="W52" s="12">
        <v>29</v>
      </c>
      <c r="X52" s="9">
        <f t="shared" si="74"/>
        <v>4</v>
      </c>
      <c r="Y52" s="9">
        <v>1</v>
      </c>
      <c r="Z52" s="126">
        <f t="shared" si="75"/>
        <v>14.0625</v>
      </c>
      <c r="AA52" s="8">
        <f t="shared" si="76"/>
        <v>9</v>
      </c>
      <c r="AB52" s="8">
        <f t="shared" si="77"/>
        <v>2</v>
      </c>
      <c r="AC52" s="8">
        <f t="shared" si="78"/>
        <v>1</v>
      </c>
      <c r="AD52" s="151">
        <v>13.75</v>
      </c>
      <c r="AE52" s="9">
        <f t="shared" si="79"/>
        <v>2</v>
      </c>
      <c r="AF52" s="9">
        <v>1</v>
      </c>
      <c r="AG52" s="5">
        <f t="shared" si="80"/>
        <v>13.75</v>
      </c>
      <c r="AH52" s="8">
        <f t="shared" si="81"/>
        <v>2</v>
      </c>
      <c r="AI52" s="8">
        <f t="shared" si="82"/>
        <v>1</v>
      </c>
      <c r="AJ52" s="8">
        <f t="shared" si="83"/>
        <v>1</v>
      </c>
      <c r="AK52" s="55">
        <v>18.75</v>
      </c>
      <c r="AL52" s="9">
        <f t="shared" si="84"/>
        <v>1</v>
      </c>
      <c r="AM52" s="9">
        <v>1</v>
      </c>
      <c r="AN52" s="5">
        <f t="shared" si="85"/>
        <v>18.75</v>
      </c>
      <c r="AO52" s="8">
        <f t="shared" si="86"/>
        <v>1</v>
      </c>
      <c r="AP52" s="8">
        <f t="shared" si="87"/>
        <v>1</v>
      </c>
      <c r="AQ52" s="8">
        <f t="shared" si="88"/>
        <v>1</v>
      </c>
      <c r="AR52" s="49">
        <f t="shared" si="89"/>
        <v>13.104166666666666</v>
      </c>
      <c r="AS52" s="50">
        <f t="shared" si="90"/>
        <v>30</v>
      </c>
      <c r="AT52" s="50" t="str">
        <f t="shared" si="91"/>
        <v xml:space="preserve">ناجح(ة)  </v>
      </c>
      <c r="AU52" s="50">
        <f t="shared" si="92"/>
        <v>4</v>
      </c>
      <c r="AV52" s="158" t="str">
        <f t="shared" si="93"/>
        <v xml:space="preserve">1 </v>
      </c>
      <c r="AW52" s="56" t="s">
        <v>40</v>
      </c>
      <c r="AX52" s="16"/>
      <c r="AY52" s="22">
        <v>6</v>
      </c>
      <c r="AZ52" s="128" t="str">
        <f t="shared" si="114"/>
        <v xml:space="preserve">بوخملة </v>
      </c>
      <c r="BA52" s="128" t="str">
        <f t="shared" si="115"/>
        <v xml:space="preserve"> إيمان خلود</v>
      </c>
      <c r="BB52" s="184">
        <v>19.25</v>
      </c>
      <c r="BC52" s="185">
        <f t="shared" si="94"/>
        <v>0</v>
      </c>
      <c r="BD52" s="185">
        <v>1</v>
      </c>
      <c r="BE52" s="184">
        <v>27.25</v>
      </c>
      <c r="BF52" s="185">
        <f t="shared" si="95"/>
        <v>6</v>
      </c>
      <c r="BG52" s="185">
        <v>1</v>
      </c>
      <c r="BH52" s="184">
        <v>14</v>
      </c>
      <c r="BI52" s="185">
        <f t="shared" si="96"/>
        <v>0</v>
      </c>
      <c r="BJ52" s="185">
        <v>1</v>
      </c>
      <c r="BK52" s="186">
        <f t="shared" si="97"/>
        <v>10.083333333333334</v>
      </c>
      <c r="BL52" s="187">
        <f t="shared" si="116"/>
        <v>18</v>
      </c>
      <c r="BM52" s="187">
        <f t="shared" si="117"/>
        <v>3</v>
      </c>
      <c r="BN52" s="187">
        <f t="shared" si="118"/>
        <v>1</v>
      </c>
      <c r="BO52" s="184">
        <v>20</v>
      </c>
      <c r="BP52" s="185">
        <f t="shared" si="98"/>
        <v>5</v>
      </c>
      <c r="BQ52" s="185">
        <v>1</v>
      </c>
      <c r="BR52" s="184">
        <v>15</v>
      </c>
      <c r="BS52" s="185">
        <f t="shared" si="99"/>
        <v>4</v>
      </c>
      <c r="BT52" s="185">
        <v>1</v>
      </c>
      <c r="BU52" s="199">
        <f t="shared" si="100"/>
        <v>11.666666666666666</v>
      </c>
      <c r="BV52" s="191">
        <f t="shared" si="101"/>
        <v>9</v>
      </c>
      <c r="BW52" s="187">
        <f t="shared" si="119"/>
        <v>2</v>
      </c>
      <c r="BX52" s="187">
        <f t="shared" si="120"/>
        <v>1</v>
      </c>
      <c r="BY52" s="248">
        <v>14</v>
      </c>
      <c r="BZ52" s="183">
        <f t="shared" si="102"/>
        <v>2</v>
      </c>
      <c r="CA52" s="77">
        <v>1</v>
      </c>
      <c r="CB52" s="186">
        <f t="shared" si="103"/>
        <v>14</v>
      </c>
      <c r="CC52" s="187">
        <f t="shared" si="121"/>
        <v>2</v>
      </c>
      <c r="CD52" s="187">
        <f t="shared" si="122"/>
        <v>1</v>
      </c>
      <c r="CE52" s="187">
        <f t="shared" si="123"/>
        <v>1</v>
      </c>
      <c r="CF52" s="184">
        <v>18.75</v>
      </c>
      <c r="CG52" s="183">
        <f t="shared" si="104"/>
        <v>1</v>
      </c>
      <c r="CH52" s="77">
        <v>1</v>
      </c>
      <c r="CI52" s="190">
        <f t="shared" si="105"/>
        <v>18.75</v>
      </c>
      <c r="CJ52" s="191">
        <f t="shared" si="124"/>
        <v>1</v>
      </c>
      <c r="CK52" s="195">
        <f t="shared" si="125"/>
        <v>1</v>
      </c>
      <c r="CL52" s="195">
        <f t="shared" si="126"/>
        <v>1</v>
      </c>
      <c r="CM52" s="197">
        <f t="shared" si="127"/>
        <v>11.659090909090908</v>
      </c>
      <c r="CN52" s="198">
        <f t="shared" si="128"/>
        <v>30</v>
      </c>
      <c r="CO52" s="198">
        <f t="shared" si="129"/>
        <v>7</v>
      </c>
      <c r="CP52" s="198">
        <f t="shared" si="130"/>
        <v>1</v>
      </c>
      <c r="CQ52" s="235" t="str">
        <f t="shared" si="131"/>
        <v xml:space="preserve">ناجح (ة) الدورة الاولى  </v>
      </c>
      <c r="CR52" s="244">
        <f t="shared" si="106"/>
        <v>12.381628787878787</v>
      </c>
      <c r="CS52" s="34">
        <f t="shared" si="107"/>
        <v>60</v>
      </c>
      <c r="CT52" s="30" t="str">
        <f t="shared" si="108"/>
        <v xml:space="preserve">ناجح (ة) الدورة الاولى  </v>
      </c>
    </row>
    <row r="53" spans="1:98" s="28" customFormat="1" ht="15" customHeight="1">
      <c r="A53" s="1"/>
      <c r="B53" s="78">
        <v>7</v>
      </c>
      <c r="C53" s="82" t="s">
        <v>286</v>
      </c>
      <c r="D53" s="82" t="s">
        <v>124</v>
      </c>
      <c r="E53" s="77" t="str">
        <f>C53</f>
        <v>بوزلكوت  م</v>
      </c>
      <c r="F53" s="77" t="str">
        <f>D53</f>
        <v>رمزي</v>
      </c>
      <c r="G53" s="92">
        <v>21.5</v>
      </c>
      <c r="H53" s="9">
        <f t="shared" si="111"/>
        <v>6</v>
      </c>
      <c r="I53" s="9">
        <v>1</v>
      </c>
      <c r="J53" s="19">
        <v>20</v>
      </c>
      <c r="K53" s="9">
        <f t="shared" si="112"/>
        <v>6</v>
      </c>
      <c r="L53" s="9">
        <v>1</v>
      </c>
      <c r="M53" s="7">
        <v>15.75</v>
      </c>
      <c r="N53" s="9">
        <f t="shared" si="113"/>
        <v>0</v>
      </c>
      <c r="O53" s="9">
        <v>1</v>
      </c>
      <c r="P53" s="5">
        <f>(G53+J53+M53)/6</f>
        <v>9.5416666666666661</v>
      </c>
      <c r="Q53" s="53">
        <f>IF(P53&gt;=10,18,H53+K53+N53)</f>
        <v>12</v>
      </c>
      <c r="R53" s="53">
        <f>I53+L53+O53</f>
        <v>3</v>
      </c>
      <c r="S53" s="53">
        <f>IF(R53&gt;=4,2,1)</f>
        <v>1</v>
      </c>
      <c r="T53" s="7">
        <v>20.75</v>
      </c>
      <c r="U53" s="9">
        <f>IF(T53&gt;=20,5,0)</f>
        <v>5</v>
      </c>
      <c r="V53" s="9">
        <v>1</v>
      </c>
      <c r="W53" s="92">
        <v>23</v>
      </c>
      <c r="X53" s="9">
        <f>IF(W53&gt;=20,4,0)</f>
        <v>4</v>
      </c>
      <c r="Y53" s="9">
        <v>1</v>
      </c>
      <c r="Z53" s="126">
        <f>(T53+W53)/4</f>
        <v>10.9375</v>
      </c>
      <c r="AA53" s="8">
        <f>IF(Z53&gt;=10,9,U53+X53)</f>
        <v>9</v>
      </c>
      <c r="AB53" s="8">
        <f>V53+Y53</f>
        <v>2</v>
      </c>
      <c r="AC53" s="8">
        <f>IF(AB53&gt;=3,2,1)</f>
        <v>1</v>
      </c>
      <c r="AD53" s="152">
        <v>10.75</v>
      </c>
      <c r="AE53" s="9">
        <f>IF(AD53&gt;=10,2,0)</f>
        <v>2</v>
      </c>
      <c r="AF53" s="9">
        <v>1</v>
      </c>
      <c r="AG53" s="5">
        <f t="shared" si="80"/>
        <v>10.75</v>
      </c>
      <c r="AH53" s="8">
        <f>IF(AG53&gt;=10,2,0)</f>
        <v>2</v>
      </c>
      <c r="AI53" s="8">
        <f>AF53</f>
        <v>1</v>
      </c>
      <c r="AJ53" s="8">
        <f>IF(AI53&gt;=2,2,1)</f>
        <v>1</v>
      </c>
      <c r="AK53" s="93">
        <v>12.5</v>
      </c>
      <c r="AL53" s="9">
        <f>IF(AK53&gt;=10,1,0)</f>
        <v>1</v>
      </c>
      <c r="AM53" s="9">
        <v>1</v>
      </c>
      <c r="AN53" s="5">
        <f t="shared" si="85"/>
        <v>12.5</v>
      </c>
      <c r="AO53" s="8">
        <f>IF(AN53&gt;=10,1,0)</f>
        <v>1</v>
      </c>
      <c r="AP53" s="8">
        <f>AM53</f>
        <v>1</v>
      </c>
      <c r="AQ53" s="8">
        <f>IF(AP53&gt;=2,2,1)</f>
        <v>1</v>
      </c>
      <c r="AR53" s="49">
        <f>(G53+J53+M53+T53+W53+AD53+AK53)/12</f>
        <v>10.354166666666666</v>
      </c>
      <c r="AS53" s="50">
        <f>IF(AR53&gt;=10,30,AO53+AH53+AA53+Q53)</f>
        <v>30</v>
      </c>
      <c r="AT53" s="50" t="str">
        <f>IF(AR53&gt;=10,"ناجح(ة)  ",IF(AR53&lt;10,"مؤجل (ة) "))</f>
        <v xml:space="preserve">ناجح(ة)  </v>
      </c>
      <c r="AU53" s="50">
        <f>AQ53+AJ53+AC53+S53</f>
        <v>4</v>
      </c>
      <c r="AV53" s="158" t="str">
        <f t="shared" si="93"/>
        <v xml:space="preserve">1 </v>
      </c>
      <c r="AW53" s="56" t="s">
        <v>40</v>
      </c>
      <c r="AX53" s="16"/>
      <c r="AY53" s="70">
        <v>7</v>
      </c>
      <c r="AZ53" s="128" t="str">
        <f>C53</f>
        <v>بوزلكوت  م</v>
      </c>
      <c r="BA53" s="128" t="str">
        <f>D53</f>
        <v>رمزي</v>
      </c>
      <c r="BB53" s="184">
        <v>15</v>
      </c>
      <c r="BC53" s="185">
        <f>IF(BB53&gt;=20,6,0)</f>
        <v>0</v>
      </c>
      <c r="BD53" s="185">
        <v>1</v>
      </c>
      <c r="BE53" s="188">
        <v>20.75</v>
      </c>
      <c r="BF53" s="185">
        <f>IF(BE53&gt;=20,6,0)</f>
        <v>6</v>
      </c>
      <c r="BG53" s="185">
        <v>1</v>
      </c>
      <c r="BH53" s="188">
        <v>21</v>
      </c>
      <c r="BI53" s="185">
        <f>IF(BH53&gt;=20,6,0)</f>
        <v>6</v>
      </c>
      <c r="BJ53" s="185">
        <v>1</v>
      </c>
      <c r="BK53" s="186">
        <f>(BB53+BE53+BH53)/6</f>
        <v>9.4583333333333339</v>
      </c>
      <c r="BL53" s="187">
        <f>IF(BK53&gt;=10,18,BC53+BF53+BI53)</f>
        <v>12</v>
      </c>
      <c r="BM53" s="187">
        <f>BD53+BG53+BJ53</f>
        <v>3</v>
      </c>
      <c r="BN53" s="187">
        <f>IF(BM53&gt;=4,2,1)</f>
        <v>1</v>
      </c>
      <c r="BO53" s="184">
        <v>11</v>
      </c>
      <c r="BP53" s="185">
        <f t="shared" si="98"/>
        <v>0</v>
      </c>
      <c r="BQ53" s="185">
        <v>1</v>
      </c>
      <c r="BR53" s="188">
        <v>14.5</v>
      </c>
      <c r="BS53" s="185">
        <f>IF(BR53&gt;=10,4,0)</f>
        <v>4</v>
      </c>
      <c r="BT53" s="185">
        <v>1</v>
      </c>
      <c r="BU53" s="199">
        <f t="shared" si="100"/>
        <v>8.5</v>
      </c>
      <c r="BV53" s="191">
        <f t="shared" si="101"/>
        <v>4</v>
      </c>
      <c r="BW53" s="187">
        <f>BQ53+BT53</f>
        <v>2</v>
      </c>
      <c r="BX53" s="187">
        <f>IF(BW53&gt;=3,2,1)</f>
        <v>1</v>
      </c>
      <c r="BY53" s="248">
        <v>5</v>
      </c>
      <c r="BZ53" s="183">
        <f>IF(BY53&gt;=10,2,0)</f>
        <v>0</v>
      </c>
      <c r="CA53" s="77">
        <v>1</v>
      </c>
      <c r="CB53" s="186">
        <f t="shared" si="103"/>
        <v>5</v>
      </c>
      <c r="CC53" s="187">
        <f>BZ53</f>
        <v>0</v>
      </c>
      <c r="CD53" s="187">
        <f>CA53</f>
        <v>1</v>
      </c>
      <c r="CE53" s="187">
        <f>IF(CD53&gt;=2,2,1)</f>
        <v>1</v>
      </c>
      <c r="CF53" s="184">
        <v>11.5</v>
      </c>
      <c r="CG53" s="183">
        <f>IF(CF53&gt;=10,1,0)</f>
        <v>1</v>
      </c>
      <c r="CH53" s="77">
        <v>1</v>
      </c>
      <c r="CI53" s="190">
        <f t="shared" si="105"/>
        <v>11.5</v>
      </c>
      <c r="CJ53" s="191">
        <f>CG53</f>
        <v>1</v>
      </c>
      <c r="CK53" s="195">
        <f>CH53</f>
        <v>1</v>
      </c>
      <c r="CL53" s="195">
        <f>IF(CK53&gt;=2,2,1)</f>
        <v>1</v>
      </c>
      <c r="CM53" s="197">
        <f>(BB53+BE53+BH53+BO53+BR53+BY53+CF53)/11</f>
        <v>8.9772727272727266</v>
      </c>
      <c r="CN53" s="198">
        <f>IF(CM53&gt;=10,30,BL53+BV53+CC53+CJ53)</f>
        <v>17</v>
      </c>
      <c r="CO53" s="198">
        <f>BD53+BG53+BJ53+BQ53+BT53+CA53+CH53</f>
        <v>7</v>
      </c>
      <c r="CP53" s="198">
        <f>IF(CO53&gt;=8,2,1)</f>
        <v>1</v>
      </c>
      <c r="CQ53" s="235" t="str">
        <f>IF(CM53&gt;=10,"ناجح (ة) الدورة الاولى  ",IF(CM53&lt;10,"مؤجل (ة) "))</f>
        <v xml:space="preserve">مؤجل (ة) </v>
      </c>
      <c r="CR53" s="244">
        <f t="shared" si="106"/>
        <v>9.6657196969696955</v>
      </c>
      <c r="CS53" s="34">
        <f t="shared" si="107"/>
        <v>47</v>
      </c>
      <c r="CT53" s="30" t="str">
        <f t="shared" si="108"/>
        <v xml:space="preserve">مؤجل (ة) </v>
      </c>
    </row>
    <row r="54" spans="1:98" ht="15" customHeight="1">
      <c r="B54" s="78">
        <v>8</v>
      </c>
      <c r="C54" s="80" t="s">
        <v>67</v>
      </c>
      <c r="D54" s="80" t="s">
        <v>68</v>
      </c>
      <c r="E54" s="77" t="str">
        <f>C54</f>
        <v xml:space="preserve">بوعلي </v>
      </c>
      <c r="F54" s="77" t="str">
        <f>D54</f>
        <v>عماد الدين</v>
      </c>
      <c r="G54" s="12">
        <v>31.25</v>
      </c>
      <c r="H54" s="9">
        <f t="shared" si="111"/>
        <v>6</v>
      </c>
      <c r="I54" s="9">
        <v>1</v>
      </c>
      <c r="J54" s="19">
        <v>29</v>
      </c>
      <c r="K54" s="9">
        <f t="shared" si="112"/>
        <v>6</v>
      </c>
      <c r="L54" s="9">
        <v>1</v>
      </c>
      <c r="M54" s="7">
        <v>29</v>
      </c>
      <c r="N54" s="9">
        <f t="shared" si="113"/>
        <v>6</v>
      </c>
      <c r="O54" s="9">
        <v>1</v>
      </c>
      <c r="P54" s="5">
        <f>(G54+J54+M54)/6</f>
        <v>14.875</v>
      </c>
      <c r="Q54" s="53">
        <f>IF(P54&gt;=10,18,H54+K54+N54)</f>
        <v>18</v>
      </c>
      <c r="R54" s="53">
        <f>I54+L54+O54</f>
        <v>3</v>
      </c>
      <c r="S54" s="53">
        <f>IF(R54&gt;=4,2,1)</f>
        <v>1</v>
      </c>
      <c r="T54" s="7">
        <v>29</v>
      </c>
      <c r="U54" s="9">
        <f>IF(T54&gt;=20,5,0)</f>
        <v>5</v>
      </c>
      <c r="V54" s="9">
        <v>1</v>
      </c>
      <c r="W54" s="12">
        <v>28</v>
      </c>
      <c r="X54" s="9">
        <f>IF(W54&gt;=20,4,0)</f>
        <v>4</v>
      </c>
      <c r="Y54" s="9">
        <v>1</v>
      </c>
      <c r="Z54" s="126">
        <f>(T54+W54)/4</f>
        <v>14.25</v>
      </c>
      <c r="AA54" s="8">
        <f>IF(Z54&gt;=10,9,U54+X54)</f>
        <v>9</v>
      </c>
      <c r="AB54" s="8">
        <f>V54+Y54</f>
        <v>2</v>
      </c>
      <c r="AC54" s="8">
        <f>IF(AB54&gt;=3,2,1)</f>
        <v>1</v>
      </c>
      <c r="AD54" s="151">
        <v>14.75</v>
      </c>
      <c r="AE54" s="9">
        <f>IF(AD54&gt;=10,2,0)</f>
        <v>2</v>
      </c>
      <c r="AF54" s="9">
        <v>1</v>
      </c>
      <c r="AG54" s="5">
        <f t="shared" si="80"/>
        <v>14.75</v>
      </c>
      <c r="AH54" s="8">
        <f>IF(AG54&gt;=10,2,0)</f>
        <v>2</v>
      </c>
      <c r="AI54" s="8">
        <f>AF54</f>
        <v>1</v>
      </c>
      <c r="AJ54" s="8">
        <f>IF(AI54&gt;=2,2,1)</f>
        <v>1</v>
      </c>
      <c r="AK54" s="55">
        <v>18.75</v>
      </c>
      <c r="AL54" s="9">
        <f>IF(AK54&gt;=10,1,0)</f>
        <v>1</v>
      </c>
      <c r="AM54" s="9">
        <v>1</v>
      </c>
      <c r="AN54" s="5">
        <f t="shared" si="85"/>
        <v>18.75</v>
      </c>
      <c r="AO54" s="8">
        <f>IF(AN54&gt;=10,1,0)</f>
        <v>1</v>
      </c>
      <c r="AP54" s="8">
        <f>AM54</f>
        <v>1</v>
      </c>
      <c r="AQ54" s="8">
        <f>IF(AP54&gt;=2,2,1)</f>
        <v>1</v>
      </c>
      <c r="AR54" s="49">
        <f>(G54+J54+M54+T54+W54+AD54+AK54)/12</f>
        <v>14.979166666666666</v>
      </c>
      <c r="AS54" s="50">
        <f>IF(AR54&gt;=10,30,AO54+AH54+AA54+Q54)</f>
        <v>30</v>
      </c>
      <c r="AT54" s="50" t="str">
        <f>IF(AR54&gt;=10,"ناجح(ة)  ",IF(AR54&lt;10,"مؤجل (ة) "))</f>
        <v xml:space="preserve">ناجح(ة)  </v>
      </c>
      <c r="AU54" s="50">
        <f>AQ54+AJ54+AC54+S54</f>
        <v>4</v>
      </c>
      <c r="AV54" s="158" t="str">
        <f t="shared" si="93"/>
        <v xml:space="preserve">1 </v>
      </c>
      <c r="AW54" s="56" t="s">
        <v>40</v>
      </c>
      <c r="AX54" s="16"/>
      <c r="AY54" s="22">
        <v>8</v>
      </c>
      <c r="AZ54" s="128" t="str">
        <f>C54</f>
        <v xml:space="preserve">بوعلي </v>
      </c>
      <c r="BA54" s="128" t="str">
        <f>D54</f>
        <v>عماد الدين</v>
      </c>
      <c r="BB54" s="184">
        <v>14.75</v>
      </c>
      <c r="BC54" s="185">
        <f>IF(BB54&gt;=20,6,0)</f>
        <v>0</v>
      </c>
      <c r="BD54" s="185">
        <v>1</v>
      </c>
      <c r="BE54" s="184">
        <v>22</v>
      </c>
      <c r="BF54" s="185">
        <f>IF(BE54&gt;=20,6,0)</f>
        <v>6</v>
      </c>
      <c r="BG54" s="185">
        <v>1</v>
      </c>
      <c r="BH54" s="184">
        <v>19</v>
      </c>
      <c r="BI54" s="185">
        <f>IF(BH54&gt;=20,6,0)</f>
        <v>0</v>
      </c>
      <c r="BJ54" s="185">
        <v>1</v>
      </c>
      <c r="BK54" s="186">
        <f>(BB54+BE54+BH54)/6</f>
        <v>9.2916666666666661</v>
      </c>
      <c r="BL54" s="187">
        <f>IF(BK54&gt;=10,18,BC54+BF54+BI54)</f>
        <v>6</v>
      </c>
      <c r="BM54" s="187">
        <f>BD54+BG54+BJ54</f>
        <v>3</v>
      </c>
      <c r="BN54" s="187">
        <f>IF(BM54&gt;=4,2,1)</f>
        <v>1</v>
      </c>
      <c r="BO54" s="184">
        <v>21</v>
      </c>
      <c r="BP54" s="185">
        <f t="shared" si="98"/>
        <v>5</v>
      </c>
      <c r="BQ54" s="185">
        <v>1</v>
      </c>
      <c r="BR54" s="184">
        <v>15</v>
      </c>
      <c r="BS54" s="185">
        <f>IF(BR54&gt;=10,4,0)</f>
        <v>4</v>
      </c>
      <c r="BT54" s="185">
        <v>1</v>
      </c>
      <c r="BU54" s="199">
        <f t="shared" si="100"/>
        <v>12</v>
      </c>
      <c r="BV54" s="191">
        <f t="shared" si="101"/>
        <v>9</v>
      </c>
      <c r="BW54" s="187">
        <f>BQ54+BT54</f>
        <v>2</v>
      </c>
      <c r="BX54" s="187">
        <f>IF(BW54&gt;=3,2,1)</f>
        <v>1</v>
      </c>
      <c r="BY54" s="248">
        <v>10</v>
      </c>
      <c r="BZ54" s="183">
        <f>IF(BY54&gt;=10,2,0)</f>
        <v>2</v>
      </c>
      <c r="CA54" s="77">
        <v>1</v>
      </c>
      <c r="CB54" s="186">
        <f t="shared" si="103"/>
        <v>10</v>
      </c>
      <c r="CC54" s="187">
        <f>BZ54</f>
        <v>2</v>
      </c>
      <c r="CD54" s="187">
        <f>CA54</f>
        <v>1</v>
      </c>
      <c r="CE54" s="187">
        <f>IF(CD54&gt;=2,2,1)</f>
        <v>1</v>
      </c>
      <c r="CF54" s="184">
        <v>17.75</v>
      </c>
      <c r="CG54" s="183">
        <f>IF(CF54&gt;=10,1,0)</f>
        <v>1</v>
      </c>
      <c r="CH54" s="77">
        <v>1</v>
      </c>
      <c r="CI54" s="190">
        <f t="shared" si="105"/>
        <v>17.75</v>
      </c>
      <c r="CJ54" s="191">
        <f>CG54</f>
        <v>1</v>
      </c>
      <c r="CK54" s="195">
        <f>CH54</f>
        <v>1</v>
      </c>
      <c r="CL54" s="195">
        <f>IF(CK54&gt;=2,2,1)</f>
        <v>1</v>
      </c>
      <c r="CM54" s="197">
        <f>(BB54+BE54+BH54+BO54+BR54+BY54+CF54)/11</f>
        <v>10.863636363636363</v>
      </c>
      <c r="CN54" s="198">
        <f>IF(CM54&gt;=10,30,BL54+BV54+CC54+CJ54)</f>
        <v>30</v>
      </c>
      <c r="CO54" s="198">
        <f>BD54+BG54+BJ54+BQ54+BT54+CA54+CH54</f>
        <v>7</v>
      </c>
      <c r="CP54" s="198">
        <f>IF(CO54&gt;=8,2,1)</f>
        <v>1</v>
      </c>
      <c r="CQ54" s="235" t="str">
        <f>IF(CM54&gt;=10,"ناجح (ة) الدورة الاولى  ",IF(CM54&lt;10,"مؤجل (ة) "))</f>
        <v xml:space="preserve">ناجح (ة) الدورة الاولى  </v>
      </c>
      <c r="CR54" s="244">
        <f t="shared" si="106"/>
        <v>12.921401515151516</v>
      </c>
      <c r="CS54" s="34">
        <f t="shared" si="107"/>
        <v>60</v>
      </c>
      <c r="CT54" s="30" t="str">
        <f t="shared" si="108"/>
        <v xml:space="preserve">ناجح (ة) الدورة الاولى  </v>
      </c>
    </row>
    <row r="55" spans="1:98" s="28" customFormat="1" ht="15" customHeight="1">
      <c r="A55" s="1"/>
      <c r="B55" s="78">
        <v>9</v>
      </c>
      <c r="C55" s="80" t="s">
        <v>94</v>
      </c>
      <c r="D55" s="80" t="s">
        <v>95</v>
      </c>
      <c r="E55" s="77" t="str">
        <f t="shared" si="109"/>
        <v xml:space="preserve">بوغابة </v>
      </c>
      <c r="F55" s="77" t="str">
        <f t="shared" si="110"/>
        <v xml:space="preserve"> هدى فريال</v>
      </c>
      <c r="G55" s="12">
        <v>25</v>
      </c>
      <c r="H55" s="9">
        <f t="shared" si="111"/>
        <v>6</v>
      </c>
      <c r="I55" s="9">
        <v>1</v>
      </c>
      <c r="J55" s="19">
        <v>28.5</v>
      </c>
      <c r="K55" s="9">
        <f t="shared" si="112"/>
        <v>6</v>
      </c>
      <c r="L55" s="9">
        <v>1</v>
      </c>
      <c r="M55" s="7">
        <v>26</v>
      </c>
      <c r="N55" s="9">
        <f t="shared" si="113"/>
        <v>6</v>
      </c>
      <c r="O55" s="9">
        <v>1</v>
      </c>
      <c r="P55" s="5">
        <f t="shared" si="69"/>
        <v>13.25</v>
      </c>
      <c r="Q55" s="53">
        <f t="shared" si="70"/>
        <v>18</v>
      </c>
      <c r="R55" s="53">
        <f t="shared" si="71"/>
        <v>3</v>
      </c>
      <c r="S55" s="53">
        <f t="shared" si="72"/>
        <v>1</v>
      </c>
      <c r="T55" s="7">
        <v>30.25</v>
      </c>
      <c r="U55" s="9">
        <f t="shared" si="73"/>
        <v>5</v>
      </c>
      <c r="V55" s="9">
        <v>1</v>
      </c>
      <c r="W55" s="12">
        <v>29</v>
      </c>
      <c r="X55" s="9">
        <f t="shared" si="74"/>
        <v>4</v>
      </c>
      <c r="Y55" s="9">
        <v>1</v>
      </c>
      <c r="Z55" s="126">
        <f t="shared" si="75"/>
        <v>14.8125</v>
      </c>
      <c r="AA55" s="8">
        <f t="shared" si="76"/>
        <v>9</v>
      </c>
      <c r="AB55" s="8">
        <f t="shared" si="77"/>
        <v>2</v>
      </c>
      <c r="AC55" s="8">
        <f t="shared" si="78"/>
        <v>1</v>
      </c>
      <c r="AD55" s="151">
        <v>12</v>
      </c>
      <c r="AE55" s="9">
        <f t="shared" si="79"/>
        <v>2</v>
      </c>
      <c r="AF55" s="9">
        <v>1</v>
      </c>
      <c r="AG55" s="5">
        <f t="shared" si="80"/>
        <v>12</v>
      </c>
      <c r="AH55" s="8">
        <f t="shared" si="81"/>
        <v>2</v>
      </c>
      <c r="AI55" s="8">
        <f t="shared" si="82"/>
        <v>1</v>
      </c>
      <c r="AJ55" s="8">
        <f t="shared" si="83"/>
        <v>1</v>
      </c>
      <c r="AK55" s="55">
        <v>18.75</v>
      </c>
      <c r="AL55" s="9">
        <f t="shared" si="84"/>
        <v>1</v>
      </c>
      <c r="AM55" s="9">
        <v>1</v>
      </c>
      <c r="AN55" s="5">
        <f t="shared" si="85"/>
        <v>18.75</v>
      </c>
      <c r="AO55" s="8">
        <f t="shared" si="86"/>
        <v>1</v>
      </c>
      <c r="AP55" s="8">
        <f t="shared" si="87"/>
        <v>1</v>
      </c>
      <c r="AQ55" s="8">
        <f t="shared" si="88"/>
        <v>1</v>
      </c>
      <c r="AR55" s="49">
        <f t="shared" si="89"/>
        <v>14.125</v>
      </c>
      <c r="AS55" s="50">
        <f t="shared" si="90"/>
        <v>30</v>
      </c>
      <c r="AT55" s="50" t="str">
        <f t="shared" si="91"/>
        <v xml:space="preserve">ناجح(ة)  </v>
      </c>
      <c r="AU55" s="50">
        <f t="shared" si="92"/>
        <v>4</v>
      </c>
      <c r="AV55" s="158" t="str">
        <f t="shared" si="93"/>
        <v xml:space="preserve">1 </v>
      </c>
      <c r="AW55" s="56" t="s">
        <v>40</v>
      </c>
      <c r="AX55" s="16"/>
      <c r="AY55" s="70">
        <v>9</v>
      </c>
      <c r="AZ55" s="128" t="str">
        <f t="shared" si="114"/>
        <v xml:space="preserve">بوغابة </v>
      </c>
      <c r="BA55" s="128" t="str">
        <f t="shared" si="115"/>
        <v xml:space="preserve"> هدى فريال</v>
      </c>
      <c r="BB55" s="184">
        <v>24.25</v>
      </c>
      <c r="BC55" s="185">
        <f t="shared" si="94"/>
        <v>6</v>
      </c>
      <c r="BD55" s="185">
        <v>1</v>
      </c>
      <c r="BE55" s="184">
        <v>29.5</v>
      </c>
      <c r="BF55" s="185">
        <f t="shared" si="95"/>
        <v>6</v>
      </c>
      <c r="BG55" s="185">
        <v>1</v>
      </c>
      <c r="BH55" s="184">
        <v>21</v>
      </c>
      <c r="BI55" s="185">
        <f t="shared" si="96"/>
        <v>6</v>
      </c>
      <c r="BJ55" s="185">
        <v>1</v>
      </c>
      <c r="BK55" s="186">
        <f t="shared" si="97"/>
        <v>12.458333333333334</v>
      </c>
      <c r="BL55" s="187">
        <f t="shared" si="116"/>
        <v>18</v>
      </c>
      <c r="BM55" s="187">
        <f t="shared" si="117"/>
        <v>3</v>
      </c>
      <c r="BN55" s="187">
        <f t="shared" si="118"/>
        <v>1</v>
      </c>
      <c r="BO55" s="184">
        <v>23.25</v>
      </c>
      <c r="BP55" s="185">
        <f t="shared" si="98"/>
        <v>5</v>
      </c>
      <c r="BQ55" s="185">
        <v>1</v>
      </c>
      <c r="BR55" s="184">
        <v>15</v>
      </c>
      <c r="BS55" s="185">
        <f t="shared" si="99"/>
        <v>4</v>
      </c>
      <c r="BT55" s="185">
        <v>1</v>
      </c>
      <c r="BU55" s="199">
        <f t="shared" si="100"/>
        <v>12.75</v>
      </c>
      <c r="BV55" s="191">
        <f t="shared" si="101"/>
        <v>9</v>
      </c>
      <c r="BW55" s="187">
        <f t="shared" si="119"/>
        <v>2</v>
      </c>
      <c r="BX55" s="187">
        <f t="shared" si="120"/>
        <v>1</v>
      </c>
      <c r="BY55" s="248">
        <v>7</v>
      </c>
      <c r="BZ55" s="183">
        <f t="shared" si="102"/>
        <v>0</v>
      </c>
      <c r="CA55" s="77">
        <v>1</v>
      </c>
      <c r="CB55" s="186">
        <f t="shared" si="103"/>
        <v>7</v>
      </c>
      <c r="CC55" s="187">
        <f t="shared" si="121"/>
        <v>0</v>
      </c>
      <c r="CD55" s="187">
        <f t="shared" si="122"/>
        <v>1</v>
      </c>
      <c r="CE55" s="187">
        <f t="shared" si="123"/>
        <v>1</v>
      </c>
      <c r="CF55" s="184">
        <v>17.25</v>
      </c>
      <c r="CG55" s="183">
        <f t="shared" si="104"/>
        <v>1</v>
      </c>
      <c r="CH55" s="77">
        <v>1</v>
      </c>
      <c r="CI55" s="190">
        <f t="shared" si="105"/>
        <v>17.25</v>
      </c>
      <c r="CJ55" s="191">
        <f t="shared" si="124"/>
        <v>1</v>
      </c>
      <c r="CK55" s="195">
        <f t="shared" si="125"/>
        <v>1</v>
      </c>
      <c r="CL55" s="195">
        <f t="shared" si="126"/>
        <v>1</v>
      </c>
      <c r="CM55" s="197">
        <f t="shared" si="127"/>
        <v>12.477272727272727</v>
      </c>
      <c r="CN55" s="198">
        <f t="shared" si="128"/>
        <v>30</v>
      </c>
      <c r="CO55" s="198">
        <f t="shared" si="129"/>
        <v>7</v>
      </c>
      <c r="CP55" s="198">
        <f t="shared" si="130"/>
        <v>1</v>
      </c>
      <c r="CQ55" s="235" t="str">
        <f t="shared" si="131"/>
        <v xml:space="preserve">ناجح (ة) الدورة الاولى  </v>
      </c>
      <c r="CR55" s="244">
        <f t="shared" si="106"/>
        <v>13.301136363636363</v>
      </c>
      <c r="CS55" s="34">
        <f t="shared" si="107"/>
        <v>60</v>
      </c>
      <c r="CT55" s="30" t="str">
        <f t="shared" si="108"/>
        <v xml:space="preserve">ناجح (ة) الدورة الاولى  </v>
      </c>
    </row>
    <row r="56" spans="1:98" s="28" customFormat="1" ht="15" customHeight="1">
      <c r="B56" s="78">
        <v>10</v>
      </c>
      <c r="C56" s="80" t="s">
        <v>96</v>
      </c>
      <c r="D56" s="80" t="s">
        <v>97</v>
      </c>
      <c r="E56" s="77" t="str">
        <f t="shared" si="109"/>
        <v>بولعتالي</v>
      </c>
      <c r="F56" s="77" t="str">
        <f t="shared" si="110"/>
        <v xml:space="preserve"> رياض</v>
      </c>
      <c r="G56" s="12">
        <v>23.25</v>
      </c>
      <c r="H56" s="9">
        <f t="shared" si="111"/>
        <v>6</v>
      </c>
      <c r="I56" s="9">
        <v>1</v>
      </c>
      <c r="J56" s="19">
        <v>17.25</v>
      </c>
      <c r="K56" s="9">
        <f t="shared" si="112"/>
        <v>0</v>
      </c>
      <c r="L56" s="9">
        <v>1</v>
      </c>
      <c r="M56" s="7">
        <v>21.25</v>
      </c>
      <c r="N56" s="9">
        <f t="shared" si="113"/>
        <v>6</v>
      </c>
      <c r="O56" s="9">
        <v>1</v>
      </c>
      <c r="P56" s="5">
        <f t="shared" si="69"/>
        <v>10.291666666666666</v>
      </c>
      <c r="Q56" s="53">
        <f t="shared" si="70"/>
        <v>18</v>
      </c>
      <c r="R56" s="53">
        <f t="shared" si="71"/>
        <v>3</v>
      </c>
      <c r="S56" s="53">
        <f t="shared" si="72"/>
        <v>1</v>
      </c>
      <c r="T56" s="7">
        <v>18.5</v>
      </c>
      <c r="U56" s="9">
        <f t="shared" si="73"/>
        <v>0</v>
      </c>
      <c r="V56" s="9">
        <v>1</v>
      </c>
      <c r="W56" s="12">
        <v>24</v>
      </c>
      <c r="X56" s="9">
        <f t="shared" si="74"/>
        <v>4</v>
      </c>
      <c r="Y56" s="9">
        <v>1</v>
      </c>
      <c r="Z56" s="126">
        <f t="shared" si="75"/>
        <v>10.625</v>
      </c>
      <c r="AA56" s="8">
        <f t="shared" si="76"/>
        <v>9</v>
      </c>
      <c r="AB56" s="8">
        <f t="shared" si="77"/>
        <v>2</v>
      </c>
      <c r="AC56" s="8">
        <f t="shared" si="78"/>
        <v>1</v>
      </c>
      <c r="AD56" s="151">
        <v>10</v>
      </c>
      <c r="AE56" s="9">
        <f t="shared" si="79"/>
        <v>2</v>
      </c>
      <c r="AF56" s="9">
        <v>1</v>
      </c>
      <c r="AG56" s="5">
        <f t="shared" si="80"/>
        <v>10</v>
      </c>
      <c r="AH56" s="8">
        <f t="shared" si="81"/>
        <v>2</v>
      </c>
      <c r="AI56" s="8">
        <f t="shared" si="82"/>
        <v>1</v>
      </c>
      <c r="AJ56" s="8">
        <f t="shared" si="83"/>
        <v>1</v>
      </c>
      <c r="AK56" s="55">
        <v>10.25</v>
      </c>
      <c r="AL56" s="9">
        <f t="shared" si="84"/>
        <v>1</v>
      </c>
      <c r="AM56" s="9">
        <v>1</v>
      </c>
      <c r="AN56" s="5">
        <f t="shared" si="85"/>
        <v>10.25</v>
      </c>
      <c r="AO56" s="8">
        <f t="shared" si="86"/>
        <v>1</v>
      </c>
      <c r="AP56" s="8">
        <f t="shared" si="87"/>
        <v>1</v>
      </c>
      <c r="AQ56" s="8">
        <f t="shared" si="88"/>
        <v>1</v>
      </c>
      <c r="AR56" s="49">
        <f t="shared" si="89"/>
        <v>10.375</v>
      </c>
      <c r="AS56" s="50">
        <f t="shared" si="90"/>
        <v>30</v>
      </c>
      <c r="AT56" s="50" t="str">
        <f t="shared" si="91"/>
        <v xml:space="preserve">ناجح(ة)  </v>
      </c>
      <c r="AU56" s="50">
        <f t="shared" si="92"/>
        <v>4</v>
      </c>
      <c r="AV56" s="158" t="str">
        <f t="shared" si="93"/>
        <v xml:space="preserve">1 </v>
      </c>
      <c r="AW56" s="56" t="s">
        <v>40</v>
      </c>
      <c r="AX56" s="16"/>
      <c r="AY56" s="22">
        <v>10</v>
      </c>
      <c r="AZ56" s="128" t="str">
        <f t="shared" si="114"/>
        <v>بولعتالي</v>
      </c>
      <c r="BA56" s="128" t="str">
        <f t="shared" si="115"/>
        <v xml:space="preserve"> رياض</v>
      </c>
      <c r="BB56" s="184">
        <v>19</v>
      </c>
      <c r="BC56" s="185">
        <f t="shared" si="94"/>
        <v>0</v>
      </c>
      <c r="BD56" s="185">
        <v>1</v>
      </c>
      <c r="BE56" s="184">
        <v>20</v>
      </c>
      <c r="BF56" s="185">
        <f t="shared" si="95"/>
        <v>6</v>
      </c>
      <c r="BG56" s="185">
        <v>1</v>
      </c>
      <c r="BH56" s="184">
        <v>13.75</v>
      </c>
      <c r="BI56" s="185">
        <f t="shared" si="96"/>
        <v>0</v>
      </c>
      <c r="BJ56" s="185">
        <v>1</v>
      </c>
      <c r="BK56" s="186">
        <f t="shared" si="97"/>
        <v>8.7916666666666661</v>
      </c>
      <c r="BL56" s="187">
        <f t="shared" si="116"/>
        <v>6</v>
      </c>
      <c r="BM56" s="187">
        <f t="shared" si="117"/>
        <v>3</v>
      </c>
      <c r="BN56" s="187">
        <f t="shared" si="118"/>
        <v>1</v>
      </c>
      <c r="BO56" s="184">
        <v>22</v>
      </c>
      <c r="BP56" s="185">
        <f t="shared" si="98"/>
        <v>5</v>
      </c>
      <c r="BQ56" s="185">
        <v>1</v>
      </c>
      <c r="BR56" s="184">
        <v>14.5</v>
      </c>
      <c r="BS56" s="185">
        <f t="shared" si="99"/>
        <v>4</v>
      </c>
      <c r="BT56" s="185">
        <v>1</v>
      </c>
      <c r="BU56" s="199">
        <f t="shared" si="100"/>
        <v>12.166666666666666</v>
      </c>
      <c r="BV56" s="191">
        <f t="shared" si="101"/>
        <v>9</v>
      </c>
      <c r="BW56" s="187">
        <f t="shared" si="119"/>
        <v>2</v>
      </c>
      <c r="BX56" s="187">
        <f t="shared" si="120"/>
        <v>1</v>
      </c>
      <c r="BY56" s="248">
        <v>5</v>
      </c>
      <c r="BZ56" s="183">
        <f t="shared" si="102"/>
        <v>0</v>
      </c>
      <c r="CA56" s="77">
        <v>1</v>
      </c>
      <c r="CB56" s="186">
        <f t="shared" si="103"/>
        <v>5</v>
      </c>
      <c r="CC56" s="187">
        <f t="shared" si="121"/>
        <v>0</v>
      </c>
      <c r="CD56" s="187">
        <f t="shared" si="122"/>
        <v>1</v>
      </c>
      <c r="CE56" s="187">
        <f t="shared" si="123"/>
        <v>1</v>
      </c>
      <c r="CF56" s="184">
        <v>11.87</v>
      </c>
      <c r="CG56" s="183">
        <f t="shared" si="104"/>
        <v>1</v>
      </c>
      <c r="CH56" s="77">
        <v>1</v>
      </c>
      <c r="CI56" s="190">
        <f t="shared" si="105"/>
        <v>11.87</v>
      </c>
      <c r="CJ56" s="191">
        <f t="shared" si="124"/>
        <v>1</v>
      </c>
      <c r="CK56" s="195">
        <f t="shared" si="125"/>
        <v>1</v>
      </c>
      <c r="CL56" s="195">
        <f t="shared" si="126"/>
        <v>1</v>
      </c>
      <c r="CM56" s="197">
        <f t="shared" si="127"/>
        <v>9.6472727272727283</v>
      </c>
      <c r="CN56" s="198">
        <v>30</v>
      </c>
      <c r="CO56" s="198">
        <f t="shared" si="129"/>
        <v>7</v>
      </c>
      <c r="CP56" s="198">
        <f t="shared" si="130"/>
        <v>1</v>
      </c>
      <c r="CQ56" s="235" t="str">
        <f t="shared" si="131"/>
        <v xml:space="preserve">مؤجل (ة) </v>
      </c>
      <c r="CR56" s="275">
        <f t="shared" si="106"/>
        <v>10.011136363636364</v>
      </c>
      <c r="CS56" s="276">
        <f t="shared" si="107"/>
        <v>60</v>
      </c>
      <c r="CT56" s="277" t="str">
        <f t="shared" si="108"/>
        <v xml:space="preserve">ناجح (ة) الدورة الاولى  </v>
      </c>
    </row>
    <row r="57" spans="1:98" s="28" customFormat="1" ht="15" customHeight="1">
      <c r="A57" s="1"/>
      <c r="B57" s="78">
        <v>11</v>
      </c>
      <c r="C57" s="80" t="s">
        <v>98</v>
      </c>
      <c r="D57" s="80" t="s">
        <v>99</v>
      </c>
      <c r="E57" s="77" t="str">
        <f t="shared" si="109"/>
        <v>جامل</v>
      </c>
      <c r="F57" s="77" t="str">
        <f t="shared" si="110"/>
        <v xml:space="preserve"> ايمن</v>
      </c>
      <c r="G57" s="12">
        <v>15.25</v>
      </c>
      <c r="H57" s="9">
        <f t="shared" si="111"/>
        <v>0</v>
      </c>
      <c r="I57" s="9">
        <v>1</v>
      </c>
      <c r="J57" s="19">
        <v>15.5</v>
      </c>
      <c r="K57" s="9">
        <f t="shared" si="112"/>
        <v>0</v>
      </c>
      <c r="L57" s="9">
        <v>1</v>
      </c>
      <c r="M57" s="7">
        <v>15</v>
      </c>
      <c r="N57" s="9">
        <f t="shared" si="113"/>
        <v>0</v>
      </c>
      <c r="O57" s="9">
        <v>1</v>
      </c>
      <c r="P57" s="5">
        <f t="shared" si="69"/>
        <v>7.625</v>
      </c>
      <c r="Q57" s="53">
        <f t="shared" si="70"/>
        <v>0</v>
      </c>
      <c r="R57" s="53">
        <f t="shared" si="71"/>
        <v>3</v>
      </c>
      <c r="S57" s="53">
        <f t="shared" si="72"/>
        <v>1</v>
      </c>
      <c r="T57" s="7">
        <v>23.25</v>
      </c>
      <c r="U57" s="9">
        <f t="shared" si="73"/>
        <v>5</v>
      </c>
      <c r="V57" s="9">
        <v>1</v>
      </c>
      <c r="W57" s="12">
        <v>22</v>
      </c>
      <c r="X57" s="9">
        <f t="shared" si="74"/>
        <v>4</v>
      </c>
      <c r="Y57" s="9">
        <v>1</v>
      </c>
      <c r="Z57" s="126">
        <f t="shared" si="75"/>
        <v>11.3125</v>
      </c>
      <c r="AA57" s="8">
        <f t="shared" si="76"/>
        <v>9</v>
      </c>
      <c r="AB57" s="8">
        <f t="shared" si="77"/>
        <v>2</v>
      </c>
      <c r="AC57" s="8">
        <f t="shared" si="78"/>
        <v>1</v>
      </c>
      <c r="AD57" s="151">
        <v>8.5</v>
      </c>
      <c r="AE57" s="9">
        <f t="shared" si="79"/>
        <v>0</v>
      </c>
      <c r="AF57" s="9">
        <v>1</v>
      </c>
      <c r="AG57" s="5">
        <f t="shared" si="80"/>
        <v>8.5</v>
      </c>
      <c r="AH57" s="8">
        <f t="shared" si="81"/>
        <v>0</v>
      </c>
      <c r="AI57" s="8">
        <f t="shared" si="82"/>
        <v>1</v>
      </c>
      <c r="AJ57" s="8">
        <f t="shared" si="83"/>
        <v>1</v>
      </c>
      <c r="AK57" s="55">
        <v>12.5</v>
      </c>
      <c r="AL57" s="9">
        <f t="shared" si="84"/>
        <v>1</v>
      </c>
      <c r="AM57" s="9">
        <v>1</v>
      </c>
      <c r="AN57" s="5">
        <f t="shared" si="85"/>
        <v>12.5</v>
      </c>
      <c r="AO57" s="8">
        <f t="shared" si="86"/>
        <v>1</v>
      </c>
      <c r="AP57" s="8">
        <f t="shared" si="87"/>
        <v>1</v>
      </c>
      <c r="AQ57" s="8">
        <f t="shared" si="88"/>
        <v>1</v>
      </c>
      <c r="AR57" s="49">
        <f t="shared" si="89"/>
        <v>9.3333333333333339</v>
      </c>
      <c r="AS57" s="50">
        <f t="shared" si="90"/>
        <v>10</v>
      </c>
      <c r="AT57" s="50" t="str">
        <f t="shared" si="91"/>
        <v xml:space="preserve">مؤجل (ة) </v>
      </c>
      <c r="AU57" s="50">
        <f t="shared" si="92"/>
        <v>4</v>
      </c>
      <c r="AV57" s="158" t="str">
        <f t="shared" si="93"/>
        <v xml:space="preserve">1 </v>
      </c>
      <c r="AW57" s="56" t="s">
        <v>40</v>
      </c>
      <c r="AX57" s="16"/>
      <c r="AY57" s="70">
        <v>11</v>
      </c>
      <c r="AZ57" s="128" t="str">
        <f t="shared" si="114"/>
        <v>جامل</v>
      </c>
      <c r="BA57" s="128" t="str">
        <f t="shared" si="115"/>
        <v xml:space="preserve"> ايمن</v>
      </c>
      <c r="BB57" s="184">
        <v>11.75</v>
      </c>
      <c r="BC57" s="185">
        <f t="shared" si="94"/>
        <v>0</v>
      </c>
      <c r="BD57" s="185">
        <v>1</v>
      </c>
      <c r="BE57" s="184">
        <v>20</v>
      </c>
      <c r="BF57" s="185">
        <f t="shared" si="95"/>
        <v>6</v>
      </c>
      <c r="BG57" s="185">
        <v>1</v>
      </c>
      <c r="BH57" s="184">
        <v>10</v>
      </c>
      <c r="BI57" s="185">
        <f t="shared" si="96"/>
        <v>0</v>
      </c>
      <c r="BJ57" s="185">
        <v>1</v>
      </c>
      <c r="BK57" s="186">
        <f t="shared" si="97"/>
        <v>6.958333333333333</v>
      </c>
      <c r="BL57" s="187">
        <f t="shared" si="116"/>
        <v>6</v>
      </c>
      <c r="BM57" s="187">
        <f t="shared" si="117"/>
        <v>3</v>
      </c>
      <c r="BN57" s="187">
        <f t="shared" si="118"/>
        <v>1</v>
      </c>
      <c r="BO57" s="184">
        <v>14.75</v>
      </c>
      <c r="BP57" s="185">
        <f t="shared" si="98"/>
        <v>0</v>
      </c>
      <c r="BQ57" s="185">
        <v>1</v>
      </c>
      <c r="BR57" s="184">
        <v>14.5</v>
      </c>
      <c r="BS57" s="185">
        <f t="shared" si="99"/>
        <v>4</v>
      </c>
      <c r="BT57" s="185">
        <v>1</v>
      </c>
      <c r="BU57" s="199">
        <f t="shared" si="100"/>
        <v>9.75</v>
      </c>
      <c r="BV57" s="191">
        <f t="shared" si="101"/>
        <v>4</v>
      </c>
      <c r="BW57" s="187">
        <f t="shared" si="119"/>
        <v>2</v>
      </c>
      <c r="BX57" s="187">
        <f t="shared" si="120"/>
        <v>1</v>
      </c>
      <c r="BY57" s="248">
        <v>3</v>
      </c>
      <c r="BZ57" s="183">
        <f t="shared" si="102"/>
        <v>0</v>
      </c>
      <c r="CA57" s="77">
        <v>1</v>
      </c>
      <c r="CB57" s="186">
        <f t="shared" si="103"/>
        <v>3</v>
      </c>
      <c r="CC57" s="187">
        <f t="shared" si="121"/>
        <v>0</v>
      </c>
      <c r="CD57" s="187">
        <f t="shared" si="122"/>
        <v>1</v>
      </c>
      <c r="CE57" s="187">
        <f t="shared" si="123"/>
        <v>1</v>
      </c>
      <c r="CF57" s="184">
        <v>14.75</v>
      </c>
      <c r="CG57" s="183">
        <f t="shared" si="104"/>
        <v>1</v>
      </c>
      <c r="CH57" s="77">
        <v>1</v>
      </c>
      <c r="CI57" s="190">
        <f t="shared" si="105"/>
        <v>14.75</v>
      </c>
      <c r="CJ57" s="191">
        <f t="shared" si="124"/>
        <v>1</v>
      </c>
      <c r="CK57" s="195">
        <f t="shared" si="125"/>
        <v>1</v>
      </c>
      <c r="CL57" s="195">
        <f t="shared" si="126"/>
        <v>1</v>
      </c>
      <c r="CM57" s="197">
        <f t="shared" si="127"/>
        <v>8.0681818181818183</v>
      </c>
      <c r="CN57" s="198">
        <f t="shared" si="128"/>
        <v>11</v>
      </c>
      <c r="CO57" s="198">
        <f t="shared" si="129"/>
        <v>7</v>
      </c>
      <c r="CP57" s="198">
        <f t="shared" si="130"/>
        <v>1</v>
      </c>
      <c r="CQ57" s="235" t="str">
        <f t="shared" si="131"/>
        <v xml:space="preserve">مؤجل (ة) </v>
      </c>
      <c r="CR57" s="244">
        <f t="shared" si="106"/>
        <v>8.7007575757575761</v>
      </c>
      <c r="CS57" s="34">
        <f t="shared" si="107"/>
        <v>21</v>
      </c>
      <c r="CT57" s="30" t="str">
        <f t="shared" si="108"/>
        <v xml:space="preserve">مؤجل (ة) </v>
      </c>
    </row>
    <row r="58" spans="1:98" s="28" customFormat="1" ht="15" customHeight="1">
      <c r="A58" s="1"/>
      <c r="B58" s="78">
        <v>12</v>
      </c>
      <c r="C58" s="80" t="s">
        <v>287</v>
      </c>
      <c r="D58" s="80" t="s">
        <v>204</v>
      </c>
      <c r="E58" s="77" t="str">
        <f>C58</f>
        <v>حجامي  م</v>
      </c>
      <c r="F58" s="77" t="str">
        <f>D58</f>
        <v>شاهر</v>
      </c>
      <c r="G58" s="12">
        <v>15</v>
      </c>
      <c r="H58" s="9">
        <f t="shared" si="111"/>
        <v>0</v>
      </c>
      <c r="I58" s="9">
        <v>1</v>
      </c>
      <c r="J58" s="19">
        <v>7.5</v>
      </c>
      <c r="K58" s="9">
        <f t="shared" si="112"/>
        <v>0</v>
      </c>
      <c r="L58" s="9">
        <v>1</v>
      </c>
      <c r="M58" s="7">
        <v>18.25</v>
      </c>
      <c r="N58" s="9">
        <f t="shared" si="113"/>
        <v>0</v>
      </c>
      <c r="O58" s="9">
        <v>1</v>
      </c>
      <c r="P58" s="5">
        <f>(G58+J58+M58)/6</f>
        <v>6.791666666666667</v>
      </c>
      <c r="Q58" s="53">
        <f>IF(P58&gt;=10,18,H58+K58+N58)</f>
        <v>0</v>
      </c>
      <c r="R58" s="53">
        <f>I58+L58+O58</f>
        <v>3</v>
      </c>
      <c r="S58" s="53">
        <f>IF(R58&gt;=4,2,1)</f>
        <v>1</v>
      </c>
      <c r="T58" s="7">
        <v>21.75</v>
      </c>
      <c r="U58" s="9">
        <f>IF(T58&gt;=20,5,0)</f>
        <v>5</v>
      </c>
      <c r="V58" s="9">
        <v>1</v>
      </c>
      <c r="W58" s="92">
        <v>24</v>
      </c>
      <c r="X58" s="9">
        <f>IF(W58&gt;=20,4,0)</f>
        <v>4</v>
      </c>
      <c r="Y58" s="9">
        <v>1</v>
      </c>
      <c r="Z58" s="126">
        <f>(T58+W58)/4</f>
        <v>11.4375</v>
      </c>
      <c r="AA58" s="8">
        <f>IF(Z58&gt;=10,9,U58+X58)</f>
        <v>9</v>
      </c>
      <c r="AB58" s="8">
        <f>V58+Y58</f>
        <v>2</v>
      </c>
      <c r="AC58" s="8">
        <f>IF(AB58&gt;=3,2,1)</f>
        <v>1</v>
      </c>
      <c r="AD58" s="151">
        <v>5.25</v>
      </c>
      <c r="AE58" s="9">
        <f>IF(AD58&gt;=10,2,0)</f>
        <v>0</v>
      </c>
      <c r="AF58" s="9">
        <v>1</v>
      </c>
      <c r="AG58" s="5">
        <f t="shared" si="80"/>
        <v>5.25</v>
      </c>
      <c r="AH58" s="8">
        <f>IF(AG58&gt;=10,2,0)</f>
        <v>0</v>
      </c>
      <c r="AI58" s="8">
        <f>AF58</f>
        <v>1</v>
      </c>
      <c r="AJ58" s="8">
        <f>IF(AI58&gt;=2,2,1)</f>
        <v>1</v>
      </c>
      <c r="AK58" s="55">
        <v>10.5</v>
      </c>
      <c r="AL58" s="9">
        <f>IF(AK58&gt;=10,1,0)</f>
        <v>1</v>
      </c>
      <c r="AM58" s="9">
        <v>1</v>
      </c>
      <c r="AN58" s="5">
        <f t="shared" si="85"/>
        <v>10.5</v>
      </c>
      <c r="AO58" s="8">
        <f>IF(AN58&gt;=10,1,0)</f>
        <v>1</v>
      </c>
      <c r="AP58" s="8">
        <f>AM58</f>
        <v>1</v>
      </c>
      <c r="AQ58" s="8">
        <f>IF(AP58&gt;=2,2,1)</f>
        <v>1</v>
      </c>
      <c r="AR58" s="49">
        <f>(G58+J58+M58+T58+W58+AD58+AK58)/12</f>
        <v>8.5208333333333339</v>
      </c>
      <c r="AS58" s="50">
        <f>IF(AR58&gt;=10,30,AO58+AH58+AA58+Q58)</f>
        <v>10</v>
      </c>
      <c r="AT58" s="50" t="str">
        <f>IF(AR58&gt;=10,"ناجح(ة)  ",IF(AR58&lt;10,"مؤجل (ة) "))</f>
        <v xml:space="preserve">مؤجل (ة) </v>
      </c>
      <c r="AU58" s="50">
        <f>AQ58+AJ58+AC58+S58</f>
        <v>4</v>
      </c>
      <c r="AV58" s="158" t="str">
        <f t="shared" si="93"/>
        <v xml:space="preserve">1 </v>
      </c>
      <c r="AW58" s="56" t="s">
        <v>40</v>
      </c>
      <c r="AX58" s="16"/>
      <c r="AY58" s="22">
        <v>12</v>
      </c>
      <c r="AZ58" s="128" t="str">
        <f>C58</f>
        <v>حجامي  م</v>
      </c>
      <c r="BA58" s="128" t="str">
        <f>D58</f>
        <v>شاهر</v>
      </c>
      <c r="BB58" s="184">
        <v>17.25</v>
      </c>
      <c r="BC58" s="185">
        <f>IF(BB58&gt;=20,6,0)</f>
        <v>0</v>
      </c>
      <c r="BD58" s="185">
        <v>1</v>
      </c>
      <c r="BE58" s="184">
        <v>10.5</v>
      </c>
      <c r="BF58" s="185">
        <f>IF(BE58&gt;=20,6,0)</f>
        <v>0</v>
      </c>
      <c r="BG58" s="185">
        <v>1</v>
      </c>
      <c r="BH58" s="184">
        <v>20</v>
      </c>
      <c r="BI58" s="185">
        <f>IF(BH58&gt;=20,6,0)</f>
        <v>6</v>
      </c>
      <c r="BJ58" s="185">
        <v>1</v>
      </c>
      <c r="BK58" s="186">
        <f>(BB58+BE58+BH58)/6</f>
        <v>7.958333333333333</v>
      </c>
      <c r="BL58" s="187">
        <f>IF(BK58&gt;=10,18,BC58+BF58+BI58)</f>
        <v>6</v>
      </c>
      <c r="BM58" s="187">
        <f>BD58+BG58+BJ58</f>
        <v>3</v>
      </c>
      <c r="BN58" s="187">
        <f>IF(BM58&gt;=4,2,1)</f>
        <v>1</v>
      </c>
      <c r="BO58" s="184">
        <v>16.75</v>
      </c>
      <c r="BP58" s="185">
        <f t="shared" si="98"/>
        <v>0</v>
      </c>
      <c r="BQ58" s="185">
        <v>1</v>
      </c>
      <c r="BR58" s="188">
        <v>12</v>
      </c>
      <c r="BS58" s="185">
        <f>IF(BR58&gt;=10,4,0)</f>
        <v>4</v>
      </c>
      <c r="BT58" s="185">
        <v>1</v>
      </c>
      <c r="BU58" s="199">
        <f t="shared" si="100"/>
        <v>9.5833333333333339</v>
      </c>
      <c r="BV58" s="191">
        <f t="shared" si="101"/>
        <v>4</v>
      </c>
      <c r="BW58" s="187">
        <f>BQ58+BT58</f>
        <v>2</v>
      </c>
      <c r="BX58" s="187">
        <f>IF(BW58&gt;=3,2,1)</f>
        <v>1</v>
      </c>
      <c r="BY58" s="248">
        <v>6</v>
      </c>
      <c r="BZ58" s="183">
        <f>IF(BY58&gt;=10,2,0)</f>
        <v>0</v>
      </c>
      <c r="CA58" s="77">
        <v>1</v>
      </c>
      <c r="CB58" s="186">
        <f t="shared" si="103"/>
        <v>6</v>
      </c>
      <c r="CC58" s="187">
        <f>BZ58</f>
        <v>0</v>
      </c>
      <c r="CD58" s="187">
        <f>CA58</f>
        <v>1</v>
      </c>
      <c r="CE58" s="187">
        <f>IF(CD58&gt;=2,2,1)</f>
        <v>1</v>
      </c>
      <c r="CF58" s="184">
        <v>11.37</v>
      </c>
      <c r="CG58" s="183">
        <f>IF(CF58&gt;=10,1,0)</f>
        <v>1</v>
      </c>
      <c r="CH58" s="77">
        <v>1</v>
      </c>
      <c r="CI58" s="190">
        <f t="shared" si="105"/>
        <v>11.37</v>
      </c>
      <c r="CJ58" s="191">
        <f>CG58</f>
        <v>1</v>
      </c>
      <c r="CK58" s="195">
        <f>CH58</f>
        <v>1</v>
      </c>
      <c r="CL58" s="195">
        <f>IF(CK58&gt;=2,2,1)</f>
        <v>1</v>
      </c>
      <c r="CM58" s="197">
        <f>(BB58+BE58+BH58+BO58+BR58+BY58+CF58)/11</f>
        <v>8.5336363636363632</v>
      </c>
      <c r="CN58" s="198">
        <f>IF(CM58&gt;=10,30,BL58+BV58+CC58+CJ58)</f>
        <v>11</v>
      </c>
      <c r="CO58" s="198">
        <f>BD58+BG58+BJ58+BQ58+BT58+CA58+CH58</f>
        <v>7</v>
      </c>
      <c r="CP58" s="198">
        <f>IF(CO58&gt;=8,2,1)</f>
        <v>1</v>
      </c>
      <c r="CQ58" s="235" t="str">
        <f>IF(CM58&gt;=10,"ناجح (ة) الدورة الاولى  ",IF(CM58&lt;10,"مؤجل (ة) "))</f>
        <v xml:space="preserve">مؤجل (ة) </v>
      </c>
      <c r="CR58" s="244">
        <f t="shared" si="106"/>
        <v>8.5272348484848486</v>
      </c>
      <c r="CS58" s="34">
        <f t="shared" si="107"/>
        <v>21</v>
      </c>
      <c r="CT58" s="30" t="str">
        <f t="shared" si="108"/>
        <v xml:space="preserve">مؤجل (ة) </v>
      </c>
    </row>
    <row r="59" spans="1:98" s="28" customFormat="1" ht="15" customHeight="1">
      <c r="A59" s="1"/>
      <c r="B59" s="78">
        <v>11</v>
      </c>
      <c r="C59" s="80" t="s">
        <v>144</v>
      </c>
      <c r="D59" s="80" t="s">
        <v>145</v>
      </c>
      <c r="E59" s="77" t="str">
        <f>C59</f>
        <v xml:space="preserve">حرزالله </v>
      </c>
      <c r="F59" s="77" t="str">
        <f>D59</f>
        <v xml:space="preserve"> خالد</v>
      </c>
      <c r="G59" s="12">
        <v>8</v>
      </c>
      <c r="H59" s="9">
        <f>IF(G59&gt;=20,6,0)</f>
        <v>0</v>
      </c>
      <c r="I59" s="9">
        <v>1</v>
      </c>
      <c r="J59" s="19">
        <v>15.5</v>
      </c>
      <c r="K59" s="9">
        <f t="shared" si="112"/>
        <v>0</v>
      </c>
      <c r="L59" s="9">
        <v>1</v>
      </c>
      <c r="M59" s="7">
        <v>20.75</v>
      </c>
      <c r="N59" s="9">
        <f t="shared" si="113"/>
        <v>6</v>
      </c>
      <c r="O59" s="9">
        <v>1</v>
      </c>
      <c r="P59" s="5">
        <f>(G59+J59+M59)/6</f>
        <v>7.375</v>
      </c>
      <c r="Q59" s="53">
        <f>IF(P59&gt;=10,18,H59+K59+N59)</f>
        <v>6</v>
      </c>
      <c r="R59" s="53">
        <f>I59+L59+O59</f>
        <v>3</v>
      </c>
      <c r="S59" s="53">
        <f>IF(R59&gt;=4,2,1)</f>
        <v>1</v>
      </c>
      <c r="T59" s="7">
        <v>12.25</v>
      </c>
      <c r="U59" s="9">
        <f>IF(T59&gt;=20,5,0)</f>
        <v>0</v>
      </c>
      <c r="V59" s="9">
        <v>1</v>
      </c>
      <c r="W59" s="12">
        <v>24</v>
      </c>
      <c r="X59" s="9">
        <f>IF(W59&gt;=20,4,0)</f>
        <v>4</v>
      </c>
      <c r="Y59" s="9">
        <v>1</v>
      </c>
      <c r="Z59" s="126">
        <f>(T59+W59)/4</f>
        <v>9.0625</v>
      </c>
      <c r="AA59" s="8">
        <f>IF(Z59&gt;=10,9,U59+X59)</f>
        <v>4</v>
      </c>
      <c r="AB59" s="8">
        <f>V59+Y59</f>
        <v>2</v>
      </c>
      <c r="AC59" s="8">
        <f>IF(AB59&gt;=3,2,1)</f>
        <v>1</v>
      </c>
      <c r="AD59" s="151">
        <v>10</v>
      </c>
      <c r="AE59" s="9">
        <f>IF(AD59&gt;=10,2,0)</f>
        <v>2</v>
      </c>
      <c r="AF59" s="9">
        <v>1</v>
      </c>
      <c r="AG59" s="5">
        <f t="shared" si="80"/>
        <v>10</v>
      </c>
      <c r="AH59" s="8">
        <f>IF(AG59&gt;=10,2,0)</f>
        <v>2</v>
      </c>
      <c r="AI59" s="8">
        <f>AF59</f>
        <v>1</v>
      </c>
      <c r="AJ59" s="8">
        <f>IF(AI59&gt;=2,2,1)</f>
        <v>1</v>
      </c>
      <c r="AK59" s="55">
        <v>17</v>
      </c>
      <c r="AL59" s="9">
        <f>IF(AK59&gt;=10,1,0)</f>
        <v>1</v>
      </c>
      <c r="AM59" s="9">
        <v>1</v>
      </c>
      <c r="AN59" s="5">
        <f t="shared" si="85"/>
        <v>17</v>
      </c>
      <c r="AO59" s="8">
        <f>IF(AN59&gt;=10,1,0)</f>
        <v>1</v>
      </c>
      <c r="AP59" s="8">
        <f>AM59</f>
        <v>1</v>
      </c>
      <c r="AQ59" s="8">
        <f>IF(AP59&gt;=2,2,1)</f>
        <v>1</v>
      </c>
      <c r="AR59" s="49">
        <f>(G59+J59+M59+T59+W59+AD59+AK59)/12</f>
        <v>8.9583333333333339</v>
      </c>
      <c r="AS59" s="50">
        <f>IF(AR59&gt;=10,30,AO59+AH59+AA59+Q59)</f>
        <v>13</v>
      </c>
      <c r="AT59" s="50" t="str">
        <f>IF(AR59&gt;=10,"ناجح(ة)  ",IF(AR59&lt;10,"مؤجل (ة) "))</f>
        <v xml:space="preserve">مؤجل (ة) </v>
      </c>
      <c r="AU59" s="50">
        <f>AQ59+AJ59+AC59+S59</f>
        <v>4</v>
      </c>
      <c r="AV59" s="158" t="str">
        <f t="shared" si="93"/>
        <v xml:space="preserve">1 </v>
      </c>
      <c r="AW59" s="56" t="s">
        <v>40</v>
      </c>
      <c r="AX59" s="16"/>
      <c r="AY59" s="70">
        <v>13</v>
      </c>
      <c r="AZ59" s="128" t="str">
        <f>C59</f>
        <v xml:space="preserve">حرزالله </v>
      </c>
      <c r="BA59" s="128" t="str">
        <f>D59</f>
        <v xml:space="preserve"> خالد</v>
      </c>
      <c r="BB59" s="184">
        <v>16.75</v>
      </c>
      <c r="BC59" s="185">
        <f>IF(BB59&gt;=20,6,0)</f>
        <v>0</v>
      </c>
      <c r="BD59" s="185">
        <v>1</v>
      </c>
      <c r="BE59" s="184">
        <v>14.5</v>
      </c>
      <c r="BF59" s="185">
        <f>IF(BE59&gt;=20,6,0)</f>
        <v>0</v>
      </c>
      <c r="BG59" s="185">
        <v>1</v>
      </c>
      <c r="BH59" s="184">
        <v>8</v>
      </c>
      <c r="BI59" s="185">
        <f>IF(BH59&gt;=20,6,0)</f>
        <v>0</v>
      </c>
      <c r="BJ59" s="185">
        <v>1</v>
      </c>
      <c r="BK59" s="186">
        <f>(BB59+BE59+BH59)/6</f>
        <v>6.541666666666667</v>
      </c>
      <c r="BL59" s="187">
        <f>IF(BK59&gt;=10,18,BC59+BF59+BI59)</f>
        <v>0</v>
      </c>
      <c r="BM59" s="187">
        <f>BD59+BG59+BJ59</f>
        <v>3</v>
      </c>
      <c r="BN59" s="187">
        <f>IF(BM59&gt;=4,2,1)</f>
        <v>1</v>
      </c>
      <c r="BO59" s="184">
        <v>16</v>
      </c>
      <c r="BP59" s="185">
        <f t="shared" si="98"/>
        <v>0</v>
      </c>
      <c r="BQ59" s="185">
        <v>1</v>
      </c>
      <c r="BR59" s="184">
        <v>15.5</v>
      </c>
      <c r="BS59" s="185">
        <f>IF(BR59&gt;=10,4,0)</f>
        <v>4</v>
      </c>
      <c r="BT59" s="185">
        <v>1</v>
      </c>
      <c r="BU59" s="199">
        <f t="shared" si="100"/>
        <v>10.5</v>
      </c>
      <c r="BV59" s="191">
        <f t="shared" si="101"/>
        <v>9</v>
      </c>
      <c r="BW59" s="187">
        <f>BQ59+BT59</f>
        <v>2</v>
      </c>
      <c r="BX59" s="187">
        <f>IF(BW59&gt;=3,2,1)</f>
        <v>1</v>
      </c>
      <c r="BY59" s="248">
        <v>7</v>
      </c>
      <c r="BZ59" s="183">
        <f>IF(BY59&gt;=10,2,0)</f>
        <v>0</v>
      </c>
      <c r="CA59" s="77">
        <v>1</v>
      </c>
      <c r="CB59" s="186">
        <f t="shared" si="103"/>
        <v>7</v>
      </c>
      <c r="CC59" s="187">
        <f>BZ59</f>
        <v>0</v>
      </c>
      <c r="CD59" s="187">
        <f>CA59</f>
        <v>1</v>
      </c>
      <c r="CE59" s="187">
        <f>IF(CD59&gt;=2,2,1)</f>
        <v>1</v>
      </c>
      <c r="CF59" s="184">
        <v>18.12</v>
      </c>
      <c r="CG59" s="183">
        <f>IF(CF59&gt;=10,1,0)</f>
        <v>1</v>
      </c>
      <c r="CH59" s="77">
        <v>1</v>
      </c>
      <c r="CI59" s="190">
        <f t="shared" si="105"/>
        <v>18.12</v>
      </c>
      <c r="CJ59" s="191">
        <f>CG59</f>
        <v>1</v>
      </c>
      <c r="CK59" s="195">
        <f>CH59</f>
        <v>1</v>
      </c>
      <c r="CL59" s="195">
        <f>IF(CK59&gt;=2,2,1)</f>
        <v>1</v>
      </c>
      <c r="CM59" s="197">
        <f>(BB59+BE59+BH59+BO59+BR59+BY59+CF59)/11</f>
        <v>8.7154545454545467</v>
      </c>
      <c r="CN59" s="198">
        <f>IF(CM59&gt;=10,30,BL59+BV59+CC59+CJ59)</f>
        <v>10</v>
      </c>
      <c r="CO59" s="198">
        <f>BD59+BG59+BJ59+BQ59+BT59+CA59+CH59</f>
        <v>7</v>
      </c>
      <c r="CP59" s="198">
        <f>IF(CO59&gt;=8,2,1)</f>
        <v>1</v>
      </c>
      <c r="CQ59" s="235" t="str">
        <f>IF(CM59&gt;=10,"ناجح (ة) الدورة الاولى  ",IF(CM59&lt;10,"مؤجل (ة) "))</f>
        <v xml:space="preserve">مؤجل (ة) </v>
      </c>
      <c r="CR59" s="244">
        <f t="shared" si="106"/>
        <v>8.8368939393939403</v>
      </c>
      <c r="CS59" s="34">
        <f t="shared" si="107"/>
        <v>23</v>
      </c>
      <c r="CT59" s="30" t="str">
        <f t="shared" si="108"/>
        <v xml:space="preserve">مؤجل (ة) </v>
      </c>
    </row>
    <row r="60" spans="1:98" s="28" customFormat="1" ht="15" customHeight="1">
      <c r="A60" s="1"/>
      <c r="B60" s="78">
        <v>14</v>
      </c>
      <c r="C60" s="80" t="s">
        <v>100</v>
      </c>
      <c r="D60" s="80" t="s">
        <v>101</v>
      </c>
      <c r="E60" s="77" t="str">
        <f t="shared" si="109"/>
        <v>حمدي</v>
      </c>
      <c r="F60" s="77" t="str">
        <f t="shared" si="110"/>
        <v>عبير</v>
      </c>
      <c r="G60" s="12">
        <v>28</v>
      </c>
      <c r="H60" s="9">
        <f t="shared" si="111"/>
        <v>6</v>
      </c>
      <c r="I60" s="9">
        <v>1</v>
      </c>
      <c r="J60" s="19">
        <v>14.5</v>
      </c>
      <c r="K60" s="9">
        <f t="shared" si="112"/>
        <v>0</v>
      </c>
      <c r="L60" s="9">
        <v>1</v>
      </c>
      <c r="M60" s="7">
        <v>16.5</v>
      </c>
      <c r="N60" s="9">
        <f t="shared" si="113"/>
        <v>0</v>
      </c>
      <c r="O60" s="9">
        <v>1</v>
      </c>
      <c r="P60" s="5">
        <f t="shared" si="69"/>
        <v>9.8333333333333339</v>
      </c>
      <c r="Q60" s="53">
        <f t="shared" si="70"/>
        <v>6</v>
      </c>
      <c r="R60" s="53">
        <f t="shared" si="71"/>
        <v>3</v>
      </c>
      <c r="S60" s="53">
        <f t="shared" si="72"/>
        <v>1</v>
      </c>
      <c r="T60" s="7">
        <v>12.75</v>
      </c>
      <c r="U60" s="9">
        <f t="shared" si="73"/>
        <v>0</v>
      </c>
      <c r="V60" s="9">
        <v>1</v>
      </c>
      <c r="W60" s="12">
        <v>27</v>
      </c>
      <c r="X60" s="9">
        <f t="shared" si="74"/>
        <v>4</v>
      </c>
      <c r="Y60" s="9">
        <v>1</v>
      </c>
      <c r="Z60" s="126">
        <f t="shared" si="75"/>
        <v>9.9375</v>
      </c>
      <c r="AA60" s="8">
        <f t="shared" si="76"/>
        <v>4</v>
      </c>
      <c r="AB60" s="8">
        <f t="shared" si="77"/>
        <v>2</v>
      </c>
      <c r="AC60" s="8">
        <f t="shared" si="78"/>
        <v>1</v>
      </c>
      <c r="AD60" s="151">
        <v>10</v>
      </c>
      <c r="AE60" s="9">
        <f t="shared" si="79"/>
        <v>2</v>
      </c>
      <c r="AF60" s="9">
        <v>1</v>
      </c>
      <c r="AG60" s="5">
        <f t="shared" si="80"/>
        <v>10</v>
      </c>
      <c r="AH60" s="8">
        <f t="shared" si="81"/>
        <v>2</v>
      </c>
      <c r="AI60" s="8">
        <f t="shared" si="82"/>
        <v>1</v>
      </c>
      <c r="AJ60" s="8">
        <f t="shared" si="83"/>
        <v>1</v>
      </c>
      <c r="AK60" s="55">
        <v>10.75</v>
      </c>
      <c r="AL60" s="9">
        <f t="shared" si="84"/>
        <v>1</v>
      </c>
      <c r="AM60" s="9">
        <v>1</v>
      </c>
      <c r="AN60" s="5">
        <f t="shared" si="85"/>
        <v>10.75</v>
      </c>
      <c r="AO60" s="8">
        <f t="shared" si="86"/>
        <v>1</v>
      </c>
      <c r="AP60" s="8">
        <f t="shared" si="87"/>
        <v>1</v>
      </c>
      <c r="AQ60" s="8">
        <f t="shared" si="88"/>
        <v>1</v>
      </c>
      <c r="AR60" s="49">
        <f t="shared" si="89"/>
        <v>9.9583333333333339</v>
      </c>
      <c r="AS60" s="50">
        <f t="shared" si="90"/>
        <v>13</v>
      </c>
      <c r="AT60" s="50" t="str">
        <f t="shared" si="91"/>
        <v xml:space="preserve">مؤجل (ة) </v>
      </c>
      <c r="AU60" s="50">
        <f t="shared" si="92"/>
        <v>4</v>
      </c>
      <c r="AV60" s="158" t="str">
        <f t="shared" si="93"/>
        <v xml:space="preserve">1 </v>
      </c>
      <c r="AW60" s="56" t="s">
        <v>40</v>
      </c>
      <c r="AX60" s="16"/>
      <c r="AY60" s="22">
        <v>14</v>
      </c>
      <c r="AZ60" s="128" t="str">
        <f t="shared" si="114"/>
        <v>حمدي</v>
      </c>
      <c r="BA60" s="128" t="str">
        <f t="shared" si="115"/>
        <v>عبير</v>
      </c>
      <c r="BB60" s="184">
        <v>16</v>
      </c>
      <c r="BC60" s="185">
        <f t="shared" si="94"/>
        <v>0</v>
      </c>
      <c r="BD60" s="185">
        <v>1</v>
      </c>
      <c r="BE60" s="184">
        <v>24.75</v>
      </c>
      <c r="BF60" s="185">
        <f t="shared" si="95"/>
        <v>6</v>
      </c>
      <c r="BG60" s="185">
        <v>1</v>
      </c>
      <c r="BH60" s="184">
        <v>7</v>
      </c>
      <c r="BI60" s="185">
        <f t="shared" si="96"/>
        <v>0</v>
      </c>
      <c r="BJ60" s="185">
        <v>1</v>
      </c>
      <c r="BK60" s="186">
        <f t="shared" si="97"/>
        <v>7.958333333333333</v>
      </c>
      <c r="BL60" s="187">
        <f t="shared" si="116"/>
        <v>6</v>
      </c>
      <c r="BM60" s="187">
        <f t="shared" si="117"/>
        <v>3</v>
      </c>
      <c r="BN60" s="187">
        <f t="shared" si="118"/>
        <v>1</v>
      </c>
      <c r="BO60" s="184">
        <v>17.5</v>
      </c>
      <c r="BP60" s="185">
        <f t="shared" si="98"/>
        <v>0</v>
      </c>
      <c r="BQ60" s="185">
        <v>1</v>
      </c>
      <c r="BR60" s="184">
        <v>14.5</v>
      </c>
      <c r="BS60" s="185">
        <f t="shared" si="99"/>
        <v>4</v>
      </c>
      <c r="BT60" s="185">
        <v>1</v>
      </c>
      <c r="BU60" s="199">
        <f t="shared" si="100"/>
        <v>10.666666666666666</v>
      </c>
      <c r="BV60" s="191">
        <f t="shared" si="101"/>
        <v>9</v>
      </c>
      <c r="BW60" s="187">
        <f t="shared" si="119"/>
        <v>2</v>
      </c>
      <c r="BX60" s="187">
        <f t="shared" si="120"/>
        <v>1</v>
      </c>
      <c r="BY60" s="248">
        <v>7</v>
      </c>
      <c r="BZ60" s="183">
        <f t="shared" si="102"/>
        <v>0</v>
      </c>
      <c r="CA60" s="77">
        <v>1</v>
      </c>
      <c r="CB60" s="186">
        <f t="shared" si="103"/>
        <v>7</v>
      </c>
      <c r="CC60" s="187">
        <f t="shared" si="121"/>
        <v>0</v>
      </c>
      <c r="CD60" s="187">
        <f t="shared" si="122"/>
        <v>1</v>
      </c>
      <c r="CE60" s="187">
        <f t="shared" si="123"/>
        <v>1</v>
      </c>
      <c r="CF60" s="184">
        <v>11</v>
      </c>
      <c r="CG60" s="183">
        <f t="shared" si="104"/>
        <v>1</v>
      </c>
      <c r="CH60" s="77">
        <v>1</v>
      </c>
      <c r="CI60" s="190">
        <f t="shared" si="105"/>
        <v>11</v>
      </c>
      <c r="CJ60" s="191">
        <f t="shared" si="124"/>
        <v>1</v>
      </c>
      <c r="CK60" s="195">
        <f t="shared" si="125"/>
        <v>1</v>
      </c>
      <c r="CL60" s="195">
        <f t="shared" si="126"/>
        <v>1</v>
      </c>
      <c r="CM60" s="197">
        <f t="shared" si="127"/>
        <v>8.8863636363636367</v>
      </c>
      <c r="CN60" s="198">
        <f t="shared" si="128"/>
        <v>16</v>
      </c>
      <c r="CO60" s="198">
        <f t="shared" si="129"/>
        <v>7</v>
      </c>
      <c r="CP60" s="198">
        <f t="shared" si="130"/>
        <v>1</v>
      </c>
      <c r="CQ60" s="235" t="str">
        <f t="shared" si="131"/>
        <v xml:space="preserve">مؤجل (ة) </v>
      </c>
      <c r="CR60" s="244">
        <f t="shared" si="106"/>
        <v>9.4223484848484844</v>
      </c>
      <c r="CS60" s="34">
        <f t="shared" si="107"/>
        <v>29</v>
      </c>
      <c r="CT60" s="30" t="str">
        <f t="shared" si="108"/>
        <v xml:space="preserve">مؤجل (ة) </v>
      </c>
    </row>
    <row r="61" spans="1:98" s="28" customFormat="1" ht="15" customHeight="1">
      <c r="A61" s="1"/>
      <c r="B61" s="78">
        <v>15</v>
      </c>
      <c r="C61" s="80" t="s">
        <v>102</v>
      </c>
      <c r="D61" s="80" t="s">
        <v>49</v>
      </c>
      <c r="E61" s="77" t="str">
        <f t="shared" si="109"/>
        <v xml:space="preserve">حمودي </v>
      </c>
      <c r="F61" s="77" t="str">
        <f t="shared" si="110"/>
        <v xml:space="preserve"> شهيناز</v>
      </c>
      <c r="G61" s="12">
        <v>13.5</v>
      </c>
      <c r="H61" s="9">
        <f t="shared" si="111"/>
        <v>0</v>
      </c>
      <c r="I61" s="9">
        <v>1</v>
      </c>
      <c r="J61" s="19">
        <v>16.25</v>
      </c>
      <c r="K61" s="9">
        <f t="shared" si="112"/>
        <v>0</v>
      </c>
      <c r="L61" s="9">
        <v>1</v>
      </c>
      <c r="M61" s="7">
        <v>14.75</v>
      </c>
      <c r="N61" s="9">
        <f t="shared" si="113"/>
        <v>0</v>
      </c>
      <c r="O61" s="9">
        <v>1</v>
      </c>
      <c r="P61" s="5">
        <f t="shared" si="69"/>
        <v>7.416666666666667</v>
      </c>
      <c r="Q61" s="53">
        <f t="shared" si="70"/>
        <v>0</v>
      </c>
      <c r="R61" s="53">
        <f t="shared" si="71"/>
        <v>3</v>
      </c>
      <c r="S61" s="53">
        <f t="shared" si="72"/>
        <v>1</v>
      </c>
      <c r="T61" s="7">
        <v>20</v>
      </c>
      <c r="U61" s="9">
        <f t="shared" si="73"/>
        <v>5</v>
      </c>
      <c r="V61" s="9">
        <v>1</v>
      </c>
      <c r="W61" s="12">
        <v>28</v>
      </c>
      <c r="X61" s="9">
        <f t="shared" si="74"/>
        <v>4</v>
      </c>
      <c r="Y61" s="9">
        <v>1</v>
      </c>
      <c r="Z61" s="126">
        <f t="shared" si="75"/>
        <v>12</v>
      </c>
      <c r="AA61" s="8">
        <f t="shared" si="76"/>
        <v>9</v>
      </c>
      <c r="AB61" s="8">
        <f t="shared" si="77"/>
        <v>2</v>
      </c>
      <c r="AC61" s="8">
        <f t="shared" si="78"/>
        <v>1</v>
      </c>
      <c r="AD61" s="151">
        <v>10</v>
      </c>
      <c r="AE61" s="9">
        <f t="shared" si="79"/>
        <v>2</v>
      </c>
      <c r="AF61" s="9">
        <v>1</v>
      </c>
      <c r="AG61" s="5">
        <f t="shared" si="80"/>
        <v>10</v>
      </c>
      <c r="AH61" s="8">
        <f t="shared" si="81"/>
        <v>2</v>
      </c>
      <c r="AI61" s="8">
        <f t="shared" si="82"/>
        <v>1</v>
      </c>
      <c r="AJ61" s="8">
        <f t="shared" si="83"/>
        <v>1</v>
      </c>
      <c r="AK61" s="55">
        <v>11</v>
      </c>
      <c r="AL61" s="9">
        <f t="shared" si="84"/>
        <v>1</v>
      </c>
      <c r="AM61" s="9">
        <v>1</v>
      </c>
      <c r="AN61" s="5">
        <f t="shared" si="85"/>
        <v>11</v>
      </c>
      <c r="AO61" s="8">
        <f t="shared" si="86"/>
        <v>1</v>
      </c>
      <c r="AP61" s="8">
        <f t="shared" si="87"/>
        <v>1</v>
      </c>
      <c r="AQ61" s="8">
        <f t="shared" si="88"/>
        <v>1</v>
      </c>
      <c r="AR61" s="49">
        <f t="shared" si="89"/>
        <v>9.4583333333333339</v>
      </c>
      <c r="AS61" s="50">
        <f t="shared" si="90"/>
        <v>12</v>
      </c>
      <c r="AT61" s="50" t="str">
        <f t="shared" si="91"/>
        <v xml:space="preserve">مؤجل (ة) </v>
      </c>
      <c r="AU61" s="50">
        <f t="shared" si="92"/>
        <v>4</v>
      </c>
      <c r="AV61" s="158" t="str">
        <f t="shared" si="93"/>
        <v xml:space="preserve">1 </v>
      </c>
      <c r="AW61" s="56" t="s">
        <v>40</v>
      </c>
      <c r="AX61" s="16"/>
      <c r="AY61" s="70">
        <v>15</v>
      </c>
      <c r="AZ61" s="128" t="str">
        <f t="shared" si="114"/>
        <v xml:space="preserve">حمودي </v>
      </c>
      <c r="BA61" s="128" t="str">
        <f t="shared" si="115"/>
        <v xml:space="preserve"> شهيناز</v>
      </c>
      <c r="BB61" s="184">
        <v>18</v>
      </c>
      <c r="BC61" s="185">
        <f t="shared" si="94"/>
        <v>0</v>
      </c>
      <c r="BD61" s="185">
        <v>1</v>
      </c>
      <c r="BE61" s="184">
        <v>21.5</v>
      </c>
      <c r="BF61" s="185">
        <f t="shared" si="95"/>
        <v>6</v>
      </c>
      <c r="BG61" s="185">
        <v>1</v>
      </c>
      <c r="BH61" s="184">
        <v>9.5</v>
      </c>
      <c r="BI61" s="185">
        <f t="shared" si="96"/>
        <v>0</v>
      </c>
      <c r="BJ61" s="185">
        <v>1</v>
      </c>
      <c r="BK61" s="186">
        <f t="shared" si="97"/>
        <v>8.1666666666666661</v>
      </c>
      <c r="BL61" s="187">
        <f t="shared" si="116"/>
        <v>6</v>
      </c>
      <c r="BM61" s="187">
        <f t="shared" si="117"/>
        <v>3</v>
      </c>
      <c r="BN61" s="187">
        <f t="shared" si="118"/>
        <v>1</v>
      </c>
      <c r="BO61" s="184">
        <v>20</v>
      </c>
      <c r="BP61" s="185">
        <f t="shared" si="98"/>
        <v>5</v>
      </c>
      <c r="BQ61" s="185">
        <v>1</v>
      </c>
      <c r="BR61" s="184">
        <v>14.5</v>
      </c>
      <c r="BS61" s="185">
        <f t="shared" si="99"/>
        <v>4</v>
      </c>
      <c r="BT61" s="185">
        <v>1</v>
      </c>
      <c r="BU61" s="199">
        <f t="shared" si="100"/>
        <v>11.5</v>
      </c>
      <c r="BV61" s="191">
        <f t="shared" si="101"/>
        <v>9</v>
      </c>
      <c r="BW61" s="187">
        <f t="shared" si="119"/>
        <v>2</v>
      </c>
      <c r="BX61" s="187">
        <f t="shared" si="120"/>
        <v>1</v>
      </c>
      <c r="BY61" s="248">
        <v>10</v>
      </c>
      <c r="BZ61" s="183">
        <f t="shared" si="102"/>
        <v>2</v>
      </c>
      <c r="CA61" s="77">
        <v>1</v>
      </c>
      <c r="CB61" s="186">
        <f t="shared" si="103"/>
        <v>10</v>
      </c>
      <c r="CC61" s="187">
        <f t="shared" si="121"/>
        <v>2</v>
      </c>
      <c r="CD61" s="187">
        <f t="shared" si="122"/>
        <v>1</v>
      </c>
      <c r="CE61" s="187">
        <f t="shared" si="123"/>
        <v>1</v>
      </c>
      <c r="CF61" s="184">
        <v>11.62</v>
      </c>
      <c r="CG61" s="183">
        <f t="shared" si="104"/>
        <v>1</v>
      </c>
      <c r="CH61" s="77">
        <v>1</v>
      </c>
      <c r="CI61" s="190">
        <f t="shared" si="105"/>
        <v>11.62</v>
      </c>
      <c r="CJ61" s="191">
        <f t="shared" si="124"/>
        <v>1</v>
      </c>
      <c r="CK61" s="195">
        <f t="shared" si="125"/>
        <v>1</v>
      </c>
      <c r="CL61" s="195">
        <f t="shared" si="126"/>
        <v>1</v>
      </c>
      <c r="CM61" s="197">
        <f t="shared" si="127"/>
        <v>9.5563636363636366</v>
      </c>
      <c r="CN61" s="198">
        <f t="shared" si="128"/>
        <v>18</v>
      </c>
      <c r="CO61" s="198">
        <f t="shared" si="129"/>
        <v>7</v>
      </c>
      <c r="CP61" s="198">
        <f t="shared" si="130"/>
        <v>1</v>
      </c>
      <c r="CQ61" s="235" t="str">
        <f t="shared" si="131"/>
        <v xml:space="preserve">مؤجل (ة) </v>
      </c>
      <c r="CR61" s="244">
        <f t="shared" si="106"/>
        <v>9.5073484848484853</v>
      </c>
      <c r="CS61" s="34">
        <f t="shared" si="107"/>
        <v>30</v>
      </c>
      <c r="CT61" s="30" t="str">
        <f t="shared" si="108"/>
        <v xml:space="preserve">مؤجل (ة) </v>
      </c>
    </row>
    <row r="62" spans="1:98" s="28" customFormat="1" ht="15" customHeight="1">
      <c r="A62" s="1"/>
      <c r="B62" s="78">
        <v>16</v>
      </c>
      <c r="C62" s="82" t="s">
        <v>288</v>
      </c>
      <c r="D62" s="82" t="s">
        <v>55</v>
      </c>
      <c r="E62" s="142" t="str">
        <f>C62</f>
        <v>خرشي   م</v>
      </c>
      <c r="F62" s="142" t="str">
        <f>D62</f>
        <v>مروة</v>
      </c>
      <c r="G62" s="159">
        <v>23.25</v>
      </c>
      <c r="H62" s="168">
        <f t="shared" si="111"/>
        <v>6</v>
      </c>
      <c r="I62" s="168">
        <v>1</v>
      </c>
      <c r="J62" s="157">
        <v>20.5</v>
      </c>
      <c r="K62" s="168">
        <f t="shared" si="112"/>
        <v>6</v>
      </c>
      <c r="L62" s="168">
        <v>1</v>
      </c>
      <c r="M62" s="141">
        <v>22</v>
      </c>
      <c r="N62" s="168">
        <f t="shared" si="113"/>
        <v>6</v>
      </c>
      <c r="O62" s="168">
        <v>1</v>
      </c>
      <c r="P62" s="141">
        <f>(G62+J62+M62)/6</f>
        <v>10.958333333333334</v>
      </c>
      <c r="Q62" s="169">
        <f>IF(P62&gt;=10,18,H62+K62+N62)</f>
        <v>18</v>
      </c>
      <c r="R62" s="169">
        <f>I62+L62+O62</f>
        <v>3</v>
      </c>
      <c r="S62" s="169">
        <f>IF(R62&gt;=4,2,1)</f>
        <v>1</v>
      </c>
      <c r="T62" s="141">
        <v>15.5</v>
      </c>
      <c r="U62" s="168">
        <f>IF(T62&gt;=20,5,0)</f>
        <v>0</v>
      </c>
      <c r="V62" s="168">
        <v>1</v>
      </c>
      <c r="W62" s="159">
        <v>29</v>
      </c>
      <c r="X62" s="168">
        <f>IF(W62&gt;=20,4,0)</f>
        <v>4</v>
      </c>
      <c r="Y62" s="168">
        <v>1</v>
      </c>
      <c r="Z62" s="170">
        <f>(T62+W62)/4</f>
        <v>11.125</v>
      </c>
      <c r="AA62" s="168">
        <f>IF(Z62&gt;=10,9,U62+X62)</f>
        <v>9</v>
      </c>
      <c r="AB62" s="168">
        <f>V62+Y62</f>
        <v>2</v>
      </c>
      <c r="AC62" s="168">
        <f>IF(AB62&gt;=3,2,1)</f>
        <v>1</v>
      </c>
      <c r="AD62" s="153">
        <v>11.5</v>
      </c>
      <c r="AE62" s="168">
        <f>IF(AD62&gt;=10,2,0)</f>
        <v>2</v>
      </c>
      <c r="AF62" s="168">
        <v>1</v>
      </c>
      <c r="AG62" s="141">
        <f t="shared" si="80"/>
        <v>11.5</v>
      </c>
      <c r="AH62" s="168">
        <f>IF(AG62&gt;=10,2,0)</f>
        <v>2</v>
      </c>
      <c r="AI62" s="168">
        <f>AF62</f>
        <v>1</v>
      </c>
      <c r="AJ62" s="168">
        <f>IF(AI62&gt;=2,2,1)</f>
        <v>1</v>
      </c>
      <c r="AK62" s="161">
        <v>4.5</v>
      </c>
      <c r="AL62" s="168">
        <f>IF(AK62&gt;=10,1,0)</f>
        <v>0</v>
      </c>
      <c r="AM62" s="168">
        <v>1</v>
      </c>
      <c r="AN62" s="141">
        <f t="shared" si="85"/>
        <v>4.5</v>
      </c>
      <c r="AO62" s="168">
        <f>IF(AN62&gt;=10,1,0)</f>
        <v>0</v>
      </c>
      <c r="AP62" s="168">
        <f>AM62</f>
        <v>1</v>
      </c>
      <c r="AQ62" s="168">
        <f>IF(AP62&gt;=2,2,1)</f>
        <v>1</v>
      </c>
      <c r="AR62" s="171">
        <f>(G62+J62+M62+T62+W62+AD62+AK62)/12</f>
        <v>10.520833333333334</v>
      </c>
      <c r="AS62" s="172">
        <f>IF(AR62&gt;=10,30,AO62+AH62+AA62+Q62)</f>
        <v>30</v>
      </c>
      <c r="AT62" s="172" t="str">
        <f>IF(AR62&gt;=10,"ناجح(ة)  ",IF(AR62&lt;10,"مؤجل (ة) "))</f>
        <v xml:space="preserve">ناجح(ة)  </v>
      </c>
      <c r="AU62" s="148">
        <f>AQ62+AJ62+AC62+S62</f>
        <v>4</v>
      </c>
      <c r="AV62" s="158" t="str">
        <f t="shared" si="93"/>
        <v xml:space="preserve">1 </v>
      </c>
      <c r="AW62" s="143" t="s">
        <v>35</v>
      </c>
      <c r="AX62" s="16"/>
      <c r="AY62" s="22">
        <v>16</v>
      </c>
      <c r="AZ62" s="128" t="str">
        <f>C62</f>
        <v>خرشي   م</v>
      </c>
      <c r="BA62" s="128" t="str">
        <f>D62</f>
        <v>مروة</v>
      </c>
      <c r="BB62" s="184">
        <v>0.5</v>
      </c>
      <c r="BC62" s="185">
        <f>IF(BB62&gt;=20,6,0)</f>
        <v>0</v>
      </c>
      <c r="BD62" s="185">
        <v>1</v>
      </c>
      <c r="BE62" s="184">
        <v>9.75</v>
      </c>
      <c r="BF62" s="185">
        <f>IF(BE62&gt;=20,6,0)</f>
        <v>0</v>
      </c>
      <c r="BG62" s="185">
        <v>1</v>
      </c>
      <c r="BH62" s="184">
        <v>0</v>
      </c>
      <c r="BI62" s="185">
        <f>IF(BH62&gt;=20,6,0)</f>
        <v>0</v>
      </c>
      <c r="BJ62" s="185">
        <v>1</v>
      </c>
      <c r="BK62" s="186">
        <f>(BB62+BE62+BH62)/6</f>
        <v>1.7083333333333333</v>
      </c>
      <c r="BL62" s="187">
        <f>IF(BK62&gt;=10,18,BC62+BF62+BI62)</f>
        <v>0</v>
      </c>
      <c r="BM62" s="187">
        <f>BD62+BG62+BJ62</f>
        <v>3</v>
      </c>
      <c r="BN62" s="187">
        <f>IF(BM62&gt;=4,2,1)</f>
        <v>1</v>
      </c>
      <c r="BO62" s="184">
        <v>6.5</v>
      </c>
      <c r="BP62" s="185">
        <f t="shared" si="98"/>
        <v>0</v>
      </c>
      <c r="BQ62" s="185">
        <v>1</v>
      </c>
      <c r="BR62" s="188">
        <v>14.5</v>
      </c>
      <c r="BS62" s="185">
        <f>IF(BR62&gt;=10,4,0)</f>
        <v>4</v>
      </c>
      <c r="BT62" s="185">
        <v>1</v>
      </c>
      <c r="BU62" s="199">
        <f t="shared" si="100"/>
        <v>7</v>
      </c>
      <c r="BV62" s="191">
        <f t="shared" si="101"/>
        <v>4</v>
      </c>
      <c r="BW62" s="187">
        <f>BQ62+BT62</f>
        <v>2</v>
      </c>
      <c r="BX62" s="187">
        <f>IF(BW62&gt;=3,2,1)</f>
        <v>1</v>
      </c>
      <c r="BY62" s="248">
        <v>3</v>
      </c>
      <c r="BZ62" s="183">
        <f>IF(BY62&gt;=10,2,0)</f>
        <v>0</v>
      </c>
      <c r="CA62" s="77">
        <v>1</v>
      </c>
      <c r="CB62" s="186">
        <f t="shared" si="103"/>
        <v>3</v>
      </c>
      <c r="CC62" s="187">
        <f>BZ62</f>
        <v>0</v>
      </c>
      <c r="CD62" s="187">
        <f>CA62</f>
        <v>1</v>
      </c>
      <c r="CE62" s="187">
        <f>IF(CD62&gt;=2,2,1)</f>
        <v>1</v>
      </c>
      <c r="CF62" s="184">
        <v>0.5</v>
      </c>
      <c r="CG62" s="183">
        <f>IF(CF62&gt;=10,1,0)</f>
        <v>0</v>
      </c>
      <c r="CH62" s="77">
        <v>1</v>
      </c>
      <c r="CI62" s="190">
        <f t="shared" si="105"/>
        <v>0.5</v>
      </c>
      <c r="CJ62" s="191">
        <f>CG62</f>
        <v>0</v>
      </c>
      <c r="CK62" s="195">
        <f>CH62</f>
        <v>1</v>
      </c>
      <c r="CL62" s="195">
        <f>IF(CK62&gt;=2,2,1)</f>
        <v>1</v>
      </c>
      <c r="CM62" s="197">
        <f>(BB62+BE62+BH62+BO62+BR62+BY62+CF62)/11</f>
        <v>3.1590909090909092</v>
      </c>
      <c r="CN62" s="198">
        <f>IF(CM62&gt;=10,30,BL62+BV62+CC62+CJ62)</f>
        <v>4</v>
      </c>
      <c r="CO62" s="198">
        <f>BD62+BG62+BJ62+BQ62+BT62+CA62+CH62</f>
        <v>7</v>
      </c>
      <c r="CP62" s="198">
        <f>IF(CO62&gt;=8,2,1)</f>
        <v>1</v>
      </c>
      <c r="CQ62" s="235" t="str">
        <f>IF(CM62&gt;=10,"ناجح (ة) الدورة الاولى  ",IF(CM62&lt;10,"مؤجل (ة) "))</f>
        <v xml:space="preserve">مؤجل (ة) </v>
      </c>
      <c r="CR62" s="244">
        <f t="shared" si="106"/>
        <v>6.8399621212121211</v>
      </c>
      <c r="CS62" s="34">
        <f t="shared" si="107"/>
        <v>34</v>
      </c>
      <c r="CT62" s="30" t="str">
        <f t="shared" si="108"/>
        <v xml:space="preserve">مؤجل (ة) </v>
      </c>
    </row>
    <row r="63" spans="1:98" s="28" customFormat="1" ht="15" customHeight="1">
      <c r="A63" s="1"/>
      <c r="B63" s="78">
        <v>17</v>
      </c>
      <c r="C63" s="80" t="s">
        <v>103</v>
      </c>
      <c r="D63" s="80" t="s">
        <v>104</v>
      </c>
      <c r="E63" s="77" t="str">
        <f t="shared" si="109"/>
        <v xml:space="preserve">خليفة </v>
      </c>
      <c r="F63" s="77" t="str">
        <f t="shared" si="110"/>
        <v xml:space="preserve"> بثينة</v>
      </c>
      <c r="G63" s="12">
        <v>16.5</v>
      </c>
      <c r="H63" s="9">
        <f t="shared" si="111"/>
        <v>0</v>
      </c>
      <c r="I63" s="9">
        <v>1</v>
      </c>
      <c r="J63" s="19">
        <v>27.5</v>
      </c>
      <c r="K63" s="9">
        <f t="shared" si="112"/>
        <v>6</v>
      </c>
      <c r="L63" s="9">
        <v>1</v>
      </c>
      <c r="M63" s="7">
        <v>17.5</v>
      </c>
      <c r="N63" s="9">
        <f t="shared" si="113"/>
        <v>0</v>
      </c>
      <c r="O63" s="9">
        <v>1</v>
      </c>
      <c r="P63" s="5">
        <f t="shared" si="69"/>
        <v>10.25</v>
      </c>
      <c r="Q63" s="53">
        <f t="shared" si="70"/>
        <v>18</v>
      </c>
      <c r="R63" s="53">
        <f t="shared" si="71"/>
        <v>3</v>
      </c>
      <c r="S63" s="53">
        <f t="shared" si="72"/>
        <v>1</v>
      </c>
      <c r="T63" s="7">
        <v>16.5</v>
      </c>
      <c r="U63" s="9">
        <f t="shared" si="73"/>
        <v>0</v>
      </c>
      <c r="V63" s="9">
        <v>1</v>
      </c>
      <c r="W63" s="12">
        <v>27</v>
      </c>
      <c r="X63" s="9">
        <f t="shared" si="74"/>
        <v>4</v>
      </c>
      <c r="Y63" s="9">
        <v>1</v>
      </c>
      <c r="Z63" s="126">
        <f t="shared" si="75"/>
        <v>10.875</v>
      </c>
      <c r="AA63" s="8">
        <f t="shared" si="76"/>
        <v>9</v>
      </c>
      <c r="AB63" s="8">
        <f t="shared" si="77"/>
        <v>2</v>
      </c>
      <c r="AC63" s="8">
        <f t="shared" si="78"/>
        <v>1</v>
      </c>
      <c r="AD63" s="151">
        <v>7.375</v>
      </c>
      <c r="AE63" s="9">
        <f t="shared" si="79"/>
        <v>0</v>
      </c>
      <c r="AF63" s="9">
        <v>1</v>
      </c>
      <c r="AG63" s="5">
        <f t="shared" si="80"/>
        <v>7.375</v>
      </c>
      <c r="AH63" s="8">
        <f t="shared" si="81"/>
        <v>0</v>
      </c>
      <c r="AI63" s="8">
        <f t="shared" si="82"/>
        <v>1</v>
      </c>
      <c r="AJ63" s="8">
        <f t="shared" si="83"/>
        <v>1</v>
      </c>
      <c r="AK63" s="55">
        <v>13.87</v>
      </c>
      <c r="AL63" s="9">
        <f t="shared" si="84"/>
        <v>1</v>
      </c>
      <c r="AM63" s="9">
        <v>1</v>
      </c>
      <c r="AN63" s="5">
        <f t="shared" si="85"/>
        <v>13.87</v>
      </c>
      <c r="AO63" s="8">
        <f t="shared" si="86"/>
        <v>1</v>
      </c>
      <c r="AP63" s="8">
        <f t="shared" si="87"/>
        <v>1</v>
      </c>
      <c r="AQ63" s="8">
        <f t="shared" si="88"/>
        <v>1</v>
      </c>
      <c r="AR63" s="49">
        <f t="shared" si="89"/>
        <v>10.520416666666668</v>
      </c>
      <c r="AS63" s="50">
        <f t="shared" si="90"/>
        <v>30</v>
      </c>
      <c r="AT63" s="50" t="str">
        <f t="shared" si="91"/>
        <v xml:space="preserve">ناجح(ة)  </v>
      </c>
      <c r="AU63" s="50">
        <f t="shared" si="92"/>
        <v>4</v>
      </c>
      <c r="AV63" s="158" t="str">
        <f t="shared" si="93"/>
        <v xml:space="preserve">1 </v>
      </c>
      <c r="AW63" s="56" t="s">
        <v>40</v>
      </c>
      <c r="AX63" s="16"/>
      <c r="AY63" s="70">
        <v>17</v>
      </c>
      <c r="AZ63" s="128" t="str">
        <f t="shared" si="114"/>
        <v xml:space="preserve">خليفة </v>
      </c>
      <c r="BA63" s="128" t="str">
        <f t="shared" si="115"/>
        <v xml:space="preserve"> بثينة</v>
      </c>
      <c r="BB63" s="184">
        <v>11.25</v>
      </c>
      <c r="BC63" s="185">
        <f t="shared" si="94"/>
        <v>0</v>
      </c>
      <c r="BD63" s="185">
        <v>1</v>
      </c>
      <c r="BE63" s="184">
        <v>22.5</v>
      </c>
      <c r="BF63" s="185">
        <f t="shared" si="95"/>
        <v>6</v>
      </c>
      <c r="BG63" s="185">
        <v>1</v>
      </c>
      <c r="BH63" s="184">
        <v>9.5</v>
      </c>
      <c r="BI63" s="185">
        <f t="shared" si="96"/>
        <v>0</v>
      </c>
      <c r="BJ63" s="185">
        <v>1</v>
      </c>
      <c r="BK63" s="186">
        <f t="shared" si="97"/>
        <v>7.208333333333333</v>
      </c>
      <c r="BL63" s="187">
        <f t="shared" si="116"/>
        <v>6</v>
      </c>
      <c r="BM63" s="187">
        <f t="shared" si="117"/>
        <v>3</v>
      </c>
      <c r="BN63" s="187">
        <f t="shared" si="118"/>
        <v>1</v>
      </c>
      <c r="BO63" s="184">
        <v>24</v>
      </c>
      <c r="BP63" s="185">
        <f t="shared" si="98"/>
        <v>5</v>
      </c>
      <c r="BQ63" s="185">
        <v>1</v>
      </c>
      <c r="BR63" s="184">
        <v>15.5</v>
      </c>
      <c r="BS63" s="185">
        <f t="shared" si="99"/>
        <v>4</v>
      </c>
      <c r="BT63" s="185">
        <v>1</v>
      </c>
      <c r="BU63" s="199">
        <f t="shared" si="100"/>
        <v>13.166666666666666</v>
      </c>
      <c r="BV63" s="191">
        <f t="shared" si="101"/>
        <v>9</v>
      </c>
      <c r="BW63" s="187">
        <f t="shared" si="119"/>
        <v>2</v>
      </c>
      <c r="BX63" s="187">
        <f t="shared" si="120"/>
        <v>1</v>
      </c>
      <c r="BY63" s="248">
        <v>11</v>
      </c>
      <c r="BZ63" s="183">
        <f t="shared" si="102"/>
        <v>2</v>
      </c>
      <c r="CA63" s="77">
        <v>1</v>
      </c>
      <c r="CB63" s="186">
        <f t="shared" si="103"/>
        <v>11</v>
      </c>
      <c r="CC63" s="187">
        <f t="shared" si="121"/>
        <v>2</v>
      </c>
      <c r="CD63" s="187">
        <f t="shared" si="122"/>
        <v>1</v>
      </c>
      <c r="CE63" s="187">
        <f t="shared" si="123"/>
        <v>1</v>
      </c>
      <c r="CF63" s="184">
        <v>12.87</v>
      </c>
      <c r="CG63" s="183">
        <f t="shared" si="104"/>
        <v>1</v>
      </c>
      <c r="CH63" s="77">
        <v>1</v>
      </c>
      <c r="CI63" s="190">
        <f t="shared" si="105"/>
        <v>12.87</v>
      </c>
      <c r="CJ63" s="191">
        <f t="shared" si="124"/>
        <v>1</v>
      </c>
      <c r="CK63" s="195">
        <f t="shared" si="125"/>
        <v>1</v>
      </c>
      <c r="CL63" s="195">
        <f t="shared" si="126"/>
        <v>1</v>
      </c>
      <c r="CM63" s="197">
        <f t="shared" si="127"/>
        <v>9.6927272727272733</v>
      </c>
      <c r="CN63" s="198">
        <v>30</v>
      </c>
      <c r="CO63" s="198">
        <f t="shared" si="129"/>
        <v>7</v>
      </c>
      <c r="CP63" s="198">
        <f t="shared" si="130"/>
        <v>1</v>
      </c>
      <c r="CQ63" s="235" t="str">
        <f t="shared" si="131"/>
        <v xml:space="preserve">مؤجل (ة) </v>
      </c>
      <c r="CR63" s="244">
        <f t="shared" si="106"/>
        <v>10.10657196969697</v>
      </c>
      <c r="CS63" s="34">
        <f t="shared" si="107"/>
        <v>60</v>
      </c>
      <c r="CT63" s="30" t="str">
        <f t="shared" si="108"/>
        <v xml:space="preserve">ناجح (ة) الدورة الاولى  </v>
      </c>
    </row>
    <row r="64" spans="1:98" s="28" customFormat="1" ht="15" customHeight="1">
      <c r="A64" s="1"/>
      <c r="B64" s="78">
        <v>18</v>
      </c>
      <c r="C64" s="80" t="s">
        <v>105</v>
      </c>
      <c r="D64" s="80" t="s">
        <v>106</v>
      </c>
      <c r="E64" s="77" t="str">
        <f t="shared" si="109"/>
        <v xml:space="preserve">زياني </v>
      </c>
      <c r="F64" s="77" t="str">
        <f t="shared" si="110"/>
        <v xml:space="preserve"> هدى</v>
      </c>
      <c r="G64" s="12">
        <v>27.5</v>
      </c>
      <c r="H64" s="9">
        <f t="shared" si="111"/>
        <v>6</v>
      </c>
      <c r="I64" s="9">
        <v>1</v>
      </c>
      <c r="J64" s="19">
        <v>29.75</v>
      </c>
      <c r="K64" s="9">
        <f t="shared" si="112"/>
        <v>6</v>
      </c>
      <c r="L64" s="9">
        <v>1</v>
      </c>
      <c r="M64" s="7">
        <v>24</v>
      </c>
      <c r="N64" s="9">
        <f t="shared" si="113"/>
        <v>6</v>
      </c>
      <c r="O64" s="9">
        <v>1</v>
      </c>
      <c r="P64" s="5">
        <f t="shared" si="69"/>
        <v>13.541666666666666</v>
      </c>
      <c r="Q64" s="53">
        <f t="shared" si="70"/>
        <v>18</v>
      </c>
      <c r="R64" s="53">
        <f t="shared" si="71"/>
        <v>3</v>
      </c>
      <c r="S64" s="53">
        <f t="shared" si="72"/>
        <v>1</v>
      </c>
      <c r="T64" s="7">
        <v>27</v>
      </c>
      <c r="U64" s="9">
        <f t="shared" si="73"/>
        <v>5</v>
      </c>
      <c r="V64" s="9">
        <v>1</v>
      </c>
      <c r="W64" s="12">
        <v>28</v>
      </c>
      <c r="X64" s="9">
        <f t="shared" si="74"/>
        <v>4</v>
      </c>
      <c r="Y64" s="9">
        <v>1</v>
      </c>
      <c r="Z64" s="126">
        <f t="shared" si="75"/>
        <v>13.75</v>
      </c>
      <c r="AA64" s="8">
        <f t="shared" si="76"/>
        <v>9</v>
      </c>
      <c r="AB64" s="8">
        <f t="shared" si="77"/>
        <v>2</v>
      </c>
      <c r="AC64" s="8">
        <f t="shared" si="78"/>
        <v>1</v>
      </c>
      <c r="AD64" s="151">
        <v>11.25</v>
      </c>
      <c r="AE64" s="9">
        <f t="shared" si="79"/>
        <v>2</v>
      </c>
      <c r="AF64" s="9">
        <v>1</v>
      </c>
      <c r="AG64" s="5">
        <f t="shared" si="80"/>
        <v>11.25</v>
      </c>
      <c r="AH64" s="8">
        <f t="shared" si="81"/>
        <v>2</v>
      </c>
      <c r="AI64" s="8">
        <f t="shared" si="82"/>
        <v>1</v>
      </c>
      <c r="AJ64" s="8">
        <f t="shared" si="83"/>
        <v>1</v>
      </c>
      <c r="AK64" s="55">
        <v>17</v>
      </c>
      <c r="AL64" s="9">
        <f t="shared" si="84"/>
        <v>1</v>
      </c>
      <c r="AM64" s="9">
        <v>1</v>
      </c>
      <c r="AN64" s="5">
        <f t="shared" si="85"/>
        <v>17</v>
      </c>
      <c r="AO64" s="8">
        <f t="shared" si="86"/>
        <v>1</v>
      </c>
      <c r="AP64" s="8">
        <f t="shared" si="87"/>
        <v>1</v>
      </c>
      <c r="AQ64" s="8">
        <f t="shared" si="88"/>
        <v>1</v>
      </c>
      <c r="AR64" s="49">
        <f t="shared" si="89"/>
        <v>13.708333333333334</v>
      </c>
      <c r="AS64" s="50">
        <f t="shared" si="90"/>
        <v>30</v>
      </c>
      <c r="AT64" s="50" t="str">
        <f t="shared" si="91"/>
        <v xml:space="preserve">ناجح(ة)  </v>
      </c>
      <c r="AU64" s="50">
        <f t="shared" si="92"/>
        <v>4</v>
      </c>
      <c r="AV64" s="158" t="str">
        <f t="shared" si="93"/>
        <v xml:space="preserve">1 </v>
      </c>
      <c r="AW64" s="56" t="s">
        <v>40</v>
      </c>
      <c r="AX64" s="16"/>
      <c r="AY64" s="22">
        <v>18</v>
      </c>
      <c r="AZ64" s="128" t="str">
        <f t="shared" si="114"/>
        <v xml:space="preserve">زياني </v>
      </c>
      <c r="BA64" s="128" t="str">
        <f t="shared" si="115"/>
        <v xml:space="preserve"> هدى</v>
      </c>
      <c r="BB64" s="184">
        <v>20.5</v>
      </c>
      <c r="BC64" s="185">
        <f t="shared" si="94"/>
        <v>6</v>
      </c>
      <c r="BD64" s="185">
        <v>1</v>
      </c>
      <c r="BE64" s="184">
        <v>30.75</v>
      </c>
      <c r="BF64" s="185">
        <f t="shared" si="95"/>
        <v>6</v>
      </c>
      <c r="BG64" s="185">
        <v>1</v>
      </c>
      <c r="BH64" s="184">
        <v>9</v>
      </c>
      <c r="BI64" s="185">
        <f t="shared" si="96"/>
        <v>0</v>
      </c>
      <c r="BJ64" s="185">
        <v>1</v>
      </c>
      <c r="BK64" s="186">
        <f t="shared" si="97"/>
        <v>10.041666666666666</v>
      </c>
      <c r="BL64" s="187">
        <f t="shared" si="116"/>
        <v>18</v>
      </c>
      <c r="BM64" s="187">
        <f t="shared" si="117"/>
        <v>3</v>
      </c>
      <c r="BN64" s="187">
        <f t="shared" si="118"/>
        <v>1</v>
      </c>
      <c r="BO64" s="184">
        <v>24.5</v>
      </c>
      <c r="BP64" s="185">
        <f t="shared" si="98"/>
        <v>5</v>
      </c>
      <c r="BQ64" s="185">
        <v>1</v>
      </c>
      <c r="BR64" s="184">
        <v>16</v>
      </c>
      <c r="BS64" s="185">
        <f t="shared" si="99"/>
        <v>4</v>
      </c>
      <c r="BT64" s="185">
        <v>1</v>
      </c>
      <c r="BU64" s="199">
        <f t="shared" si="100"/>
        <v>13.5</v>
      </c>
      <c r="BV64" s="191">
        <f t="shared" si="101"/>
        <v>9</v>
      </c>
      <c r="BW64" s="187">
        <f t="shared" si="119"/>
        <v>2</v>
      </c>
      <c r="BX64" s="187">
        <f t="shared" si="120"/>
        <v>1</v>
      </c>
      <c r="BY64" s="248">
        <v>10</v>
      </c>
      <c r="BZ64" s="183">
        <f t="shared" si="102"/>
        <v>2</v>
      </c>
      <c r="CA64" s="77">
        <v>1</v>
      </c>
      <c r="CB64" s="186">
        <f t="shared" si="103"/>
        <v>10</v>
      </c>
      <c r="CC64" s="187">
        <f t="shared" si="121"/>
        <v>2</v>
      </c>
      <c r="CD64" s="187">
        <f t="shared" si="122"/>
        <v>1</v>
      </c>
      <c r="CE64" s="187">
        <f t="shared" si="123"/>
        <v>1</v>
      </c>
      <c r="CF64" s="184">
        <v>17</v>
      </c>
      <c r="CG64" s="183">
        <f t="shared" si="104"/>
        <v>1</v>
      </c>
      <c r="CH64" s="77">
        <v>1</v>
      </c>
      <c r="CI64" s="190">
        <f t="shared" si="105"/>
        <v>17</v>
      </c>
      <c r="CJ64" s="191">
        <f t="shared" si="124"/>
        <v>1</v>
      </c>
      <c r="CK64" s="195">
        <f t="shared" si="125"/>
        <v>1</v>
      </c>
      <c r="CL64" s="195">
        <f t="shared" si="126"/>
        <v>1</v>
      </c>
      <c r="CM64" s="197">
        <f t="shared" si="127"/>
        <v>11.613636363636363</v>
      </c>
      <c r="CN64" s="198">
        <f t="shared" si="128"/>
        <v>30</v>
      </c>
      <c r="CO64" s="198">
        <f t="shared" si="129"/>
        <v>7</v>
      </c>
      <c r="CP64" s="198">
        <f t="shared" si="130"/>
        <v>1</v>
      </c>
      <c r="CQ64" s="235" t="str">
        <f t="shared" si="131"/>
        <v xml:space="preserve">ناجح (ة) الدورة الاولى  </v>
      </c>
      <c r="CR64" s="244">
        <f t="shared" si="106"/>
        <v>12.660984848484848</v>
      </c>
      <c r="CS64" s="34">
        <f t="shared" si="107"/>
        <v>60</v>
      </c>
      <c r="CT64" s="30" t="str">
        <f t="shared" si="108"/>
        <v xml:space="preserve">ناجح (ة) الدورة الاولى  </v>
      </c>
    </row>
    <row r="65" spans="1:98" s="28" customFormat="1" ht="15" customHeight="1">
      <c r="A65" s="1"/>
      <c r="B65" s="78">
        <v>19</v>
      </c>
      <c r="C65" s="80" t="s">
        <v>107</v>
      </c>
      <c r="D65" s="80" t="s">
        <v>108</v>
      </c>
      <c r="E65" s="77" t="str">
        <f t="shared" si="109"/>
        <v>شقرة</v>
      </c>
      <c r="F65" s="77" t="str">
        <f t="shared" si="110"/>
        <v xml:space="preserve"> بلقيس</v>
      </c>
      <c r="G65" s="12">
        <v>9.25</v>
      </c>
      <c r="H65" s="9">
        <f t="shared" si="111"/>
        <v>0</v>
      </c>
      <c r="I65" s="9">
        <v>1</v>
      </c>
      <c r="J65" s="19">
        <v>20</v>
      </c>
      <c r="K65" s="9">
        <f t="shared" si="112"/>
        <v>6</v>
      </c>
      <c r="L65" s="9">
        <v>1</v>
      </c>
      <c r="M65" s="7">
        <v>17</v>
      </c>
      <c r="N65" s="9">
        <f t="shared" si="113"/>
        <v>0</v>
      </c>
      <c r="O65" s="9">
        <v>1</v>
      </c>
      <c r="P65" s="5">
        <f t="shared" si="69"/>
        <v>7.708333333333333</v>
      </c>
      <c r="Q65" s="53">
        <f t="shared" si="70"/>
        <v>6</v>
      </c>
      <c r="R65" s="53">
        <f t="shared" si="71"/>
        <v>3</v>
      </c>
      <c r="S65" s="53">
        <f t="shared" si="72"/>
        <v>1</v>
      </c>
      <c r="T65" s="7">
        <v>18.25</v>
      </c>
      <c r="U65" s="9">
        <f t="shared" si="73"/>
        <v>0</v>
      </c>
      <c r="V65" s="9">
        <v>1</v>
      </c>
      <c r="W65" s="12">
        <v>26</v>
      </c>
      <c r="X65" s="9">
        <f t="shared" si="74"/>
        <v>4</v>
      </c>
      <c r="Y65" s="9">
        <v>1</v>
      </c>
      <c r="Z65" s="126">
        <f t="shared" si="75"/>
        <v>11.0625</v>
      </c>
      <c r="AA65" s="8">
        <f t="shared" si="76"/>
        <v>9</v>
      </c>
      <c r="AB65" s="8">
        <f t="shared" si="77"/>
        <v>2</v>
      </c>
      <c r="AC65" s="8">
        <f t="shared" si="78"/>
        <v>1</v>
      </c>
      <c r="AD65" s="151">
        <v>9.25</v>
      </c>
      <c r="AE65" s="9">
        <f t="shared" si="79"/>
        <v>0</v>
      </c>
      <c r="AF65" s="9">
        <v>1</v>
      </c>
      <c r="AG65" s="5">
        <f t="shared" si="80"/>
        <v>9.25</v>
      </c>
      <c r="AH65" s="8">
        <f t="shared" si="81"/>
        <v>0</v>
      </c>
      <c r="AI65" s="8">
        <f t="shared" si="82"/>
        <v>1</v>
      </c>
      <c r="AJ65" s="8">
        <f t="shared" si="83"/>
        <v>1</v>
      </c>
      <c r="AK65" s="55">
        <v>10</v>
      </c>
      <c r="AL65" s="9">
        <f t="shared" si="84"/>
        <v>1</v>
      </c>
      <c r="AM65" s="9">
        <v>1</v>
      </c>
      <c r="AN65" s="5">
        <f t="shared" si="85"/>
        <v>10</v>
      </c>
      <c r="AO65" s="8">
        <f t="shared" si="86"/>
        <v>1</v>
      </c>
      <c r="AP65" s="8">
        <f t="shared" si="87"/>
        <v>1</v>
      </c>
      <c r="AQ65" s="8">
        <f t="shared" si="88"/>
        <v>1</v>
      </c>
      <c r="AR65" s="49">
        <f t="shared" si="89"/>
        <v>9.1458333333333339</v>
      </c>
      <c r="AS65" s="50">
        <f t="shared" si="90"/>
        <v>16</v>
      </c>
      <c r="AT65" s="50" t="str">
        <f t="shared" si="91"/>
        <v xml:space="preserve">مؤجل (ة) </v>
      </c>
      <c r="AU65" s="50">
        <f t="shared" si="92"/>
        <v>4</v>
      </c>
      <c r="AV65" s="158" t="str">
        <f t="shared" si="93"/>
        <v xml:space="preserve">1 </v>
      </c>
      <c r="AW65" s="56" t="s">
        <v>40</v>
      </c>
      <c r="AX65" s="16"/>
      <c r="AY65" s="70">
        <v>19</v>
      </c>
      <c r="AZ65" s="128" t="str">
        <f t="shared" si="114"/>
        <v>شقرة</v>
      </c>
      <c r="BA65" s="128" t="str">
        <f t="shared" si="115"/>
        <v xml:space="preserve"> بلقيس</v>
      </c>
      <c r="BB65" s="184">
        <v>16.25</v>
      </c>
      <c r="BC65" s="185">
        <f t="shared" si="94"/>
        <v>0</v>
      </c>
      <c r="BD65" s="185">
        <v>1</v>
      </c>
      <c r="BE65" s="184">
        <v>23.5</v>
      </c>
      <c r="BF65" s="185">
        <f t="shared" si="95"/>
        <v>6</v>
      </c>
      <c r="BG65" s="185">
        <v>1</v>
      </c>
      <c r="BH65" s="184">
        <v>7.5</v>
      </c>
      <c r="BI65" s="185">
        <f t="shared" si="96"/>
        <v>0</v>
      </c>
      <c r="BJ65" s="185">
        <v>1</v>
      </c>
      <c r="BK65" s="186">
        <f t="shared" si="97"/>
        <v>7.875</v>
      </c>
      <c r="BL65" s="187">
        <f t="shared" si="116"/>
        <v>6</v>
      </c>
      <c r="BM65" s="187">
        <f t="shared" si="117"/>
        <v>3</v>
      </c>
      <c r="BN65" s="187">
        <f t="shared" si="118"/>
        <v>1</v>
      </c>
      <c r="BO65" s="184">
        <v>14.5</v>
      </c>
      <c r="BP65" s="185">
        <f t="shared" si="98"/>
        <v>0</v>
      </c>
      <c r="BQ65" s="185">
        <v>1</v>
      </c>
      <c r="BR65" s="184">
        <v>15.5</v>
      </c>
      <c r="BS65" s="185">
        <f t="shared" si="99"/>
        <v>4</v>
      </c>
      <c r="BT65" s="185">
        <v>1</v>
      </c>
      <c r="BU65" s="199">
        <f t="shared" si="100"/>
        <v>10</v>
      </c>
      <c r="BV65" s="191">
        <f t="shared" si="101"/>
        <v>9</v>
      </c>
      <c r="BW65" s="187">
        <f t="shared" si="119"/>
        <v>2</v>
      </c>
      <c r="BX65" s="187">
        <f t="shared" si="120"/>
        <v>1</v>
      </c>
      <c r="BY65" s="248">
        <v>3</v>
      </c>
      <c r="BZ65" s="183">
        <f t="shared" si="102"/>
        <v>0</v>
      </c>
      <c r="CA65" s="77">
        <v>1</v>
      </c>
      <c r="CB65" s="186">
        <f t="shared" si="103"/>
        <v>3</v>
      </c>
      <c r="CC65" s="187">
        <f t="shared" si="121"/>
        <v>0</v>
      </c>
      <c r="CD65" s="187">
        <f t="shared" si="122"/>
        <v>1</v>
      </c>
      <c r="CE65" s="187">
        <f t="shared" si="123"/>
        <v>1</v>
      </c>
      <c r="CF65" s="184">
        <v>10</v>
      </c>
      <c r="CG65" s="183">
        <f t="shared" si="104"/>
        <v>1</v>
      </c>
      <c r="CH65" s="77">
        <v>1</v>
      </c>
      <c r="CI65" s="190">
        <f t="shared" si="105"/>
        <v>10</v>
      </c>
      <c r="CJ65" s="191">
        <f t="shared" si="124"/>
        <v>1</v>
      </c>
      <c r="CK65" s="195">
        <f t="shared" si="125"/>
        <v>1</v>
      </c>
      <c r="CL65" s="195">
        <f t="shared" si="126"/>
        <v>1</v>
      </c>
      <c r="CM65" s="197">
        <f t="shared" si="127"/>
        <v>8.204545454545455</v>
      </c>
      <c r="CN65" s="198">
        <f t="shared" si="128"/>
        <v>16</v>
      </c>
      <c r="CO65" s="198">
        <f t="shared" si="129"/>
        <v>7</v>
      </c>
      <c r="CP65" s="198">
        <f t="shared" si="130"/>
        <v>1</v>
      </c>
      <c r="CQ65" s="235" t="str">
        <f t="shared" si="131"/>
        <v xml:space="preserve">مؤجل (ة) </v>
      </c>
      <c r="CR65" s="244">
        <f t="shared" si="106"/>
        <v>8.6751893939393945</v>
      </c>
      <c r="CS65" s="34">
        <f t="shared" si="107"/>
        <v>32</v>
      </c>
      <c r="CT65" s="30" t="str">
        <f t="shared" si="108"/>
        <v xml:space="preserve">مؤجل (ة) </v>
      </c>
    </row>
    <row r="66" spans="1:98" s="28" customFormat="1" ht="15" customHeight="1">
      <c r="B66" s="78">
        <v>20</v>
      </c>
      <c r="C66" s="80" t="s">
        <v>54</v>
      </c>
      <c r="D66" s="80" t="s">
        <v>109</v>
      </c>
      <c r="E66" s="77" t="str">
        <f t="shared" si="109"/>
        <v>صخري</v>
      </c>
      <c r="F66" s="77" t="str">
        <f t="shared" si="110"/>
        <v xml:space="preserve"> شيماء</v>
      </c>
      <c r="G66" s="12">
        <v>20.75</v>
      </c>
      <c r="H66" s="9">
        <f t="shared" si="111"/>
        <v>6</v>
      </c>
      <c r="I66" s="9">
        <v>1</v>
      </c>
      <c r="J66" s="19">
        <v>20</v>
      </c>
      <c r="K66" s="9">
        <f t="shared" si="112"/>
        <v>6</v>
      </c>
      <c r="L66" s="9">
        <v>1</v>
      </c>
      <c r="M66" s="7">
        <v>22.5</v>
      </c>
      <c r="N66" s="9">
        <f t="shared" si="113"/>
        <v>6</v>
      </c>
      <c r="O66" s="9">
        <v>1</v>
      </c>
      <c r="P66" s="5">
        <f t="shared" si="69"/>
        <v>10.541666666666666</v>
      </c>
      <c r="Q66" s="53">
        <f t="shared" si="70"/>
        <v>18</v>
      </c>
      <c r="R66" s="53">
        <f t="shared" si="71"/>
        <v>3</v>
      </c>
      <c r="S66" s="53">
        <f t="shared" si="72"/>
        <v>1</v>
      </c>
      <c r="T66" s="7">
        <v>24</v>
      </c>
      <c r="U66" s="9">
        <f t="shared" si="73"/>
        <v>5</v>
      </c>
      <c r="V66" s="9">
        <v>1</v>
      </c>
      <c r="W66" s="12">
        <v>27</v>
      </c>
      <c r="X66" s="9">
        <f t="shared" si="74"/>
        <v>4</v>
      </c>
      <c r="Y66" s="9">
        <v>1</v>
      </c>
      <c r="Z66" s="126">
        <f t="shared" si="75"/>
        <v>12.75</v>
      </c>
      <c r="AA66" s="8">
        <f t="shared" si="76"/>
        <v>9</v>
      </c>
      <c r="AB66" s="8">
        <f t="shared" si="77"/>
        <v>2</v>
      </c>
      <c r="AC66" s="8">
        <f t="shared" si="78"/>
        <v>1</v>
      </c>
      <c r="AD66" s="151">
        <v>10</v>
      </c>
      <c r="AE66" s="9">
        <f t="shared" si="79"/>
        <v>2</v>
      </c>
      <c r="AF66" s="9">
        <v>1</v>
      </c>
      <c r="AG66" s="5">
        <f t="shared" si="80"/>
        <v>10</v>
      </c>
      <c r="AH66" s="8">
        <f t="shared" si="81"/>
        <v>2</v>
      </c>
      <c r="AI66" s="8">
        <f t="shared" si="82"/>
        <v>1</v>
      </c>
      <c r="AJ66" s="8">
        <f t="shared" si="83"/>
        <v>1</v>
      </c>
      <c r="AK66" s="55">
        <v>9</v>
      </c>
      <c r="AL66" s="9">
        <f t="shared" si="84"/>
        <v>0</v>
      </c>
      <c r="AM66" s="9">
        <v>1</v>
      </c>
      <c r="AN66" s="5">
        <f t="shared" si="85"/>
        <v>9</v>
      </c>
      <c r="AO66" s="8">
        <f t="shared" si="86"/>
        <v>0</v>
      </c>
      <c r="AP66" s="8">
        <f t="shared" si="87"/>
        <v>1</v>
      </c>
      <c r="AQ66" s="8">
        <f t="shared" si="88"/>
        <v>1</v>
      </c>
      <c r="AR66" s="49">
        <f t="shared" si="89"/>
        <v>11.104166666666666</v>
      </c>
      <c r="AS66" s="50">
        <f t="shared" si="90"/>
        <v>30</v>
      </c>
      <c r="AT66" s="50" t="str">
        <f t="shared" si="91"/>
        <v xml:space="preserve">ناجح(ة)  </v>
      </c>
      <c r="AU66" s="50">
        <f t="shared" si="92"/>
        <v>4</v>
      </c>
      <c r="AV66" s="158" t="str">
        <f t="shared" si="93"/>
        <v xml:space="preserve">1 </v>
      </c>
      <c r="AW66" s="56" t="s">
        <v>40</v>
      </c>
      <c r="AX66" s="16"/>
      <c r="AY66" s="22">
        <v>20</v>
      </c>
      <c r="AZ66" s="128" t="str">
        <f t="shared" si="114"/>
        <v>صخري</v>
      </c>
      <c r="BA66" s="128" t="str">
        <f t="shared" si="115"/>
        <v xml:space="preserve"> شيماء</v>
      </c>
      <c r="BB66" s="184">
        <v>9.5</v>
      </c>
      <c r="BC66" s="185">
        <f t="shared" si="94"/>
        <v>0</v>
      </c>
      <c r="BD66" s="185">
        <v>1</v>
      </c>
      <c r="BE66" s="184">
        <v>15.25</v>
      </c>
      <c r="BF66" s="185">
        <f t="shared" si="95"/>
        <v>0</v>
      </c>
      <c r="BG66" s="185">
        <v>1</v>
      </c>
      <c r="BH66" s="184">
        <v>15.5</v>
      </c>
      <c r="BI66" s="185">
        <f t="shared" si="96"/>
        <v>0</v>
      </c>
      <c r="BJ66" s="185">
        <v>1</v>
      </c>
      <c r="BK66" s="186">
        <f t="shared" si="97"/>
        <v>6.708333333333333</v>
      </c>
      <c r="BL66" s="187">
        <f t="shared" si="116"/>
        <v>0</v>
      </c>
      <c r="BM66" s="187">
        <f t="shared" si="117"/>
        <v>3</v>
      </c>
      <c r="BN66" s="187">
        <f t="shared" si="118"/>
        <v>1</v>
      </c>
      <c r="BO66" s="184">
        <v>20</v>
      </c>
      <c r="BP66" s="185">
        <f t="shared" si="98"/>
        <v>5</v>
      </c>
      <c r="BQ66" s="185">
        <v>1</v>
      </c>
      <c r="BR66" s="184">
        <v>14.5</v>
      </c>
      <c r="BS66" s="185">
        <f t="shared" si="99"/>
        <v>4</v>
      </c>
      <c r="BT66" s="185">
        <v>1</v>
      </c>
      <c r="BU66" s="199">
        <f t="shared" si="100"/>
        <v>11.5</v>
      </c>
      <c r="BV66" s="191">
        <f t="shared" si="101"/>
        <v>9</v>
      </c>
      <c r="BW66" s="187">
        <f t="shared" si="119"/>
        <v>2</v>
      </c>
      <c r="BX66" s="187">
        <f t="shared" si="120"/>
        <v>1</v>
      </c>
      <c r="BY66" s="248">
        <v>10</v>
      </c>
      <c r="BZ66" s="183">
        <f t="shared" si="102"/>
        <v>2</v>
      </c>
      <c r="CA66" s="77">
        <v>1</v>
      </c>
      <c r="CB66" s="186">
        <f t="shared" si="103"/>
        <v>10</v>
      </c>
      <c r="CC66" s="187">
        <f t="shared" si="121"/>
        <v>2</v>
      </c>
      <c r="CD66" s="187">
        <f t="shared" si="122"/>
        <v>1</v>
      </c>
      <c r="CE66" s="187">
        <f t="shared" si="123"/>
        <v>1</v>
      </c>
      <c r="CF66" s="184">
        <v>13.37</v>
      </c>
      <c r="CG66" s="183">
        <f t="shared" si="104"/>
        <v>1</v>
      </c>
      <c r="CH66" s="77">
        <v>1</v>
      </c>
      <c r="CI66" s="190">
        <f t="shared" si="105"/>
        <v>13.37</v>
      </c>
      <c r="CJ66" s="191">
        <f t="shared" si="124"/>
        <v>1</v>
      </c>
      <c r="CK66" s="195">
        <f t="shared" si="125"/>
        <v>1</v>
      </c>
      <c r="CL66" s="195">
        <f t="shared" si="126"/>
        <v>1</v>
      </c>
      <c r="CM66" s="197">
        <f t="shared" si="127"/>
        <v>8.92</v>
      </c>
      <c r="CN66" s="198">
        <v>30</v>
      </c>
      <c r="CO66" s="198">
        <f t="shared" si="129"/>
        <v>7</v>
      </c>
      <c r="CP66" s="198">
        <f t="shared" si="130"/>
        <v>1</v>
      </c>
      <c r="CQ66" s="235" t="str">
        <f t="shared" si="131"/>
        <v xml:space="preserve">مؤجل (ة) </v>
      </c>
      <c r="CR66" s="275">
        <f t="shared" si="106"/>
        <v>10.012083333333333</v>
      </c>
      <c r="CS66" s="276">
        <f t="shared" si="107"/>
        <v>60</v>
      </c>
      <c r="CT66" s="277" t="str">
        <f t="shared" si="108"/>
        <v xml:space="preserve">ناجح (ة) الدورة الاولى  </v>
      </c>
    </row>
    <row r="67" spans="1:98" s="65" customFormat="1" ht="15" customHeight="1">
      <c r="A67" s="1"/>
      <c r="B67" s="78">
        <v>21</v>
      </c>
      <c r="C67" s="80" t="s">
        <v>289</v>
      </c>
      <c r="D67" s="80" t="s">
        <v>210</v>
      </c>
      <c r="E67" s="144" t="str">
        <f>C67</f>
        <v>عاشوري  م</v>
      </c>
      <c r="F67" s="144" t="str">
        <f>D67</f>
        <v>جيهان</v>
      </c>
      <c r="G67" s="159">
        <v>18</v>
      </c>
      <c r="H67" s="168">
        <f t="shared" si="111"/>
        <v>0</v>
      </c>
      <c r="I67" s="168">
        <v>1</v>
      </c>
      <c r="J67" s="157">
        <v>24.25</v>
      </c>
      <c r="K67" s="168">
        <f t="shared" si="112"/>
        <v>6</v>
      </c>
      <c r="L67" s="168">
        <v>1</v>
      </c>
      <c r="M67" s="141">
        <v>11.5</v>
      </c>
      <c r="N67" s="168">
        <f t="shared" si="113"/>
        <v>0</v>
      </c>
      <c r="O67" s="168">
        <v>1</v>
      </c>
      <c r="P67" s="141">
        <f>(G67+J67+M67)/6</f>
        <v>8.9583333333333339</v>
      </c>
      <c r="Q67" s="169">
        <f>IF(P67&gt;=10,18,H67+K67+N67)</f>
        <v>6</v>
      </c>
      <c r="R67" s="169">
        <f>I67+L67+O67</f>
        <v>3</v>
      </c>
      <c r="S67" s="169">
        <f>IF(R67&gt;=4,2,1)</f>
        <v>1</v>
      </c>
      <c r="T67" s="141">
        <v>14.25</v>
      </c>
      <c r="U67" s="168">
        <f>IF(T67&gt;=20,5,0)</f>
        <v>0</v>
      </c>
      <c r="V67" s="168">
        <v>1</v>
      </c>
      <c r="W67" s="159">
        <v>27</v>
      </c>
      <c r="X67" s="168">
        <f>IF(W67&gt;=20,4,0)</f>
        <v>4</v>
      </c>
      <c r="Y67" s="168">
        <v>1</v>
      </c>
      <c r="Z67" s="170">
        <f>(T67+W67)/4</f>
        <v>10.3125</v>
      </c>
      <c r="AA67" s="168">
        <f>IF(Z67&gt;=10,9,U67+X67)</f>
        <v>9</v>
      </c>
      <c r="AB67" s="168">
        <f>V67+Y67</f>
        <v>2</v>
      </c>
      <c r="AC67" s="168">
        <f>IF(AB67&gt;=3,2,1)</f>
        <v>1</v>
      </c>
      <c r="AD67" s="153">
        <v>8.5</v>
      </c>
      <c r="AE67" s="168">
        <f>IF(AD67&gt;=10,2,0)</f>
        <v>0</v>
      </c>
      <c r="AF67" s="168">
        <v>1</v>
      </c>
      <c r="AG67" s="141">
        <f t="shared" si="80"/>
        <v>8.5</v>
      </c>
      <c r="AH67" s="168">
        <f>IF(AG67&gt;=10,2,0)</f>
        <v>0</v>
      </c>
      <c r="AI67" s="168">
        <f>AF67</f>
        <v>1</v>
      </c>
      <c r="AJ67" s="168">
        <f>IF(AI67&gt;=2,2,1)</f>
        <v>1</v>
      </c>
      <c r="AK67" s="161">
        <v>16.5</v>
      </c>
      <c r="AL67" s="168">
        <f>IF(AK67&gt;=10,1,0)</f>
        <v>1</v>
      </c>
      <c r="AM67" s="168">
        <v>1</v>
      </c>
      <c r="AN67" s="141">
        <f t="shared" si="85"/>
        <v>16.5</v>
      </c>
      <c r="AO67" s="168">
        <f>IF(AN67&gt;=10,1,0)</f>
        <v>1</v>
      </c>
      <c r="AP67" s="91">
        <f>AM67</f>
        <v>1</v>
      </c>
      <c r="AQ67" s="91">
        <f>IF(AP67&gt;=2,2,1)</f>
        <v>1</v>
      </c>
      <c r="AR67" s="171">
        <f>(G67+J67+M67+T67+W67+AD67+AK67)/12</f>
        <v>10</v>
      </c>
      <c r="AS67" s="172">
        <f>IF(AR67&gt;=10,30,AO67+AH67+AA67+Q67)</f>
        <v>30</v>
      </c>
      <c r="AT67" s="172" t="str">
        <f>IF(AR67&gt;=10,"ناجح(ة)  ",IF(AR67&lt;10,"مؤجل (ة) "))</f>
        <v xml:space="preserve">ناجح(ة)  </v>
      </c>
      <c r="AU67" s="148">
        <f>AQ67+AJ67+AC67+S67</f>
        <v>4</v>
      </c>
      <c r="AV67" s="158" t="str">
        <f t="shared" si="93"/>
        <v xml:space="preserve">1 </v>
      </c>
      <c r="AW67" s="143" t="s">
        <v>35</v>
      </c>
      <c r="AX67" s="16"/>
      <c r="AY67" s="70">
        <v>21</v>
      </c>
      <c r="AZ67" s="128" t="str">
        <f>C67</f>
        <v>عاشوري  م</v>
      </c>
      <c r="BA67" s="128" t="str">
        <f>D67</f>
        <v>جيهان</v>
      </c>
      <c r="BB67" s="184">
        <v>19</v>
      </c>
      <c r="BC67" s="185">
        <f>IF(BB67&gt;=20,6,0)</f>
        <v>0</v>
      </c>
      <c r="BD67" s="185">
        <v>1</v>
      </c>
      <c r="BE67" s="184">
        <v>18.75</v>
      </c>
      <c r="BF67" s="185">
        <f>IF(BE67&gt;=20,6,0)</f>
        <v>0</v>
      </c>
      <c r="BG67" s="185">
        <v>1</v>
      </c>
      <c r="BH67" s="184">
        <v>25.5</v>
      </c>
      <c r="BI67" s="185">
        <f>IF(BH67&gt;=20,6,0)</f>
        <v>6</v>
      </c>
      <c r="BJ67" s="185">
        <v>1</v>
      </c>
      <c r="BK67" s="186">
        <f>(BB67+BE67+BH67)/6</f>
        <v>10.541666666666666</v>
      </c>
      <c r="BL67" s="187">
        <f>IF(BK67&gt;=10,18,BC67+BF67+BI67)</f>
        <v>18</v>
      </c>
      <c r="BM67" s="187">
        <f>BD67+BG67+BJ67</f>
        <v>3</v>
      </c>
      <c r="BN67" s="187">
        <f>IF(BM67&gt;=4,2,1)</f>
        <v>1</v>
      </c>
      <c r="BO67" s="184">
        <v>13.75</v>
      </c>
      <c r="BP67" s="185">
        <f t="shared" si="98"/>
        <v>0</v>
      </c>
      <c r="BQ67" s="185">
        <v>1</v>
      </c>
      <c r="BR67" s="188">
        <v>15</v>
      </c>
      <c r="BS67" s="185">
        <f>IF(BR67&gt;=10,4,0)</f>
        <v>4</v>
      </c>
      <c r="BT67" s="185">
        <v>1</v>
      </c>
      <c r="BU67" s="199">
        <f t="shared" si="100"/>
        <v>9.5833333333333339</v>
      </c>
      <c r="BV67" s="191">
        <f t="shared" si="101"/>
        <v>4</v>
      </c>
      <c r="BW67" s="187">
        <f>BQ67+BT67</f>
        <v>2</v>
      </c>
      <c r="BX67" s="187">
        <f>IF(BW67&gt;=3,2,1)</f>
        <v>1</v>
      </c>
      <c r="BY67" s="250">
        <v>12</v>
      </c>
      <c r="BZ67" s="183">
        <f>IF(BY67&gt;=10,2,0)</f>
        <v>2</v>
      </c>
      <c r="CA67" s="77">
        <v>1</v>
      </c>
      <c r="CB67" s="186">
        <f t="shared" si="103"/>
        <v>12</v>
      </c>
      <c r="CC67" s="187">
        <f>BZ67</f>
        <v>2</v>
      </c>
      <c r="CD67" s="187">
        <f>CA67</f>
        <v>1</v>
      </c>
      <c r="CE67" s="187">
        <f>IF(CD67&gt;=2,2,1)</f>
        <v>1</v>
      </c>
      <c r="CF67" s="188">
        <v>12</v>
      </c>
      <c r="CG67" s="183">
        <f>IF(CF67&gt;=10,1,0)</f>
        <v>1</v>
      </c>
      <c r="CH67" s="77">
        <v>1</v>
      </c>
      <c r="CI67" s="190">
        <f t="shared" si="105"/>
        <v>12</v>
      </c>
      <c r="CJ67" s="191">
        <f>CG67</f>
        <v>1</v>
      </c>
      <c r="CK67" s="195">
        <f>CH67</f>
        <v>1</v>
      </c>
      <c r="CL67" s="195">
        <f>IF(CK67&gt;=2,2,1)</f>
        <v>1</v>
      </c>
      <c r="CM67" s="197">
        <f>(BB67+BE67+BH67+BO67+BR67+BY67+CF67)/11</f>
        <v>10.545454545454545</v>
      </c>
      <c r="CN67" s="198">
        <f>IF(CM67&gt;=10,30,BL67+BV67+CC67+CJ67)</f>
        <v>30</v>
      </c>
      <c r="CO67" s="198">
        <f>BD67+BG67+BJ67+BQ67+BT67+CA67+CH67</f>
        <v>7</v>
      </c>
      <c r="CP67" s="198">
        <f>IF(CO67&gt;=8,2,1)</f>
        <v>1</v>
      </c>
      <c r="CQ67" s="235" t="str">
        <f>IF(CM67&gt;=10,"ناجح (ة) الدورة الاولى  ",IF(CM67&lt;10,"مؤجل (ة) "))</f>
        <v xml:space="preserve">ناجح (ة) الدورة الاولى  </v>
      </c>
      <c r="CR67" s="244">
        <f t="shared" si="106"/>
        <v>10.272727272727273</v>
      </c>
      <c r="CS67" s="34">
        <f t="shared" si="107"/>
        <v>60</v>
      </c>
      <c r="CT67" s="67" t="str">
        <f t="shared" si="108"/>
        <v xml:space="preserve">ناجح (ة) الدورة الاولى  </v>
      </c>
    </row>
    <row r="68" spans="1:98" s="28" customFormat="1" ht="15" customHeight="1">
      <c r="A68" s="1"/>
      <c r="B68" s="78">
        <v>22</v>
      </c>
      <c r="C68" s="80" t="s">
        <v>110</v>
      </c>
      <c r="D68" s="80" t="s">
        <v>111</v>
      </c>
      <c r="E68" s="77" t="str">
        <f t="shared" si="109"/>
        <v>عجيري</v>
      </c>
      <c r="F68" s="77" t="str">
        <f t="shared" si="110"/>
        <v>أمينة</v>
      </c>
      <c r="G68" s="12">
        <v>21.25</v>
      </c>
      <c r="H68" s="9">
        <f t="shared" si="111"/>
        <v>6</v>
      </c>
      <c r="I68" s="9">
        <v>1</v>
      </c>
      <c r="J68" s="19">
        <v>15.25</v>
      </c>
      <c r="K68" s="9">
        <f t="shared" si="112"/>
        <v>0</v>
      </c>
      <c r="L68" s="9">
        <v>1</v>
      </c>
      <c r="M68" s="7">
        <v>20</v>
      </c>
      <c r="N68" s="9">
        <f t="shared" si="113"/>
        <v>6</v>
      </c>
      <c r="O68" s="9">
        <v>1</v>
      </c>
      <c r="P68" s="5">
        <f t="shared" si="69"/>
        <v>9.4166666666666661</v>
      </c>
      <c r="Q68" s="53">
        <f t="shared" si="70"/>
        <v>12</v>
      </c>
      <c r="R68" s="53">
        <f t="shared" si="71"/>
        <v>3</v>
      </c>
      <c r="S68" s="53">
        <f t="shared" si="72"/>
        <v>1</v>
      </c>
      <c r="T68" s="7">
        <v>17</v>
      </c>
      <c r="U68" s="9">
        <f t="shared" si="73"/>
        <v>0</v>
      </c>
      <c r="V68" s="9">
        <v>1</v>
      </c>
      <c r="W68" s="12">
        <v>25</v>
      </c>
      <c r="X68" s="9">
        <f t="shared" si="74"/>
        <v>4</v>
      </c>
      <c r="Y68" s="9">
        <v>1</v>
      </c>
      <c r="Z68" s="126">
        <f t="shared" si="75"/>
        <v>10.5</v>
      </c>
      <c r="AA68" s="8">
        <f t="shared" si="76"/>
        <v>9</v>
      </c>
      <c r="AB68" s="8">
        <f t="shared" si="77"/>
        <v>2</v>
      </c>
      <c r="AC68" s="8">
        <f t="shared" si="78"/>
        <v>1</v>
      </c>
      <c r="AD68" s="151">
        <v>6.5</v>
      </c>
      <c r="AE68" s="9">
        <f t="shared" si="79"/>
        <v>0</v>
      </c>
      <c r="AF68" s="9">
        <v>1</v>
      </c>
      <c r="AG68" s="5">
        <f t="shared" si="80"/>
        <v>6.5</v>
      </c>
      <c r="AH68" s="8">
        <f t="shared" si="81"/>
        <v>0</v>
      </c>
      <c r="AI68" s="8">
        <f t="shared" si="82"/>
        <v>1</v>
      </c>
      <c r="AJ68" s="8">
        <f t="shared" si="83"/>
        <v>1</v>
      </c>
      <c r="AK68" s="55">
        <v>14</v>
      </c>
      <c r="AL68" s="9">
        <f t="shared" si="84"/>
        <v>1</v>
      </c>
      <c r="AM68" s="9">
        <v>1</v>
      </c>
      <c r="AN68" s="5">
        <f t="shared" si="85"/>
        <v>14</v>
      </c>
      <c r="AO68" s="8">
        <f t="shared" si="86"/>
        <v>1</v>
      </c>
      <c r="AP68" s="8">
        <f t="shared" si="87"/>
        <v>1</v>
      </c>
      <c r="AQ68" s="8">
        <f t="shared" si="88"/>
        <v>1</v>
      </c>
      <c r="AR68" s="49">
        <f t="shared" si="89"/>
        <v>9.9166666666666661</v>
      </c>
      <c r="AS68" s="50">
        <f t="shared" si="90"/>
        <v>22</v>
      </c>
      <c r="AT68" s="50" t="str">
        <f t="shared" si="91"/>
        <v xml:space="preserve">مؤجل (ة) </v>
      </c>
      <c r="AU68" s="50">
        <f t="shared" si="92"/>
        <v>4</v>
      </c>
      <c r="AV68" s="158" t="str">
        <f t="shared" si="93"/>
        <v xml:space="preserve">1 </v>
      </c>
      <c r="AW68" s="56" t="s">
        <v>40</v>
      </c>
      <c r="AX68" s="16"/>
      <c r="AY68" s="22">
        <v>22</v>
      </c>
      <c r="AZ68" s="128" t="str">
        <f t="shared" si="114"/>
        <v>عجيري</v>
      </c>
      <c r="BA68" s="128" t="str">
        <f t="shared" si="115"/>
        <v>أمينة</v>
      </c>
      <c r="BB68" s="184">
        <v>15</v>
      </c>
      <c r="BC68" s="185">
        <f t="shared" si="94"/>
        <v>0</v>
      </c>
      <c r="BD68" s="185">
        <v>1</v>
      </c>
      <c r="BE68" s="184">
        <v>23.5</v>
      </c>
      <c r="BF68" s="185">
        <f t="shared" si="95"/>
        <v>6</v>
      </c>
      <c r="BG68" s="185">
        <v>1</v>
      </c>
      <c r="BH68" s="184">
        <v>8</v>
      </c>
      <c r="BI68" s="185">
        <f t="shared" si="96"/>
        <v>0</v>
      </c>
      <c r="BJ68" s="185">
        <v>1</v>
      </c>
      <c r="BK68" s="186">
        <f t="shared" si="97"/>
        <v>7.75</v>
      </c>
      <c r="BL68" s="187">
        <f t="shared" si="116"/>
        <v>6</v>
      </c>
      <c r="BM68" s="187">
        <f t="shared" si="117"/>
        <v>3</v>
      </c>
      <c r="BN68" s="187">
        <f t="shared" si="118"/>
        <v>1</v>
      </c>
      <c r="BO68" s="184">
        <v>20</v>
      </c>
      <c r="BP68" s="185">
        <f t="shared" si="98"/>
        <v>5</v>
      </c>
      <c r="BQ68" s="185">
        <v>1</v>
      </c>
      <c r="BR68" s="184">
        <v>15</v>
      </c>
      <c r="BS68" s="185">
        <f t="shared" si="99"/>
        <v>4</v>
      </c>
      <c r="BT68" s="185">
        <v>1</v>
      </c>
      <c r="BU68" s="199">
        <f t="shared" si="100"/>
        <v>11.666666666666666</v>
      </c>
      <c r="BV68" s="191">
        <f t="shared" si="101"/>
        <v>9</v>
      </c>
      <c r="BW68" s="187">
        <f t="shared" si="119"/>
        <v>2</v>
      </c>
      <c r="BX68" s="187">
        <f t="shared" si="120"/>
        <v>1</v>
      </c>
      <c r="BY68" s="248">
        <v>10</v>
      </c>
      <c r="BZ68" s="183">
        <f t="shared" si="102"/>
        <v>2</v>
      </c>
      <c r="CA68" s="77">
        <v>1</v>
      </c>
      <c r="CB68" s="186">
        <f t="shared" si="103"/>
        <v>10</v>
      </c>
      <c r="CC68" s="187">
        <f t="shared" si="121"/>
        <v>2</v>
      </c>
      <c r="CD68" s="187">
        <f t="shared" si="122"/>
        <v>1</v>
      </c>
      <c r="CE68" s="187">
        <f t="shared" si="123"/>
        <v>1</v>
      </c>
      <c r="CF68" s="184">
        <v>13.12</v>
      </c>
      <c r="CG68" s="183">
        <f t="shared" si="104"/>
        <v>1</v>
      </c>
      <c r="CH68" s="77">
        <v>1</v>
      </c>
      <c r="CI68" s="190">
        <f t="shared" si="105"/>
        <v>13.12</v>
      </c>
      <c r="CJ68" s="191">
        <f t="shared" si="124"/>
        <v>1</v>
      </c>
      <c r="CK68" s="195">
        <f t="shared" si="125"/>
        <v>1</v>
      </c>
      <c r="CL68" s="195">
        <f t="shared" si="126"/>
        <v>1</v>
      </c>
      <c r="CM68" s="197">
        <f t="shared" si="127"/>
        <v>9.5109090909090916</v>
      </c>
      <c r="CN68" s="198">
        <f t="shared" si="128"/>
        <v>18</v>
      </c>
      <c r="CO68" s="198">
        <f t="shared" si="129"/>
        <v>7</v>
      </c>
      <c r="CP68" s="198">
        <f t="shared" si="130"/>
        <v>1</v>
      </c>
      <c r="CQ68" s="235" t="str">
        <f t="shared" si="131"/>
        <v xml:space="preserve">مؤجل (ة) </v>
      </c>
      <c r="CR68" s="244">
        <f t="shared" si="106"/>
        <v>9.7137878787878797</v>
      </c>
      <c r="CS68" s="34">
        <f t="shared" si="107"/>
        <v>40</v>
      </c>
      <c r="CT68" s="30" t="str">
        <f t="shared" si="108"/>
        <v xml:space="preserve">مؤجل (ة) </v>
      </c>
    </row>
    <row r="69" spans="1:98" s="28" customFormat="1" ht="15" customHeight="1">
      <c r="B69" s="78">
        <v>23</v>
      </c>
      <c r="C69" s="80" t="s">
        <v>112</v>
      </c>
      <c r="D69" s="80" t="s">
        <v>113</v>
      </c>
      <c r="E69" s="77" t="str">
        <f t="shared" si="109"/>
        <v>فضة</v>
      </c>
      <c r="F69" s="77" t="str">
        <f t="shared" si="110"/>
        <v xml:space="preserve"> حياة</v>
      </c>
      <c r="G69" s="12">
        <v>20.25</v>
      </c>
      <c r="H69" s="9">
        <f t="shared" si="111"/>
        <v>6</v>
      </c>
      <c r="I69" s="9">
        <v>1</v>
      </c>
      <c r="J69" s="19">
        <v>13</v>
      </c>
      <c r="K69" s="9">
        <f t="shared" si="112"/>
        <v>0</v>
      </c>
      <c r="L69" s="9">
        <v>1</v>
      </c>
      <c r="M69" s="7">
        <v>20.75</v>
      </c>
      <c r="N69" s="9">
        <f t="shared" si="113"/>
        <v>6</v>
      </c>
      <c r="O69" s="9">
        <v>1</v>
      </c>
      <c r="P69" s="5">
        <f t="shared" si="69"/>
        <v>9</v>
      </c>
      <c r="Q69" s="53">
        <f t="shared" si="70"/>
        <v>12</v>
      </c>
      <c r="R69" s="53">
        <f t="shared" si="71"/>
        <v>3</v>
      </c>
      <c r="S69" s="53">
        <f t="shared" si="72"/>
        <v>1</v>
      </c>
      <c r="T69" s="7">
        <v>13.5</v>
      </c>
      <c r="U69" s="9">
        <f t="shared" si="73"/>
        <v>0</v>
      </c>
      <c r="V69" s="9">
        <v>1</v>
      </c>
      <c r="W69" s="12">
        <v>28</v>
      </c>
      <c r="X69" s="9">
        <f t="shared" si="74"/>
        <v>4</v>
      </c>
      <c r="Y69" s="9">
        <v>1</v>
      </c>
      <c r="Z69" s="126">
        <f t="shared" si="75"/>
        <v>10.375</v>
      </c>
      <c r="AA69" s="8">
        <f t="shared" si="76"/>
        <v>9</v>
      </c>
      <c r="AB69" s="8">
        <f t="shared" si="77"/>
        <v>2</v>
      </c>
      <c r="AC69" s="8">
        <f t="shared" si="78"/>
        <v>1</v>
      </c>
      <c r="AD69" s="151">
        <v>11.25</v>
      </c>
      <c r="AE69" s="9">
        <f t="shared" si="79"/>
        <v>2</v>
      </c>
      <c r="AF69" s="9">
        <v>1</v>
      </c>
      <c r="AG69" s="5">
        <f t="shared" si="80"/>
        <v>11.25</v>
      </c>
      <c r="AH69" s="8">
        <f t="shared" si="81"/>
        <v>2</v>
      </c>
      <c r="AI69" s="8">
        <f t="shared" si="82"/>
        <v>1</v>
      </c>
      <c r="AJ69" s="8">
        <f t="shared" si="83"/>
        <v>1</v>
      </c>
      <c r="AK69" s="55">
        <v>10.5</v>
      </c>
      <c r="AL69" s="9">
        <f t="shared" si="84"/>
        <v>1</v>
      </c>
      <c r="AM69" s="9">
        <v>1</v>
      </c>
      <c r="AN69" s="5">
        <f t="shared" si="85"/>
        <v>10.5</v>
      </c>
      <c r="AO69" s="8">
        <f t="shared" si="86"/>
        <v>1</v>
      </c>
      <c r="AP69" s="8">
        <f t="shared" si="87"/>
        <v>1</v>
      </c>
      <c r="AQ69" s="8">
        <f t="shared" si="88"/>
        <v>1</v>
      </c>
      <c r="AR69" s="49">
        <f t="shared" si="89"/>
        <v>9.7708333333333339</v>
      </c>
      <c r="AS69" s="50">
        <v>30</v>
      </c>
      <c r="AT69" s="50" t="str">
        <f t="shared" si="91"/>
        <v xml:space="preserve">مؤجل (ة) </v>
      </c>
      <c r="AU69" s="50">
        <f t="shared" si="92"/>
        <v>4</v>
      </c>
      <c r="AV69" s="158" t="str">
        <f t="shared" si="93"/>
        <v xml:space="preserve">1 </v>
      </c>
      <c r="AW69" s="56" t="s">
        <v>40</v>
      </c>
      <c r="AX69" s="16"/>
      <c r="AY69" s="70">
        <v>23</v>
      </c>
      <c r="AZ69" s="128" t="str">
        <f t="shared" si="114"/>
        <v>فضة</v>
      </c>
      <c r="BA69" s="128" t="str">
        <f t="shared" si="115"/>
        <v xml:space="preserve"> حياة</v>
      </c>
      <c r="BB69" s="184">
        <v>18.75</v>
      </c>
      <c r="BC69" s="185">
        <f t="shared" si="94"/>
        <v>0</v>
      </c>
      <c r="BD69" s="185">
        <v>1</v>
      </c>
      <c r="BE69" s="184">
        <v>23.75</v>
      </c>
      <c r="BF69" s="185">
        <f t="shared" si="95"/>
        <v>6</v>
      </c>
      <c r="BG69" s="185">
        <v>1</v>
      </c>
      <c r="BH69" s="184">
        <v>14.5</v>
      </c>
      <c r="BI69" s="185">
        <f t="shared" si="96"/>
        <v>0</v>
      </c>
      <c r="BJ69" s="185">
        <v>1</v>
      </c>
      <c r="BK69" s="186">
        <f t="shared" si="97"/>
        <v>9.5</v>
      </c>
      <c r="BL69" s="187">
        <f t="shared" si="116"/>
        <v>6</v>
      </c>
      <c r="BM69" s="187">
        <f t="shared" si="117"/>
        <v>3</v>
      </c>
      <c r="BN69" s="187">
        <f t="shared" si="118"/>
        <v>1</v>
      </c>
      <c r="BO69" s="184">
        <v>20</v>
      </c>
      <c r="BP69" s="185">
        <f t="shared" si="98"/>
        <v>5</v>
      </c>
      <c r="BQ69" s="185">
        <v>1</v>
      </c>
      <c r="BR69" s="184">
        <v>15</v>
      </c>
      <c r="BS69" s="185">
        <f t="shared" si="99"/>
        <v>4</v>
      </c>
      <c r="BT69" s="185">
        <v>1</v>
      </c>
      <c r="BU69" s="199">
        <f t="shared" si="100"/>
        <v>11.666666666666666</v>
      </c>
      <c r="BV69" s="191">
        <f t="shared" si="101"/>
        <v>9</v>
      </c>
      <c r="BW69" s="187">
        <f t="shared" si="119"/>
        <v>2</v>
      </c>
      <c r="BX69" s="187">
        <f t="shared" si="120"/>
        <v>1</v>
      </c>
      <c r="BY69" s="248">
        <v>8</v>
      </c>
      <c r="BZ69" s="183">
        <f t="shared" si="102"/>
        <v>0</v>
      </c>
      <c r="CA69" s="77">
        <v>1</v>
      </c>
      <c r="CB69" s="186">
        <f t="shared" si="103"/>
        <v>8</v>
      </c>
      <c r="CC69" s="187">
        <f t="shared" si="121"/>
        <v>0</v>
      </c>
      <c r="CD69" s="187">
        <f t="shared" si="122"/>
        <v>1</v>
      </c>
      <c r="CE69" s="187">
        <f t="shared" si="123"/>
        <v>1</v>
      </c>
      <c r="CF69" s="184">
        <v>12.75</v>
      </c>
      <c r="CG69" s="183">
        <f t="shared" si="104"/>
        <v>1</v>
      </c>
      <c r="CH69" s="77">
        <v>1</v>
      </c>
      <c r="CI69" s="190">
        <f t="shared" si="105"/>
        <v>12.75</v>
      </c>
      <c r="CJ69" s="191">
        <f t="shared" si="124"/>
        <v>1</v>
      </c>
      <c r="CK69" s="195">
        <f t="shared" si="125"/>
        <v>1</v>
      </c>
      <c r="CL69" s="195">
        <f t="shared" si="126"/>
        <v>1</v>
      </c>
      <c r="CM69" s="197">
        <f t="shared" si="127"/>
        <v>10.25</v>
      </c>
      <c r="CN69" s="198">
        <f t="shared" si="128"/>
        <v>30</v>
      </c>
      <c r="CO69" s="198">
        <f t="shared" si="129"/>
        <v>7</v>
      </c>
      <c r="CP69" s="198">
        <f t="shared" si="130"/>
        <v>1</v>
      </c>
      <c r="CQ69" s="235" t="str">
        <f t="shared" si="131"/>
        <v xml:space="preserve">ناجح (ة) الدورة الاولى  </v>
      </c>
      <c r="CR69" s="275">
        <f t="shared" si="106"/>
        <v>10.010416666666668</v>
      </c>
      <c r="CS69" s="276">
        <f t="shared" si="107"/>
        <v>60</v>
      </c>
      <c r="CT69" s="277" t="str">
        <f t="shared" si="108"/>
        <v xml:space="preserve">ناجح (ة) الدورة الاولى  </v>
      </c>
    </row>
    <row r="70" spans="1:98" ht="15" customHeight="1">
      <c r="B70" s="78">
        <v>24</v>
      </c>
      <c r="C70" s="80" t="s">
        <v>116</v>
      </c>
      <c r="D70" s="80" t="s">
        <v>75</v>
      </c>
      <c r="E70" s="77" t="str">
        <f>C70</f>
        <v>كحول</v>
      </c>
      <c r="F70" s="77" t="str">
        <f>D70</f>
        <v xml:space="preserve"> محمد</v>
      </c>
      <c r="G70" s="12">
        <v>20</v>
      </c>
      <c r="H70" s="9">
        <f t="shared" si="111"/>
        <v>6</v>
      </c>
      <c r="I70" s="9">
        <v>1</v>
      </c>
      <c r="J70" s="19">
        <v>20.5</v>
      </c>
      <c r="K70" s="9">
        <f t="shared" si="112"/>
        <v>6</v>
      </c>
      <c r="L70" s="9">
        <v>1</v>
      </c>
      <c r="M70" s="7">
        <v>22.75</v>
      </c>
      <c r="N70" s="9">
        <f t="shared" si="113"/>
        <v>6</v>
      </c>
      <c r="O70" s="9">
        <v>1</v>
      </c>
      <c r="P70" s="5">
        <f t="shared" si="69"/>
        <v>10.541666666666666</v>
      </c>
      <c r="Q70" s="53">
        <f t="shared" si="70"/>
        <v>18</v>
      </c>
      <c r="R70" s="53">
        <f t="shared" si="71"/>
        <v>3</v>
      </c>
      <c r="S70" s="53">
        <f t="shared" si="72"/>
        <v>1</v>
      </c>
      <c r="T70" s="7">
        <v>20</v>
      </c>
      <c r="U70" s="9">
        <f t="shared" si="73"/>
        <v>5</v>
      </c>
      <c r="V70" s="9">
        <v>1</v>
      </c>
      <c r="W70" s="12">
        <v>27</v>
      </c>
      <c r="X70" s="9">
        <f t="shared" si="74"/>
        <v>4</v>
      </c>
      <c r="Y70" s="9">
        <v>1</v>
      </c>
      <c r="Z70" s="126">
        <f t="shared" si="75"/>
        <v>11.75</v>
      </c>
      <c r="AA70" s="8">
        <f t="shared" si="76"/>
        <v>9</v>
      </c>
      <c r="AB70" s="8">
        <f t="shared" si="77"/>
        <v>2</v>
      </c>
      <c r="AC70" s="8">
        <f t="shared" si="78"/>
        <v>1</v>
      </c>
      <c r="AD70" s="151">
        <v>7.25</v>
      </c>
      <c r="AE70" s="9">
        <f t="shared" si="79"/>
        <v>0</v>
      </c>
      <c r="AF70" s="9">
        <v>1</v>
      </c>
      <c r="AG70" s="5">
        <f t="shared" si="80"/>
        <v>7.25</v>
      </c>
      <c r="AH70" s="8">
        <f t="shared" si="81"/>
        <v>0</v>
      </c>
      <c r="AI70" s="8">
        <f t="shared" si="82"/>
        <v>1</v>
      </c>
      <c r="AJ70" s="8">
        <f t="shared" si="83"/>
        <v>1</v>
      </c>
      <c r="AK70" s="55">
        <v>17</v>
      </c>
      <c r="AL70" s="9">
        <f t="shared" si="84"/>
        <v>1</v>
      </c>
      <c r="AM70" s="9">
        <v>1</v>
      </c>
      <c r="AN70" s="5">
        <f t="shared" si="85"/>
        <v>17</v>
      </c>
      <c r="AO70" s="8">
        <f t="shared" si="86"/>
        <v>1</v>
      </c>
      <c r="AP70" s="8">
        <f t="shared" si="87"/>
        <v>1</v>
      </c>
      <c r="AQ70" s="8">
        <f t="shared" si="88"/>
        <v>1</v>
      </c>
      <c r="AR70" s="49">
        <f t="shared" si="89"/>
        <v>11.208333333333334</v>
      </c>
      <c r="AS70" s="50">
        <f t="shared" si="90"/>
        <v>30</v>
      </c>
      <c r="AT70" s="50" t="str">
        <f t="shared" si="91"/>
        <v xml:space="preserve">ناجح(ة)  </v>
      </c>
      <c r="AU70" s="50">
        <f t="shared" si="92"/>
        <v>4</v>
      </c>
      <c r="AV70" s="158" t="str">
        <f t="shared" si="93"/>
        <v xml:space="preserve">1 </v>
      </c>
      <c r="AW70" s="56" t="s">
        <v>40</v>
      </c>
      <c r="AX70" s="16"/>
      <c r="AY70" s="22">
        <v>24</v>
      </c>
      <c r="AZ70" s="128" t="str">
        <f>C70</f>
        <v>كحول</v>
      </c>
      <c r="BA70" s="128" t="str">
        <f>D70</f>
        <v xml:space="preserve"> محمد</v>
      </c>
      <c r="BB70" s="184">
        <v>21</v>
      </c>
      <c r="BC70" s="185">
        <f>IF(BB70&gt;=20,6,0)</f>
        <v>6</v>
      </c>
      <c r="BD70" s="185">
        <v>1</v>
      </c>
      <c r="BE70" s="184">
        <v>24.5</v>
      </c>
      <c r="BF70" s="185">
        <f>IF(BE70&gt;=20,6,0)</f>
        <v>6</v>
      </c>
      <c r="BG70" s="185">
        <v>1</v>
      </c>
      <c r="BH70" s="184">
        <v>19.5</v>
      </c>
      <c r="BI70" s="185">
        <f>IF(BH70&gt;=20,6,0)</f>
        <v>0</v>
      </c>
      <c r="BJ70" s="185">
        <v>1</v>
      </c>
      <c r="BK70" s="186">
        <f>(BB70+BE70+BH70)/6</f>
        <v>10.833333333333334</v>
      </c>
      <c r="BL70" s="187">
        <f>IF(BK70&gt;=10,18,BC70+BF70+BI70)</f>
        <v>18</v>
      </c>
      <c r="BM70" s="187">
        <f>BD70+BG70+BJ70</f>
        <v>3</v>
      </c>
      <c r="BN70" s="187">
        <f>IF(BM70&gt;=4,2,1)</f>
        <v>1</v>
      </c>
      <c r="BO70" s="184">
        <v>16</v>
      </c>
      <c r="BP70" s="185">
        <f t="shared" si="98"/>
        <v>0</v>
      </c>
      <c r="BQ70" s="185">
        <v>1</v>
      </c>
      <c r="BR70" s="184">
        <v>15</v>
      </c>
      <c r="BS70" s="185">
        <f>IF(BR70&gt;=10,4,0)</f>
        <v>4</v>
      </c>
      <c r="BT70" s="185">
        <v>1</v>
      </c>
      <c r="BU70" s="199">
        <f t="shared" si="100"/>
        <v>10.333333333333334</v>
      </c>
      <c r="BV70" s="191">
        <f t="shared" si="101"/>
        <v>9</v>
      </c>
      <c r="BW70" s="187">
        <f>BQ70+BT70</f>
        <v>2</v>
      </c>
      <c r="BX70" s="187">
        <f>IF(BW70&gt;=3,2,1)</f>
        <v>1</v>
      </c>
      <c r="BY70" s="248">
        <v>3</v>
      </c>
      <c r="BZ70" s="183">
        <f t="shared" si="102"/>
        <v>0</v>
      </c>
      <c r="CA70" s="77">
        <v>1</v>
      </c>
      <c r="CB70" s="186">
        <f t="shared" si="103"/>
        <v>3</v>
      </c>
      <c r="CC70" s="187">
        <f>BZ70</f>
        <v>0</v>
      </c>
      <c r="CD70" s="187">
        <f>CA70</f>
        <v>1</v>
      </c>
      <c r="CE70" s="187">
        <f>IF(CD70&gt;=2,2,1)</f>
        <v>1</v>
      </c>
      <c r="CF70" s="184">
        <v>18</v>
      </c>
      <c r="CG70" s="183">
        <f>IF(CF70&gt;=10,1,0)</f>
        <v>1</v>
      </c>
      <c r="CH70" s="77">
        <v>1</v>
      </c>
      <c r="CI70" s="190">
        <f t="shared" si="105"/>
        <v>18</v>
      </c>
      <c r="CJ70" s="191">
        <f>CG70</f>
        <v>1</v>
      </c>
      <c r="CK70" s="195">
        <f>CH70</f>
        <v>1</v>
      </c>
      <c r="CL70" s="195">
        <f>IF(CK70&gt;=2,2,1)</f>
        <v>1</v>
      </c>
      <c r="CM70" s="197">
        <f>(BB70+BE70+BH70+BO70+BR70+BY70+CF70)/11</f>
        <v>10.636363636363637</v>
      </c>
      <c r="CN70" s="198">
        <f>IF(CM70&gt;=10,30,BL70+BV70+CC70+CJ70)</f>
        <v>30</v>
      </c>
      <c r="CO70" s="198">
        <f>BD70+BG70+BJ70+BQ70+BT70+CA70+CH70</f>
        <v>7</v>
      </c>
      <c r="CP70" s="198">
        <f>IF(CO70&gt;=8,2,1)</f>
        <v>1</v>
      </c>
      <c r="CQ70" s="235" t="str">
        <f>IF(CM70&gt;=10,"ناجح (ة) الدورة الاولى  ",IF(CM70&lt;10,"مؤجل (ة) "))</f>
        <v xml:space="preserve">ناجح (ة) الدورة الاولى  </v>
      </c>
      <c r="CR70" s="244">
        <f t="shared" si="106"/>
        <v>10.922348484848484</v>
      </c>
      <c r="CS70" s="34">
        <f t="shared" si="107"/>
        <v>60</v>
      </c>
      <c r="CT70" s="30" t="str">
        <f t="shared" si="108"/>
        <v xml:space="preserve">ناجح (ة) الدورة الاولى  </v>
      </c>
    </row>
    <row r="71" spans="1:98" s="28" customFormat="1" ht="15" customHeight="1">
      <c r="A71" s="1"/>
      <c r="B71" s="78">
        <v>25</v>
      </c>
      <c r="C71" s="80" t="s">
        <v>117</v>
      </c>
      <c r="D71" s="80" t="s">
        <v>118</v>
      </c>
      <c r="E71" s="77" t="str">
        <f t="shared" si="109"/>
        <v>كردي</v>
      </c>
      <c r="F71" s="77" t="str">
        <f t="shared" si="110"/>
        <v>عبد الحميد</v>
      </c>
      <c r="G71" s="12">
        <v>15.5</v>
      </c>
      <c r="H71" s="9">
        <f t="shared" si="111"/>
        <v>0</v>
      </c>
      <c r="I71" s="9">
        <v>1</v>
      </c>
      <c r="J71" s="19">
        <v>20</v>
      </c>
      <c r="K71" s="9">
        <f t="shared" si="112"/>
        <v>6</v>
      </c>
      <c r="L71" s="9">
        <v>1</v>
      </c>
      <c r="M71" s="7">
        <v>20.75</v>
      </c>
      <c r="N71" s="9">
        <f t="shared" si="113"/>
        <v>6</v>
      </c>
      <c r="O71" s="9">
        <v>1</v>
      </c>
      <c r="P71" s="5">
        <f t="shared" si="69"/>
        <v>9.375</v>
      </c>
      <c r="Q71" s="53">
        <f t="shared" si="70"/>
        <v>12</v>
      </c>
      <c r="R71" s="53">
        <f t="shared" si="71"/>
        <v>3</v>
      </c>
      <c r="S71" s="53">
        <f t="shared" si="72"/>
        <v>1</v>
      </c>
      <c r="T71" s="7">
        <v>24.5</v>
      </c>
      <c r="U71" s="9">
        <f t="shared" si="73"/>
        <v>5</v>
      </c>
      <c r="V71" s="9">
        <v>1</v>
      </c>
      <c r="W71" s="12">
        <v>25</v>
      </c>
      <c r="X71" s="9">
        <f t="shared" si="74"/>
        <v>4</v>
      </c>
      <c r="Y71" s="9">
        <v>1</v>
      </c>
      <c r="Z71" s="126">
        <f t="shared" si="75"/>
        <v>12.375</v>
      </c>
      <c r="AA71" s="8">
        <f t="shared" si="76"/>
        <v>9</v>
      </c>
      <c r="AB71" s="8">
        <f t="shared" si="77"/>
        <v>2</v>
      </c>
      <c r="AC71" s="8">
        <f t="shared" si="78"/>
        <v>1</v>
      </c>
      <c r="AD71" s="151">
        <v>8</v>
      </c>
      <c r="AE71" s="9">
        <f t="shared" si="79"/>
        <v>0</v>
      </c>
      <c r="AF71" s="9">
        <v>1</v>
      </c>
      <c r="AG71" s="5">
        <f t="shared" si="80"/>
        <v>8</v>
      </c>
      <c r="AH71" s="8">
        <f t="shared" si="81"/>
        <v>0</v>
      </c>
      <c r="AI71" s="8">
        <f t="shared" si="82"/>
        <v>1</v>
      </c>
      <c r="AJ71" s="8">
        <f t="shared" si="83"/>
        <v>1</v>
      </c>
      <c r="AK71" s="55">
        <v>9</v>
      </c>
      <c r="AL71" s="9">
        <f t="shared" si="84"/>
        <v>0</v>
      </c>
      <c r="AM71" s="9">
        <v>1</v>
      </c>
      <c r="AN71" s="5">
        <f t="shared" si="85"/>
        <v>9</v>
      </c>
      <c r="AO71" s="8">
        <f t="shared" si="86"/>
        <v>0</v>
      </c>
      <c r="AP71" s="8">
        <f t="shared" si="87"/>
        <v>1</v>
      </c>
      <c r="AQ71" s="8">
        <f t="shared" si="88"/>
        <v>1</v>
      </c>
      <c r="AR71" s="49">
        <f t="shared" si="89"/>
        <v>10.229166666666666</v>
      </c>
      <c r="AS71" s="50">
        <f t="shared" si="90"/>
        <v>30</v>
      </c>
      <c r="AT71" s="50" t="str">
        <f t="shared" si="91"/>
        <v xml:space="preserve">ناجح(ة)  </v>
      </c>
      <c r="AU71" s="50">
        <f t="shared" si="92"/>
        <v>4</v>
      </c>
      <c r="AV71" s="158" t="str">
        <f t="shared" si="93"/>
        <v xml:space="preserve">1 </v>
      </c>
      <c r="AW71" s="56" t="s">
        <v>40</v>
      </c>
      <c r="AX71" s="16"/>
      <c r="AY71" s="70">
        <v>25</v>
      </c>
      <c r="AZ71" s="128" t="str">
        <f t="shared" si="114"/>
        <v>كردي</v>
      </c>
      <c r="BA71" s="128" t="str">
        <f t="shared" si="115"/>
        <v>عبد الحميد</v>
      </c>
      <c r="BB71" s="184">
        <v>20.5</v>
      </c>
      <c r="BC71" s="185">
        <f t="shared" si="94"/>
        <v>6</v>
      </c>
      <c r="BD71" s="185">
        <v>1</v>
      </c>
      <c r="BE71" s="184">
        <v>17.25</v>
      </c>
      <c r="BF71" s="185">
        <f t="shared" si="95"/>
        <v>0</v>
      </c>
      <c r="BG71" s="185">
        <v>1</v>
      </c>
      <c r="BH71" s="184">
        <v>14.5</v>
      </c>
      <c r="BI71" s="185">
        <f t="shared" si="96"/>
        <v>0</v>
      </c>
      <c r="BJ71" s="185">
        <v>1</v>
      </c>
      <c r="BK71" s="186">
        <f t="shared" si="97"/>
        <v>8.7083333333333339</v>
      </c>
      <c r="BL71" s="187">
        <f t="shared" si="116"/>
        <v>6</v>
      </c>
      <c r="BM71" s="187">
        <f t="shared" si="117"/>
        <v>3</v>
      </c>
      <c r="BN71" s="187">
        <f t="shared" si="118"/>
        <v>1</v>
      </c>
      <c r="BO71" s="184">
        <v>16.75</v>
      </c>
      <c r="BP71" s="185">
        <f t="shared" si="98"/>
        <v>0</v>
      </c>
      <c r="BQ71" s="185">
        <v>1</v>
      </c>
      <c r="BR71" s="184">
        <v>14.5</v>
      </c>
      <c r="BS71" s="185">
        <f t="shared" si="99"/>
        <v>4</v>
      </c>
      <c r="BT71" s="185">
        <v>1</v>
      </c>
      <c r="BU71" s="199">
        <f t="shared" si="100"/>
        <v>10.416666666666666</v>
      </c>
      <c r="BV71" s="191">
        <f t="shared" si="101"/>
        <v>9</v>
      </c>
      <c r="BW71" s="187">
        <f t="shared" si="119"/>
        <v>2</v>
      </c>
      <c r="BX71" s="187">
        <f t="shared" si="120"/>
        <v>1</v>
      </c>
      <c r="BY71" s="248">
        <v>4</v>
      </c>
      <c r="BZ71" s="183">
        <f t="shared" si="102"/>
        <v>0</v>
      </c>
      <c r="CA71" s="77">
        <v>1</v>
      </c>
      <c r="CB71" s="186">
        <f t="shared" si="103"/>
        <v>4</v>
      </c>
      <c r="CC71" s="187">
        <f t="shared" si="121"/>
        <v>0</v>
      </c>
      <c r="CD71" s="187">
        <f t="shared" si="122"/>
        <v>1</v>
      </c>
      <c r="CE71" s="187">
        <f t="shared" si="123"/>
        <v>1</v>
      </c>
      <c r="CF71" s="184">
        <v>11.5</v>
      </c>
      <c r="CG71" s="183">
        <f t="shared" si="104"/>
        <v>1</v>
      </c>
      <c r="CH71" s="77">
        <v>1</v>
      </c>
      <c r="CI71" s="190">
        <f t="shared" si="105"/>
        <v>11.5</v>
      </c>
      <c r="CJ71" s="191">
        <f t="shared" si="124"/>
        <v>1</v>
      </c>
      <c r="CK71" s="195">
        <f t="shared" si="125"/>
        <v>1</v>
      </c>
      <c r="CL71" s="195">
        <f t="shared" si="126"/>
        <v>1</v>
      </c>
      <c r="CM71" s="197">
        <f t="shared" si="127"/>
        <v>9</v>
      </c>
      <c r="CN71" s="198">
        <f t="shared" si="128"/>
        <v>16</v>
      </c>
      <c r="CO71" s="198">
        <f t="shared" si="129"/>
        <v>7</v>
      </c>
      <c r="CP71" s="198">
        <f t="shared" si="130"/>
        <v>1</v>
      </c>
      <c r="CQ71" s="235" t="str">
        <f t="shared" si="131"/>
        <v xml:space="preserve">مؤجل (ة) </v>
      </c>
      <c r="CR71" s="244">
        <f t="shared" si="106"/>
        <v>9.6145833333333321</v>
      </c>
      <c r="CS71" s="34">
        <f t="shared" si="107"/>
        <v>46</v>
      </c>
      <c r="CT71" s="30" t="str">
        <f t="shared" si="108"/>
        <v xml:space="preserve">مؤجل (ة) </v>
      </c>
    </row>
    <row r="72" spans="1:98" s="28" customFormat="1" ht="15" customHeight="1">
      <c r="A72" s="1"/>
      <c r="B72" s="78">
        <v>26</v>
      </c>
      <c r="C72" s="80" t="s">
        <v>119</v>
      </c>
      <c r="D72" s="80" t="s">
        <v>38</v>
      </c>
      <c r="E72" s="77" t="str">
        <f t="shared" si="109"/>
        <v>لعقون</v>
      </c>
      <c r="F72" s="77" t="str">
        <f t="shared" si="110"/>
        <v xml:space="preserve"> سلمى</v>
      </c>
      <c r="G72" s="12">
        <v>8.75</v>
      </c>
      <c r="H72" s="9">
        <f t="shared" si="111"/>
        <v>0</v>
      </c>
      <c r="I72" s="9">
        <v>1</v>
      </c>
      <c r="J72" s="19">
        <v>20</v>
      </c>
      <c r="K72" s="9">
        <f t="shared" si="112"/>
        <v>6</v>
      </c>
      <c r="L72" s="9">
        <v>1</v>
      </c>
      <c r="M72" s="7">
        <v>15</v>
      </c>
      <c r="N72" s="9">
        <f t="shared" si="113"/>
        <v>0</v>
      </c>
      <c r="O72" s="9">
        <v>1</v>
      </c>
      <c r="P72" s="5">
        <f t="shared" si="69"/>
        <v>7.291666666666667</v>
      </c>
      <c r="Q72" s="53">
        <f t="shared" si="70"/>
        <v>6</v>
      </c>
      <c r="R72" s="53">
        <f t="shared" si="71"/>
        <v>3</v>
      </c>
      <c r="S72" s="53">
        <f t="shared" si="72"/>
        <v>1</v>
      </c>
      <c r="T72" s="7">
        <v>18.5</v>
      </c>
      <c r="U72" s="9">
        <f t="shared" si="73"/>
        <v>0</v>
      </c>
      <c r="V72" s="9">
        <v>1</v>
      </c>
      <c r="W72" s="12">
        <v>23</v>
      </c>
      <c r="X72" s="9">
        <f t="shared" si="74"/>
        <v>4</v>
      </c>
      <c r="Y72" s="9">
        <v>1</v>
      </c>
      <c r="Z72" s="126">
        <f t="shared" si="75"/>
        <v>10.375</v>
      </c>
      <c r="AA72" s="8">
        <f t="shared" si="76"/>
        <v>9</v>
      </c>
      <c r="AB72" s="8">
        <f t="shared" si="77"/>
        <v>2</v>
      </c>
      <c r="AC72" s="8">
        <f t="shared" si="78"/>
        <v>1</v>
      </c>
      <c r="AD72" s="151">
        <v>4.25</v>
      </c>
      <c r="AE72" s="9">
        <f t="shared" si="79"/>
        <v>0</v>
      </c>
      <c r="AF72" s="9">
        <v>1</v>
      </c>
      <c r="AG72" s="5">
        <f t="shared" si="80"/>
        <v>4.25</v>
      </c>
      <c r="AH72" s="8">
        <f t="shared" si="81"/>
        <v>0</v>
      </c>
      <c r="AI72" s="8">
        <f t="shared" si="82"/>
        <v>1</v>
      </c>
      <c r="AJ72" s="8">
        <f t="shared" si="83"/>
        <v>1</v>
      </c>
      <c r="AK72" s="55">
        <v>10.25</v>
      </c>
      <c r="AL72" s="9">
        <f t="shared" si="84"/>
        <v>1</v>
      </c>
      <c r="AM72" s="9">
        <v>1</v>
      </c>
      <c r="AN72" s="5">
        <f t="shared" si="85"/>
        <v>10.25</v>
      </c>
      <c r="AO72" s="8">
        <f t="shared" si="86"/>
        <v>1</v>
      </c>
      <c r="AP72" s="8">
        <f t="shared" si="87"/>
        <v>1</v>
      </c>
      <c r="AQ72" s="8">
        <f t="shared" si="88"/>
        <v>1</v>
      </c>
      <c r="AR72" s="49">
        <f t="shared" si="89"/>
        <v>8.3125</v>
      </c>
      <c r="AS72" s="50">
        <f t="shared" si="90"/>
        <v>16</v>
      </c>
      <c r="AT72" s="50" t="str">
        <f t="shared" si="91"/>
        <v xml:space="preserve">مؤجل (ة) </v>
      </c>
      <c r="AU72" s="50">
        <f t="shared" si="92"/>
        <v>4</v>
      </c>
      <c r="AV72" s="158" t="str">
        <f t="shared" si="93"/>
        <v xml:space="preserve">1 </v>
      </c>
      <c r="AW72" s="56" t="s">
        <v>40</v>
      </c>
      <c r="AX72" s="16"/>
      <c r="AY72" s="22">
        <v>26</v>
      </c>
      <c r="AZ72" s="128" t="str">
        <f t="shared" si="114"/>
        <v>لعقون</v>
      </c>
      <c r="BA72" s="128" t="str">
        <f t="shared" si="115"/>
        <v xml:space="preserve"> سلمى</v>
      </c>
      <c r="BB72" s="184">
        <v>11</v>
      </c>
      <c r="BC72" s="185">
        <f t="shared" si="94"/>
        <v>0</v>
      </c>
      <c r="BD72" s="185">
        <v>1</v>
      </c>
      <c r="BE72" s="184">
        <v>12</v>
      </c>
      <c r="BF72" s="185">
        <f t="shared" si="95"/>
        <v>0</v>
      </c>
      <c r="BG72" s="185">
        <v>1</v>
      </c>
      <c r="BH72" s="184">
        <v>10.5</v>
      </c>
      <c r="BI72" s="185">
        <f t="shared" si="96"/>
        <v>0</v>
      </c>
      <c r="BJ72" s="185">
        <v>1</v>
      </c>
      <c r="BK72" s="186">
        <f t="shared" si="97"/>
        <v>5.583333333333333</v>
      </c>
      <c r="BL72" s="187">
        <f t="shared" si="116"/>
        <v>0</v>
      </c>
      <c r="BM72" s="187">
        <f t="shared" si="117"/>
        <v>3</v>
      </c>
      <c r="BN72" s="187">
        <f t="shared" si="118"/>
        <v>1</v>
      </c>
      <c r="BO72" s="184">
        <v>16</v>
      </c>
      <c r="BP72" s="185">
        <f t="shared" si="98"/>
        <v>0</v>
      </c>
      <c r="BQ72" s="185">
        <v>1</v>
      </c>
      <c r="BR72" s="184">
        <v>15</v>
      </c>
      <c r="BS72" s="185">
        <f t="shared" si="99"/>
        <v>4</v>
      </c>
      <c r="BT72" s="185">
        <v>1</v>
      </c>
      <c r="BU72" s="199">
        <f t="shared" si="100"/>
        <v>10.333333333333334</v>
      </c>
      <c r="BV72" s="191">
        <f t="shared" si="101"/>
        <v>9</v>
      </c>
      <c r="BW72" s="187">
        <f t="shared" si="119"/>
        <v>2</v>
      </c>
      <c r="BX72" s="187">
        <f t="shared" si="120"/>
        <v>1</v>
      </c>
      <c r="BY72" s="248">
        <v>8</v>
      </c>
      <c r="BZ72" s="183">
        <f t="shared" si="102"/>
        <v>0</v>
      </c>
      <c r="CA72" s="77">
        <v>1</v>
      </c>
      <c r="CB72" s="186">
        <f t="shared" si="103"/>
        <v>8</v>
      </c>
      <c r="CC72" s="187">
        <f t="shared" si="121"/>
        <v>0</v>
      </c>
      <c r="CD72" s="187">
        <f t="shared" si="122"/>
        <v>1</v>
      </c>
      <c r="CE72" s="187">
        <f t="shared" si="123"/>
        <v>1</v>
      </c>
      <c r="CF72" s="184">
        <v>11.62</v>
      </c>
      <c r="CG72" s="183">
        <f t="shared" si="104"/>
        <v>1</v>
      </c>
      <c r="CH72" s="77">
        <v>1</v>
      </c>
      <c r="CI72" s="190">
        <f t="shared" si="105"/>
        <v>11.62</v>
      </c>
      <c r="CJ72" s="191">
        <f t="shared" si="124"/>
        <v>1</v>
      </c>
      <c r="CK72" s="195">
        <f t="shared" si="125"/>
        <v>1</v>
      </c>
      <c r="CL72" s="195">
        <f t="shared" si="126"/>
        <v>1</v>
      </c>
      <c r="CM72" s="197">
        <f t="shared" si="127"/>
        <v>7.6472727272727274</v>
      </c>
      <c r="CN72" s="198">
        <f t="shared" si="128"/>
        <v>10</v>
      </c>
      <c r="CO72" s="198">
        <f t="shared" si="129"/>
        <v>7</v>
      </c>
      <c r="CP72" s="198">
        <f t="shared" si="130"/>
        <v>1</v>
      </c>
      <c r="CQ72" s="235" t="str">
        <f t="shared" si="131"/>
        <v xml:space="preserve">مؤجل (ة) </v>
      </c>
      <c r="CR72" s="244">
        <f t="shared" si="106"/>
        <v>7.9798863636363642</v>
      </c>
      <c r="CS72" s="34">
        <f t="shared" si="107"/>
        <v>26</v>
      </c>
      <c r="CT72" s="30" t="str">
        <f t="shared" si="108"/>
        <v xml:space="preserve">مؤجل (ة) </v>
      </c>
    </row>
    <row r="73" spans="1:98" s="28" customFormat="1" ht="15" customHeight="1">
      <c r="A73" s="1"/>
      <c r="B73" s="78">
        <v>27</v>
      </c>
      <c r="C73" s="80" t="s">
        <v>120</v>
      </c>
      <c r="D73" s="80" t="s">
        <v>30</v>
      </c>
      <c r="E73" s="77" t="str">
        <f t="shared" si="109"/>
        <v>مجماج</v>
      </c>
      <c r="F73" s="77" t="str">
        <f t="shared" si="110"/>
        <v xml:space="preserve"> مريم</v>
      </c>
      <c r="G73" s="12">
        <v>27</v>
      </c>
      <c r="H73" s="9">
        <f t="shared" si="111"/>
        <v>6</v>
      </c>
      <c r="I73" s="9">
        <v>1</v>
      </c>
      <c r="J73" s="19">
        <v>22.5</v>
      </c>
      <c r="K73" s="9">
        <f t="shared" si="112"/>
        <v>6</v>
      </c>
      <c r="L73" s="9">
        <v>1</v>
      </c>
      <c r="M73" s="7">
        <v>26.75</v>
      </c>
      <c r="N73" s="9">
        <f t="shared" si="113"/>
        <v>6</v>
      </c>
      <c r="O73" s="9">
        <v>1</v>
      </c>
      <c r="P73" s="5">
        <f t="shared" si="69"/>
        <v>12.708333333333334</v>
      </c>
      <c r="Q73" s="53">
        <f t="shared" si="70"/>
        <v>18</v>
      </c>
      <c r="R73" s="53">
        <f t="shared" si="71"/>
        <v>3</v>
      </c>
      <c r="S73" s="53">
        <f t="shared" si="72"/>
        <v>1</v>
      </c>
      <c r="T73" s="7">
        <v>24.25</v>
      </c>
      <c r="U73" s="9">
        <f t="shared" si="73"/>
        <v>5</v>
      </c>
      <c r="V73" s="9">
        <v>1</v>
      </c>
      <c r="W73" s="12">
        <v>28</v>
      </c>
      <c r="X73" s="9">
        <f t="shared" si="74"/>
        <v>4</v>
      </c>
      <c r="Y73" s="9">
        <v>1</v>
      </c>
      <c r="Z73" s="126">
        <f t="shared" si="75"/>
        <v>13.0625</v>
      </c>
      <c r="AA73" s="8">
        <f t="shared" si="76"/>
        <v>9</v>
      </c>
      <c r="AB73" s="8">
        <f t="shared" si="77"/>
        <v>2</v>
      </c>
      <c r="AC73" s="8">
        <f t="shared" si="78"/>
        <v>1</v>
      </c>
      <c r="AD73" s="151">
        <v>9</v>
      </c>
      <c r="AE73" s="9">
        <f t="shared" si="79"/>
        <v>0</v>
      </c>
      <c r="AF73" s="9">
        <v>1</v>
      </c>
      <c r="AG73" s="5">
        <f t="shared" si="80"/>
        <v>9</v>
      </c>
      <c r="AH73" s="8">
        <f t="shared" si="81"/>
        <v>0</v>
      </c>
      <c r="AI73" s="8">
        <f t="shared" si="82"/>
        <v>1</v>
      </c>
      <c r="AJ73" s="8">
        <f t="shared" si="83"/>
        <v>1</v>
      </c>
      <c r="AK73" s="55">
        <v>17.25</v>
      </c>
      <c r="AL73" s="9">
        <f t="shared" si="84"/>
        <v>1</v>
      </c>
      <c r="AM73" s="9">
        <v>1</v>
      </c>
      <c r="AN73" s="5">
        <f t="shared" si="85"/>
        <v>17.25</v>
      </c>
      <c r="AO73" s="8">
        <f t="shared" si="86"/>
        <v>1</v>
      </c>
      <c r="AP73" s="8">
        <f t="shared" si="87"/>
        <v>1</v>
      </c>
      <c r="AQ73" s="8">
        <f t="shared" si="88"/>
        <v>1</v>
      </c>
      <c r="AR73" s="49">
        <f t="shared" si="89"/>
        <v>12.895833333333334</v>
      </c>
      <c r="AS73" s="50">
        <f t="shared" si="90"/>
        <v>30</v>
      </c>
      <c r="AT73" s="50" t="str">
        <f t="shared" si="91"/>
        <v xml:space="preserve">ناجح(ة)  </v>
      </c>
      <c r="AU73" s="50">
        <f t="shared" si="92"/>
        <v>4</v>
      </c>
      <c r="AV73" s="158" t="str">
        <f t="shared" si="93"/>
        <v xml:space="preserve">1 </v>
      </c>
      <c r="AW73" s="56" t="s">
        <v>40</v>
      </c>
      <c r="AX73" s="16"/>
      <c r="AY73" s="70">
        <v>27</v>
      </c>
      <c r="AZ73" s="128" t="str">
        <f t="shared" si="114"/>
        <v>مجماج</v>
      </c>
      <c r="BA73" s="128" t="str">
        <f t="shared" si="115"/>
        <v xml:space="preserve"> مريم</v>
      </c>
      <c r="BB73" s="184">
        <v>22.75</v>
      </c>
      <c r="BC73" s="185">
        <f t="shared" si="94"/>
        <v>6</v>
      </c>
      <c r="BD73" s="185">
        <v>1</v>
      </c>
      <c r="BE73" s="184">
        <v>29.25</v>
      </c>
      <c r="BF73" s="185">
        <f t="shared" si="95"/>
        <v>6</v>
      </c>
      <c r="BG73" s="185">
        <v>1</v>
      </c>
      <c r="BH73" s="184">
        <v>11</v>
      </c>
      <c r="BI73" s="185">
        <f t="shared" si="96"/>
        <v>0</v>
      </c>
      <c r="BJ73" s="185">
        <v>1</v>
      </c>
      <c r="BK73" s="186">
        <f t="shared" si="97"/>
        <v>10.5</v>
      </c>
      <c r="BL73" s="187">
        <f t="shared" si="116"/>
        <v>18</v>
      </c>
      <c r="BM73" s="187">
        <f t="shared" si="117"/>
        <v>3</v>
      </c>
      <c r="BN73" s="187">
        <f t="shared" si="118"/>
        <v>1</v>
      </c>
      <c r="BO73" s="184">
        <v>24.5</v>
      </c>
      <c r="BP73" s="185">
        <f t="shared" si="98"/>
        <v>5</v>
      </c>
      <c r="BQ73" s="185">
        <v>1</v>
      </c>
      <c r="BR73" s="184">
        <v>16</v>
      </c>
      <c r="BS73" s="185">
        <f t="shared" si="99"/>
        <v>4</v>
      </c>
      <c r="BT73" s="185">
        <v>1</v>
      </c>
      <c r="BU73" s="199">
        <f t="shared" si="100"/>
        <v>13.5</v>
      </c>
      <c r="BV73" s="191">
        <f t="shared" si="101"/>
        <v>9</v>
      </c>
      <c r="BW73" s="187">
        <f t="shared" si="119"/>
        <v>2</v>
      </c>
      <c r="BX73" s="187">
        <f t="shared" si="120"/>
        <v>1</v>
      </c>
      <c r="BY73" s="248">
        <v>12</v>
      </c>
      <c r="BZ73" s="183">
        <f t="shared" si="102"/>
        <v>2</v>
      </c>
      <c r="CA73" s="77">
        <v>1</v>
      </c>
      <c r="CB73" s="186">
        <f t="shared" si="103"/>
        <v>12</v>
      </c>
      <c r="CC73" s="187">
        <f t="shared" si="121"/>
        <v>2</v>
      </c>
      <c r="CD73" s="187">
        <f t="shared" si="122"/>
        <v>1</v>
      </c>
      <c r="CE73" s="187">
        <f t="shared" si="123"/>
        <v>1</v>
      </c>
      <c r="CF73" s="184">
        <v>17.75</v>
      </c>
      <c r="CG73" s="183">
        <f t="shared" si="104"/>
        <v>1</v>
      </c>
      <c r="CH73" s="77">
        <v>1</v>
      </c>
      <c r="CI73" s="190">
        <f t="shared" si="105"/>
        <v>17.75</v>
      </c>
      <c r="CJ73" s="191">
        <f t="shared" si="124"/>
        <v>1</v>
      </c>
      <c r="CK73" s="195">
        <f t="shared" si="125"/>
        <v>1</v>
      </c>
      <c r="CL73" s="195">
        <f t="shared" si="126"/>
        <v>1</v>
      </c>
      <c r="CM73" s="197">
        <f t="shared" si="127"/>
        <v>12.113636363636363</v>
      </c>
      <c r="CN73" s="198">
        <f t="shared" si="128"/>
        <v>30</v>
      </c>
      <c r="CO73" s="198">
        <f t="shared" si="129"/>
        <v>7</v>
      </c>
      <c r="CP73" s="198">
        <f t="shared" si="130"/>
        <v>1</v>
      </c>
      <c r="CQ73" s="235" t="str">
        <f t="shared" si="131"/>
        <v xml:space="preserve">ناجح (ة) الدورة الاولى  </v>
      </c>
      <c r="CR73" s="244">
        <f t="shared" si="106"/>
        <v>12.504734848484848</v>
      </c>
      <c r="CS73" s="34">
        <f t="shared" si="107"/>
        <v>60</v>
      </c>
      <c r="CT73" s="30" t="str">
        <f t="shared" si="108"/>
        <v xml:space="preserve">ناجح (ة) الدورة الاولى  </v>
      </c>
    </row>
    <row r="74" spans="1:98" s="28" customFormat="1" ht="15" customHeight="1" thickBot="1">
      <c r="A74" s="1"/>
      <c r="B74" s="78">
        <v>28</v>
      </c>
      <c r="C74" s="80" t="s">
        <v>121</v>
      </c>
      <c r="D74" s="80" t="s">
        <v>122</v>
      </c>
      <c r="E74" s="77" t="str">
        <f t="shared" si="109"/>
        <v xml:space="preserve">مسعادي </v>
      </c>
      <c r="F74" s="77" t="str">
        <f t="shared" si="110"/>
        <v xml:space="preserve"> مسعود</v>
      </c>
      <c r="G74" s="12">
        <v>25</v>
      </c>
      <c r="H74" s="9">
        <f t="shared" si="111"/>
        <v>6</v>
      </c>
      <c r="I74" s="9">
        <v>1</v>
      </c>
      <c r="J74" s="19">
        <v>22.75</v>
      </c>
      <c r="K74" s="9">
        <f t="shared" si="112"/>
        <v>6</v>
      </c>
      <c r="L74" s="9">
        <v>1</v>
      </c>
      <c r="M74" s="7">
        <v>25.75</v>
      </c>
      <c r="N74" s="9">
        <f t="shared" si="113"/>
        <v>6</v>
      </c>
      <c r="O74" s="9">
        <v>1</v>
      </c>
      <c r="P74" s="5">
        <f t="shared" si="69"/>
        <v>12.25</v>
      </c>
      <c r="Q74" s="53">
        <f t="shared" si="70"/>
        <v>18</v>
      </c>
      <c r="R74" s="53">
        <f t="shared" si="71"/>
        <v>3</v>
      </c>
      <c r="S74" s="53">
        <f t="shared" si="72"/>
        <v>1</v>
      </c>
      <c r="T74" s="7">
        <v>31.75</v>
      </c>
      <c r="U74" s="9">
        <f t="shared" si="73"/>
        <v>5</v>
      </c>
      <c r="V74" s="9">
        <v>1</v>
      </c>
      <c r="W74" s="12">
        <v>28</v>
      </c>
      <c r="X74" s="9">
        <f t="shared" si="74"/>
        <v>4</v>
      </c>
      <c r="Y74" s="9">
        <v>1</v>
      </c>
      <c r="Z74" s="126">
        <f t="shared" si="75"/>
        <v>14.9375</v>
      </c>
      <c r="AA74" s="8">
        <f t="shared" si="76"/>
        <v>9</v>
      </c>
      <c r="AB74" s="8">
        <f t="shared" si="77"/>
        <v>2</v>
      </c>
      <c r="AC74" s="8">
        <f t="shared" si="78"/>
        <v>1</v>
      </c>
      <c r="AD74" s="151">
        <v>11</v>
      </c>
      <c r="AE74" s="9">
        <f t="shared" si="79"/>
        <v>2</v>
      </c>
      <c r="AF74" s="9">
        <v>1</v>
      </c>
      <c r="AG74" s="5">
        <f t="shared" si="80"/>
        <v>11</v>
      </c>
      <c r="AH74" s="8">
        <f t="shared" si="81"/>
        <v>2</v>
      </c>
      <c r="AI74" s="8">
        <f t="shared" si="82"/>
        <v>1</v>
      </c>
      <c r="AJ74" s="8">
        <f t="shared" si="83"/>
        <v>1</v>
      </c>
      <c r="AK74" s="55">
        <v>18.75</v>
      </c>
      <c r="AL74" s="9">
        <f t="shared" si="84"/>
        <v>1</v>
      </c>
      <c r="AM74" s="9">
        <v>1</v>
      </c>
      <c r="AN74" s="5">
        <f t="shared" si="85"/>
        <v>18.75</v>
      </c>
      <c r="AO74" s="8">
        <f t="shared" si="86"/>
        <v>1</v>
      </c>
      <c r="AP74" s="8">
        <f t="shared" si="87"/>
        <v>1</v>
      </c>
      <c r="AQ74" s="8">
        <f t="shared" si="88"/>
        <v>1</v>
      </c>
      <c r="AR74" s="49">
        <f t="shared" si="89"/>
        <v>13.583333333333334</v>
      </c>
      <c r="AS74" s="50">
        <f t="shared" si="90"/>
        <v>30</v>
      </c>
      <c r="AT74" s="50" t="str">
        <f t="shared" si="91"/>
        <v xml:space="preserve">ناجح(ة)  </v>
      </c>
      <c r="AU74" s="50">
        <f t="shared" si="92"/>
        <v>4</v>
      </c>
      <c r="AV74" s="158" t="str">
        <f t="shared" si="93"/>
        <v xml:space="preserve">1 </v>
      </c>
      <c r="AW74" s="56" t="s">
        <v>40</v>
      </c>
      <c r="AX74" s="16"/>
      <c r="AY74" s="22">
        <v>28</v>
      </c>
      <c r="AZ74" s="128" t="str">
        <f t="shared" si="114"/>
        <v xml:space="preserve">مسعادي </v>
      </c>
      <c r="BA74" s="128" t="str">
        <f t="shared" si="115"/>
        <v xml:space="preserve"> مسعود</v>
      </c>
      <c r="BB74" s="184">
        <v>30.5</v>
      </c>
      <c r="BC74" s="185">
        <f t="shared" si="94"/>
        <v>6</v>
      </c>
      <c r="BD74" s="185">
        <v>1</v>
      </c>
      <c r="BE74" s="184">
        <v>37</v>
      </c>
      <c r="BF74" s="185">
        <f t="shared" si="95"/>
        <v>6</v>
      </c>
      <c r="BG74" s="185">
        <v>1</v>
      </c>
      <c r="BH74" s="184">
        <v>23.5</v>
      </c>
      <c r="BI74" s="185">
        <f t="shared" si="96"/>
        <v>6</v>
      </c>
      <c r="BJ74" s="185">
        <v>1</v>
      </c>
      <c r="BK74" s="186">
        <f t="shared" si="97"/>
        <v>15.166666666666666</v>
      </c>
      <c r="BL74" s="201">
        <f t="shared" si="116"/>
        <v>18</v>
      </c>
      <c r="BM74" s="201">
        <f t="shared" si="117"/>
        <v>3</v>
      </c>
      <c r="BN74" s="201">
        <f t="shared" si="118"/>
        <v>1</v>
      </c>
      <c r="BO74" s="203">
        <v>28</v>
      </c>
      <c r="BP74" s="202">
        <f t="shared" si="98"/>
        <v>5</v>
      </c>
      <c r="BQ74" s="185">
        <v>1</v>
      </c>
      <c r="BR74" s="203">
        <v>15</v>
      </c>
      <c r="BS74" s="202">
        <f t="shared" si="99"/>
        <v>4</v>
      </c>
      <c r="BT74" s="202">
        <v>1</v>
      </c>
      <c r="BU74" s="204">
        <f t="shared" si="100"/>
        <v>14.333333333333334</v>
      </c>
      <c r="BV74" s="191">
        <f t="shared" si="101"/>
        <v>9</v>
      </c>
      <c r="BW74" s="187">
        <f t="shared" si="119"/>
        <v>2</v>
      </c>
      <c r="BX74" s="187">
        <f t="shared" si="120"/>
        <v>1</v>
      </c>
      <c r="BY74" s="251">
        <v>8</v>
      </c>
      <c r="BZ74" s="182">
        <f t="shared" si="102"/>
        <v>0</v>
      </c>
      <c r="CA74" s="205">
        <v>1</v>
      </c>
      <c r="CB74" s="206">
        <f t="shared" si="103"/>
        <v>8</v>
      </c>
      <c r="CC74" s="187">
        <f t="shared" si="121"/>
        <v>0</v>
      </c>
      <c r="CD74" s="187">
        <f t="shared" si="122"/>
        <v>1</v>
      </c>
      <c r="CE74" s="187">
        <f t="shared" si="123"/>
        <v>1</v>
      </c>
      <c r="CF74" s="203">
        <v>18</v>
      </c>
      <c r="CG74" s="182">
        <f t="shared" si="104"/>
        <v>1</v>
      </c>
      <c r="CH74" s="205">
        <v>1</v>
      </c>
      <c r="CI74" s="207">
        <f t="shared" si="105"/>
        <v>18</v>
      </c>
      <c r="CJ74" s="208">
        <f t="shared" si="124"/>
        <v>1</v>
      </c>
      <c r="CK74" s="195">
        <f t="shared" si="125"/>
        <v>1</v>
      </c>
      <c r="CL74" s="195">
        <f t="shared" si="126"/>
        <v>1</v>
      </c>
      <c r="CM74" s="197">
        <f t="shared" si="127"/>
        <v>14.545454545454545</v>
      </c>
      <c r="CN74" s="198">
        <f t="shared" si="128"/>
        <v>30</v>
      </c>
      <c r="CO74" s="198">
        <f t="shared" si="129"/>
        <v>7</v>
      </c>
      <c r="CP74" s="198">
        <f t="shared" si="130"/>
        <v>1</v>
      </c>
      <c r="CQ74" s="235" t="str">
        <f t="shared" si="131"/>
        <v xml:space="preserve">ناجح (ة) الدورة الاولى  </v>
      </c>
      <c r="CR74" s="244">
        <f t="shared" si="106"/>
        <v>14.064393939393939</v>
      </c>
      <c r="CS74" s="34">
        <f t="shared" si="107"/>
        <v>60</v>
      </c>
      <c r="CT74" s="30" t="str">
        <f t="shared" si="108"/>
        <v xml:space="preserve">ناجح (ة) الدورة الاولى  </v>
      </c>
    </row>
    <row r="75" spans="1:98" s="84" customFormat="1" ht="15" customHeight="1">
      <c r="B75" s="474" t="s">
        <v>278</v>
      </c>
      <c r="C75" s="474"/>
      <c r="D75" s="474"/>
      <c r="E75" s="495" t="s">
        <v>64</v>
      </c>
      <c r="F75" s="496"/>
      <c r="G75" s="366" t="s">
        <v>275</v>
      </c>
      <c r="H75" s="366"/>
      <c r="I75" s="366"/>
      <c r="J75" s="366" t="s">
        <v>274</v>
      </c>
      <c r="K75" s="366"/>
      <c r="L75" s="366"/>
      <c r="M75" s="366" t="s">
        <v>273</v>
      </c>
      <c r="N75" s="366"/>
      <c r="O75" s="366"/>
      <c r="T75" s="366" t="s">
        <v>277</v>
      </c>
      <c r="U75" s="366"/>
      <c r="V75" s="366"/>
      <c r="W75" s="366" t="s">
        <v>276</v>
      </c>
      <c r="X75" s="366"/>
      <c r="Y75" s="366"/>
      <c r="Z75" s="107"/>
      <c r="AD75" s="366" t="s">
        <v>272</v>
      </c>
      <c r="AE75" s="366"/>
      <c r="AF75" s="366"/>
      <c r="AK75" s="366" t="s">
        <v>290</v>
      </c>
      <c r="AL75" s="366"/>
      <c r="AM75" s="366"/>
      <c r="AR75" s="407" t="s">
        <v>65</v>
      </c>
      <c r="AS75" s="407"/>
      <c r="AT75" s="407"/>
      <c r="AU75" s="407"/>
      <c r="AV75" s="407"/>
      <c r="AW75" s="104"/>
      <c r="AX75" s="16"/>
      <c r="AY75" s="461" t="s">
        <v>278</v>
      </c>
      <c r="AZ75" s="462"/>
      <c r="BA75" s="463"/>
      <c r="BB75" s="389" t="s">
        <v>273</v>
      </c>
      <c r="BC75" s="390"/>
      <c r="BD75" s="391"/>
      <c r="BE75" s="389" t="s">
        <v>314</v>
      </c>
      <c r="BF75" s="391"/>
      <c r="BG75" s="389" t="s">
        <v>307</v>
      </c>
      <c r="BH75" s="390"/>
      <c r="BI75" s="391"/>
      <c r="BJ75" s="257"/>
      <c r="BK75" s="259"/>
      <c r="BL75" s="395" t="s">
        <v>276</v>
      </c>
      <c r="BM75" s="396"/>
      <c r="BN75" s="396"/>
      <c r="BO75" s="396"/>
      <c r="BP75" s="397"/>
      <c r="BQ75" s="256"/>
      <c r="BR75" s="411" t="s">
        <v>304</v>
      </c>
      <c r="BS75" s="412"/>
      <c r="BT75" s="412"/>
      <c r="BU75" s="413"/>
      <c r="BV75" s="257"/>
      <c r="BW75" s="257"/>
      <c r="BX75" s="257"/>
      <c r="BY75" s="417" t="s">
        <v>312</v>
      </c>
      <c r="BZ75" s="418"/>
      <c r="CA75" s="418"/>
      <c r="CB75" s="419"/>
      <c r="CC75" s="257"/>
      <c r="CD75" s="257"/>
      <c r="CE75" s="257"/>
      <c r="CF75" s="411" t="s">
        <v>290</v>
      </c>
      <c r="CG75" s="412"/>
      <c r="CH75" s="412"/>
      <c r="CI75" s="412"/>
      <c r="CJ75" s="413"/>
      <c r="CK75" s="180"/>
      <c r="CL75" s="180"/>
      <c r="CM75" s="408" t="s">
        <v>6</v>
      </c>
      <c r="CN75" s="408"/>
      <c r="CO75" s="408"/>
      <c r="CP75" s="408"/>
      <c r="CQ75" s="408"/>
      <c r="CR75" s="408"/>
      <c r="CS75" s="23"/>
      <c r="CT75" s="23"/>
    </row>
    <row r="76" spans="1:98" s="84" customFormat="1" ht="39.75" customHeight="1" thickBot="1">
      <c r="B76" s="474"/>
      <c r="C76" s="474"/>
      <c r="D76" s="474"/>
      <c r="E76" s="497"/>
      <c r="F76" s="498"/>
      <c r="G76" s="366"/>
      <c r="H76" s="366"/>
      <c r="I76" s="366"/>
      <c r="J76" s="366"/>
      <c r="K76" s="366"/>
      <c r="L76" s="366"/>
      <c r="M76" s="366"/>
      <c r="N76" s="366"/>
      <c r="O76" s="366"/>
      <c r="T76" s="366"/>
      <c r="U76" s="366"/>
      <c r="V76" s="366"/>
      <c r="W76" s="366"/>
      <c r="X76" s="366"/>
      <c r="Y76" s="366"/>
      <c r="Z76" s="107"/>
      <c r="AD76" s="366"/>
      <c r="AE76" s="366"/>
      <c r="AF76" s="366"/>
      <c r="AK76" s="366"/>
      <c r="AL76" s="366"/>
      <c r="AM76" s="366"/>
      <c r="AR76" s="104"/>
      <c r="AS76" s="104"/>
      <c r="AT76" s="104"/>
      <c r="AU76" s="104"/>
      <c r="AV76" s="104"/>
      <c r="AW76" s="104"/>
      <c r="AX76" s="16"/>
      <c r="AY76" s="464"/>
      <c r="AZ76" s="465"/>
      <c r="BA76" s="466"/>
      <c r="BB76" s="392"/>
      <c r="BC76" s="393"/>
      <c r="BD76" s="394"/>
      <c r="BE76" s="392"/>
      <c r="BF76" s="394"/>
      <c r="BG76" s="392"/>
      <c r="BH76" s="393"/>
      <c r="BI76" s="394"/>
      <c r="BJ76" s="257"/>
      <c r="BK76" s="259"/>
      <c r="BL76" s="398"/>
      <c r="BM76" s="399"/>
      <c r="BN76" s="399"/>
      <c r="BO76" s="399"/>
      <c r="BP76" s="400"/>
      <c r="BQ76" s="258"/>
      <c r="BR76" s="414"/>
      <c r="BS76" s="415"/>
      <c r="BT76" s="415"/>
      <c r="BU76" s="416"/>
      <c r="BV76" s="257"/>
      <c r="BW76" s="257"/>
      <c r="BX76" s="257"/>
      <c r="BY76" s="420"/>
      <c r="BZ76" s="421"/>
      <c r="CA76" s="421"/>
      <c r="CB76" s="422"/>
      <c r="CC76" s="257"/>
      <c r="CD76" s="257"/>
      <c r="CE76" s="257"/>
      <c r="CF76" s="414"/>
      <c r="CG76" s="415"/>
      <c r="CH76" s="415"/>
      <c r="CI76" s="415"/>
      <c r="CJ76" s="416"/>
      <c r="CK76" s="181"/>
      <c r="CL76" s="181"/>
      <c r="CM76" s="409"/>
      <c r="CN76" s="409"/>
      <c r="CO76" s="409"/>
      <c r="CP76" s="409"/>
      <c r="CQ76" s="409"/>
      <c r="CR76" s="409"/>
      <c r="CS76" s="23"/>
      <c r="CT76" s="23"/>
    </row>
    <row r="77" spans="1:98" s="84" customFormat="1" ht="15" hidden="1" customHeight="1">
      <c r="B77" s="103"/>
      <c r="C77" s="95"/>
      <c r="D77" s="95"/>
      <c r="E77" s="124"/>
      <c r="F77" s="124"/>
      <c r="G77" s="23"/>
      <c r="H77" s="23"/>
      <c r="I77" s="23"/>
      <c r="J77" s="23"/>
      <c r="K77" s="23"/>
      <c r="L77" s="23"/>
      <c r="M77" s="23"/>
      <c r="N77" s="23"/>
      <c r="O77" s="23"/>
      <c r="T77" s="23"/>
      <c r="U77" s="23"/>
      <c r="V77" s="23"/>
      <c r="W77" s="23"/>
      <c r="X77" s="23"/>
      <c r="Y77" s="23"/>
      <c r="Z77" s="107"/>
      <c r="AD77" s="108"/>
      <c r="AE77" s="23"/>
      <c r="AF77" s="23"/>
      <c r="AK77" s="23"/>
      <c r="AL77" s="23"/>
      <c r="AM77" s="23"/>
      <c r="AR77" s="104"/>
      <c r="AS77" s="104"/>
      <c r="AT77" s="104"/>
      <c r="AU77" s="104"/>
      <c r="AV77" s="104"/>
      <c r="AW77" s="104"/>
      <c r="AX77" s="16"/>
      <c r="AZ77" s="129"/>
      <c r="BA77" s="129"/>
      <c r="BB77" s="105"/>
      <c r="BE77" s="105"/>
      <c r="BH77" s="105"/>
      <c r="BK77" s="105"/>
      <c r="BO77" s="105"/>
      <c r="BR77" s="105"/>
      <c r="BU77" s="106"/>
      <c r="BY77" s="252"/>
      <c r="CB77" s="105"/>
      <c r="CF77" s="105"/>
      <c r="CM77" s="23"/>
      <c r="CN77" s="23"/>
      <c r="CO77" s="23"/>
      <c r="CP77" s="23"/>
      <c r="CQ77" s="236"/>
      <c r="CR77" s="241"/>
      <c r="CS77" s="23"/>
      <c r="CT77" s="23"/>
    </row>
    <row r="78" spans="1:98" s="1" customFormat="1" ht="9.75" customHeight="1" thickBot="1">
      <c r="B78" s="111"/>
      <c r="C78" s="280"/>
      <c r="D78" s="280"/>
      <c r="E78" s="279"/>
      <c r="F78" s="279"/>
      <c r="G78" s="279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25"/>
      <c r="AA78" s="112"/>
      <c r="AB78" s="112"/>
      <c r="AC78" s="112"/>
      <c r="AD78" s="149"/>
      <c r="AE78" s="112"/>
      <c r="AF78" s="112"/>
      <c r="AG78" s="112"/>
      <c r="AH78" s="112"/>
      <c r="AI78" s="112"/>
      <c r="AJ78" s="112"/>
      <c r="AK78" s="112"/>
      <c r="AL78" s="112"/>
      <c r="AM78" s="112"/>
      <c r="AW78" s="99"/>
      <c r="AY78" s="102"/>
      <c r="AZ78" s="127"/>
      <c r="BO78" s="20"/>
      <c r="BR78" s="20"/>
      <c r="BY78" s="83"/>
      <c r="CH78" s="98"/>
      <c r="CM78" s="177"/>
      <c r="CN78" s="177"/>
      <c r="CO78" s="177"/>
      <c r="CP78" s="177"/>
      <c r="CQ78" s="97"/>
      <c r="CR78" s="240"/>
      <c r="CS78" s="83"/>
      <c r="CT78" s="83"/>
    </row>
    <row r="79" spans="1:98" s="1" customFormat="1" ht="14.25" customHeight="1">
      <c r="B79" s="111"/>
      <c r="C79" s="6" t="s">
        <v>33</v>
      </c>
      <c r="D79" s="79"/>
      <c r="E79" s="232" t="s">
        <v>18</v>
      </c>
      <c r="F79" s="113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220" t="s">
        <v>260</v>
      </c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2"/>
      <c r="AI79" s="112"/>
      <c r="AJ79" s="112"/>
      <c r="AK79" s="114" t="s">
        <v>59</v>
      </c>
      <c r="AL79" s="112"/>
      <c r="AM79" s="112"/>
      <c r="AN79" s="112"/>
      <c r="AO79" s="123"/>
      <c r="AP79" s="123"/>
      <c r="AQ79" s="123"/>
      <c r="AR79" s="279" t="s">
        <v>40</v>
      </c>
      <c r="AS79" s="279"/>
      <c r="AT79" s="279"/>
      <c r="AW79" s="99"/>
      <c r="AY79" s="177"/>
      <c r="AZ79" s="177"/>
      <c r="BA79" s="177"/>
      <c r="BB79" s="177"/>
      <c r="BC79" s="177"/>
      <c r="BD79" s="177"/>
      <c r="BE79" s="177"/>
      <c r="BK79" s="486" t="s">
        <v>211</v>
      </c>
      <c r="BL79" s="487"/>
      <c r="BM79" s="487"/>
      <c r="BN79" s="487"/>
      <c r="BO79" s="487"/>
      <c r="BP79" s="487"/>
      <c r="BQ79" s="487"/>
      <c r="BR79" s="487"/>
      <c r="BS79" s="487"/>
      <c r="BT79" s="487"/>
      <c r="BU79" s="487"/>
      <c r="BV79" s="487"/>
      <c r="BW79" s="487"/>
      <c r="BX79" s="487"/>
      <c r="BY79" s="487"/>
      <c r="BZ79" s="487"/>
      <c r="CA79" s="487"/>
      <c r="CB79" s="488"/>
      <c r="CF79" s="279" t="s">
        <v>59</v>
      </c>
      <c r="CG79" s="279"/>
      <c r="CH79" s="279"/>
      <c r="CI79" s="279"/>
      <c r="CJ79" s="279"/>
      <c r="CK79" s="279" t="s">
        <v>40</v>
      </c>
      <c r="CL79" s="279"/>
      <c r="CM79" s="279"/>
      <c r="CN79" s="279"/>
      <c r="CO79" s="279"/>
      <c r="CP79" s="279"/>
      <c r="CQ79" s="279"/>
      <c r="CR79" s="240"/>
      <c r="CS79" s="83"/>
      <c r="CT79" s="83"/>
    </row>
    <row r="80" spans="1:98" s="1" customFormat="1" ht="21.75" thickBot="1">
      <c r="B80" s="111"/>
      <c r="C80" s="2" t="s">
        <v>34</v>
      </c>
      <c r="D80" s="167"/>
      <c r="E80" s="113"/>
      <c r="F80" s="113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225" t="s">
        <v>244</v>
      </c>
      <c r="R80" s="226"/>
      <c r="S80" s="226"/>
      <c r="T80" s="226"/>
      <c r="U80" s="226"/>
      <c r="V80" s="226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7"/>
      <c r="AI80" s="112"/>
      <c r="AJ80" s="112"/>
      <c r="AK80" s="123" t="s">
        <v>57</v>
      </c>
      <c r="AL80" s="123"/>
      <c r="AM80" s="123"/>
      <c r="AN80" s="123"/>
      <c r="AO80" s="123"/>
      <c r="AP80" s="123"/>
      <c r="AQ80" s="123"/>
      <c r="AR80" s="376">
        <f ca="1">TODAY()</f>
        <v>43655</v>
      </c>
      <c r="AS80" s="376"/>
      <c r="AT80" s="376"/>
      <c r="AU80" s="99"/>
      <c r="AV80" s="114"/>
      <c r="AW80" s="99"/>
      <c r="AY80" s="224" t="s">
        <v>18</v>
      </c>
      <c r="AZ80" s="224"/>
      <c r="BA80" s="224"/>
      <c r="BK80" s="458" t="s">
        <v>244</v>
      </c>
      <c r="BL80" s="459"/>
      <c r="BM80" s="459"/>
      <c r="BN80" s="459"/>
      <c r="BO80" s="459"/>
      <c r="BP80" s="459"/>
      <c r="BQ80" s="459"/>
      <c r="BR80" s="459"/>
      <c r="BS80" s="459"/>
      <c r="BT80" s="459"/>
      <c r="BU80" s="459"/>
      <c r="BV80" s="459"/>
      <c r="BW80" s="459"/>
      <c r="BX80" s="459"/>
      <c r="BY80" s="459"/>
      <c r="BZ80" s="459"/>
      <c r="CA80" s="459"/>
      <c r="CB80" s="460"/>
      <c r="CF80" s="280" t="s">
        <v>57</v>
      </c>
      <c r="CG80" s="280"/>
      <c r="CH80" s="280"/>
      <c r="CI80" s="280"/>
      <c r="CJ80" s="280"/>
      <c r="CK80" s="436">
        <f ca="1">TODAY()</f>
        <v>43655</v>
      </c>
      <c r="CL80" s="436"/>
      <c r="CM80" s="436"/>
      <c r="CN80" s="436"/>
      <c r="CO80" s="436"/>
      <c r="CP80" s="436"/>
      <c r="CQ80" s="436"/>
      <c r="CR80" s="240"/>
      <c r="CS80" s="83"/>
      <c r="CT80" s="83"/>
    </row>
    <row r="81" spans="1:98" s="1" customFormat="1" ht="27" customHeight="1">
      <c r="B81" s="111"/>
      <c r="C81" s="2" t="s">
        <v>31</v>
      </c>
      <c r="D81" s="79"/>
      <c r="E81" s="113"/>
      <c r="F81" s="113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00"/>
      <c r="R81" s="100"/>
      <c r="S81" s="100"/>
      <c r="T81" s="100"/>
      <c r="U81" s="100"/>
      <c r="V81" s="280" t="s">
        <v>61</v>
      </c>
      <c r="W81" s="280"/>
      <c r="X81" s="280"/>
      <c r="Y81" s="280"/>
      <c r="Z81" s="280"/>
      <c r="AA81" s="280"/>
      <c r="AB81" s="280"/>
      <c r="AC81" s="280"/>
      <c r="AD81" s="280"/>
      <c r="AE81" s="100"/>
      <c r="AF81" s="100"/>
      <c r="AG81" s="100"/>
      <c r="AH81" s="100"/>
      <c r="AI81" s="112"/>
      <c r="AJ81" s="112"/>
      <c r="AK81" s="102" t="s">
        <v>58</v>
      </c>
      <c r="AL81" s="112"/>
      <c r="AM81" s="112"/>
      <c r="AO81" s="112"/>
      <c r="AP81" s="115"/>
      <c r="AQ81" s="115"/>
      <c r="AR81" s="123" t="s">
        <v>276</v>
      </c>
      <c r="AS81" s="123"/>
      <c r="AT81" s="123"/>
      <c r="AU81" s="99"/>
      <c r="AV81" s="114"/>
      <c r="AW81" s="99"/>
      <c r="AZ81" s="127"/>
      <c r="BA81" s="127"/>
      <c r="BO81" s="20"/>
      <c r="BP81" s="173" t="s">
        <v>212</v>
      </c>
      <c r="BQ81" s="173"/>
      <c r="BR81" s="173"/>
      <c r="BS81" s="173"/>
      <c r="BT81" s="173"/>
      <c r="BU81" s="173"/>
      <c r="BV81" s="173"/>
      <c r="BW81" s="173"/>
      <c r="BX81" s="173"/>
      <c r="BY81" s="83"/>
      <c r="CF81" s="123" t="s">
        <v>58</v>
      </c>
      <c r="CG81" s="123"/>
      <c r="CH81" s="123"/>
      <c r="CI81" s="123"/>
      <c r="CJ81" s="123"/>
      <c r="CK81" s="123"/>
      <c r="CL81" s="123"/>
      <c r="CM81" s="123"/>
      <c r="CN81" s="123" t="s">
        <v>276</v>
      </c>
      <c r="CO81" s="102"/>
      <c r="CP81" s="99"/>
      <c r="CQ81" s="97"/>
      <c r="CR81" s="240"/>
      <c r="CS81" s="83"/>
      <c r="CT81" s="83"/>
    </row>
    <row r="82" spans="1:98" s="1" customFormat="1" ht="15" customHeight="1">
      <c r="B82" s="365" t="s">
        <v>0</v>
      </c>
      <c r="C82" s="286" t="s">
        <v>23</v>
      </c>
      <c r="D82" s="375" t="s">
        <v>24</v>
      </c>
      <c r="E82" s="283" t="s">
        <v>23</v>
      </c>
      <c r="F82" s="284" t="s">
        <v>24</v>
      </c>
      <c r="G82" s="285" t="s">
        <v>15</v>
      </c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309" t="s">
        <v>28</v>
      </c>
      <c r="U82" s="309"/>
      <c r="V82" s="309"/>
      <c r="W82" s="309"/>
      <c r="X82" s="309"/>
      <c r="Y82" s="309"/>
      <c r="Z82" s="309"/>
      <c r="AA82" s="309"/>
      <c r="AB82" s="309"/>
      <c r="AC82" s="309"/>
      <c r="AD82" s="310" t="s">
        <v>16</v>
      </c>
      <c r="AE82" s="310"/>
      <c r="AF82" s="310"/>
      <c r="AG82" s="310"/>
      <c r="AH82" s="310"/>
      <c r="AI82" s="310"/>
      <c r="AJ82" s="310"/>
      <c r="AK82" s="311" t="s">
        <v>27</v>
      </c>
      <c r="AL82" s="311"/>
      <c r="AM82" s="311"/>
      <c r="AN82" s="311"/>
      <c r="AO82" s="311"/>
      <c r="AP82" s="311"/>
      <c r="AQ82" s="311"/>
      <c r="AR82" s="477" t="s">
        <v>25</v>
      </c>
      <c r="AS82" s="478"/>
      <c r="AT82" s="478"/>
      <c r="AU82" s="479"/>
      <c r="AV82" s="312" t="s">
        <v>41</v>
      </c>
      <c r="AW82" s="313" t="s">
        <v>19</v>
      </c>
      <c r="AX82" s="10"/>
      <c r="AY82" s="343" t="s">
        <v>0</v>
      </c>
      <c r="AZ82" s="344" t="s">
        <v>23</v>
      </c>
      <c r="BA82" s="344" t="s">
        <v>24</v>
      </c>
      <c r="BB82" s="310" t="s">
        <v>251</v>
      </c>
      <c r="BC82" s="310"/>
      <c r="BD82" s="310"/>
      <c r="BE82" s="310"/>
      <c r="BF82" s="310"/>
      <c r="BG82" s="310"/>
      <c r="BH82" s="310"/>
      <c r="BI82" s="310"/>
      <c r="BJ82" s="310"/>
      <c r="BK82" s="310"/>
      <c r="BL82" s="310"/>
      <c r="BM82" s="310"/>
      <c r="BN82" s="310"/>
      <c r="BO82" s="287" t="s">
        <v>20</v>
      </c>
      <c r="BP82" s="288"/>
      <c r="BQ82" s="288"/>
      <c r="BR82" s="288"/>
      <c r="BS82" s="288"/>
      <c r="BT82" s="288"/>
      <c r="BU82" s="288"/>
      <c r="BV82" s="288"/>
      <c r="BW82" s="288"/>
      <c r="BX82" s="289"/>
      <c r="BY82" s="290" t="s">
        <v>250</v>
      </c>
      <c r="BZ82" s="290"/>
      <c r="CA82" s="290"/>
      <c r="CB82" s="290"/>
      <c r="CC82" s="290"/>
      <c r="CD82" s="290"/>
      <c r="CE82" s="119"/>
      <c r="CF82" s="287" t="s">
        <v>17</v>
      </c>
      <c r="CG82" s="288"/>
      <c r="CH82" s="288"/>
      <c r="CI82" s="288"/>
      <c r="CJ82" s="288"/>
      <c r="CK82" s="288"/>
      <c r="CL82" s="289"/>
      <c r="CM82" s="449" t="s">
        <v>47</v>
      </c>
      <c r="CN82" s="449"/>
      <c r="CO82" s="449"/>
      <c r="CP82" s="449"/>
      <c r="CQ82" s="449"/>
      <c r="CR82" s="242"/>
      <c r="CS82" s="118"/>
      <c r="CT82" s="360" t="s">
        <v>48</v>
      </c>
    </row>
    <row r="83" spans="1:98" s="1" customFormat="1" ht="15" customHeight="1">
      <c r="B83" s="365"/>
      <c r="C83" s="286"/>
      <c r="D83" s="375"/>
      <c r="E83" s="283"/>
      <c r="F83" s="284"/>
      <c r="G83" s="334" t="s">
        <v>245</v>
      </c>
      <c r="H83" s="335"/>
      <c r="I83" s="336"/>
      <c r="J83" s="340" t="s">
        <v>264</v>
      </c>
      <c r="K83" s="340"/>
      <c r="L83" s="340"/>
      <c r="M83" s="341" t="s">
        <v>267</v>
      </c>
      <c r="N83" s="341"/>
      <c r="O83" s="341"/>
      <c r="P83" s="314" t="s">
        <v>46</v>
      </c>
      <c r="Q83" s="315"/>
      <c r="R83" s="315"/>
      <c r="S83" s="316"/>
      <c r="T83" s="321" t="s">
        <v>271</v>
      </c>
      <c r="U83" s="321"/>
      <c r="V83" s="321"/>
      <c r="W83" s="342" t="s">
        <v>270</v>
      </c>
      <c r="X83" s="342"/>
      <c r="Y83" s="342"/>
      <c r="Z83" s="314" t="s">
        <v>1</v>
      </c>
      <c r="AA83" s="315"/>
      <c r="AB83" s="315"/>
      <c r="AC83" s="316"/>
      <c r="AD83" s="320" t="s">
        <v>263</v>
      </c>
      <c r="AE83" s="320"/>
      <c r="AF83" s="320"/>
      <c r="AG83" s="314" t="s">
        <v>1</v>
      </c>
      <c r="AH83" s="315"/>
      <c r="AI83" s="315"/>
      <c r="AJ83" s="316"/>
      <c r="AK83" s="321" t="s">
        <v>268</v>
      </c>
      <c r="AL83" s="321"/>
      <c r="AM83" s="321"/>
      <c r="AN83" s="314" t="s">
        <v>1</v>
      </c>
      <c r="AO83" s="315"/>
      <c r="AP83" s="315"/>
      <c r="AQ83" s="316"/>
      <c r="AR83" s="480"/>
      <c r="AS83" s="481"/>
      <c r="AT83" s="481"/>
      <c r="AU83" s="482"/>
      <c r="AV83" s="312"/>
      <c r="AW83" s="313"/>
      <c r="AX83" s="10"/>
      <c r="AY83" s="343"/>
      <c r="AZ83" s="344"/>
      <c r="BA83" s="344"/>
      <c r="BB83" s="322" t="s">
        <v>248</v>
      </c>
      <c r="BC83" s="323"/>
      <c r="BD83" s="324"/>
      <c r="BE83" s="328" t="s">
        <v>246</v>
      </c>
      <c r="BF83" s="329"/>
      <c r="BG83" s="330"/>
      <c r="BH83" s="328" t="s">
        <v>249</v>
      </c>
      <c r="BI83" s="329"/>
      <c r="BJ83" s="330"/>
      <c r="BK83" s="354" t="s">
        <v>1</v>
      </c>
      <c r="BL83" s="355"/>
      <c r="BM83" s="355"/>
      <c r="BN83" s="356"/>
      <c r="BO83" s="291" t="s">
        <v>247</v>
      </c>
      <c r="BP83" s="292"/>
      <c r="BQ83" s="293"/>
      <c r="BR83" s="291" t="s">
        <v>22</v>
      </c>
      <c r="BS83" s="292"/>
      <c r="BT83" s="293"/>
      <c r="BU83" s="297" t="s">
        <v>1</v>
      </c>
      <c r="BV83" s="298"/>
      <c r="BW83" s="298"/>
      <c r="BX83" s="299"/>
      <c r="BY83" s="303" t="s">
        <v>310</v>
      </c>
      <c r="BZ83" s="304"/>
      <c r="CA83" s="305"/>
      <c r="CB83" s="297" t="s">
        <v>1</v>
      </c>
      <c r="CC83" s="298"/>
      <c r="CD83" s="298"/>
      <c r="CE83" s="299"/>
      <c r="CF83" s="291" t="s">
        <v>11</v>
      </c>
      <c r="CG83" s="292"/>
      <c r="CH83" s="293"/>
      <c r="CI83" s="297" t="s">
        <v>1</v>
      </c>
      <c r="CJ83" s="298"/>
      <c r="CK83" s="298"/>
      <c r="CL83" s="299"/>
      <c r="CM83" s="449"/>
      <c r="CN83" s="449"/>
      <c r="CO83" s="449"/>
      <c r="CP83" s="449"/>
      <c r="CQ83" s="449"/>
      <c r="CR83" s="242"/>
      <c r="CS83" s="132"/>
      <c r="CT83" s="361"/>
    </row>
    <row r="84" spans="1:98" s="28" customFormat="1" ht="2.25" customHeight="1">
      <c r="A84" s="1"/>
      <c r="B84" s="365"/>
      <c r="C84" s="286"/>
      <c r="D84" s="375"/>
      <c r="E84" s="283"/>
      <c r="F84" s="284"/>
      <c r="G84" s="337"/>
      <c r="H84" s="338"/>
      <c r="I84" s="339"/>
      <c r="J84" s="345" t="s">
        <v>265</v>
      </c>
      <c r="K84" s="346"/>
      <c r="L84" s="346"/>
      <c r="M84" s="345" t="s">
        <v>265</v>
      </c>
      <c r="N84" s="346"/>
      <c r="O84" s="347"/>
      <c r="P84" s="317"/>
      <c r="Q84" s="318"/>
      <c r="R84" s="318"/>
      <c r="S84" s="319"/>
      <c r="T84" s="348" t="s">
        <v>266</v>
      </c>
      <c r="U84" s="349"/>
      <c r="V84" s="349"/>
      <c r="W84" s="348" t="s">
        <v>265</v>
      </c>
      <c r="X84" s="349"/>
      <c r="Y84" s="349"/>
      <c r="Z84" s="317"/>
      <c r="AA84" s="318"/>
      <c r="AB84" s="318"/>
      <c r="AC84" s="319"/>
      <c r="AD84" s="350"/>
      <c r="AE84" s="351"/>
      <c r="AF84" s="352"/>
      <c r="AG84" s="317"/>
      <c r="AH84" s="318"/>
      <c r="AI84" s="318"/>
      <c r="AJ84" s="319"/>
      <c r="AK84" s="348" t="s">
        <v>269</v>
      </c>
      <c r="AL84" s="349"/>
      <c r="AM84" s="353"/>
      <c r="AN84" s="317"/>
      <c r="AO84" s="318"/>
      <c r="AP84" s="318"/>
      <c r="AQ84" s="319"/>
      <c r="AR84" s="483"/>
      <c r="AS84" s="484"/>
      <c r="AT84" s="484"/>
      <c r="AU84" s="485"/>
      <c r="AV84" s="312"/>
      <c r="AW84" s="313"/>
      <c r="AX84" s="14"/>
      <c r="AY84" s="343"/>
      <c r="AZ84" s="344"/>
      <c r="BA84" s="344"/>
      <c r="BB84" s="325"/>
      <c r="BC84" s="326"/>
      <c r="BD84" s="327"/>
      <c r="BE84" s="331"/>
      <c r="BF84" s="332"/>
      <c r="BG84" s="333"/>
      <c r="BH84" s="331"/>
      <c r="BI84" s="332"/>
      <c r="BJ84" s="333"/>
      <c r="BK84" s="357"/>
      <c r="BL84" s="358"/>
      <c r="BM84" s="358"/>
      <c r="BN84" s="359"/>
      <c r="BO84" s="294"/>
      <c r="BP84" s="295"/>
      <c r="BQ84" s="296"/>
      <c r="BR84" s="294"/>
      <c r="BS84" s="295"/>
      <c r="BT84" s="296"/>
      <c r="BU84" s="300"/>
      <c r="BV84" s="301"/>
      <c r="BW84" s="301"/>
      <c r="BX84" s="302"/>
      <c r="BY84" s="306"/>
      <c r="BZ84" s="307"/>
      <c r="CA84" s="308"/>
      <c r="CB84" s="300"/>
      <c r="CC84" s="301"/>
      <c r="CD84" s="301"/>
      <c r="CE84" s="302"/>
      <c r="CF84" s="294"/>
      <c r="CG84" s="295"/>
      <c r="CH84" s="296"/>
      <c r="CI84" s="300"/>
      <c r="CJ84" s="301"/>
      <c r="CK84" s="301"/>
      <c r="CL84" s="302"/>
      <c r="CM84" s="449"/>
      <c r="CN84" s="449"/>
      <c r="CO84" s="449"/>
      <c r="CP84" s="449"/>
      <c r="CQ84" s="449"/>
      <c r="CR84" s="242"/>
      <c r="CS84" s="37"/>
      <c r="CT84" s="361"/>
    </row>
    <row r="85" spans="1:98" s="28" customFormat="1" ht="11.25" customHeight="1">
      <c r="A85" s="1"/>
      <c r="B85" s="365"/>
      <c r="C85" s="286"/>
      <c r="D85" s="375"/>
      <c r="E85" s="283"/>
      <c r="F85" s="284"/>
      <c r="G85" s="136" t="s">
        <v>7</v>
      </c>
      <c r="H85" s="9" t="s">
        <v>2</v>
      </c>
      <c r="I85" s="9" t="s">
        <v>14</v>
      </c>
      <c r="J85" s="7" t="s">
        <v>7</v>
      </c>
      <c r="K85" s="9" t="s">
        <v>2</v>
      </c>
      <c r="L85" s="9" t="s">
        <v>14</v>
      </c>
      <c r="M85" s="7" t="s">
        <v>7</v>
      </c>
      <c r="N85" s="9" t="s">
        <v>2</v>
      </c>
      <c r="O85" s="9" t="s">
        <v>14</v>
      </c>
      <c r="P85" s="5" t="s">
        <v>8</v>
      </c>
      <c r="Q85" s="134" t="s">
        <v>9</v>
      </c>
      <c r="R85" s="134"/>
      <c r="S85" s="134" t="s">
        <v>14</v>
      </c>
      <c r="T85" s="139" t="s">
        <v>7</v>
      </c>
      <c r="U85" s="133" t="s">
        <v>29</v>
      </c>
      <c r="V85" s="9" t="s">
        <v>14</v>
      </c>
      <c r="W85" s="139" t="s">
        <v>7</v>
      </c>
      <c r="X85" s="133" t="s">
        <v>10</v>
      </c>
      <c r="Y85" s="9"/>
      <c r="Z85" s="126" t="s">
        <v>45</v>
      </c>
      <c r="AA85" s="8" t="s">
        <v>2</v>
      </c>
      <c r="AB85" s="8"/>
      <c r="AC85" s="134" t="s">
        <v>14</v>
      </c>
      <c r="AD85" s="150" t="s">
        <v>43</v>
      </c>
      <c r="AE85" s="9" t="s">
        <v>3</v>
      </c>
      <c r="AF85" s="9" t="s">
        <v>14</v>
      </c>
      <c r="AG85" s="8" t="s">
        <v>12</v>
      </c>
      <c r="AH85" s="8" t="s">
        <v>44</v>
      </c>
      <c r="AI85" s="8"/>
      <c r="AJ85" s="134" t="s">
        <v>14</v>
      </c>
      <c r="AK85" s="136" t="s">
        <v>12</v>
      </c>
      <c r="AL85" s="9" t="s">
        <v>4</v>
      </c>
      <c r="AM85" s="9" t="s">
        <v>14</v>
      </c>
      <c r="AN85" s="5" t="s">
        <v>12</v>
      </c>
      <c r="AO85" s="8" t="s">
        <v>4</v>
      </c>
      <c r="AP85" s="8"/>
      <c r="AQ85" s="8" t="s">
        <v>14</v>
      </c>
      <c r="AR85" s="49" t="s">
        <v>42</v>
      </c>
      <c r="AS85" s="501" t="s">
        <v>5</v>
      </c>
      <c r="AT85" s="502"/>
      <c r="AU85" s="50" t="s">
        <v>26</v>
      </c>
      <c r="AV85" s="312"/>
      <c r="AW85" s="313"/>
      <c r="AX85" s="17"/>
      <c r="AY85" s="343"/>
      <c r="AZ85" s="344"/>
      <c r="BA85" s="344"/>
      <c r="BB85" s="62" t="s">
        <v>7</v>
      </c>
      <c r="BC85" s="11" t="s">
        <v>2</v>
      </c>
      <c r="BD85" s="11"/>
      <c r="BE85" s="63" t="s">
        <v>7</v>
      </c>
      <c r="BF85" s="18" t="s">
        <v>2</v>
      </c>
      <c r="BG85" s="18"/>
      <c r="BH85" s="62" t="s">
        <v>7</v>
      </c>
      <c r="BI85" s="18" t="s">
        <v>2</v>
      </c>
      <c r="BJ85" s="18"/>
      <c r="BK85" s="60" t="s">
        <v>8</v>
      </c>
      <c r="BL85" s="45" t="s">
        <v>9</v>
      </c>
      <c r="BM85" s="45"/>
      <c r="BN85" s="45"/>
      <c r="BO85" s="64" t="s">
        <v>7</v>
      </c>
      <c r="BP85" s="15" t="s">
        <v>21</v>
      </c>
      <c r="BQ85" s="15"/>
      <c r="BR85" s="64" t="s">
        <v>12</v>
      </c>
      <c r="BS85" s="15" t="s">
        <v>10</v>
      </c>
      <c r="BT85" s="15"/>
      <c r="BU85" s="58" t="s">
        <v>12</v>
      </c>
      <c r="BV85" s="48" t="s">
        <v>10</v>
      </c>
      <c r="BW85" s="48"/>
      <c r="BX85" s="48"/>
      <c r="BY85" s="249" t="s">
        <v>12</v>
      </c>
      <c r="BZ85" s="15" t="s">
        <v>4</v>
      </c>
      <c r="CA85" s="15"/>
      <c r="CB85" s="47" t="s">
        <v>7</v>
      </c>
      <c r="CC85" s="48" t="s">
        <v>3</v>
      </c>
      <c r="CD85" s="48"/>
      <c r="CE85" s="48"/>
      <c r="CF85" s="64" t="s">
        <v>12</v>
      </c>
      <c r="CG85" s="33" t="s">
        <v>4</v>
      </c>
      <c r="CH85" s="15"/>
      <c r="CI85" s="48" t="s">
        <v>12</v>
      </c>
      <c r="CJ85" s="48" t="s">
        <v>4</v>
      </c>
      <c r="CK85" s="48"/>
      <c r="CL85" s="48"/>
      <c r="CM85" s="51" t="s">
        <v>13</v>
      </c>
      <c r="CN85" s="52" t="s">
        <v>5</v>
      </c>
      <c r="CO85" s="52"/>
      <c r="CP85" s="52"/>
      <c r="CQ85" s="233"/>
      <c r="CR85" s="243"/>
      <c r="CS85" s="40"/>
      <c r="CT85" s="362"/>
    </row>
    <row r="86" spans="1:98" s="28" customFormat="1" ht="15" customHeight="1">
      <c r="A86" s="122"/>
      <c r="B86" s="39">
        <v>1</v>
      </c>
      <c r="C86" s="80" t="s">
        <v>126</v>
      </c>
      <c r="D86" s="80" t="s">
        <v>127</v>
      </c>
      <c r="E86" s="77" t="str">
        <f t="shared" ref="E86:F90" si="132">C86</f>
        <v>بن سالم</v>
      </c>
      <c r="F86" s="77" t="str">
        <f t="shared" si="132"/>
        <v xml:space="preserve"> زكية</v>
      </c>
      <c r="G86" s="12">
        <v>21</v>
      </c>
      <c r="H86" s="9">
        <f t="shared" ref="H86:H112" si="133">IF(G86&gt;=20,6,0)</f>
        <v>6</v>
      </c>
      <c r="I86" s="9">
        <v>1</v>
      </c>
      <c r="J86" s="19">
        <v>16.75</v>
      </c>
      <c r="K86" s="9">
        <f t="shared" ref="K86:K112" si="134">IF(J86=20,6,0)</f>
        <v>0</v>
      </c>
      <c r="L86" s="9">
        <v>1</v>
      </c>
      <c r="M86" s="7">
        <v>20</v>
      </c>
      <c r="N86" s="9">
        <f t="shared" ref="N86:N112" si="135">IF(M86&gt;=20,6,0)</f>
        <v>6</v>
      </c>
      <c r="O86" s="9">
        <v>1</v>
      </c>
      <c r="P86" s="5">
        <f t="shared" ref="P86:P112" si="136">(G86+J86+M86)/6</f>
        <v>9.625</v>
      </c>
      <c r="Q86" s="53">
        <f t="shared" ref="Q86:Q112" si="137">IF(P86&gt;=10,18,H86+K86+N86)</f>
        <v>12</v>
      </c>
      <c r="R86" s="53">
        <f t="shared" ref="R86:R112" si="138">I86+L86+O86</f>
        <v>3</v>
      </c>
      <c r="S86" s="53">
        <f t="shared" ref="S86:S112" si="139">IF(R86&gt;=4,2,1)</f>
        <v>1</v>
      </c>
      <c r="T86" s="7">
        <v>20.25</v>
      </c>
      <c r="U86" s="9">
        <f t="shared" ref="U86:U112" si="140">IF(T86&gt;=20,5,0)</f>
        <v>5</v>
      </c>
      <c r="V86" s="9">
        <v>1</v>
      </c>
      <c r="W86" s="12">
        <v>24</v>
      </c>
      <c r="X86" s="9">
        <f t="shared" ref="X86:X112" si="141">IF(W86&gt;=20,4,0)</f>
        <v>4</v>
      </c>
      <c r="Y86" s="9">
        <v>1</v>
      </c>
      <c r="Z86" s="126">
        <f t="shared" ref="Z86:Z112" si="142">(T86+W86)/4</f>
        <v>11.0625</v>
      </c>
      <c r="AA86" s="8">
        <f t="shared" ref="AA86:AA112" si="143">IF(Z86&gt;=10,9,U86+X86)</f>
        <v>9</v>
      </c>
      <c r="AB86" s="8">
        <f t="shared" ref="AB86:AB112" si="144">V86+Y86</f>
        <v>2</v>
      </c>
      <c r="AC86" s="8">
        <f t="shared" ref="AC86:AC112" si="145">IF(AB86&gt;=3,2,1)</f>
        <v>1</v>
      </c>
      <c r="AD86" s="151">
        <v>7</v>
      </c>
      <c r="AE86" s="9">
        <f t="shared" ref="AE86:AE112" si="146">IF(AD86&gt;=10,2,0)</f>
        <v>0</v>
      </c>
      <c r="AF86" s="9">
        <v>1</v>
      </c>
      <c r="AG86" s="5">
        <f t="shared" ref="AG86:AG113" si="147">(AD86)</f>
        <v>7</v>
      </c>
      <c r="AH86" s="8">
        <f t="shared" ref="AH86:AH112" si="148">IF(AG86&gt;=10,2,0)</f>
        <v>0</v>
      </c>
      <c r="AI86" s="8">
        <f t="shared" ref="AI86:AI112" si="149">AF86</f>
        <v>1</v>
      </c>
      <c r="AJ86" s="8">
        <f t="shared" ref="AJ86:AJ112" si="150">IF(AI86&gt;=2,2,1)</f>
        <v>1</v>
      </c>
      <c r="AK86" s="55">
        <v>10.87</v>
      </c>
      <c r="AL86" s="9">
        <f t="shared" ref="AL86:AL112" si="151">IF(AK86&gt;=10,1,0)</f>
        <v>1</v>
      </c>
      <c r="AM86" s="9">
        <v>1</v>
      </c>
      <c r="AN86" s="5">
        <f t="shared" ref="AN86:AN113" si="152">AK86</f>
        <v>10.87</v>
      </c>
      <c r="AO86" s="8">
        <f t="shared" ref="AO86:AO112" si="153">IF(AN86&gt;=10,1,0)</f>
        <v>1</v>
      </c>
      <c r="AP86" s="8">
        <f t="shared" ref="AP86:AP112" si="154">AM86</f>
        <v>1</v>
      </c>
      <c r="AQ86" s="8">
        <f t="shared" ref="AQ86:AQ112" si="155">IF(AP86&gt;=2,2,1)</f>
        <v>1</v>
      </c>
      <c r="AR86" s="49">
        <f t="shared" ref="AR86:AR112" si="156">(G86+J86+M86+T86+W86+AD86+AK86)/12</f>
        <v>9.9891666666666676</v>
      </c>
      <c r="AS86" s="50">
        <f t="shared" ref="AS86:AS112" si="157">IF(AR86&gt;=10,30,AO86+AH86+AA86+Q86)</f>
        <v>22</v>
      </c>
      <c r="AT86" s="50" t="str">
        <f t="shared" ref="AT86:AT112" si="158">IF(AR86&gt;=10,"ناجح(ة)  ",IF(AR86&lt;10,"مؤجل (ة) "))</f>
        <v xml:space="preserve">مؤجل (ة) </v>
      </c>
      <c r="AU86" s="50">
        <f t="shared" ref="AU86:AU112" si="159">AQ86+AJ86+AC86+S86</f>
        <v>4</v>
      </c>
      <c r="AV86" s="158" t="str">
        <f t="shared" ref="AV86:AV113" si="160">IF(AU86&gt;=5,"2  ",IF(AU86&lt;5,"1 "))</f>
        <v xml:space="preserve">1 </v>
      </c>
      <c r="AW86" s="56" t="s">
        <v>40</v>
      </c>
      <c r="AX86" s="16"/>
      <c r="AY86" s="22">
        <v>1</v>
      </c>
      <c r="AZ86" s="128" t="str">
        <f t="shared" ref="AZ86:BA90" si="161">C86</f>
        <v>بن سالم</v>
      </c>
      <c r="BA86" s="128" t="str">
        <f t="shared" si="161"/>
        <v xml:space="preserve"> زكية</v>
      </c>
      <c r="BB86" s="184">
        <v>12.25</v>
      </c>
      <c r="BC86" s="185">
        <f t="shared" ref="BC86:BC112" si="162">IF(BB86&gt;=20,6,0)</f>
        <v>0</v>
      </c>
      <c r="BD86" s="185">
        <v>1</v>
      </c>
      <c r="BE86" s="184">
        <v>12.75</v>
      </c>
      <c r="BF86" s="185">
        <f t="shared" ref="BF86:BF112" si="163">IF(BE86&gt;=20,6,0)</f>
        <v>0</v>
      </c>
      <c r="BG86" s="185">
        <v>1</v>
      </c>
      <c r="BH86" s="184">
        <v>16.5</v>
      </c>
      <c r="BI86" s="185">
        <f t="shared" ref="BI86:BI112" si="164">IF(BH86&gt;=20,6,0)</f>
        <v>0</v>
      </c>
      <c r="BJ86" s="185">
        <v>1</v>
      </c>
      <c r="BK86" s="186">
        <f t="shared" ref="BK86:BK112" si="165">(BB86+BE86+BH86)/6</f>
        <v>6.916666666666667</v>
      </c>
      <c r="BL86" s="187">
        <f t="shared" ref="BL86:BL112" si="166">IF(BK86&gt;=10,18,BC86+BF86+BI86)</f>
        <v>0</v>
      </c>
      <c r="BM86" s="187">
        <f t="shared" ref="BM86:BM112" si="167">BD86+BG86+BJ86</f>
        <v>3</v>
      </c>
      <c r="BN86" s="187">
        <f t="shared" ref="BN86:BN112" si="168">IF(BM86&gt;=4,2,1)</f>
        <v>1</v>
      </c>
      <c r="BO86" s="184">
        <v>24.5</v>
      </c>
      <c r="BP86" s="185">
        <f t="shared" ref="BP86:BP113" si="169">IF(BO86&gt;=20,5,0)</f>
        <v>5</v>
      </c>
      <c r="BQ86" s="185">
        <v>1</v>
      </c>
      <c r="BR86" s="184">
        <v>15</v>
      </c>
      <c r="BS86" s="185">
        <f t="shared" ref="BS86:BS112" si="170">IF(BR86&gt;=10,4,0)</f>
        <v>4</v>
      </c>
      <c r="BT86" s="185">
        <v>1</v>
      </c>
      <c r="BU86" s="199">
        <f t="shared" ref="BU86:BU113" si="171">(BO86+BR86)/3</f>
        <v>13.166666666666666</v>
      </c>
      <c r="BV86" s="191">
        <f t="shared" ref="BV86:BV113" si="172">IF(BU86&gt;=10,9,BP86+BS86)</f>
        <v>9</v>
      </c>
      <c r="BW86" s="187">
        <f t="shared" ref="BW86:BW112" si="173">BQ86+BT86</f>
        <v>2</v>
      </c>
      <c r="BX86" s="187">
        <f t="shared" ref="BX86:BX112" si="174">IF(BW86&gt;=3,2,1)</f>
        <v>1</v>
      </c>
      <c r="BY86" s="248">
        <v>7</v>
      </c>
      <c r="BZ86" s="183">
        <f t="shared" ref="BZ86:BZ112" si="175">IF(BY86&gt;=10,2,0)</f>
        <v>0</v>
      </c>
      <c r="CA86" s="77">
        <v>1</v>
      </c>
      <c r="CB86" s="186">
        <f t="shared" ref="CB86:CB113" si="176">BY86</f>
        <v>7</v>
      </c>
      <c r="CC86" s="187">
        <f t="shared" ref="CC86:CC112" si="177">BZ86</f>
        <v>0</v>
      </c>
      <c r="CD86" s="187">
        <f t="shared" ref="CD86:CD112" si="178">CA86</f>
        <v>1</v>
      </c>
      <c r="CE86" s="187">
        <f t="shared" ref="CE86:CE112" si="179">IF(CD86&gt;=2,2,1)</f>
        <v>1</v>
      </c>
      <c r="CF86" s="184">
        <v>15.5</v>
      </c>
      <c r="CG86" s="183">
        <f t="shared" ref="CG86:CG112" si="180">IF(CF86&gt;=10,1,0)</f>
        <v>1</v>
      </c>
      <c r="CH86" s="77">
        <v>1</v>
      </c>
      <c r="CI86" s="190">
        <f t="shared" ref="CI86:CI113" si="181">CF86</f>
        <v>15.5</v>
      </c>
      <c r="CJ86" s="191">
        <f t="shared" ref="CJ86:CJ112" si="182">CG86</f>
        <v>1</v>
      </c>
      <c r="CK86" s="195">
        <f t="shared" ref="CK86:CK112" si="183">CH86</f>
        <v>1</v>
      </c>
      <c r="CL86" s="195">
        <f t="shared" ref="CL86:CL112" si="184">IF(CK86&gt;=2,2,1)</f>
        <v>1</v>
      </c>
      <c r="CM86" s="197">
        <f t="shared" ref="CM86:CM112" si="185">(BB86+BE86+BH86+BO86+BR86+BY86+CF86)/11</f>
        <v>9.4090909090909083</v>
      </c>
      <c r="CN86" s="198">
        <f t="shared" ref="CN86:CN112" si="186">IF(CM86&gt;=10,30,BL86+BV86+CC86+CJ86)</f>
        <v>10</v>
      </c>
      <c r="CO86" s="198">
        <f t="shared" ref="CO86:CO112" si="187">BD86+BG86+BJ86+BQ86+BT86+CA86+CH86</f>
        <v>7</v>
      </c>
      <c r="CP86" s="198">
        <f t="shared" ref="CP86:CP112" si="188">IF(CO86&gt;=8,2,1)</f>
        <v>1</v>
      </c>
      <c r="CQ86" s="235" t="str">
        <f t="shared" ref="CQ86:CQ112" si="189">IF(CM86&gt;=10,"ناجح (ة) الدورة الاولى  ",IF(CM86&lt;10,"مؤجل (ة) "))</f>
        <v xml:space="preserve">مؤجل (ة) </v>
      </c>
      <c r="CR86" s="244">
        <f t="shared" ref="CR86:CR113" si="190">(CM86+AR86)/2</f>
        <v>9.699128787878788</v>
      </c>
      <c r="CS86" s="34">
        <f t="shared" ref="CS86:CS113" si="191">IF(CR86&gt;=10,60,CN86+AS86)</f>
        <v>32</v>
      </c>
      <c r="CT86" s="30" t="str">
        <f t="shared" ref="CT86:CT113" si="192">IF(CR86&gt;=10,"ناجح (ة) الدورة الاولى  ",IF(CP86&lt;10,"مؤجل (ة) "))</f>
        <v xml:space="preserve">مؤجل (ة) </v>
      </c>
    </row>
    <row r="87" spans="1:98" s="28" customFormat="1" ht="15" customHeight="1">
      <c r="A87" s="122"/>
      <c r="B87" s="39">
        <v>2</v>
      </c>
      <c r="C87" s="80" t="s">
        <v>128</v>
      </c>
      <c r="D87" s="80" t="s">
        <v>129</v>
      </c>
      <c r="E87" s="77" t="str">
        <f t="shared" si="132"/>
        <v xml:space="preserve">بوحادب </v>
      </c>
      <c r="F87" s="77" t="str">
        <f t="shared" si="132"/>
        <v>بشرى</v>
      </c>
      <c r="G87" s="12">
        <v>16.25</v>
      </c>
      <c r="H87" s="9">
        <f t="shared" si="133"/>
        <v>0</v>
      </c>
      <c r="I87" s="9">
        <v>1</v>
      </c>
      <c r="J87" s="19">
        <v>16</v>
      </c>
      <c r="K87" s="9">
        <f t="shared" si="134"/>
        <v>0</v>
      </c>
      <c r="L87" s="9">
        <v>1</v>
      </c>
      <c r="M87" s="7">
        <v>20.5</v>
      </c>
      <c r="N87" s="9">
        <f t="shared" si="135"/>
        <v>6</v>
      </c>
      <c r="O87" s="9">
        <v>1</v>
      </c>
      <c r="P87" s="5">
        <f t="shared" si="136"/>
        <v>8.7916666666666661</v>
      </c>
      <c r="Q87" s="53">
        <f t="shared" si="137"/>
        <v>6</v>
      </c>
      <c r="R87" s="53">
        <f t="shared" si="138"/>
        <v>3</v>
      </c>
      <c r="S87" s="53">
        <f t="shared" si="139"/>
        <v>1</v>
      </c>
      <c r="T87" s="7">
        <v>20</v>
      </c>
      <c r="U87" s="9">
        <f t="shared" si="140"/>
        <v>5</v>
      </c>
      <c r="V87" s="9">
        <v>1</v>
      </c>
      <c r="W87" s="12">
        <v>26</v>
      </c>
      <c r="X87" s="9">
        <f t="shared" si="141"/>
        <v>4</v>
      </c>
      <c r="Y87" s="9">
        <v>1</v>
      </c>
      <c r="Z87" s="126">
        <f t="shared" si="142"/>
        <v>11.5</v>
      </c>
      <c r="AA87" s="8">
        <f t="shared" si="143"/>
        <v>9</v>
      </c>
      <c r="AB87" s="8">
        <f t="shared" si="144"/>
        <v>2</v>
      </c>
      <c r="AC87" s="8">
        <f t="shared" si="145"/>
        <v>1</v>
      </c>
      <c r="AD87" s="151">
        <v>12</v>
      </c>
      <c r="AE87" s="9">
        <f t="shared" si="146"/>
        <v>2</v>
      </c>
      <c r="AF87" s="9">
        <v>1</v>
      </c>
      <c r="AG87" s="5">
        <f t="shared" si="147"/>
        <v>12</v>
      </c>
      <c r="AH87" s="8">
        <f t="shared" si="148"/>
        <v>2</v>
      </c>
      <c r="AI87" s="8">
        <f t="shared" si="149"/>
        <v>1</v>
      </c>
      <c r="AJ87" s="8">
        <f t="shared" si="150"/>
        <v>1</v>
      </c>
      <c r="AK87" s="55">
        <v>15</v>
      </c>
      <c r="AL87" s="9">
        <f t="shared" si="151"/>
        <v>1</v>
      </c>
      <c r="AM87" s="9">
        <v>1</v>
      </c>
      <c r="AN87" s="5">
        <f t="shared" si="152"/>
        <v>15</v>
      </c>
      <c r="AO87" s="8">
        <f t="shared" si="153"/>
        <v>1</v>
      </c>
      <c r="AP87" s="8">
        <f t="shared" si="154"/>
        <v>1</v>
      </c>
      <c r="AQ87" s="8">
        <f t="shared" si="155"/>
        <v>1</v>
      </c>
      <c r="AR87" s="49">
        <f t="shared" si="156"/>
        <v>10.479166666666666</v>
      </c>
      <c r="AS87" s="50">
        <f t="shared" si="157"/>
        <v>30</v>
      </c>
      <c r="AT87" s="50" t="str">
        <f t="shared" si="158"/>
        <v xml:space="preserve">ناجح(ة)  </v>
      </c>
      <c r="AU87" s="50">
        <f t="shared" si="159"/>
        <v>4</v>
      </c>
      <c r="AV87" s="158" t="str">
        <f t="shared" si="160"/>
        <v xml:space="preserve">1 </v>
      </c>
      <c r="AW87" s="56" t="s">
        <v>40</v>
      </c>
      <c r="AX87" s="16"/>
      <c r="AY87" s="31">
        <v>2</v>
      </c>
      <c r="AZ87" s="128" t="str">
        <f t="shared" si="161"/>
        <v xml:space="preserve">بوحادب </v>
      </c>
      <c r="BA87" s="128" t="str">
        <f t="shared" si="161"/>
        <v>بشرى</v>
      </c>
      <c r="BB87" s="184">
        <v>11.75</v>
      </c>
      <c r="BC87" s="185">
        <f t="shared" si="162"/>
        <v>0</v>
      </c>
      <c r="BD87" s="185">
        <v>1</v>
      </c>
      <c r="BE87" s="184">
        <v>18.75</v>
      </c>
      <c r="BF87" s="185">
        <f t="shared" si="163"/>
        <v>0</v>
      </c>
      <c r="BG87" s="185">
        <v>1</v>
      </c>
      <c r="BH87" s="184">
        <v>9</v>
      </c>
      <c r="BI87" s="185">
        <f t="shared" si="164"/>
        <v>0</v>
      </c>
      <c r="BJ87" s="185">
        <v>1</v>
      </c>
      <c r="BK87" s="186">
        <f t="shared" si="165"/>
        <v>6.583333333333333</v>
      </c>
      <c r="BL87" s="187">
        <f t="shared" si="166"/>
        <v>0</v>
      </c>
      <c r="BM87" s="187">
        <f t="shared" si="167"/>
        <v>3</v>
      </c>
      <c r="BN87" s="187">
        <f t="shared" si="168"/>
        <v>1</v>
      </c>
      <c r="BO87" s="184">
        <v>23.5</v>
      </c>
      <c r="BP87" s="185">
        <f t="shared" si="169"/>
        <v>5</v>
      </c>
      <c r="BQ87" s="185">
        <v>1</v>
      </c>
      <c r="BR87" s="184">
        <v>15</v>
      </c>
      <c r="BS87" s="185">
        <f t="shared" si="170"/>
        <v>4</v>
      </c>
      <c r="BT87" s="185">
        <v>1</v>
      </c>
      <c r="BU87" s="199">
        <f t="shared" si="171"/>
        <v>12.833333333333334</v>
      </c>
      <c r="BV87" s="191">
        <f t="shared" si="172"/>
        <v>9</v>
      </c>
      <c r="BW87" s="187">
        <f t="shared" si="173"/>
        <v>2</v>
      </c>
      <c r="BX87" s="187">
        <f t="shared" si="174"/>
        <v>1</v>
      </c>
      <c r="BY87" s="248">
        <v>6</v>
      </c>
      <c r="BZ87" s="183">
        <f t="shared" si="175"/>
        <v>0</v>
      </c>
      <c r="CA87" s="77">
        <v>1</v>
      </c>
      <c r="CB87" s="186">
        <f t="shared" si="176"/>
        <v>6</v>
      </c>
      <c r="CC87" s="187">
        <f t="shared" si="177"/>
        <v>0</v>
      </c>
      <c r="CD87" s="187">
        <f t="shared" si="178"/>
        <v>1</v>
      </c>
      <c r="CE87" s="187">
        <f t="shared" si="179"/>
        <v>1</v>
      </c>
      <c r="CF87" s="184">
        <v>13.25</v>
      </c>
      <c r="CG87" s="183">
        <f t="shared" si="180"/>
        <v>1</v>
      </c>
      <c r="CH87" s="77">
        <v>1</v>
      </c>
      <c r="CI87" s="190">
        <f t="shared" si="181"/>
        <v>13.25</v>
      </c>
      <c r="CJ87" s="191">
        <f t="shared" si="182"/>
        <v>1</v>
      </c>
      <c r="CK87" s="195">
        <f t="shared" si="183"/>
        <v>1</v>
      </c>
      <c r="CL87" s="195">
        <f t="shared" si="184"/>
        <v>1</v>
      </c>
      <c r="CM87" s="197">
        <f t="shared" si="185"/>
        <v>8.8409090909090917</v>
      </c>
      <c r="CN87" s="198">
        <f t="shared" si="186"/>
        <v>10</v>
      </c>
      <c r="CO87" s="198">
        <f t="shared" si="187"/>
        <v>7</v>
      </c>
      <c r="CP87" s="198">
        <f t="shared" si="188"/>
        <v>1</v>
      </c>
      <c r="CQ87" s="235" t="str">
        <f t="shared" si="189"/>
        <v xml:space="preserve">مؤجل (ة) </v>
      </c>
      <c r="CR87" s="244">
        <f t="shared" si="190"/>
        <v>9.6600378787878789</v>
      </c>
      <c r="CS87" s="34">
        <f t="shared" si="191"/>
        <v>40</v>
      </c>
      <c r="CT87" s="30" t="str">
        <f t="shared" si="192"/>
        <v xml:space="preserve">مؤجل (ة) </v>
      </c>
    </row>
    <row r="88" spans="1:98" s="28" customFormat="1" ht="15" customHeight="1">
      <c r="A88" s="122"/>
      <c r="B88" s="39">
        <v>3</v>
      </c>
      <c r="C88" s="80" t="s">
        <v>130</v>
      </c>
      <c r="D88" s="80" t="s">
        <v>109</v>
      </c>
      <c r="E88" s="77" t="str">
        <f t="shared" si="132"/>
        <v xml:space="preserve">بوخميس </v>
      </c>
      <c r="F88" s="77" t="str">
        <f t="shared" si="132"/>
        <v xml:space="preserve"> شيماء</v>
      </c>
      <c r="G88" s="12">
        <v>16.75</v>
      </c>
      <c r="H88" s="9">
        <f t="shared" si="133"/>
        <v>0</v>
      </c>
      <c r="I88" s="9">
        <v>1</v>
      </c>
      <c r="J88" s="19">
        <v>20</v>
      </c>
      <c r="K88" s="9">
        <f t="shared" si="134"/>
        <v>6</v>
      </c>
      <c r="L88" s="9">
        <v>1</v>
      </c>
      <c r="M88" s="7">
        <v>21.5</v>
      </c>
      <c r="N88" s="9">
        <f t="shared" si="135"/>
        <v>6</v>
      </c>
      <c r="O88" s="9">
        <v>1</v>
      </c>
      <c r="P88" s="5">
        <f t="shared" si="136"/>
        <v>9.7083333333333339</v>
      </c>
      <c r="Q88" s="53">
        <f t="shared" si="137"/>
        <v>12</v>
      </c>
      <c r="R88" s="53">
        <f t="shared" si="138"/>
        <v>3</v>
      </c>
      <c r="S88" s="53">
        <f t="shared" si="139"/>
        <v>1</v>
      </c>
      <c r="T88" s="7">
        <v>16</v>
      </c>
      <c r="U88" s="9">
        <f t="shared" si="140"/>
        <v>0</v>
      </c>
      <c r="V88" s="9">
        <v>1</v>
      </c>
      <c r="W88" s="12">
        <v>28</v>
      </c>
      <c r="X88" s="9">
        <f t="shared" si="141"/>
        <v>4</v>
      </c>
      <c r="Y88" s="9">
        <v>1</v>
      </c>
      <c r="Z88" s="126">
        <f t="shared" si="142"/>
        <v>11</v>
      </c>
      <c r="AA88" s="8">
        <f t="shared" si="143"/>
        <v>9</v>
      </c>
      <c r="AB88" s="8">
        <f t="shared" si="144"/>
        <v>2</v>
      </c>
      <c r="AC88" s="8">
        <f t="shared" si="145"/>
        <v>1</v>
      </c>
      <c r="AD88" s="151">
        <v>8.75</v>
      </c>
      <c r="AE88" s="9">
        <f t="shared" si="146"/>
        <v>0</v>
      </c>
      <c r="AF88" s="9">
        <v>1</v>
      </c>
      <c r="AG88" s="5">
        <f t="shared" si="147"/>
        <v>8.75</v>
      </c>
      <c r="AH88" s="8">
        <f t="shared" si="148"/>
        <v>0</v>
      </c>
      <c r="AI88" s="8">
        <f t="shared" si="149"/>
        <v>1</v>
      </c>
      <c r="AJ88" s="8">
        <f t="shared" si="150"/>
        <v>1</v>
      </c>
      <c r="AK88" s="55">
        <v>9.3699999999999992</v>
      </c>
      <c r="AL88" s="9">
        <f t="shared" si="151"/>
        <v>0</v>
      </c>
      <c r="AM88" s="9">
        <v>1</v>
      </c>
      <c r="AN88" s="5">
        <f t="shared" si="152"/>
        <v>9.3699999999999992</v>
      </c>
      <c r="AO88" s="8">
        <f t="shared" si="153"/>
        <v>0</v>
      </c>
      <c r="AP88" s="8">
        <f t="shared" si="154"/>
        <v>1</v>
      </c>
      <c r="AQ88" s="8">
        <f t="shared" si="155"/>
        <v>1</v>
      </c>
      <c r="AR88" s="49">
        <f t="shared" si="156"/>
        <v>10.030833333333334</v>
      </c>
      <c r="AS88" s="50">
        <f t="shared" si="157"/>
        <v>30</v>
      </c>
      <c r="AT88" s="50" t="str">
        <f t="shared" si="158"/>
        <v xml:space="preserve">ناجح(ة)  </v>
      </c>
      <c r="AU88" s="50">
        <f t="shared" si="159"/>
        <v>4</v>
      </c>
      <c r="AV88" s="158" t="str">
        <f t="shared" si="160"/>
        <v xml:space="preserve">1 </v>
      </c>
      <c r="AW88" s="56" t="s">
        <v>40</v>
      </c>
      <c r="AX88" s="16"/>
      <c r="AY88" s="22">
        <v>3</v>
      </c>
      <c r="AZ88" s="128" t="str">
        <f t="shared" si="161"/>
        <v xml:space="preserve">بوخميس </v>
      </c>
      <c r="BA88" s="128" t="str">
        <f t="shared" si="161"/>
        <v xml:space="preserve"> شيماء</v>
      </c>
      <c r="BB88" s="184">
        <v>17.25</v>
      </c>
      <c r="BC88" s="185">
        <f t="shared" si="162"/>
        <v>0</v>
      </c>
      <c r="BD88" s="185">
        <v>1</v>
      </c>
      <c r="BE88" s="184">
        <v>15.25</v>
      </c>
      <c r="BF88" s="185">
        <f t="shared" si="163"/>
        <v>0</v>
      </c>
      <c r="BG88" s="185">
        <v>1</v>
      </c>
      <c r="BH88" s="184">
        <v>7</v>
      </c>
      <c r="BI88" s="185">
        <f t="shared" si="164"/>
        <v>0</v>
      </c>
      <c r="BJ88" s="185">
        <v>1</v>
      </c>
      <c r="BK88" s="186">
        <f t="shared" si="165"/>
        <v>6.583333333333333</v>
      </c>
      <c r="BL88" s="187">
        <f t="shared" si="166"/>
        <v>0</v>
      </c>
      <c r="BM88" s="187">
        <f t="shared" si="167"/>
        <v>3</v>
      </c>
      <c r="BN88" s="187">
        <f t="shared" si="168"/>
        <v>1</v>
      </c>
      <c r="BO88" s="184">
        <v>17</v>
      </c>
      <c r="BP88" s="185">
        <f t="shared" si="169"/>
        <v>0</v>
      </c>
      <c r="BQ88" s="185">
        <v>1</v>
      </c>
      <c r="BR88" s="184">
        <v>15</v>
      </c>
      <c r="BS88" s="185">
        <f t="shared" si="170"/>
        <v>4</v>
      </c>
      <c r="BT88" s="185">
        <v>1</v>
      </c>
      <c r="BU88" s="199">
        <f t="shared" si="171"/>
        <v>10.666666666666666</v>
      </c>
      <c r="BV88" s="191">
        <f t="shared" si="172"/>
        <v>9</v>
      </c>
      <c r="BW88" s="187">
        <f t="shared" si="173"/>
        <v>2</v>
      </c>
      <c r="BX88" s="187">
        <f t="shared" si="174"/>
        <v>1</v>
      </c>
      <c r="BY88" s="248">
        <v>10</v>
      </c>
      <c r="BZ88" s="183">
        <f t="shared" si="175"/>
        <v>2</v>
      </c>
      <c r="CA88" s="77">
        <v>1</v>
      </c>
      <c r="CB88" s="186">
        <f t="shared" si="176"/>
        <v>10</v>
      </c>
      <c r="CC88" s="187">
        <f t="shared" si="177"/>
        <v>2</v>
      </c>
      <c r="CD88" s="187">
        <f t="shared" si="178"/>
        <v>1</v>
      </c>
      <c r="CE88" s="187">
        <f t="shared" si="179"/>
        <v>1</v>
      </c>
      <c r="CF88" s="184">
        <v>13.75</v>
      </c>
      <c r="CG88" s="183">
        <f t="shared" si="180"/>
        <v>1</v>
      </c>
      <c r="CH88" s="77">
        <v>1</v>
      </c>
      <c r="CI88" s="190">
        <f t="shared" si="181"/>
        <v>13.75</v>
      </c>
      <c r="CJ88" s="191">
        <f t="shared" si="182"/>
        <v>1</v>
      </c>
      <c r="CK88" s="195">
        <f t="shared" si="183"/>
        <v>1</v>
      </c>
      <c r="CL88" s="195">
        <f t="shared" si="184"/>
        <v>1</v>
      </c>
      <c r="CM88" s="197">
        <f t="shared" si="185"/>
        <v>8.6590909090909083</v>
      </c>
      <c r="CN88" s="198">
        <f t="shared" si="186"/>
        <v>12</v>
      </c>
      <c r="CO88" s="198">
        <f t="shared" si="187"/>
        <v>7</v>
      </c>
      <c r="CP88" s="198">
        <f t="shared" si="188"/>
        <v>1</v>
      </c>
      <c r="CQ88" s="235" t="str">
        <f t="shared" si="189"/>
        <v xml:space="preserve">مؤجل (ة) </v>
      </c>
      <c r="CR88" s="244">
        <f t="shared" si="190"/>
        <v>9.3449621212121201</v>
      </c>
      <c r="CS88" s="34">
        <f t="shared" si="191"/>
        <v>42</v>
      </c>
      <c r="CT88" s="30" t="str">
        <f t="shared" si="192"/>
        <v xml:space="preserve">مؤجل (ة) </v>
      </c>
    </row>
    <row r="89" spans="1:98" s="28" customFormat="1" ht="15" customHeight="1">
      <c r="A89" s="122"/>
      <c r="B89" s="39">
        <v>4</v>
      </c>
      <c r="C89" s="80" t="s">
        <v>131</v>
      </c>
      <c r="D89" s="80" t="s">
        <v>132</v>
      </c>
      <c r="E89" s="77" t="str">
        <f t="shared" si="132"/>
        <v xml:space="preserve">بودينار </v>
      </c>
      <c r="F89" s="77" t="str">
        <f t="shared" si="132"/>
        <v xml:space="preserve"> اسكندر</v>
      </c>
      <c r="G89" s="12">
        <v>14.5</v>
      </c>
      <c r="H89" s="9">
        <f t="shared" si="133"/>
        <v>0</v>
      </c>
      <c r="I89" s="9">
        <v>1</v>
      </c>
      <c r="J89" s="19">
        <v>22</v>
      </c>
      <c r="K89" s="9">
        <f t="shared" si="134"/>
        <v>0</v>
      </c>
      <c r="L89" s="9">
        <v>1</v>
      </c>
      <c r="M89" s="7">
        <v>23.5</v>
      </c>
      <c r="N89" s="9">
        <f t="shared" si="135"/>
        <v>6</v>
      </c>
      <c r="O89" s="9">
        <v>1</v>
      </c>
      <c r="P89" s="5">
        <f t="shared" si="136"/>
        <v>10</v>
      </c>
      <c r="Q89" s="53">
        <f t="shared" si="137"/>
        <v>18</v>
      </c>
      <c r="R89" s="53">
        <f t="shared" si="138"/>
        <v>3</v>
      </c>
      <c r="S89" s="53">
        <f t="shared" si="139"/>
        <v>1</v>
      </c>
      <c r="T89" s="7">
        <v>24</v>
      </c>
      <c r="U89" s="9">
        <f t="shared" si="140"/>
        <v>5</v>
      </c>
      <c r="V89" s="9">
        <v>1</v>
      </c>
      <c r="W89" s="12">
        <v>28</v>
      </c>
      <c r="X89" s="9">
        <f t="shared" si="141"/>
        <v>4</v>
      </c>
      <c r="Y89" s="9">
        <v>1</v>
      </c>
      <c r="Z89" s="126">
        <f t="shared" si="142"/>
        <v>13</v>
      </c>
      <c r="AA89" s="8">
        <f t="shared" si="143"/>
        <v>9</v>
      </c>
      <c r="AB89" s="8">
        <f t="shared" si="144"/>
        <v>2</v>
      </c>
      <c r="AC89" s="8">
        <f t="shared" si="145"/>
        <v>1</v>
      </c>
      <c r="AD89" s="151">
        <v>8.75</v>
      </c>
      <c r="AE89" s="9">
        <f t="shared" si="146"/>
        <v>0</v>
      </c>
      <c r="AF89" s="9">
        <v>1</v>
      </c>
      <c r="AG89" s="5">
        <f t="shared" si="147"/>
        <v>8.75</v>
      </c>
      <c r="AH89" s="8">
        <f t="shared" si="148"/>
        <v>0</v>
      </c>
      <c r="AI89" s="8">
        <f t="shared" si="149"/>
        <v>1</v>
      </c>
      <c r="AJ89" s="8">
        <f t="shared" si="150"/>
        <v>1</v>
      </c>
      <c r="AK89" s="55">
        <v>11.25</v>
      </c>
      <c r="AL89" s="9">
        <f t="shared" si="151"/>
        <v>1</v>
      </c>
      <c r="AM89" s="9">
        <v>1</v>
      </c>
      <c r="AN89" s="5">
        <f t="shared" si="152"/>
        <v>11.25</v>
      </c>
      <c r="AO89" s="8">
        <f t="shared" si="153"/>
        <v>1</v>
      </c>
      <c r="AP89" s="8">
        <f t="shared" si="154"/>
        <v>1</v>
      </c>
      <c r="AQ89" s="8">
        <f t="shared" si="155"/>
        <v>1</v>
      </c>
      <c r="AR89" s="49">
        <f t="shared" si="156"/>
        <v>11</v>
      </c>
      <c r="AS89" s="50">
        <f t="shared" si="157"/>
        <v>30</v>
      </c>
      <c r="AT89" s="50" t="str">
        <f t="shared" si="158"/>
        <v xml:space="preserve">ناجح(ة)  </v>
      </c>
      <c r="AU89" s="50">
        <f t="shared" si="159"/>
        <v>4</v>
      </c>
      <c r="AV89" s="158" t="str">
        <f t="shared" si="160"/>
        <v xml:space="preserve">1 </v>
      </c>
      <c r="AW89" s="56" t="s">
        <v>40</v>
      </c>
      <c r="AX89" s="16"/>
      <c r="AY89" s="70">
        <v>4</v>
      </c>
      <c r="AZ89" s="128" t="str">
        <f t="shared" si="161"/>
        <v xml:space="preserve">بودينار </v>
      </c>
      <c r="BA89" s="128" t="str">
        <f t="shared" si="161"/>
        <v xml:space="preserve"> اسكندر</v>
      </c>
      <c r="BB89" s="184">
        <v>21.25</v>
      </c>
      <c r="BC89" s="185">
        <f t="shared" si="162"/>
        <v>6</v>
      </c>
      <c r="BD89" s="185">
        <v>1</v>
      </c>
      <c r="BE89" s="184">
        <v>23.5</v>
      </c>
      <c r="BF89" s="185">
        <f t="shared" si="163"/>
        <v>6</v>
      </c>
      <c r="BG89" s="185">
        <v>1</v>
      </c>
      <c r="BH89" s="184">
        <v>17</v>
      </c>
      <c r="BI89" s="185">
        <f t="shared" si="164"/>
        <v>0</v>
      </c>
      <c r="BJ89" s="185">
        <v>1</v>
      </c>
      <c r="BK89" s="186">
        <f t="shared" si="165"/>
        <v>10.291666666666666</v>
      </c>
      <c r="BL89" s="187">
        <f t="shared" si="166"/>
        <v>18</v>
      </c>
      <c r="BM89" s="187">
        <f t="shared" si="167"/>
        <v>3</v>
      </c>
      <c r="BN89" s="187">
        <f t="shared" si="168"/>
        <v>1</v>
      </c>
      <c r="BO89" s="184">
        <v>28.5</v>
      </c>
      <c r="BP89" s="185">
        <f t="shared" si="169"/>
        <v>5</v>
      </c>
      <c r="BQ89" s="185">
        <v>1</v>
      </c>
      <c r="BR89" s="184">
        <v>15.5</v>
      </c>
      <c r="BS89" s="185">
        <f t="shared" si="170"/>
        <v>4</v>
      </c>
      <c r="BT89" s="185">
        <v>1</v>
      </c>
      <c r="BU89" s="199">
        <f t="shared" si="171"/>
        <v>14.666666666666666</v>
      </c>
      <c r="BV89" s="191">
        <f t="shared" si="172"/>
        <v>9</v>
      </c>
      <c r="BW89" s="187">
        <f t="shared" si="173"/>
        <v>2</v>
      </c>
      <c r="BX89" s="187">
        <f t="shared" si="174"/>
        <v>1</v>
      </c>
      <c r="BY89" s="248">
        <v>10</v>
      </c>
      <c r="BZ89" s="183">
        <f t="shared" si="175"/>
        <v>2</v>
      </c>
      <c r="CA89" s="77">
        <v>1</v>
      </c>
      <c r="CB89" s="186">
        <f t="shared" si="176"/>
        <v>10</v>
      </c>
      <c r="CC89" s="187">
        <f t="shared" si="177"/>
        <v>2</v>
      </c>
      <c r="CD89" s="187">
        <f t="shared" si="178"/>
        <v>1</v>
      </c>
      <c r="CE89" s="187">
        <f t="shared" si="179"/>
        <v>1</v>
      </c>
      <c r="CF89" s="184">
        <v>15.75</v>
      </c>
      <c r="CG89" s="183">
        <f t="shared" si="180"/>
        <v>1</v>
      </c>
      <c r="CH89" s="77">
        <v>1</v>
      </c>
      <c r="CI89" s="190">
        <f t="shared" si="181"/>
        <v>15.75</v>
      </c>
      <c r="CJ89" s="191">
        <f t="shared" si="182"/>
        <v>1</v>
      </c>
      <c r="CK89" s="195">
        <f t="shared" si="183"/>
        <v>1</v>
      </c>
      <c r="CL89" s="195">
        <f t="shared" si="184"/>
        <v>1</v>
      </c>
      <c r="CM89" s="197">
        <f t="shared" si="185"/>
        <v>11.954545454545455</v>
      </c>
      <c r="CN89" s="198">
        <f t="shared" si="186"/>
        <v>30</v>
      </c>
      <c r="CO89" s="198">
        <f t="shared" si="187"/>
        <v>7</v>
      </c>
      <c r="CP89" s="198">
        <f t="shared" si="188"/>
        <v>1</v>
      </c>
      <c r="CQ89" s="235" t="str">
        <f t="shared" si="189"/>
        <v xml:space="preserve">ناجح (ة) الدورة الاولى  </v>
      </c>
      <c r="CR89" s="244">
        <f t="shared" si="190"/>
        <v>11.477272727272727</v>
      </c>
      <c r="CS89" s="34">
        <f t="shared" si="191"/>
        <v>60</v>
      </c>
      <c r="CT89" s="30" t="str">
        <f t="shared" si="192"/>
        <v xml:space="preserve">ناجح (ة) الدورة الاولى  </v>
      </c>
    </row>
    <row r="90" spans="1:98" s="28" customFormat="1" ht="15" customHeight="1">
      <c r="A90" s="122"/>
      <c r="B90" s="39">
        <v>5</v>
      </c>
      <c r="C90" s="80" t="s">
        <v>133</v>
      </c>
      <c r="D90" s="80" t="s">
        <v>134</v>
      </c>
      <c r="E90" s="77" t="str">
        <f t="shared" si="132"/>
        <v>بوراوي</v>
      </c>
      <c r="F90" s="77" t="str">
        <f t="shared" si="132"/>
        <v xml:space="preserve"> محمد زكرياء</v>
      </c>
      <c r="G90" s="12">
        <v>23</v>
      </c>
      <c r="H90" s="9">
        <f t="shared" si="133"/>
        <v>6</v>
      </c>
      <c r="I90" s="9">
        <v>1</v>
      </c>
      <c r="J90" s="19">
        <v>16.25</v>
      </c>
      <c r="K90" s="9">
        <f t="shared" si="134"/>
        <v>0</v>
      </c>
      <c r="L90" s="9">
        <v>1</v>
      </c>
      <c r="M90" s="7">
        <v>20.5</v>
      </c>
      <c r="N90" s="9">
        <f t="shared" si="135"/>
        <v>6</v>
      </c>
      <c r="O90" s="9">
        <v>1</v>
      </c>
      <c r="P90" s="5">
        <f t="shared" si="136"/>
        <v>9.9583333333333339</v>
      </c>
      <c r="Q90" s="53">
        <f t="shared" si="137"/>
        <v>12</v>
      </c>
      <c r="R90" s="53">
        <f t="shared" si="138"/>
        <v>3</v>
      </c>
      <c r="S90" s="53">
        <f t="shared" si="139"/>
        <v>1</v>
      </c>
      <c r="T90" s="7">
        <v>20.25</v>
      </c>
      <c r="U90" s="9">
        <f t="shared" si="140"/>
        <v>5</v>
      </c>
      <c r="V90" s="9">
        <v>1</v>
      </c>
      <c r="W90" s="12">
        <v>26</v>
      </c>
      <c r="X90" s="9">
        <f t="shared" si="141"/>
        <v>4</v>
      </c>
      <c r="Y90" s="9">
        <v>1</v>
      </c>
      <c r="Z90" s="126">
        <f t="shared" si="142"/>
        <v>11.5625</v>
      </c>
      <c r="AA90" s="8">
        <f t="shared" si="143"/>
        <v>9</v>
      </c>
      <c r="AB90" s="8">
        <f t="shared" si="144"/>
        <v>2</v>
      </c>
      <c r="AC90" s="8">
        <f t="shared" si="145"/>
        <v>1</v>
      </c>
      <c r="AD90" s="151">
        <v>10.25</v>
      </c>
      <c r="AE90" s="9">
        <f t="shared" si="146"/>
        <v>2</v>
      </c>
      <c r="AF90" s="9">
        <v>1</v>
      </c>
      <c r="AG90" s="5">
        <f t="shared" si="147"/>
        <v>10.25</v>
      </c>
      <c r="AH90" s="8">
        <f t="shared" si="148"/>
        <v>2</v>
      </c>
      <c r="AI90" s="8">
        <f t="shared" si="149"/>
        <v>1</v>
      </c>
      <c r="AJ90" s="8">
        <f t="shared" si="150"/>
        <v>1</v>
      </c>
      <c r="AK90" s="55">
        <v>16</v>
      </c>
      <c r="AL90" s="9">
        <f t="shared" si="151"/>
        <v>1</v>
      </c>
      <c r="AM90" s="9">
        <v>1</v>
      </c>
      <c r="AN90" s="5">
        <f t="shared" si="152"/>
        <v>16</v>
      </c>
      <c r="AO90" s="8">
        <f t="shared" si="153"/>
        <v>1</v>
      </c>
      <c r="AP90" s="8">
        <f t="shared" si="154"/>
        <v>1</v>
      </c>
      <c r="AQ90" s="8">
        <f t="shared" si="155"/>
        <v>1</v>
      </c>
      <c r="AR90" s="49">
        <f t="shared" si="156"/>
        <v>11.020833333333334</v>
      </c>
      <c r="AS90" s="50">
        <f t="shared" si="157"/>
        <v>30</v>
      </c>
      <c r="AT90" s="50" t="str">
        <f t="shared" si="158"/>
        <v xml:space="preserve">ناجح(ة)  </v>
      </c>
      <c r="AU90" s="50">
        <f t="shared" si="159"/>
        <v>4</v>
      </c>
      <c r="AV90" s="158" t="str">
        <f t="shared" si="160"/>
        <v xml:space="preserve">1 </v>
      </c>
      <c r="AW90" s="56" t="s">
        <v>40</v>
      </c>
      <c r="AX90" s="16"/>
      <c r="AY90" s="22">
        <v>5</v>
      </c>
      <c r="AZ90" s="128" t="str">
        <f t="shared" si="161"/>
        <v>بوراوي</v>
      </c>
      <c r="BA90" s="128" t="str">
        <f t="shared" si="161"/>
        <v xml:space="preserve"> محمد زكرياء</v>
      </c>
      <c r="BB90" s="184">
        <v>17.25</v>
      </c>
      <c r="BC90" s="185">
        <f t="shared" si="162"/>
        <v>0</v>
      </c>
      <c r="BD90" s="185">
        <v>1</v>
      </c>
      <c r="BE90" s="184">
        <v>26.75</v>
      </c>
      <c r="BF90" s="185">
        <f t="shared" si="163"/>
        <v>6</v>
      </c>
      <c r="BG90" s="185">
        <v>1</v>
      </c>
      <c r="BH90" s="184">
        <v>8</v>
      </c>
      <c r="BI90" s="185">
        <f t="shared" si="164"/>
        <v>0</v>
      </c>
      <c r="BJ90" s="185">
        <v>1</v>
      </c>
      <c r="BK90" s="186">
        <f t="shared" si="165"/>
        <v>8.6666666666666661</v>
      </c>
      <c r="BL90" s="187">
        <f t="shared" si="166"/>
        <v>6</v>
      </c>
      <c r="BM90" s="187">
        <f t="shared" si="167"/>
        <v>3</v>
      </c>
      <c r="BN90" s="187">
        <f t="shared" si="168"/>
        <v>1</v>
      </c>
      <c r="BO90" s="184">
        <v>27</v>
      </c>
      <c r="BP90" s="185">
        <f t="shared" si="169"/>
        <v>5</v>
      </c>
      <c r="BQ90" s="185">
        <v>1</v>
      </c>
      <c r="BR90" s="184">
        <v>14.5</v>
      </c>
      <c r="BS90" s="185">
        <f t="shared" si="170"/>
        <v>4</v>
      </c>
      <c r="BT90" s="185">
        <v>1</v>
      </c>
      <c r="BU90" s="199">
        <f t="shared" si="171"/>
        <v>13.833333333333334</v>
      </c>
      <c r="BV90" s="191">
        <f t="shared" si="172"/>
        <v>9</v>
      </c>
      <c r="BW90" s="187">
        <f t="shared" si="173"/>
        <v>2</v>
      </c>
      <c r="BX90" s="187">
        <f t="shared" si="174"/>
        <v>1</v>
      </c>
      <c r="BY90" s="248">
        <v>3</v>
      </c>
      <c r="BZ90" s="183">
        <f t="shared" si="175"/>
        <v>0</v>
      </c>
      <c r="CA90" s="77">
        <v>1</v>
      </c>
      <c r="CB90" s="186">
        <f t="shared" si="176"/>
        <v>3</v>
      </c>
      <c r="CC90" s="187">
        <f t="shared" si="177"/>
        <v>0</v>
      </c>
      <c r="CD90" s="187">
        <f t="shared" si="178"/>
        <v>1</v>
      </c>
      <c r="CE90" s="187">
        <f t="shared" si="179"/>
        <v>1</v>
      </c>
      <c r="CF90" s="184">
        <v>14.75</v>
      </c>
      <c r="CG90" s="183">
        <f t="shared" si="180"/>
        <v>1</v>
      </c>
      <c r="CH90" s="77">
        <v>1</v>
      </c>
      <c r="CI90" s="190">
        <f t="shared" si="181"/>
        <v>14.75</v>
      </c>
      <c r="CJ90" s="191">
        <f t="shared" si="182"/>
        <v>1</v>
      </c>
      <c r="CK90" s="195">
        <f t="shared" si="183"/>
        <v>1</v>
      </c>
      <c r="CL90" s="195">
        <f t="shared" si="184"/>
        <v>1</v>
      </c>
      <c r="CM90" s="197">
        <f t="shared" si="185"/>
        <v>10.113636363636363</v>
      </c>
      <c r="CN90" s="198">
        <f t="shared" si="186"/>
        <v>30</v>
      </c>
      <c r="CO90" s="198">
        <f t="shared" si="187"/>
        <v>7</v>
      </c>
      <c r="CP90" s="198">
        <f t="shared" si="188"/>
        <v>1</v>
      </c>
      <c r="CQ90" s="235" t="str">
        <f t="shared" si="189"/>
        <v xml:space="preserve">ناجح (ة) الدورة الاولى  </v>
      </c>
      <c r="CR90" s="244">
        <f t="shared" si="190"/>
        <v>10.567234848484848</v>
      </c>
      <c r="CS90" s="34">
        <f t="shared" si="191"/>
        <v>60</v>
      </c>
      <c r="CT90" s="30" t="str">
        <f t="shared" si="192"/>
        <v xml:space="preserve">ناجح (ة) الدورة الاولى  </v>
      </c>
    </row>
    <row r="91" spans="1:98" s="42" customFormat="1" ht="15" customHeight="1">
      <c r="A91" s="122"/>
      <c r="B91" s="39">
        <v>6</v>
      </c>
      <c r="C91" s="80" t="s">
        <v>135</v>
      </c>
      <c r="D91" s="80" t="s">
        <v>136</v>
      </c>
      <c r="E91" s="77" t="str">
        <f t="shared" ref="E91:F94" si="193">C91</f>
        <v>بورقة</v>
      </c>
      <c r="F91" s="77" t="str">
        <f t="shared" si="193"/>
        <v xml:space="preserve"> سولاف</v>
      </c>
      <c r="G91" s="12">
        <v>11.25</v>
      </c>
      <c r="H91" s="9">
        <f t="shared" si="133"/>
        <v>0</v>
      </c>
      <c r="I91" s="9">
        <v>1</v>
      </c>
      <c r="J91" s="19">
        <v>15</v>
      </c>
      <c r="K91" s="9">
        <f t="shared" si="134"/>
        <v>0</v>
      </c>
      <c r="L91" s="9">
        <v>1</v>
      </c>
      <c r="M91" s="7">
        <v>17</v>
      </c>
      <c r="N91" s="9">
        <f t="shared" si="135"/>
        <v>0</v>
      </c>
      <c r="O91" s="9">
        <v>1</v>
      </c>
      <c r="P91" s="5">
        <f t="shared" si="136"/>
        <v>7.208333333333333</v>
      </c>
      <c r="Q91" s="53">
        <f t="shared" si="137"/>
        <v>0</v>
      </c>
      <c r="R91" s="53">
        <f t="shared" si="138"/>
        <v>3</v>
      </c>
      <c r="S91" s="53">
        <f t="shared" si="139"/>
        <v>1</v>
      </c>
      <c r="T91" s="7">
        <v>13</v>
      </c>
      <c r="U91" s="9">
        <f t="shared" si="140"/>
        <v>0</v>
      </c>
      <c r="V91" s="9">
        <v>1</v>
      </c>
      <c r="W91" s="12">
        <v>25</v>
      </c>
      <c r="X91" s="9">
        <f t="shared" si="141"/>
        <v>4</v>
      </c>
      <c r="Y91" s="9">
        <v>1</v>
      </c>
      <c r="Z91" s="126">
        <f t="shared" si="142"/>
        <v>9.5</v>
      </c>
      <c r="AA91" s="8">
        <f t="shared" si="143"/>
        <v>4</v>
      </c>
      <c r="AB91" s="8">
        <f t="shared" si="144"/>
        <v>2</v>
      </c>
      <c r="AC91" s="8">
        <f t="shared" si="145"/>
        <v>1</v>
      </c>
      <c r="AD91" s="151">
        <v>5.25</v>
      </c>
      <c r="AE91" s="9">
        <f t="shared" si="146"/>
        <v>0</v>
      </c>
      <c r="AF91" s="9">
        <v>1</v>
      </c>
      <c r="AG91" s="5">
        <f t="shared" si="147"/>
        <v>5.25</v>
      </c>
      <c r="AH91" s="8">
        <f t="shared" si="148"/>
        <v>0</v>
      </c>
      <c r="AI91" s="8">
        <f t="shared" si="149"/>
        <v>1</v>
      </c>
      <c r="AJ91" s="8">
        <f t="shared" si="150"/>
        <v>1</v>
      </c>
      <c r="AK91" s="55">
        <v>9.1199999999999992</v>
      </c>
      <c r="AL91" s="9">
        <f t="shared" si="151"/>
        <v>0</v>
      </c>
      <c r="AM91" s="9">
        <v>1</v>
      </c>
      <c r="AN91" s="5">
        <f t="shared" si="152"/>
        <v>9.1199999999999992</v>
      </c>
      <c r="AO91" s="8">
        <f t="shared" si="153"/>
        <v>0</v>
      </c>
      <c r="AP91" s="8">
        <f t="shared" si="154"/>
        <v>1</v>
      </c>
      <c r="AQ91" s="8">
        <f t="shared" si="155"/>
        <v>1</v>
      </c>
      <c r="AR91" s="49">
        <f t="shared" si="156"/>
        <v>7.9683333333333337</v>
      </c>
      <c r="AS91" s="50">
        <f t="shared" si="157"/>
        <v>4</v>
      </c>
      <c r="AT91" s="50" t="str">
        <f t="shared" si="158"/>
        <v xml:space="preserve">مؤجل (ة) </v>
      </c>
      <c r="AU91" s="50">
        <f t="shared" si="159"/>
        <v>4</v>
      </c>
      <c r="AV91" s="158" t="str">
        <f t="shared" si="160"/>
        <v xml:space="preserve">1 </v>
      </c>
      <c r="AW91" s="56" t="s">
        <v>40</v>
      </c>
      <c r="AX91" s="16"/>
      <c r="AY91" s="70">
        <v>6</v>
      </c>
      <c r="AZ91" s="128" t="str">
        <f>C91</f>
        <v>بورقة</v>
      </c>
      <c r="BA91" s="128" t="str">
        <f>D91</f>
        <v xml:space="preserve"> سولاف</v>
      </c>
      <c r="BB91" s="184">
        <v>11.25</v>
      </c>
      <c r="BC91" s="185">
        <f>IF(BB91&gt;=20,6,0)</f>
        <v>0</v>
      </c>
      <c r="BD91" s="185">
        <v>1</v>
      </c>
      <c r="BE91" s="184">
        <v>11.75</v>
      </c>
      <c r="BF91" s="185">
        <f>IF(BE91&gt;=20,6,0)</f>
        <v>0</v>
      </c>
      <c r="BG91" s="185">
        <v>1</v>
      </c>
      <c r="BH91" s="184">
        <v>6.5</v>
      </c>
      <c r="BI91" s="185">
        <f>IF(BH91&gt;=20,6,0)</f>
        <v>0</v>
      </c>
      <c r="BJ91" s="185">
        <v>1</v>
      </c>
      <c r="BK91" s="186">
        <f>(BB91+BE91+BH91)/6</f>
        <v>4.916666666666667</v>
      </c>
      <c r="BL91" s="187">
        <f>IF(BK91&gt;=10,18,BC91+BF91+BI91)</f>
        <v>0</v>
      </c>
      <c r="BM91" s="187">
        <f>BD91+BG91+BJ91</f>
        <v>3</v>
      </c>
      <c r="BN91" s="187">
        <f>IF(BM91&gt;=4,2,1)</f>
        <v>1</v>
      </c>
      <c r="BO91" s="184">
        <v>20.5</v>
      </c>
      <c r="BP91" s="185">
        <f t="shared" si="169"/>
        <v>5</v>
      </c>
      <c r="BQ91" s="185">
        <v>1</v>
      </c>
      <c r="BR91" s="184">
        <v>15.5</v>
      </c>
      <c r="BS91" s="185">
        <f>IF(BR91&gt;=10,4,0)</f>
        <v>4</v>
      </c>
      <c r="BT91" s="185">
        <v>1</v>
      </c>
      <c r="BU91" s="199">
        <f t="shared" si="171"/>
        <v>12</v>
      </c>
      <c r="BV91" s="191">
        <f t="shared" si="172"/>
        <v>9</v>
      </c>
      <c r="BW91" s="187">
        <f>BQ91+BT91</f>
        <v>2</v>
      </c>
      <c r="BX91" s="187">
        <f>IF(BW91&gt;=3,2,1)</f>
        <v>1</v>
      </c>
      <c r="BY91" s="248">
        <v>5</v>
      </c>
      <c r="BZ91" s="183">
        <f t="shared" si="175"/>
        <v>0</v>
      </c>
      <c r="CA91" s="77">
        <v>1</v>
      </c>
      <c r="CB91" s="186">
        <f t="shared" si="176"/>
        <v>5</v>
      </c>
      <c r="CC91" s="187">
        <f>BZ91</f>
        <v>0</v>
      </c>
      <c r="CD91" s="187">
        <f>CA91</f>
        <v>1</v>
      </c>
      <c r="CE91" s="187">
        <f>IF(CD91&gt;=2,2,1)</f>
        <v>1</v>
      </c>
      <c r="CF91" s="184">
        <v>9</v>
      </c>
      <c r="CG91" s="183">
        <f>IF(CF91&gt;=10,1,0)</f>
        <v>0</v>
      </c>
      <c r="CH91" s="77">
        <v>1</v>
      </c>
      <c r="CI91" s="190">
        <f t="shared" si="181"/>
        <v>9</v>
      </c>
      <c r="CJ91" s="191">
        <f>CG91</f>
        <v>0</v>
      </c>
      <c r="CK91" s="195">
        <f>CH91</f>
        <v>1</v>
      </c>
      <c r="CL91" s="195">
        <f>IF(CK91&gt;=2,2,1)</f>
        <v>1</v>
      </c>
      <c r="CM91" s="197">
        <f>(BB91+BE91+BH91+BO91+BR91+BY91+CF91)/11</f>
        <v>7.2272727272727275</v>
      </c>
      <c r="CN91" s="198">
        <f>IF(CM91&gt;=10,30,BL91+BV91+CC91+CJ91)</f>
        <v>9</v>
      </c>
      <c r="CO91" s="198">
        <f>BD91+BG91+BJ91+BQ91+BT91+CA91+CH91</f>
        <v>7</v>
      </c>
      <c r="CP91" s="198">
        <f>IF(CO91&gt;=8,2,1)</f>
        <v>1</v>
      </c>
      <c r="CQ91" s="235" t="str">
        <f>IF(CM91&gt;=10,"ناجح (ة) الدورة الاولى  ",IF(CM91&lt;10,"مؤجل (ة) "))</f>
        <v xml:space="preserve">مؤجل (ة) </v>
      </c>
      <c r="CR91" s="244">
        <f t="shared" si="190"/>
        <v>7.5978030303030302</v>
      </c>
      <c r="CS91" s="34">
        <f t="shared" si="191"/>
        <v>13</v>
      </c>
      <c r="CT91" s="43" t="str">
        <f t="shared" si="192"/>
        <v xml:space="preserve">مؤجل (ة) </v>
      </c>
    </row>
    <row r="92" spans="1:98" s="28" customFormat="1" ht="15" customHeight="1">
      <c r="B92" s="39">
        <v>7</v>
      </c>
      <c r="C92" s="80" t="s">
        <v>137</v>
      </c>
      <c r="D92" s="80" t="s">
        <v>138</v>
      </c>
      <c r="E92" s="77" t="str">
        <f t="shared" si="193"/>
        <v xml:space="preserve">بوشارب </v>
      </c>
      <c r="F92" s="77" t="str">
        <f t="shared" si="193"/>
        <v xml:space="preserve"> ليديا</v>
      </c>
      <c r="G92" s="12">
        <v>17.25</v>
      </c>
      <c r="H92" s="9">
        <f t="shared" si="133"/>
        <v>0</v>
      </c>
      <c r="I92" s="9">
        <v>1</v>
      </c>
      <c r="J92" s="19">
        <v>21.25</v>
      </c>
      <c r="K92" s="9">
        <f t="shared" si="134"/>
        <v>0</v>
      </c>
      <c r="L92" s="9">
        <v>1</v>
      </c>
      <c r="M92" s="7">
        <v>22.5</v>
      </c>
      <c r="N92" s="9">
        <f t="shared" si="135"/>
        <v>6</v>
      </c>
      <c r="O92" s="9">
        <v>1</v>
      </c>
      <c r="P92" s="5">
        <f t="shared" si="136"/>
        <v>10.166666666666666</v>
      </c>
      <c r="Q92" s="53">
        <f t="shared" si="137"/>
        <v>18</v>
      </c>
      <c r="R92" s="53">
        <f t="shared" si="138"/>
        <v>3</v>
      </c>
      <c r="S92" s="53">
        <f t="shared" si="139"/>
        <v>1</v>
      </c>
      <c r="T92" s="7">
        <v>18.25</v>
      </c>
      <c r="U92" s="9">
        <f t="shared" si="140"/>
        <v>0</v>
      </c>
      <c r="V92" s="9">
        <v>1</v>
      </c>
      <c r="W92" s="12">
        <v>28</v>
      </c>
      <c r="X92" s="9">
        <f t="shared" si="141"/>
        <v>4</v>
      </c>
      <c r="Y92" s="9">
        <v>1</v>
      </c>
      <c r="Z92" s="126">
        <f t="shared" si="142"/>
        <v>11.5625</v>
      </c>
      <c r="AA92" s="8">
        <f t="shared" si="143"/>
        <v>9</v>
      </c>
      <c r="AB92" s="8">
        <f t="shared" si="144"/>
        <v>2</v>
      </c>
      <c r="AC92" s="8">
        <f t="shared" si="145"/>
        <v>1</v>
      </c>
      <c r="AD92" s="151">
        <v>6.25</v>
      </c>
      <c r="AE92" s="9">
        <f t="shared" si="146"/>
        <v>0</v>
      </c>
      <c r="AF92" s="9">
        <v>1</v>
      </c>
      <c r="AG92" s="5">
        <f t="shared" si="147"/>
        <v>6.25</v>
      </c>
      <c r="AH92" s="8">
        <f t="shared" si="148"/>
        <v>0</v>
      </c>
      <c r="AI92" s="8">
        <f t="shared" si="149"/>
        <v>1</v>
      </c>
      <c r="AJ92" s="8">
        <f t="shared" si="150"/>
        <v>1</v>
      </c>
      <c r="AK92" s="55">
        <v>17.62</v>
      </c>
      <c r="AL92" s="9">
        <f t="shared" si="151"/>
        <v>1</v>
      </c>
      <c r="AM92" s="9">
        <v>1</v>
      </c>
      <c r="AN92" s="5">
        <f t="shared" si="152"/>
        <v>17.62</v>
      </c>
      <c r="AO92" s="8">
        <f t="shared" si="153"/>
        <v>1</v>
      </c>
      <c r="AP92" s="8">
        <f t="shared" si="154"/>
        <v>1</v>
      </c>
      <c r="AQ92" s="8">
        <f t="shared" si="155"/>
        <v>1</v>
      </c>
      <c r="AR92" s="49">
        <f t="shared" si="156"/>
        <v>10.926666666666668</v>
      </c>
      <c r="AS92" s="50">
        <f t="shared" si="157"/>
        <v>30</v>
      </c>
      <c r="AT92" s="50" t="str">
        <f t="shared" si="158"/>
        <v xml:space="preserve">ناجح(ة)  </v>
      </c>
      <c r="AU92" s="50">
        <f t="shared" si="159"/>
        <v>4</v>
      </c>
      <c r="AV92" s="158" t="str">
        <f t="shared" si="160"/>
        <v xml:space="preserve">1 </v>
      </c>
      <c r="AW92" s="56" t="s">
        <v>40</v>
      </c>
      <c r="AX92" s="16"/>
      <c r="AY92" s="22">
        <v>7</v>
      </c>
      <c r="AZ92" s="128" t="str">
        <f t="shared" ref="AZ92:AZ103" si="194">C92</f>
        <v xml:space="preserve">بوشارب </v>
      </c>
      <c r="BA92" s="128" t="str">
        <f t="shared" ref="BA92:BA103" si="195">D92</f>
        <v xml:space="preserve"> ليديا</v>
      </c>
      <c r="BB92" s="184">
        <v>13.75</v>
      </c>
      <c r="BC92" s="185">
        <f t="shared" si="162"/>
        <v>0</v>
      </c>
      <c r="BD92" s="185">
        <v>1</v>
      </c>
      <c r="BE92" s="184">
        <v>12.75</v>
      </c>
      <c r="BF92" s="185">
        <f t="shared" si="163"/>
        <v>0</v>
      </c>
      <c r="BG92" s="185">
        <v>1</v>
      </c>
      <c r="BH92" s="184">
        <v>14.5</v>
      </c>
      <c r="BI92" s="185">
        <f t="shared" si="164"/>
        <v>0</v>
      </c>
      <c r="BJ92" s="185">
        <v>1</v>
      </c>
      <c r="BK92" s="186">
        <f t="shared" si="165"/>
        <v>6.833333333333333</v>
      </c>
      <c r="BL92" s="187">
        <f t="shared" si="166"/>
        <v>0</v>
      </c>
      <c r="BM92" s="187">
        <f t="shared" si="167"/>
        <v>3</v>
      </c>
      <c r="BN92" s="187">
        <f t="shared" si="168"/>
        <v>1</v>
      </c>
      <c r="BO92" s="184">
        <v>26.5</v>
      </c>
      <c r="BP92" s="185">
        <f t="shared" si="169"/>
        <v>5</v>
      </c>
      <c r="BQ92" s="185">
        <v>1</v>
      </c>
      <c r="BR92" s="184">
        <v>14.5</v>
      </c>
      <c r="BS92" s="185">
        <f t="shared" si="170"/>
        <v>4</v>
      </c>
      <c r="BT92" s="185">
        <v>1</v>
      </c>
      <c r="BU92" s="199">
        <f t="shared" si="171"/>
        <v>13.666666666666666</v>
      </c>
      <c r="BV92" s="191">
        <f t="shared" si="172"/>
        <v>9</v>
      </c>
      <c r="BW92" s="187">
        <f t="shared" si="173"/>
        <v>2</v>
      </c>
      <c r="BX92" s="187">
        <f t="shared" si="174"/>
        <v>1</v>
      </c>
      <c r="BY92" s="248">
        <v>5</v>
      </c>
      <c r="BZ92" s="183">
        <f t="shared" si="175"/>
        <v>0</v>
      </c>
      <c r="CA92" s="77">
        <v>1</v>
      </c>
      <c r="CB92" s="186">
        <f t="shared" si="176"/>
        <v>5</v>
      </c>
      <c r="CC92" s="187">
        <f t="shared" si="177"/>
        <v>0</v>
      </c>
      <c r="CD92" s="187">
        <f t="shared" si="178"/>
        <v>1</v>
      </c>
      <c r="CE92" s="187">
        <f t="shared" si="179"/>
        <v>1</v>
      </c>
      <c r="CF92" s="184">
        <v>14.75</v>
      </c>
      <c r="CG92" s="183">
        <f t="shared" si="180"/>
        <v>1</v>
      </c>
      <c r="CH92" s="77">
        <v>1</v>
      </c>
      <c r="CI92" s="190">
        <f t="shared" si="181"/>
        <v>14.75</v>
      </c>
      <c r="CJ92" s="191">
        <f t="shared" si="182"/>
        <v>1</v>
      </c>
      <c r="CK92" s="195">
        <f t="shared" si="183"/>
        <v>1</v>
      </c>
      <c r="CL92" s="195">
        <f t="shared" si="184"/>
        <v>1</v>
      </c>
      <c r="CM92" s="197">
        <f t="shared" si="185"/>
        <v>9.25</v>
      </c>
      <c r="CN92" s="198">
        <v>30</v>
      </c>
      <c r="CO92" s="198">
        <f t="shared" si="187"/>
        <v>7</v>
      </c>
      <c r="CP92" s="198">
        <f t="shared" si="188"/>
        <v>1</v>
      </c>
      <c r="CQ92" s="235" t="str">
        <f t="shared" si="189"/>
        <v xml:space="preserve">مؤجل (ة) </v>
      </c>
      <c r="CR92" s="244">
        <f t="shared" si="190"/>
        <v>10.088333333333335</v>
      </c>
      <c r="CS92" s="34">
        <f t="shared" si="191"/>
        <v>60</v>
      </c>
      <c r="CT92" s="30" t="str">
        <f t="shared" si="192"/>
        <v xml:space="preserve">ناجح (ة) الدورة الاولى  </v>
      </c>
    </row>
    <row r="93" spans="1:98" s="28" customFormat="1" ht="15" customHeight="1">
      <c r="B93" s="39">
        <v>8</v>
      </c>
      <c r="C93" s="80" t="s">
        <v>139</v>
      </c>
      <c r="D93" s="80" t="s">
        <v>109</v>
      </c>
      <c r="E93" s="77" t="str">
        <f t="shared" si="193"/>
        <v xml:space="preserve">بونشم </v>
      </c>
      <c r="F93" s="77" t="str">
        <f t="shared" si="193"/>
        <v xml:space="preserve"> شيماء</v>
      </c>
      <c r="G93" s="12">
        <v>24.5</v>
      </c>
      <c r="H93" s="9">
        <f t="shared" si="133"/>
        <v>6</v>
      </c>
      <c r="I93" s="9">
        <v>1</v>
      </c>
      <c r="J93" s="19">
        <v>17.5</v>
      </c>
      <c r="K93" s="9">
        <f t="shared" si="134"/>
        <v>0</v>
      </c>
      <c r="L93" s="9">
        <v>1</v>
      </c>
      <c r="M93" s="7">
        <v>22.5</v>
      </c>
      <c r="N93" s="9">
        <f t="shared" si="135"/>
        <v>6</v>
      </c>
      <c r="O93" s="9">
        <v>1</v>
      </c>
      <c r="P93" s="5">
        <f t="shared" si="136"/>
        <v>10.75</v>
      </c>
      <c r="Q93" s="53">
        <f t="shared" si="137"/>
        <v>18</v>
      </c>
      <c r="R93" s="53">
        <f t="shared" si="138"/>
        <v>3</v>
      </c>
      <c r="S93" s="53">
        <f t="shared" si="139"/>
        <v>1</v>
      </c>
      <c r="T93" s="7">
        <v>24.75</v>
      </c>
      <c r="U93" s="9">
        <f t="shared" si="140"/>
        <v>5</v>
      </c>
      <c r="V93" s="9">
        <v>1</v>
      </c>
      <c r="W93" s="12">
        <v>28</v>
      </c>
      <c r="X93" s="9">
        <f t="shared" si="141"/>
        <v>4</v>
      </c>
      <c r="Y93" s="9">
        <v>1</v>
      </c>
      <c r="Z93" s="126">
        <f t="shared" si="142"/>
        <v>13.1875</v>
      </c>
      <c r="AA93" s="8">
        <f t="shared" si="143"/>
        <v>9</v>
      </c>
      <c r="AB93" s="8">
        <f t="shared" si="144"/>
        <v>2</v>
      </c>
      <c r="AC93" s="8">
        <f t="shared" si="145"/>
        <v>1</v>
      </c>
      <c r="AD93" s="151">
        <v>13</v>
      </c>
      <c r="AE93" s="9">
        <f t="shared" si="146"/>
        <v>2</v>
      </c>
      <c r="AF93" s="9">
        <v>1</v>
      </c>
      <c r="AG93" s="5">
        <f t="shared" si="147"/>
        <v>13</v>
      </c>
      <c r="AH93" s="8">
        <f t="shared" si="148"/>
        <v>2</v>
      </c>
      <c r="AI93" s="8">
        <f t="shared" si="149"/>
        <v>1</v>
      </c>
      <c r="AJ93" s="8">
        <f t="shared" si="150"/>
        <v>1</v>
      </c>
      <c r="AK93" s="55">
        <v>13.87</v>
      </c>
      <c r="AL93" s="9">
        <f t="shared" si="151"/>
        <v>1</v>
      </c>
      <c r="AM93" s="9">
        <v>1</v>
      </c>
      <c r="AN93" s="5">
        <f t="shared" si="152"/>
        <v>13.87</v>
      </c>
      <c r="AO93" s="8">
        <f t="shared" si="153"/>
        <v>1</v>
      </c>
      <c r="AP93" s="8">
        <f t="shared" si="154"/>
        <v>1</v>
      </c>
      <c r="AQ93" s="8">
        <f t="shared" si="155"/>
        <v>1</v>
      </c>
      <c r="AR93" s="49">
        <f t="shared" si="156"/>
        <v>12.01</v>
      </c>
      <c r="AS93" s="50">
        <f t="shared" si="157"/>
        <v>30</v>
      </c>
      <c r="AT93" s="50" t="str">
        <f t="shared" si="158"/>
        <v xml:space="preserve">ناجح(ة)  </v>
      </c>
      <c r="AU93" s="50">
        <f t="shared" si="159"/>
        <v>4</v>
      </c>
      <c r="AV93" s="158" t="str">
        <f t="shared" si="160"/>
        <v xml:space="preserve">1 </v>
      </c>
      <c r="AW93" s="56" t="s">
        <v>40</v>
      </c>
      <c r="AX93" s="16"/>
      <c r="AY93" s="70">
        <v>8</v>
      </c>
      <c r="AZ93" s="128" t="str">
        <f t="shared" si="194"/>
        <v xml:space="preserve">بونشم </v>
      </c>
      <c r="BA93" s="128" t="str">
        <f t="shared" si="195"/>
        <v xml:space="preserve"> شيماء</v>
      </c>
      <c r="BB93" s="184">
        <v>15.5</v>
      </c>
      <c r="BC93" s="185">
        <f t="shared" si="162"/>
        <v>0</v>
      </c>
      <c r="BD93" s="185">
        <v>1</v>
      </c>
      <c r="BE93" s="184">
        <v>35.25</v>
      </c>
      <c r="BF93" s="185">
        <f t="shared" si="163"/>
        <v>6</v>
      </c>
      <c r="BG93" s="185">
        <v>1</v>
      </c>
      <c r="BH93" s="184">
        <v>13.5</v>
      </c>
      <c r="BI93" s="185">
        <f t="shared" si="164"/>
        <v>0</v>
      </c>
      <c r="BJ93" s="185">
        <v>1</v>
      </c>
      <c r="BK93" s="186">
        <f t="shared" si="165"/>
        <v>10.708333333333334</v>
      </c>
      <c r="BL93" s="187">
        <f t="shared" si="166"/>
        <v>18</v>
      </c>
      <c r="BM93" s="187">
        <f t="shared" si="167"/>
        <v>3</v>
      </c>
      <c r="BN93" s="187">
        <f t="shared" si="168"/>
        <v>1</v>
      </c>
      <c r="BO93" s="184">
        <v>24.25</v>
      </c>
      <c r="BP93" s="185">
        <f t="shared" si="169"/>
        <v>5</v>
      </c>
      <c r="BQ93" s="185">
        <v>1</v>
      </c>
      <c r="BR93" s="184">
        <v>15</v>
      </c>
      <c r="BS93" s="185">
        <f t="shared" si="170"/>
        <v>4</v>
      </c>
      <c r="BT93" s="185">
        <v>1</v>
      </c>
      <c r="BU93" s="199">
        <f t="shared" si="171"/>
        <v>13.083333333333334</v>
      </c>
      <c r="BV93" s="191">
        <f t="shared" si="172"/>
        <v>9</v>
      </c>
      <c r="BW93" s="187">
        <f t="shared" si="173"/>
        <v>2</v>
      </c>
      <c r="BX93" s="187">
        <f t="shared" si="174"/>
        <v>1</v>
      </c>
      <c r="BY93" s="248">
        <v>5</v>
      </c>
      <c r="BZ93" s="183">
        <f t="shared" si="175"/>
        <v>0</v>
      </c>
      <c r="CA93" s="77">
        <v>1</v>
      </c>
      <c r="CB93" s="186">
        <f t="shared" si="176"/>
        <v>5</v>
      </c>
      <c r="CC93" s="187">
        <f t="shared" si="177"/>
        <v>0</v>
      </c>
      <c r="CD93" s="187">
        <f t="shared" si="178"/>
        <v>1</v>
      </c>
      <c r="CE93" s="187">
        <f t="shared" si="179"/>
        <v>1</v>
      </c>
      <c r="CF93" s="184">
        <v>8.5</v>
      </c>
      <c r="CG93" s="183">
        <f t="shared" si="180"/>
        <v>0</v>
      </c>
      <c r="CH93" s="77">
        <v>1</v>
      </c>
      <c r="CI93" s="190">
        <f t="shared" si="181"/>
        <v>8.5</v>
      </c>
      <c r="CJ93" s="191">
        <f t="shared" si="182"/>
        <v>0</v>
      </c>
      <c r="CK93" s="195">
        <f t="shared" si="183"/>
        <v>1</v>
      </c>
      <c r="CL93" s="195">
        <f t="shared" si="184"/>
        <v>1</v>
      </c>
      <c r="CM93" s="197">
        <f t="shared" si="185"/>
        <v>10.636363636363637</v>
      </c>
      <c r="CN93" s="198">
        <f t="shared" si="186"/>
        <v>30</v>
      </c>
      <c r="CO93" s="198">
        <f t="shared" si="187"/>
        <v>7</v>
      </c>
      <c r="CP93" s="198">
        <f t="shared" si="188"/>
        <v>1</v>
      </c>
      <c r="CQ93" s="235" t="str">
        <f t="shared" si="189"/>
        <v xml:space="preserve">ناجح (ة) الدورة الاولى  </v>
      </c>
      <c r="CR93" s="244">
        <f t="shared" si="190"/>
        <v>11.323181818181819</v>
      </c>
      <c r="CS93" s="34">
        <f t="shared" si="191"/>
        <v>60</v>
      </c>
      <c r="CT93" s="30" t="str">
        <f t="shared" si="192"/>
        <v xml:space="preserve">ناجح (ة) الدورة الاولى  </v>
      </c>
    </row>
    <row r="94" spans="1:98" s="28" customFormat="1" ht="15" customHeight="1">
      <c r="B94" s="39">
        <v>9</v>
      </c>
      <c r="C94" s="80" t="s">
        <v>140</v>
      </c>
      <c r="D94" s="80" t="s">
        <v>141</v>
      </c>
      <c r="E94" s="77" t="str">
        <f t="shared" si="193"/>
        <v xml:space="preserve">بوهميلة </v>
      </c>
      <c r="F94" s="77" t="str">
        <f t="shared" si="193"/>
        <v xml:space="preserve"> عبد النور </v>
      </c>
      <c r="G94" s="12">
        <v>20</v>
      </c>
      <c r="H94" s="9">
        <f t="shared" si="133"/>
        <v>6</v>
      </c>
      <c r="I94" s="9">
        <v>1</v>
      </c>
      <c r="J94" s="19">
        <v>21</v>
      </c>
      <c r="K94" s="9">
        <f t="shared" si="134"/>
        <v>0</v>
      </c>
      <c r="L94" s="9">
        <v>1</v>
      </c>
      <c r="M94" s="7">
        <v>18.5</v>
      </c>
      <c r="N94" s="9">
        <f t="shared" si="135"/>
        <v>0</v>
      </c>
      <c r="O94" s="9">
        <v>1</v>
      </c>
      <c r="P94" s="5">
        <f t="shared" si="136"/>
        <v>9.9166666666666661</v>
      </c>
      <c r="Q94" s="53">
        <f t="shared" si="137"/>
        <v>6</v>
      </c>
      <c r="R94" s="53">
        <f t="shared" si="138"/>
        <v>3</v>
      </c>
      <c r="S94" s="53">
        <f t="shared" si="139"/>
        <v>1</v>
      </c>
      <c r="T94" s="7">
        <v>22.25</v>
      </c>
      <c r="U94" s="9">
        <f t="shared" si="140"/>
        <v>5</v>
      </c>
      <c r="V94" s="9">
        <v>1</v>
      </c>
      <c r="W94" s="12">
        <v>26</v>
      </c>
      <c r="X94" s="9">
        <f t="shared" si="141"/>
        <v>4</v>
      </c>
      <c r="Y94" s="9">
        <v>1</v>
      </c>
      <c r="Z94" s="126">
        <f t="shared" si="142"/>
        <v>12.0625</v>
      </c>
      <c r="AA94" s="8">
        <f t="shared" si="143"/>
        <v>9</v>
      </c>
      <c r="AB94" s="8">
        <f t="shared" si="144"/>
        <v>2</v>
      </c>
      <c r="AC94" s="8">
        <f t="shared" si="145"/>
        <v>1</v>
      </c>
      <c r="AD94" s="151">
        <v>10.75</v>
      </c>
      <c r="AE94" s="9">
        <f t="shared" si="146"/>
        <v>2</v>
      </c>
      <c r="AF94" s="9">
        <v>1</v>
      </c>
      <c r="AG94" s="5">
        <f t="shared" si="147"/>
        <v>10.75</v>
      </c>
      <c r="AH94" s="8">
        <f t="shared" si="148"/>
        <v>2</v>
      </c>
      <c r="AI94" s="8">
        <f t="shared" si="149"/>
        <v>1</v>
      </c>
      <c r="AJ94" s="8">
        <f t="shared" si="150"/>
        <v>1</v>
      </c>
      <c r="AK94" s="55">
        <v>10.5</v>
      </c>
      <c r="AL94" s="9">
        <f t="shared" si="151"/>
        <v>1</v>
      </c>
      <c r="AM94" s="9">
        <v>1</v>
      </c>
      <c r="AN94" s="5">
        <f t="shared" si="152"/>
        <v>10.5</v>
      </c>
      <c r="AO94" s="8">
        <f t="shared" si="153"/>
        <v>1</v>
      </c>
      <c r="AP94" s="8">
        <f t="shared" si="154"/>
        <v>1</v>
      </c>
      <c r="AQ94" s="8">
        <f t="shared" si="155"/>
        <v>1</v>
      </c>
      <c r="AR94" s="49">
        <f t="shared" si="156"/>
        <v>10.75</v>
      </c>
      <c r="AS94" s="50">
        <f t="shared" si="157"/>
        <v>30</v>
      </c>
      <c r="AT94" s="50" t="str">
        <f t="shared" si="158"/>
        <v xml:space="preserve">ناجح(ة)  </v>
      </c>
      <c r="AU94" s="50">
        <f t="shared" si="159"/>
        <v>4</v>
      </c>
      <c r="AV94" s="158" t="str">
        <f t="shared" si="160"/>
        <v xml:space="preserve">1 </v>
      </c>
      <c r="AW94" s="56" t="s">
        <v>40</v>
      </c>
      <c r="AX94" s="16"/>
      <c r="AY94" s="22">
        <v>9</v>
      </c>
      <c r="AZ94" s="128" t="str">
        <f t="shared" si="194"/>
        <v xml:space="preserve">بوهميلة </v>
      </c>
      <c r="BA94" s="128" t="str">
        <f t="shared" si="195"/>
        <v xml:space="preserve"> عبد النور </v>
      </c>
      <c r="BB94" s="184">
        <v>20.5</v>
      </c>
      <c r="BC94" s="185">
        <f t="shared" si="162"/>
        <v>6</v>
      </c>
      <c r="BD94" s="185">
        <v>1</v>
      </c>
      <c r="BE94" s="184">
        <v>20.75</v>
      </c>
      <c r="BF94" s="185">
        <f t="shared" si="163"/>
        <v>6</v>
      </c>
      <c r="BG94" s="185">
        <v>1</v>
      </c>
      <c r="BH94" s="184">
        <v>17.5</v>
      </c>
      <c r="BI94" s="185">
        <f t="shared" si="164"/>
        <v>0</v>
      </c>
      <c r="BJ94" s="185">
        <v>1</v>
      </c>
      <c r="BK94" s="186">
        <f t="shared" si="165"/>
        <v>9.7916666666666661</v>
      </c>
      <c r="BL94" s="187">
        <f t="shared" si="166"/>
        <v>12</v>
      </c>
      <c r="BM94" s="187">
        <f t="shared" si="167"/>
        <v>3</v>
      </c>
      <c r="BN94" s="187">
        <f t="shared" si="168"/>
        <v>1</v>
      </c>
      <c r="BO94" s="184">
        <v>24</v>
      </c>
      <c r="BP94" s="185">
        <f t="shared" si="169"/>
        <v>5</v>
      </c>
      <c r="BQ94" s="185">
        <v>1</v>
      </c>
      <c r="BR94" s="184">
        <v>14.5</v>
      </c>
      <c r="BS94" s="185">
        <f t="shared" si="170"/>
        <v>4</v>
      </c>
      <c r="BT94" s="185">
        <v>1</v>
      </c>
      <c r="BU94" s="199">
        <f t="shared" si="171"/>
        <v>12.833333333333334</v>
      </c>
      <c r="BV94" s="191">
        <f t="shared" si="172"/>
        <v>9</v>
      </c>
      <c r="BW94" s="187">
        <f t="shared" si="173"/>
        <v>2</v>
      </c>
      <c r="BX94" s="187">
        <f t="shared" si="174"/>
        <v>1</v>
      </c>
      <c r="BY94" s="248">
        <v>3</v>
      </c>
      <c r="BZ94" s="183">
        <f t="shared" si="175"/>
        <v>0</v>
      </c>
      <c r="CA94" s="77">
        <v>1</v>
      </c>
      <c r="CB94" s="186">
        <f t="shared" si="176"/>
        <v>3</v>
      </c>
      <c r="CC94" s="187">
        <f t="shared" si="177"/>
        <v>0</v>
      </c>
      <c r="CD94" s="187">
        <f t="shared" si="178"/>
        <v>1</v>
      </c>
      <c r="CE94" s="187">
        <f t="shared" si="179"/>
        <v>1</v>
      </c>
      <c r="CF94" s="184">
        <v>11.75</v>
      </c>
      <c r="CG94" s="183">
        <f t="shared" si="180"/>
        <v>1</v>
      </c>
      <c r="CH94" s="77">
        <v>1</v>
      </c>
      <c r="CI94" s="190">
        <f t="shared" si="181"/>
        <v>11.75</v>
      </c>
      <c r="CJ94" s="191">
        <f t="shared" si="182"/>
        <v>1</v>
      </c>
      <c r="CK94" s="195">
        <f t="shared" si="183"/>
        <v>1</v>
      </c>
      <c r="CL94" s="195">
        <f t="shared" si="184"/>
        <v>1</v>
      </c>
      <c r="CM94" s="197">
        <f t="shared" si="185"/>
        <v>10.181818181818182</v>
      </c>
      <c r="CN94" s="198">
        <f t="shared" si="186"/>
        <v>30</v>
      </c>
      <c r="CO94" s="198">
        <f t="shared" si="187"/>
        <v>7</v>
      </c>
      <c r="CP94" s="198">
        <f t="shared" si="188"/>
        <v>1</v>
      </c>
      <c r="CQ94" s="235" t="str">
        <f t="shared" si="189"/>
        <v xml:space="preserve">ناجح (ة) الدورة الاولى  </v>
      </c>
      <c r="CR94" s="244">
        <f t="shared" si="190"/>
        <v>10.46590909090909</v>
      </c>
      <c r="CS94" s="34">
        <f t="shared" si="191"/>
        <v>60</v>
      </c>
      <c r="CT94" s="30" t="str">
        <f t="shared" si="192"/>
        <v xml:space="preserve">ناجح (ة) الدورة الاولى  </v>
      </c>
    </row>
    <row r="95" spans="1:98" s="28" customFormat="1" ht="15" customHeight="1">
      <c r="A95" s="122"/>
      <c r="B95" s="39">
        <v>10</v>
      </c>
      <c r="C95" s="80" t="s">
        <v>142</v>
      </c>
      <c r="D95" s="80" t="s">
        <v>143</v>
      </c>
      <c r="E95" s="77" t="str">
        <f t="shared" ref="E95:E110" si="196">C95</f>
        <v>ثلايجية</v>
      </c>
      <c r="F95" s="77" t="str">
        <f t="shared" ref="F95:F110" si="197">D95</f>
        <v>حنان</v>
      </c>
      <c r="G95" s="12">
        <v>13</v>
      </c>
      <c r="H95" s="9">
        <f t="shared" si="133"/>
        <v>0</v>
      </c>
      <c r="I95" s="9">
        <v>1</v>
      </c>
      <c r="J95" s="19">
        <v>17.5</v>
      </c>
      <c r="K95" s="9">
        <f t="shared" si="134"/>
        <v>0</v>
      </c>
      <c r="L95" s="9">
        <v>1</v>
      </c>
      <c r="M95" s="7">
        <v>17.5</v>
      </c>
      <c r="N95" s="9">
        <f t="shared" si="135"/>
        <v>0</v>
      </c>
      <c r="O95" s="9">
        <v>1</v>
      </c>
      <c r="P95" s="5">
        <f t="shared" si="136"/>
        <v>8</v>
      </c>
      <c r="Q95" s="53">
        <f t="shared" si="137"/>
        <v>0</v>
      </c>
      <c r="R95" s="53">
        <f t="shared" si="138"/>
        <v>3</v>
      </c>
      <c r="S95" s="53">
        <f t="shared" si="139"/>
        <v>1</v>
      </c>
      <c r="T95" s="7">
        <v>14.5</v>
      </c>
      <c r="U95" s="9">
        <f t="shared" si="140"/>
        <v>0</v>
      </c>
      <c r="V95" s="9">
        <v>1</v>
      </c>
      <c r="W95" s="12">
        <v>26</v>
      </c>
      <c r="X95" s="9">
        <f t="shared" si="141"/>
        <v>4</v>
      </c>
      <c r="Y95" s="9">
        <v>1</v>
      </c>
      <c r="Z95" s="126">
        <f t="shared" si="142"/>
        <v>10.125</v>
      </c>
      <c r="AA95" s="8">
        <f t="shared" si="143"/>
        <v>9</v>
      </c>
      <c r="AB95" s="8">
        <f t="shared" si="144"/>
        <v>2</v>
      </c>
      <c r="AC95" s="8">
        <f t="shared" si="145"/>
        <v>1</v>
      </c>
      <c r="AD95" s="151">
        <v>8</v>
      </c>
      <c r="AE95" s="9">
        <f t="shared" si="146"/>
        <v>0</v>
      </c>
      <c r="AF95" s="9">
        <v>1</v>
      </c>
      <c r="AG95" s="5">
        <f t="shared" si="147"/>
        <v>8</v>
      </c>
      <c r="AH95" s="8">
        <f t="shared" si="148"/>
        <v>0</v>
      </c>
      <c r="AI95" s="8">
        <f t="shared" si="149"/>
        <v>1</v>
      </c>
      <c r="AJ95" s="8">
        <f t="shared" si="150"/>
        <v>1</v>
      </c>
      <c r="AK95" s="55">
        <v>8.5</v>
      </c>
      <c r="AL95" s="9">
        <f t="shared" si="151"/>
        <v>0</v>
      </c>
      <c r="AM95" s="9">
        <v>1</v>
      </c>
      <c r="AN95" s="5">
        <f t="shared" si="152"/>
        <v>8.5</v>
      </c>
      <c r="AO95" s="8">
        <f t="shared" si="153"/>
        <v>0</v>
      </c>
      <c r="AP95" s="8">
        <f t="shared" si="154"/>
        <v>1</v>
      </c>
      <c r="AQ95" s="8">
        <f t="shared" si="155"/>
        <v>1</v>
      </c>
      <c r="AR95" s="49">
        <f t="shared" si="156"/>
        <v>8.75</v>
      </c>
      <c r="AS95" s="50">
        <f t="shared" si="157"/>
        <v>9</v>
      </c>
      <c r="AT95" s="50" t="str">
        <f t="shared" si="158"/>
        <v xml:space="preserve">مؤجل (ة) </v>
      </c>
      <c r="AU95" s="50">
        <f t="shared" si="159"/>
        <v>4</v>
      </c>
      <c r="AV95" s="158" t="str">
        <f t="shared" si="160"/>
        <v xml:space="preserve">1 </v>
      </c>
      <c r="AW95" s="56" t="s">
        <v>40</v>
      </c>
      <c r="AX95" s="16"/>
      <c r="AY95" s="70">
        <v>10</v>
      </c>
      <c r="AZ95" s="128" t="str">
        <f t="shared" si="194"/>
        <v>ثلايجية</v>
      </c>
      <c r="BA95" s="128" t="str">
        <f t="shared" si="195"/>
        <v>حنان</v>
      </c>
      <c r="BB95" s="184">
        <v>20</v>
      </c>
      <c r="BC95" s="185">
        <f t="shared" si="162"/>
        <v>6</v>
      </c>
      <c r="BD95" s="185">
        <v>1</v>
      </c>
      <c r="BE95" s="184">
        <v>15.25</v>
      </c>
      <c r="BF95" s="185">
        <f t="shared" si="163"/>
        <v>0</v>
      </c>
      <c r="BG95" s="185">
        <v>1</v>
      </c>
      <c r="BH95" s="184">
        <v>11.5</v>
      </c>
      <c r="BI95" s="185">
        <f t="shared" si="164"/>
        <v>0</v>
      </c>
      <c r="BJ95" s="185">
        <v>1</v>
      </c>
      <c r="BK95" s="186">
        <f t="shared" si="165"/>
        <v>7.791666666666667</v>
      </c>
      <c r="BL95" s="187">
        <f t="shared" si="166"/>
        <v>6</v>
      </c>
      <c r="BM95" s="187">
        <f t="shared" si="167"/>
        <v>3</v>
      </c>
      <c r="BN95" s="187">
        <f t="shared" si="168"/>
        <v>1</v>
      </c>
      <c r="BO95" s="184">
        <v>25.25</v>
      </c>
      <c r="BP95" s="185">
        <f t="shared" si="169"/>
        <v>5</v>
      </c>
      <c r="BQ95" s="185">
        <v>1</v>
      </c>
      <c r="BR95" s="184">
        <v>15.5</v>
      </c>
      <c r="BS95" s="185">
        <f t="shared" si="170"/>
        <v>4</v>
      </c>
      <c r="BT95" s="185">
        <v>1</v>
      </c>
      <c r="BU95" s="199">
        <f t="shared" si="171"/>
        <v>13.583333333333334</v>
      </c>
      <c r="BV95" s="191">
        <f t="shared" si="172"/>
        <v>9</v>
      </c>
      <c r="BW95" s="187">
        <f t="shared" si="173"/>
        <v>2</v>
      </c>
      <c r="BX95" s="187">
        <f t="shared" si="174"/>
        <v>1</v>
      </c>
      <c r="BY95" s="248">
        <v>5</v>
      </c>
      <c r="BZ95" s="183">
        <f t="shared" si="175"/>
        <v>0</v>
      </c>
      <c r="CA95" s="77">
        <v>1</v>
      </c>
      <c r="CB95" s="186">
        <f t="shared" si="176"/>
        <v>5</v>
      </c>
      <c r="CC95" s="187">
        <f t="shared" si="177"/>
        <v>0</v>
      </c>
      <c r="CD95" s="187">
        <f t="shared" si="178"/>
        <v>1</v>
      </c>
      <c r="CE95" s="187">
        <f t="shared" si="179"/>
        <v>1</v>
      </c>
      <c r="CF95" s="184">
        <v>7.75</v>
      </c>
      <c r="CG95" s="183">
        <f t="shared" si="180"/>
        <v>0</v>
      </c>
      <c r="CH95" s="77">
        <v>1</v>
      </c>
      <c r="CI95" s="190">
        <f t="shared" si="181"/>
        <v>7.75</v>
      </c>
      <c r="CJ95" s="191">
        <f t="shared" si="182"/>
        <v>0</v>
      </c>
      <c r="CK95" s="195">
        <f t="shared" si="183"/>
        <v>1</v>
      </c>
      <c r="CL95" s="195">
        <f t="shared" si="184"/>
        <v>1</v>
      </c>
      <c r="CM95" s="197">
        <f t="shared" si="185"/>
        <v>9.1136363636363633</v>
      </c>
      <c r="CN95" s="198">
        <f t="shared" si="186"/>
        <v>15</v>
      </c>
      <c r="CO95" s="198">
        <f t="shared" si="187"/>
        <v>7</v>
      </c>
      <c r="CP95" s="198">
        <f t="shared" si="188"/>
        <v>1</v>
      </c>
      <c r="CQ95" s="235" t="str">
        <f t="shared" si="189"/>
        <v xml:space="preserve">مؤجل (ة) </v>
      </c>
      <c r="CR95" s="244">
        <f t="shared" si="190"/>
        <v>8.9318181818181817</v>
      </c>
      <c r="CS95" s="34">
        <f t="shared" si="191"/>
        <v>24</v>
      </c>
      <c r="CT95" s="30" t="str">
        <f t="shared" si="192"/>
        <v xml:space="preserve">مؤجل (ة) </v>
      </c>
    </row>
    <row r="96" spans="1:98" s="28" customFormat="1" ht="15" customHeight="1">
      <c r="A96" s="122"/>
      <c r="B96" s="39">
        <v>11</v>
      </c>
      <c r="C96" s="80" t="s">
        <v>146</v>
      </c>
      <c r="D96" s="80" t="s">
        <v>101</v>
      </c>
      <c r="E96" s="77" t="str">
        <f t="shared" si="196"/>
        <v xml:space="preserve">حريزي </v>
      </c>
      <c r="F96" s="77" t="str">
        <f t="shared" si="197"/>
        <v>عبير</v>
      </c>
      <c r="G96" s="12">
        <v>15</v>
      </c>
      <c r="H96" s="9">
        <f t="shared" si="133"/>
        <v>0</v>
      </c>
      <c r="I96" s="9">
        <v>1</v>
      </c>
      <c r="J96" s="19">
        <v>21.25</v>
      </c>
      <c r="K96" s="9">
        <f t="shared" si="134"/>
        <v>0</v>
      </c>
      <c r="L96" s="9">
        <v>1</v>
      </c>
      <c r="M96" s="7">
        <v>21</v>
      </c>
      <c r="N96" s="9">
        <f t="shared" si="135"/>
        <v>6</v>
      </c>
      <c r="O96" s="9">
        <v>1</v>
      </c>
      <c r="P96" s="5">
        <f t="shared" si="136"/>
        <v>9.5416666666666661</v>
      </c>
      <c r="Q96" s="53">
        <f t="shared" si="137"/>
        <v>6</v>
      </c>
      <c r="R96" s="53">
        <f t="shared" si="138"/>
        <v>3</v>
      </c>
      <c r="S96" s="53">
        <f t="shared" si="139"/>
        <v>1</v>
      </c>
      <c r="T96" s="7">
        <v>18</v>
      </c>
      <c r="U96" s="9">
        <f t="shared" si="140"/>
        <v>0</v>
      </c>
      <c r="V96" s="9">
        <v>1</v>
      </c>
      <c r="W96" s="12">
        <v>25</v>
      </c>
      <c r="X96" s="9">
        <f t="shared" si="141"/>
        <v>4</v>
      </c>
      <c r="Y96" s="9">
        <v>1</v>
      </c>
      <c r="Z96" s="126">
        <f t="shared" si="142"/>
        <v>10.75</v>
      </c>
      <c r="AA96" s="8">
        <f t="shared" si="143"/>
        <v>9</v>
      </c>
      <c r="AB96" s="8">
        <f t="shared" si="144"/>
        <v>2</v>
      </c>
      <c r="AC96" s="8">
        <f t="shared" si="145"/>
        <v>1</v>
      </c>
      <c r="AD96" s="151">
        <v>12.5</v>
      </c>
      <c r="AE96" s="9">
        <f t="shared" si="146"/>
        <v>2</v>
      </c>
      <c r="AF96" s="9">
        <v>1</v>
      </c>
      <c r="AG96" s="5">
        <f t="shared" si="147"/>
        <v>12.5</v>
      </c>
      <c r="AH96" s="8">
        <f t="shared" si="148"/>
        <v>2</v>
      </c>
      <c r="AI96" s="8">
        <f t="shared" si="149"/>
        <v>1</v>
      </c>
      <c r="AJ96" s="8">
        <f t="shared" si="150"/>
        <v>1</v>
      </c>
      <c r="AK96" s="55">
        <v>10.75</v>
      </c>
      <c r="AL96" s="9">
        <f t="shared" si="151"/>
        <v>1</v>
      </c>
      <c r="AM96" s="9">
        <v>1</v>
      </c>
      <c r="AN96" s="5">
        <f t="shared" si="152"/>
        <v>10.75</v>
      </c>
      <c r="AO96" s="8">
        <f t="shared" si="153"/>
        <v>1</v>
      </c>
      <c r="AP96" s="8">
        <f t="shared" si="154"/>
        <v>1</v>
      </c>
      <c r="AQ96" s="8">
        <f t="shared" si="155"/>
        <v>1</v>
      </c>
      <c r="AR96" s="49">
        <f t="shared" si="156"/>
        <v>10.291666666666666</v>
      </c>
      <c r="AS96" s="50">
        <f t="shared" si="157"/>
        <v>30</v>
      </c>
      <c r="AT96" s="50" t="str">
        <f t="shared" si="158"/>
        <v xml:space="preserve">ناجح(ة)  </v>
      </c>
      <c r="AU96" s="50">
        <f t="shared" si="159"/>
        <v>4</v>
      </c>
      <c r="AV96" s="158" t="str">
        <f t="shared" si="160"/>
        <v xml:space="preserve">1 </v>
      </c>
      <c r="AW96" s="56" t="s">
        <v>40</v>
      </c>
      <c r="AX96" s="16"/>
      <c r="AY96" s="22">
        <v>11</v>
      </c>
      <c r="AZ96" s="128" t="str">
        <f t="shared" si="194"/>
        <v xml:space="preserve">حريزي </v>
      </c>
      <c r="BA96" s="128" t="str">
        <f t="shared" si="195"/>
        <v>عبير</v>
      </c>
      <c r="BB96" s="184">
        <v>12</v>
      </c>
      <c r="BC96" s="185">
        <f t="shared" si="162"/>
        <v>0</v>
      </c>
      <c r="BD96" s="185">
        <v>1</v>
      </c>
      <c r="BE96" s="184">
        <v>21.75</v>
      </c>
      <c r="BF96" s="185">
        <f t="shared" si="163"/>
        <v>6</v>
      </c>
      <c r="BG96" s="185">
        <v>1</v>
      </c>
      <c r="BH96" s="184">
        <v>7.5</v>
      </c>
      <c r="BI96" s="185">
        <f t="shared" si="164"/>
        <v>0</v>
      </c>
      <c r="BJ96" s="185">
        <v>1</v>
      </c>
      <c r="BK96" s="186">
        <f t="shared" si="165"/>
        <v>6.875</v>
      </c>
      <c r="BL96" s="187">
        <f t="shared" si="166"/>
        <v>6</v>
      </c>
      <c r="BM96" s="187">
        <f t="shared" si="167"/>
        <v>3</v>
      </c>
      <c r="BN96" s="187">
        <f t="shared" si="168"/>
        <v>1</v>
      </c>
      <c r="BO96" s="184">
        <v>23</v>
      </c>
      <c r="BP96" s="185">
        <f t="shared" si="169"/>
        <v>5</v>
      </c>
      <c r="BQ96" s="185">
        <v>1</v>
      </c>
      <c r="BR96" s="184">
        <v>15</v>
      </c>
      <c r="BS96" s="185">
        <f t="shared" si="170"/>
        <v>4</v>
      </c>
      <c r="BT96" s="185">
        <v>1</v>
      </c>
      <c r="BU96" s="199">
        <f t="shared" si="171"/>
        <v>12.666666666666666</v>
      </c>
      <c r="BV96" s="191">
        <f t="shared" si="172"/>
        <v>9</v>
      </c>
      <c r="BW96" s="187">
        <f t="shared" si="173"/>
        <v>2</v>
      </c>
      <c r="BX96" s="187">
        <f t="shared" si="174"/>
        <v>1</v>
      </c>
      <c r="BY96" s="248">
        <v>7</v>
      </c>
      <c r="BZ96" s="183">
        <f t="shared" si="175"/>
        <v>0</v>
      </c>
      <c r="CA96" s="77">
        <v>1</v>
      </c>
      <c r="CB96" s="186">
        <f t="shared" si="176"/>
        <v>7</v>
      </c>
      <c r="CC96" s="187">
        <f t="shared" si="177"/>
        <v>0</v>
      </c>
      <c r="CD96" s="187">
        <f t="shared" si="178"/>
        <v>1</v>
      </c>
      <c r="CE96" s="187">
        <f t="shared" si="179"/>
        <v>1</v>
      </c>
      <c r="CF96" s="184">
        <v>10</v>
      </c>
      <c r="CG96" s="183">
        <f t="shared" si="180"/>
        <v>1</v>
      </c>
      <c r="CH96" s="77">
        <v>1</v>
      </c>
      <c r="CI96" s="190">
        <f t="shared" si="181"/>
        <v>10</v>
      </c>
      <c r="CJ96" s="191">
        <f t="shared" si="182"/>
        <v>1</v>
      </c>
      <c r="CK96" s="195">
        <f t="shared" si="183"/>
        <v>1</v>
      </c>
      <c r="CL96" s="195">
        <f t="shared" si="184"/>
        <v>1</v>
      </c>
      <c r="CM96" s="197">
        <f t="shared" si="185"/>
        <v>8.75</v>
      </c>
      <c r="CN96" s="198">
        <f t="shared" si="186"/>
        <v>16</v>
      </c>
      <c r="CO96" s="198">
        <f t="shared" si="187"/>
        <v>7</v>
      </c>
      <c r="CP96" s="198">
        <f t="shared" si="188"/>
        <v>1</v>
      </c>
      <c r="CQ96" s="235" t="str">
        <f t="shared" si="189"/>
        <v xml:space="preserve">مؤجل (ة) </v>
      </c>
      <c r="CR96" s="244">
        <f t="shared" si="190"/>
        <v>9.5208333333333321</v>
      </c>
      <c r="CS96" s="34">
        <f t="shared" si="191"/>
        <v>46</v>
      </c>
      <c r="CT96" s="30" t="str">
        <f t="shared" si="192"/>
        <v xml:space="preserve">مؤجل (ة) </v>
      </c>
    </row>
    <row r="97" spans="1:98" s="28" customFormat="1" ht="15" customHeight="1">
      <c r="B97" s="39">
        <v>12</v>
      </c>
      <c r="C97" s="80" t="s">
        <v>147</v>
      </c>
      <c r="D97" s="80" t="s">
        <v>36</v>
      </c>
      <c r="E97" s="77" t="str">
        <f t="shared" si="196"/>
        <v xml:space="preserve">حمدي </v>
      </c>
      <c r="F97" s="77" t="str">
        <f t="shared" si="197"/>
        <v>سهام</v>
      </c>
      <c r="G97" s="12">
        <v>11.5</v>
      </c>
      <c r="H97" s="9">
        <f t="shared" si="133"/>
        <v>0</v>
      </c>
      <c r="I97" s="9">
        <v>1</v>
      </c>
      <c r="J97" s="19">
        <v>15.5</v>
      </c>
      <c r="K97" s="9">
        <f t="shared" si="134"/>
        <v>0</v>
      </c>
      <c r="L97" s="9">
        <v>1</v>
      </c>
      <c r="M97" s="7">
        <v>22</v>
      </c>
      <c r="N97" s="9">
        <f t="shared" si="135"/>
        <v>6</v>
      </c>
      <c r="O97" s="9">
        <v>1</v>
      </c>
      <c r="P97" s="5">
        <f t="shared" si="136"/>
        <v>8.1666666666666661</v>
      </c>
      <c r="Q97" s="53">
        <f t="shared" si="137"/>
        <v>6</v>
      </c>
      <c r="R97" s="53">
        <f t="shared" si="138"/>
        <v>3</v>
      </c>
      <c r="S97" s="53">
        <f t="shared" si="139"/>
        <v>1</v>
      </c>
      <c r="T97" s="7">
        <v>18</v>
      </c>
      <c r="U97" s="9">
        <f t="shared" si="140"/>
        <v>0</v>
      </c>
      <c r="V97" s="9">
        <v>1</v>
      </c>
      <c r="W97" s="12">
        <v>28</v>
      </c>
      <c r="X97" s="9">
        <f t="shared" si="141"/>
        <v>4</v>
      </c>
      <c r="Y97" s="9">
        <v>1</v>
      </c>
      <c r="Z97" s="126">
        <f t="shared" si="142"/>
        <v>11.5</v>
      </c>
      <c r="AA97" s="8">
        <f t="shared" si="143"/>
        <v>9</v>
      </c>
      <c r="AB97" s="8">
        <f t="shared" si="144"/>
        <v>2</v>
      </c>
      <c r="AC97" s="8">
        <f t="shared" si="145"/>
        <v>1</v>
      </c>
      <c r="AD97" s="151">
        <v>10</v>
      </c>
      <c r="AE97" s="9">
        <f t="shared" si="146"/>
        <v>2</v>
      </c>
      <c r="AF97" s="9">
        <v>1</v>
      </c>
      <c r="AG97" s="5">
        <f t="shared" si="147"/>
        <v>10</v>
      </c>
      <c r="AH97" s="8">
        <f t="shared" si="148"/>
        <v>2</v>
      </c>
      <c r="AI97" s="8">
        <f t="shared" si="149"/>
        <v>1</v>
      </c>
      <c r="AJ97" s="8">
        <f t="shared" si="150"/>
        <v>1</v>
      </c>
      <c r="AK97" s="55">
        <v>16.62</v>
      </c>
      <c r="AL97" s="9">
        <f t="shared" si="151"/>
        <v>1</v>
      </c>
      <c r="AM97" s="9">
        <v>1</v>
      </c>
      <c r="AN97" s="5">
        <f t="shared" si="152"/>
        <v>16.62</v>
      </c>
      <c r="AO97" s="8">
        <f t="shared" si="153"/>
        <v>1</v>
      </c>
      <c r="AP97" s="8">
        <f t="shared" si="154"/>
        <v>1</v>
      </c>
      <c r="AQ97" s="8">
        <f t="shared" si="155"/>
        <v>1</v>
      </c>
      <c r="AR97" s="49">
        <f t="shared" si="156"/>
        <v>10.135</v>
      </c>
      <c r="AS97" s="50">
        <f t="shared" si="157"/>
        <v>30</v>
      </c>
      <c r="AT97" s="50" t="str">
        <f t="shared" si="158"/>
        <v xml:space="preserve">ناجح(ة)  </v>
      </c>
      <c r="AU97" s="50">
        <f t="shared" si="159"/>
        <v>4</v>
      </c>
      <c r="AV97" s="158" t="str">
        <f t="shared" si="160"/>
        <v xml:space="preserve">1 </v>
      </c>
      <c r="AW97" s="56" t="s">
        <v>40</v>
      </c>
      <c r="AX97" s="16"/>
      <c r="AY97" s="70">
        <v>12</v>
      </c>
      <c r="AZ97" s="128" t="str">
        <f t="shared" si="194"/>
        <v xml:space="preserve">حمدي </v>
      </c>
      <c r="BA97" s="128" t="str">
        <f t="shared" si="195"/>
        <v>سهام</v>
      </c>
      <c r="BB97" s="184">
        <v>20.25</v>
      </c>
      <c r="BC97" s="185">
        <f t="shared" si="162"/>
        <v>6</v>
      </c>
      <c r="BD97" s="185">
        <v>1</v>
      </c>
      <c r="BE97" s="184">
        <v>19</v>
      </c>
      <c r="BF97" s="185">
        <f t="shared" si="163"/>
        <v>0</v>
      </c>
      <c r="BG97" s="185">
        <v>1</v>
      </c>
      <c r="BH97" s="184">
        <v>11.95</v>
      </c>
      <c r="BI97" s="185">
        <f t="shared" si="164"/>
        <v>0</v>
      </c>
      <c r="BJ97" s="185">
        <v>1</v>
      </c>
      <c r="BK97" s="186">
        <f t="shared" si="165"/>
        <v>8.5333333333333332</v>
      </c>
      <c r="BL97" s="187">
        <f t="shared" si="166"/>
        <v>6</v>
      </c>
      <c r="BM97" s="187">
        <f t="shared" si="167"/>
        <v>3</v>
      </c>
      <c r="BN97" s="187">
        <f t="shared" si="168"/>
        <v>1</v>
      </c>
      <c r="BO97" s="184">
        <v>21.5</v>
      </c>
      <c r="BP97" s="185">
        <f t="shared" si="169"/>
        <v>5</v>
      </c>
      <c r="BQ97" s="185">
        <v>1</v>
      </c>
      <c r="BR97" s="184">
        <v>15.5</v>
      </c>
      <c r="BS97" s="185">
        <f t="shared" si="170"/>
        <v>4</v>
      </c>
      <c r="BT97" s="185">
        <v>1</v>
      </c>
      <c r="BU97" s="199">
        <f t="shared" si="171"/>
        <v>12.333333333333334</v>
      </c>
      <c r="BV97" s="191">
        <f t="shared" si="172"/>
        <v>9</v>
      </c>
      <c r="BW97" s="187">
        <f t="shared" si="173"/>
        <v>2</v>
      </c>
      <c r="BX97" s="187">
        <f t="shared" si="174"/>
        <v>1</v>
      </c>
      <c r="BY97" s="248">
        <v>6</v>
      </c>
      <c r="BZ97" s="183">
        <f t="shared" si="175"/>
        <v>0</v>
      </c>
      <c r="CA97" s="77">
        <v>1</v>
      </c>
      <c r="CB97" s="186">
        <f t="shared" si="176"/>
        <v>6</v>
      </c>
      <c r="CC97" s="187">
        <f t="shared" si="177"/>
        <v>0</v>
      </c>
      <c r="CD97" s="187">
        <f t="shared" si="178"/>
        <v>1</v>
      </c>
      <c r="CE97" s="187">
        <f t="shared" si="179"/>
        <v>1</v>
      </c>
      <c r="CF97" s="184">
        <v>14.5</v>
      </c>
      <c r="CG97" s="183">
        <f t="shared" si="180"/>
        <v>1</v>
      </c>
      <c r="CH97" s="77">
        <v>1</v>
      </c>
      <c r="CI97" s="190">
        <f t="shared" si="181"/>
        <v>14.5</v>
      </c>
      <c r="CJ97" s="191">
        <f t="shared" si="182"/>
        <v>1</v>
      </c>
      <c r="CK97" s="195">
        <f t="shared" si="183"/>
        <v>1</v>
      </c>
      <c r="CL97" s="195">
        <f t="shared" si="184"/>
        <v>1</v>
      </c>
      <c r="CM97" s="197">
        <f t="shared" si="185"/>
        <v>9.8818181818181827</v>
      </c>
      <c r="CN97" s="198">
        <v>30</v>
      </c>
      <c r="CO97" s="198">
        <f t="shared" si="187"/>
        <v>7</v>
      </c>
      <c r="CP97" s="198">
        <f t="shared" si="188"/>
        <v>1</v>
      </c>
      <c r="CQ97" s="235" t="str">
        <f t="shared" si="189"/>
        <v xml:space="preserve">مؤجل (ة) </v>
      </c>
      <c r="CR97" s="275">
        <f t="shared" si="190"/>
        <v>10.00840909090909</v>
      </c>
      <c r="CS97" s="276">
        <f t="shared" si="191"/>
        <v>60</v>
      </c>
      <c r="CT97" s="277" t="str">
        <f t="shared" si="192"/>
        <v xml:space="preserve">ناجح (ة) الدورة الاولى  </v>
      </c>
    </row>
    <row r="98" spans="1:98" s="28" customFormat="1" ht="15" customHeight="1">
      <c r="A98" s="122"/>
      <c r="B98" s="39">
        <v>13</v>
      </c>
      <c r="C98" s="82" t="s">
        <v>291</v>
      </c>
      <c r="D98" s="82" t="s">
        <v>166</v>
      </c>
      <c r="E98" s="77" t="str">
        <f t="shared" si="196"/>
        <v>رحال   م</v>
      </c>
      <c r="F98" s="77" t="str">
        <f t="shared" si="197"/>
        <v>نوفل</v>
      </c>
      <c r="G98" s="12">
        <v>21.5</v>
      </c>
      <c r="H98" s="9">
        <f>IF(G98&gt;=20,6,0)</f>
        <v>6</v>
      </c>
      <c r="I98" s="9">
        <v>1</v>
      </c>
      <c r="J98" s="19">
        <v>14.75</v>
      </c>
      <c r="K98" s="9">
        <f>IF(J98=20,6,0)</f>
        <v>0</v>
      </c>
      <c r="L98" s="9">
        <v>1</v>
      </c>
      <c r="M98" s="7">
        <v>14.5</v>
      </c>
      <c r="N98" s="9">
        <f>IF(M98&gt;=20,6,0)</f>
        <v>0</v>
      </c>
      <c r="O98" s="9">
        <v>1</v>
      </c>
      <c r="P98" s="5">
        <f>(G98+J98+M98)/6</f>
        <v>8.4583333333333339</v>
      </c>
      <c r="Q98" s="53">
        <f>IF(P98&gt;=10,18,H98+K98+N98)</f>
        <v>6</v>
      </c>
      <c r="R98" s="53">
        <f>I98+L98+O98</f>
        <v>3</v>
      </c>
      <c r="S98" s="53">
        <f>IF(R98&gt;=4,2,1)</f>
        <v>1</v>
      </c>
      <c r="T98" s="90">
        <v>17</v>
      </c>
      <c r="U98" s="91">
        <f>IF(T98&gt;=20,5,0)</f>
        <v>0</v>
      </c>
      <c r="V98" s="91">
        <v>1</v>
      </c>
      <c r="W98" s="92">
        <v>27</v>
      </c>
      <c r="X98" s="9">
        <f>IF(W98&gt;=20,4,0)</f>
        <v>4</v>
      </c>
      <c r="Y98" s="9">
        <v>1</v>
      </c>
      <c r="Z98" s="126">
        <f>(T98+W98)/4</f>
        <v>11</v>
      </c>
      <c r="AA98" s="8">
        <f>IF(Z98&gt;=10,9,U98+X98)</f>
        <v>9</v>
      </c>
      <c r="AB98" s="8">
        <f>V98+Y98</f>
        <v>2</v>
      </c>
      <c r="AC98" s="8">
        <f>IF(AB98&gt;=3,2,1)</f>
        <v>1</v>
      </c>
      <c r="AD98" s="151">
        <v>6</v>
      </c>
      <c r="AE98" s="9">
        <f>IF(AD98&gt;=10,2,0)</f>
        <v>0</v>
      </c>
      <c r="AF98" s="9">
        <v>1</v>
      </c>
      <c r="AG98" s="5">
        <f t="shared" si="147"/>
        <v>6</v>
      </c>
      <c r="AH98" s="8">
        <f>IF(AG98&gt;=10,2,0)</f>
        <v>0</v>
      </c>
      <c r="AI98" s="8">
        <f>AF98</f>
        <v>1</v>
      </c>
      <c r="AJ98" s="8">
        <f>IF(AI98&gt;=2,2,1)</f>
        <v>1</v>
      </c>
      <c r="AK98" s="161"/>
      <c r="AL98" s="9">
        <f>IF(AK98&gt;=10,1,0)</f>
        <v>0</v>
      </c>
      <c r="AM98" s="9">
        <v>1</v>
      </c>
      <c r="AN98" s="5">
        <f t="shared" si="152"/>
        <v>0</v>
      </c>
      <c r="AO98" s="8">
        <f>IF(AN98&gt;=10,1,0)</f>
        <v>0</v>
      </c>
      <c r="AP98" s="8">
        <f>AM98</f>
        <v>1</v>
      </c>
      <c r="AQ98" s="8">
        <f>IF(AP98&gt;=2,2,1)</f>
        <v>1</v>
      </c>
      <c r="AR98" s="49">
        <f>(G98+J98+M98+T98+W98+AD98+AK98)/12</f>
        <v>8.3958333333333339</v>
      </c>
      <c r="AS98" s="50">
        <f>IF(AR98&gt;=10,30,AO98+AH98+AA98+Q98)</f>
        <v>15</v>
      </c>
      <c r="AT98" s="50" t="str">
        <f>IF(AR98&gt;=10,"ناجح(ة)  ",IF(AR98&lt;10,"مؤجل (ة) "))</f>
        <v xml:space="preserve">مؤجل (ة) </v>
      </c>
      <c r="AU98" s="50">
        <f>AQ98+AJ98+AC98+S98</f>
        <v>4</v>
      </c>
      <c r="AV98" s="158" t="str">
        <f t="shared" si="160"/>
        <v xml:space="preserve">1 </v>
      </c>
      <c r="AW98" s="56" t="s">
        <v>40</v>
      </c>
      <c r="AX98" s="16"/>
      <c r="AY98" s="22">
        <v>13</v>
      </c>
      <c r="AZ98" s="128" t="str">
        <f t="shared" si="194"/>
        <v>رحال   م</v>
      </c>
      <c r="BA98" s="128" t="str">
        <f t="shared" si="195"/>
        <v>نوفل</v>
      </c>
      <c r="BB98" s="184">
        <v>11.25</v>
      </c>
      <c r="BC98" s="185">
        <f>IF(BB98&gt;=20,6,0)</f>
        <v>0</v>
      </c>
      <c r="BD98" s="185">
        <v>1</v>
      </c>
      <c r="BE98" s="184">
        <v>9.75</v>
      </c>
      <c r="BF98" s="185">
        <f>IF(BE98&gt;=20,6,0)</f>
        <v>0</v>
      </c>
      <c r="BG98" s="185">
        <v>1</v>
      </c>
      <c r="BH98" s="184">
        <v>6.5</v>
      </c>
      <c r="BI98" s="185">
        <f>IF(BH98&gt;=20,6,0)</f>
        <v>0</v>
      </c>
      <c r="BJ98" s="185">
        <v>1</v>
      </c>
      <c r="BK98" s="186">
        <f>(BB98+BE98+BH98)/6</f>
        <v>4.583333333333333</v>
      </c>
      <c r="BL98" s="187">
        <f>IF(BK98&gt;=10,18,BC98+BF98+BI98)</f>
        <v>0</v>
      </c>
      <c r="BM98" s="187">
        <f>BD98+BG98+BJ98</f>
        <v>3</v>
      </c>
      <c r="BN98" s="187">
        <f>IF(BM98&gt;=4,2,1)</f>
        <v>1</v>
      </c>
      <c r="BO98" s="184">
        <v>20</v>
      </c>
      <c r="BP98" s="185">
        <f t="shared" si="169"/>
        <v>5</v>
      </c>
      <c r="BQ98" s="185">
        <v>1</v>
      </c>
      <c r="BR98" s="188">
        <v>13.5</v>
      </c>
      <c r="BS98" s="185">
        <f>IF(BR98&gt;=10,4,0)</f>
        <v>4</v>
      </c>
      <c r="BT98" s="185">
        <v>1</v>
      </c>
      <c r="BU98" s="199">
        <f t="shared" si="171"/>
        <v>11.166666666666666</v>
      </c>
      <c r="BV98" s="191">
        <f t="shared" si="172"/>
        <v>9</v>
      </c>
      <c r="BW98" s="187">
        <f>BQ98+BT98</f>
        <v>2</v>
      </c>
      <c r="BX98" s="187">
        <f>IF(BW98&gt;=3,2,1)</f>
        <v>1</v>
      </c>
      <c r="BY98" s="248">
        <v>6</v>
      </c>
      <c r="BZ98" s="183">
        <f>IF(BY98&gt;=10,2,0)</f>
        <v>0</v>
      </c>
      <c r="CA98" s="77">
        <v>1</v>
      </c>
      <c r="CB98" s="186">
        <f t="shared" si="176"/>
        <v>6</v>
      </c>
      <c r="CC98" s="187">
        <f>BZ98</f>
        <v>0</v>
      </c>
      <c r="CD98" s="187">
        <f>CA98</f>
        <v>1</v>
      </c>
      <c r="CE98" s="187">
        <f>IF(CD98&gt;=2,2,1)</f>
        <v>1</v>
      </c>
      <c r="CF98" s="188">
        <v>10</v>
      </c>
      <c r="CG98" s="183">
        <f>IF(CF98&gt;=10,1,0)</f>
        <v>1</v>
      </c>
      <c r="CH98" s="77">
        <v>1</v>
      </c>
      <c r="CI98" s="190">
        <f t="shared" si="181"/>
        <v>10</v>
      </c>
      <c r="CJ98" s="191">
        <f>CG98</f>
        <v>1</v>
      </c>
      <c r="CK98" s="195">
        <f>CH98</f>
        <v>1</v>
      </c>
      <c r="CL98" s="195">
        <f>IF(CK98&gt;=2,2,1)</f>
        <v>1</v>
      </c>
      <c r="CM98" s="197">
        <f>(BB98+BE98+BH98+BO98+BR98+BY98+CF98)/11</f>
        <v>7</v>
      </c>
      <c r="CN98" s="198">
        <f>IF(CM98&gt;=10,30,BL98+BV98+CC98+CJ98)</f>
        <v>10</v>
      </c>
      <c r="CO98" s="198">
        <f>BD98+BG98+BJ98+BQ98+BT98+CA98+CH98</f>
        <v>7</v>
      </c>
      <c r="CP98" s="198">
        <f>IF(CO98&gt;=8,2,1)</f>
        <v>1</v>
      </c>
      <c r="CQ98" s="235" t="str">
        <f>IF(CM98&gt;=10,"ناجح (ة) الدورة الاولى  ",IF(CM98&lt;10,"مؤجل (ة) "))</f>
        <v xml:space="preserve">مؤجل (ة) </v>
      </c>
      <c r="CR98" s="244">
        <f t="shared" si="190"/>
        <v>7.697916666666667</v>
      </c>
      <c r="CS98" s="34">
        <f t="shared" si="191"/>
        <v>25</v>
      </c>
      <c r="CT98" s="30" t="str">
        <f t="shared" si="192"/>
        <v xml:space="preserve">مؤجل (ة) </v>
      </c>
    </row>
    <row r="99" spans="1:98" s="28" customFormat="1" ht="15" customHeight="1">
      <c r="B99" s="39">
        <v>14</v>
      </c>
      <c r="C99" s="80" t="s">
        <v>148</v>
      </c>
      <c r="D99" s="80" t="s">
        <v>149</v>
      </c>
      <c r="E99" s="77" t="str">
        <f t="shared" si="196"/>
        <v>سكندر</v>
      </c>
      <c r="F99" s="77" t="str">
        <f t="shared" si="197"/>
        <v xml:space="preserve"> أحلام</v>
      </c>
      <c r="G99" s="12">
        <v>27.75</v>
      </c>
      <c r="H99" s="9">
        <f t="shared" si="133"/>
        <v>6</v>
      </c>
      <c r="I99" s="9">
        <v>1</v>
      </c>
      <c r="J99" s="19">
        <v>11</v>
      </c>
      <c r="K99" s="9">
        <f t="shared" si="134"/>
        <v>0</v>
      </c>
      <c r="L99" s="9">
        <v>1</v>
      </c>
      <c r="M99" s="7">
        <v>27</v>
      </c>
      <c r="N99" s="9">
        <f t="shared" si="135"/>
        <v>6</v>
      </c>
      <c r="O99" s="9">
        <v>1</v>
      </c>
      <c r="P99" s="5">
        <f t="shared" si="136"/>
        <v>10.958333333333334</v>
      </c>
      <c r="Q99" s="53">
        <f t="shared" si="137"/>
        <v>18</v>
      </c>
      <c r="R99" s="53">
        <f t="shared" si="138"/>
        <v>3</v>
      </c>
      <c r="S99" s="53">
        <f t="shared" si="139"/>
        <v>1</v>
      </c>
      <c r="T99" s="7">
        <v>25.5</v>
      </c>
      <c r="U99" s="9">
        <f t="shared" si="140"/>
        <v>5</v>
      </c>
      <c r="V99" s="9">
        <v>1</v>
      </c>
      <c r="W99" s="12">
        <v>26</v>
      </c>
      <c r="X99" s="9">
        <f t="shared" si="141"/>
        <v>4</v>
      </c>
      <c r="Y99" s="9">
        <v>1</v>
      </c>
      <c r="Z99" s="126">
        <f t="shared" si="142"/>
        <v>12.875</v>
      </c>
      <c r="AA99" s="8">
        <f t="shared" si="143"/>
        <v>9</v>
      </c>
      <c r="AB99" s="8">
        <f t="shared" si="144"/>
        <v>2</v>
      </c>
      <c r="AC99" s="8">
        <f t="shared" si="145"/>
        <v>1</v>
      </c>
      <c r="AD99" s="151">
        <v>12.25</v>
      </c>
      <c r="AE99" s="9">
        <f t="shared" si="146"/>
        <v>2</v>
      </c>
      <c r="AF99" s="9">
        <v>1</v>
      </c>
      <c r="AG99" s="5">
        <f t="shared" si="147"/>
        <v>12.25</v>
      </c>
      <c r="AH99" s="8">
        <f t="shared" si="148"/>
        <v>2</v>
      </c>
      <c r="AI99" s="8">
        <f t="shared" si="149"/>
        <v>1</v>
      </c>
      <c r="AJ99" s="8">
        <f t="shared" si="150"/>
        <v>1</v>
      </c>
      <c r="AK99" s="55">
        <v>13</v>
      </c>
      <c r="AL99" s="9">
        <f t="shared" si="151"/>
        <v>1</v>
      </c>
      <c r="AM99" s="9">
        <v>1</v>
      </c>
      <c r="AN99" s="5">
        <f t="shared" si="152"/>
        <v>13</v>
      </c>
      <c r="AO99" s="8">
        <f t="shared" si="153"/>
        <v>1</v>
      </c>
      <c r="AP99" s="8">
        <f t="shared" si="154"/>
        <v>1</v>
      </c>
      <c r="AQ99" s="8">
        <f t="shared" si="155"/>
        <v>1</v>
      </c>
      <c r="AR99" s="49">
        <f t="shared" si="156"/>
        <v>11.875</v>
      </c>
      <c r="AS99" s="50">
        <f t="shared" si="157"/>
        <v>30</v>
      </c>
      <c r="AT99" s="50" t="str">
        <f t="shared" si="158"/>
        <v xml:space="preserve">ناجح(ة)  </v>
      </c>
      <c r="AU99" s="50">
        <f t="shared" si="159"/>
        <v>4</v>
      </c>
      <c r="AV99" s="158" t="str">
        <f t="shared" si="160"/>
        <v xml:space="preserve">1 </v>
      </c>
      <c r="AW99" s="56" t="s">
        <v>40</v>
      </c>
      <c r="AX99" s="16"/>
      <c r="AY99" s="70">
        <v>14</v>
      </c>
      <c r="AZ99" s="128" t="str">
        <f t="shared" si="194"/>
        <v>سكندر</v>
      </c>
      <c r="BA99" s="128" t="str">
        <f t="shared" si="195"/>
        <v xml:space="preserve"> أحلام</v>
      </c>
      <c r="BB99" s="184">
        <v>23.75</v>
      </c>
      <c r="BC99" s="185">
        <f t="shared" si="162"/>
        <v>6</v>
      </c>
      <c r="BD99" s="185">
        <v>1</v>
      </c>
      <c r="BE99" s="184">
        <v>21</v>
      </c>
      <c r="BF99" s="185">
        <f t="shared" si="163"/>
        <v>6</v>
      </c>
      <c r="BG99" s="185">
        <v>1</v>
      </c>
      <c r="BH99" s="184">
        <v>7</v>
      </c>
      <c r="BI99" s="185">
        <f t="shared" si="164"/>
        <v>0</v>
      </c>
      <c r="BJ99" s="185">
        <v>1</v>
      </c>
      <c r="BK99" s="186">
        <f t="shared" si="165"/>
        <v>8.625</v>
      </c>
      <c r="BL99" s="187">
        <f t="shared" si="166"/>
        <v>12</v>
      </c>
      <c r="BM99" s="187">
        <f t="shared" si="167"/>
        <v>3</v>
      </c>
      <c r="BN99" s="187">
        <f t="shared" si="168"/>
        <v>1</v>
      </c>
      <c r="BO99" s="184">
        <v>28.5</v>
      </c>
      <c r="BP99" s="185">
        <f t="shared" si="169"/>
        <v>5</v>
      </c>
      <c r="BQ99" s="185">
        <v>1</v>
      </c>
      <c r="BR99" s="184">
        <v>15</v>
      </c>
      <c r="BS99" s="185">
        <f t="shared" si="170"/>
        <v>4</v>
      </c>
      <c r="BT99" s="185">
        <v>1</v>
      </c>
      <c r="BU99" s="199">
        <f t="shared" si="171"/>
        <v>14.5</v>
      </c>
      <c r="BV99" s="191">
        <f t="shared" si="172"/>
        <v>9</v>
      </c>
      <c r="BW99" s="187">
        <f t="shared" si="173"/>
        <v>2</v>
      </c>
      <c r="BX99" s="187">
        <f t="shared" si="174"/>
        <v>1</v>
      </c>
      <c r="BY99" s="248">
        <v>6</v>
      </c>
      <c r="BZ99" s="183">
        <f t="shared" si="175"/>
        <v>0</v>
      </c>
      <c r="CA99" s="77">
        <v>1</v>
      </c>
      <c r="CB99" s="186">
        <f t="shared" si="176"/>
        <v>6</v>
      </c>
      <c r="CC99" s="187">
        <f t="shared" si="177"/>
        <v>0</v>
      </c>
      <c r="CD99" s="187">
        <f t="shared" si="178"/>
        <v>1</v>
      </c>
      <c r="CE99" s="187">
        <f t="shared" si="179"/>
        <v>1</v>
      </c>
      <c r="CF99" s="184">
        <v>9.25</v>
      </c>
      <c r="CG99" s="183">
        <f t="shared" si="180"/>
        <v>0</v>
      </c>
      <c r="CH99" s="77">
        <v>1</v>
      </c>
      <c r="CI99" s="190">
        <f t="shared" si="181"/>
        <v>9.25</v>
      </c>
      <c r="CJ99" s="191">
        <f t="shared" si="182"/>
        <v>0</v>
      </c>
      <c r="CK99" s="195">
        <f t="shared" si="183"/>
        <v>1</v>
      </c>
      <c r="CL99" s="195">
        <f t="shared" si="184"/>
        <v>1</v>
      </c>
      <c r="CM99" s="197">
        <f t="shared" si="185"/>
        <v>10.045454545454545</v>
      </c>
      <c r="CN99" s="198">
        <f t="shared" si="186"/>
        <v>30</v>
      </c>
      <c r="CO99" s="198">
        <f t="shared" si="187"/>
        <v>7</v>
      </c>
      <c r="CP99" s="198">
        <f t="shared" si="188"/>
        <v>1</v>
      </c>
      <c r="CQ99" s="235" t="str">
        <f t="shared" si="189"/>
        <v xml:space="preserve">ناجح (ة) الدورة الاولى  </v>
      </c>
      <c r="CR99" s="244">
        <f t="shared" si="190"/>
        <v>10.960227272727273</v>
      </c>
      <c r="CS99" s="34">
        <f t="shared" si="191"/>
        <v>60</v>
      </c>
      <c r="CT99" s="30" t="str">
        <f t="shared" si="192"/>
        <v xml:space="preserve">ناجح (ة) الدورة الاولى  </v>
      </c>
    </row>
    <row r="100" spans="1:98" s="28" customFormat="1" ht="15" customHeight="1">
      <c r="A100" s="122"/>
      <c r="B100" s="39">
        <v>15</v>
      </c>
      <c r="C100" s="82" t="s">
        <v>292</v>
      </c>
      <c r="D100" s="82" t="s">
        <v>39</v>
      </c>
      <c r="E100" s="77" t="str">
        <f t="shared" si="196"/>
        <v>سماعين  م</v>
      </c>
      <c r="F100" s="77" t="str">
        <f t="shared" si="197"/>
        <v>محمد الصالح</v>
      </c>
      <c r="G100" s="92">
        <v>20</v>
      </c>
      <c r="H100" s="9">
        <f>IF(G100&gt;=20,6,0)</f>
        <v>6</v>
      </c>
      <c r="I100" s="9">
        <v>1</v>
      </c>
      <c r="J100" s="19">
        <v>15.5</v>
      </c>
      <c r="K100" s="9">
        <f>IF(J100=20,6,0)</f>
        <v>0</v>
      </c>
      <c r="L100" s="9">
        <v>1</v>
      </c>
      <c r="M100" s="7">
        <v>13.5</v>
      </c>
      <c r="N100" s="9">
        <f>IF(M100&gt;=20,6,0)</f>
        <v>0</v>
      </c>
      <c r="O100" s="9">
        <v>1</v>
      </c>
      <c r="P100" s="5">
        <f>(G100+J100+M100)/6</f>
        <v>8.1666666666666661</v>
      </c>
      <c r="Q100" s="53">
        <f>IF(P100&gt;=10,18,H100+K100+N100)</f>
        <v>6</v>
      </c>
      <c r="R100" s="53">
        <f>I100+L100+O100</f>
        <v>3</v>
      </c>
      <c r="S100" s="53">
        <f>IF(R100&gt;=4,2,1)</f>
        <v>1</v>
      </c>
      <c r="T100" s="90">
        <v>13</v>
      </c>
      <c r="U100" s="91">
        <f>IF(T100&gt;=20,5,0)</f>
        <v>0</v>
      </c>
      <c r="V100" s="91">
        <v>1</v>
      </c>
      <c r="W100" s="92">
        <v>30</v>
      </c>
      <c r="X100" s="9">
        <f>IF(W100&gt;=20,4,0)</f>
        <v>4</v>
      </c>
      <c r="Y100" s="9">
        <v>1</v>
      </c>
      <c r="Z100" s="126">
        <f>(T100+W100)/4</f>
        <v>10.75</v>
      </c>
      <c r="AA100" s="8">
        <f>IF(Z100&gt;=10,9,U100+X100)</f>
        <v>9</v>
      </c>
      <c r="AB100" s="8">
        <f>V100+Y100</f>
        <v>2</v>
      </c>
      <c r="AC100" s="8">
        <f>IF(AB100&gt;=3,2,1)</f>
        <v>1</v>
      </c>
      <c r="AD100" s="151">
        <v>4.25</v>
      </c>
      <c r="AE100" s="9">
        <f>IF(AD100&gt;=10,2,0)</f>
        <v>0</v>
      </c>
      <c r="AF100" s="9">
        <v>1</v>
      </c>
      <c r="AG100" s="5">
        <f t="shared" si="147"/>
        <v>4.25</v>
      </c>
      <c r="AH100" s="8">
        <f>IF(AG100&gt;=10,2,0)</f>
        <v>0</v>
      </c>
      <c r="AI100" s="8">
        <f>AF100</f>
        <v>1</v>
      </c>
      <c r="AJ100" s="8">
        <f>IF(AI100&gt;=2,2,1)</f>
        <v>1</v>
      </c>
      <c r="AK100" s="93">
        <v>10</v>
      </c>
      <c r="AL100" s="9">
        <f>IF(AK100&gt;=10,1,0)</f>
        <v>1</v>
      </c>
      <c r="AM100" s="9">
        <v>1</v>
      </c>
      <c r="AN100" s="5">
        <f t="shared" si="152"/>
        <v>10</v>
      </c>
      <c r="AO100" s="8">
        <f>IF(AN100&gt;=10,1,0)</f>
        <v>1</v>
      </c>
      <c r="AP100" s="8">
        <f>AM100</f>
        <v>1</v>
      </c>
      <c r="AQ100" s="8">
        <f>IF(AP100&gt;=2,2,1)</f>
        <v>1</v>
      </c>
      <c r="AR100" s="49">
        <f>(G100+J100+M100+T100+W100+AD100+AK100)/12</f>
        <v>8.8541666666666661</v>
      </c>
      <c r="AS100" s="50">
        <f>IF(AR100&gt;=10,30,AO100+AH100+AA100+Q100)</f>
        <v>16</v>
      </c>
      <c r="AT100" s="50" t="str">
        <f>IF(AR100&gt;=10,"ناجح(ة)  ",IF(AR100&lt;10,"مؤجل (ة) "))</f>
        <v xml:space="preserve">مؤجل (ة) </v>
      </c>
      <c r="AU100" s="50">
        <f>AQ100+AJ100+AC100+S100</f>
        <v>4</v>
      </c>
      <c r="AV100" s="158" t="str">
        <f t="shared" si="160"/>
        <v xml:space="preserve">1 </v>
      </c>
      <c r="AW100" s="56" t="s">
        <v>40</v>
      </c>
      <c r="AX100" s="16"/>
      <c r="AY100" s="22">
        <v>15</v>
      </c>
      <c r="AZ100" s="128" t="str">
        <f t="shared" si="194"/>
        <v>سماعين  م</v>
      </c>
      <c r="BA100" s="128" t="str">
        <f t="shared" si="195"/>
        <v>محمد الصالح</v>
      </c>
      <c r="BB100" s="184">
        <v>10.25</v>
      </c>
      <c r="BC100" s="185">
        <f>IF(BB100&gt;=20,6,0)</f>
        <v>0</v>
      </c>
      <c r="BD100" s="185">
        <v>1</v>
      </c>
      <c r="BE100" s="188">
        <v>24.5</v>
      </c>
      <c r="BF100" s="185">
        <f>IF(BE100&gt;=20,6,0)</f>
        <v>6</v>
      </c>
      <c r="BG100" s="185">
        <v>1</v>
      </c>
      <c r="BH100" s="184">
        <v>17</v>
      </c>
      <c r="BI100" s="185">
        <f>IF(BH100&gt;=20,6,0)</f>
        <v>0</v>
      </c>
      <c r="BJ100" s="185">
        <v>1</v>
      </c>
      <c r="BK100" s="186">
        <f>(BB100+BE100+BH100)/6</f>
        <v>8.625</v>
      </c>
      <c r="BL100" s="187">
        <f>IF(BK100&gt;=10,18,BC100+BF100+BI100)</f>
        <v>6</v>
      </c>
      <c r="BM100" s="187">
        <f>BD100+BG100+BJ100</f>
        <v>3</v>
      </c>
      <c r="BN100" s="187">
        <f>IF(BM100&gt;=4,2,1)</f>
        <v>1</v>
      </c>
      <c r="BO100" s="184">
        <v>20</v>
      </c>
      <c r="BP100" s="185">
        <f t="shared" si="169"/>
        <v>5</v>
      </c>
      <c r="BQ100" s="185">
        <v>1</v>
      </c>
      <c r="BR100" s="188">
        <v>13</v>
      </c>
      <c r="BS100" s="185">
        <f>IF(BR100&gt;=10,4,0)</f>
        <v>4</v>
      </c>
      <c r="BT100" s="185">
        <v>1</v>
      </c>
      <c r="BU100" s="199">
        <f t="shared" si="171"/>
        <v>11</v>
      </c>
      <c r="BV100" s="191">
        <f t="shared" si="172"/>
        <v>9</v>
      </c>
      <c r="BW100" s="187">
        <f>BQ100+BT100</f>
        <v>2</v>
      </c>
      <c r="BX100" s="187">
        <f>IF(BW100&gt;=3,2,1)</f>
        <v>1</v>
      </c>
      <c r="BY100" s="250">
        <v>12.5</v>
      </c>
      <c r="BZ100" s="183">
        <f>IF(BY100&gt;=10,2,0)</f>
        <v>2</v>
      </c>
      <c r="CA100" s="77">
        <v>1</v>
      </c>
      <c r="CB100" s="186">
        <f t="shared" si="176"/>
        <v>12.5</v>
      </c>
      <c r="CC100" s="187">
        <f>BZ100</f>
        <v>2</v>
      </c>
      <c r="CD100" s="187">
        <f>CA100</f>
        <v>1</v>
      </c>
      <c r="CE100" s="187">
        <f>IF(CD100&gt;=2,2,1)</f>
        <v>1</v>
      </c>
      <c r="CF100" s="184">
        <v>8.5</v>
      </c>
      <c r="CG100" s="183">
        <f>IF(CF100&gt;=10,1,0)</f>
        <v>0</v>
      </c>
      <c r="CH100" s="77">
        <v>1</v>
      </c>
      <c r="CI100" s="190">
        <f t="shared" si="181"/>
        <v>8.5</v>
      </c>
      <c r="CJ100" s="191">
        <f>CG100</f>
        <v>0</v>
      </c>
      <c r="CK100" s="195">
        <f>CH100</f>
        <v>1</v>
      </c>
      <c r="CL100" s="195">
        <f>IF(CK100&gt;=2,2,1)</f>
        <v>1</v>
      </c>
      <c r="CM100" s="197">
        <f>(BB100+BE100+BH100+BO100+BR100+BY100+CF100)/11</f>
        <v>9.6136363636363633</v>
      </c>
      <c r="CN100" s="198">
        <f>IF(CM100&gt;=10,30,BL100+BV100+CC100+CJ100)</f>
        <v>17</v>
      </c>
      <c r="CO100" s="198">
        <f>BD100+BG100+BJ100+BQ100+BT100+CA100+CH100</f>
        <v>7</v>
      </c>
      <c r="CP100" s="198">
        <f>IF(CO100&gt;=8,2,1)</f>
        <v>1</v>
      </c>
      <c r="CQ100" s="235" t="str">
        <f>IF(CM100&gt;=10,"ناجح (ة) الدورة الاولى  ",IF(CM100&lt;10,"مؤجل (ة) "))</f>
        <v xml:space="preserve">مؤجل (ة) </v>
      </c>
      <c r="CR100" s="244">
        <f t="shared" si="190"/>
        <v>9.2339015151515156</v>
      </c>
      <c r="CS100" s="34">
        <f t="shared" si="191"/>
        <v>33</v>
      </c>
      <c r="CT100" s="30" t="str">
        <f t="shared" si="192"/>
        <v xml:space="preserve">مؤجل (ة) </v>
      </c>
    </row>
    <row r="101" spans="1:98" s="28" customFormat="1" ht="15" customHeight="1">
      <c r="A101" s="122"/>
      <c r="B101" s="39">
        <v>16</v>
      </c>
      <c r="C101" s="80" t="s">
        <v>150</v>
      </c>
      <c r="D101" s="80" t="s">
        <v>151</v>
      </c>
      <c r="E101" s="77" t="str">
        <f t="shared" si="196"/>
        <v xml:space="preserve">سوايعية  </v>
      </c>
      <c r="F101" s="77" t="str">
        <f t="shared" si="197"/>
        <v xml:space="preserve"> بشرى </v>
      </c>
      <c r="G101" s="12">
        <v>17</v>
      </c>
      <c r="H101" s="9">
        <f t="shared" si="133"/>
        <v>0</v>
      </c>
      <c r="I101" s="9">
        <v>1</v>
      </c>
      <c r="J101" s="19">
        <v>22.5</v>
      </c>
      <c r="K101" s="9">
        <f t="shared" si="134"/>
        <v>0</v>
      </c>
      <c r="L101" s="9">
        <v>1</v>
      </c>
      <c r="M101" s="7">
        <v>20.5</v>
      </c>
      <c r="N101" s="9">
        <f t="shared" si="135"/>
        <v>6</v>
      </c>
      <c r="O101" s="9">
        <v>1</v>
      </c>
      <c r="P101" s="5">
        <f t="shared" si="136"/>
        <v>10</v>
      </c>
      <c r="Q101" s="53">
        <f t="shared" si="137"/>
        <v>18</v>
      </c>
      <c r="R101" s="53">
        <f t="shared" si="138"/>
        <v>3</v>
      </c>
      <c r="S101" s="53">
        <f t="shared" si="139"/>
        <v>1</v>
      </c>
      <c r="T101" s="7">
        <v>15</v>
      </c>
      <c r="U101" s="9">
        <f t="shared" si="140"/>
        <v>0</v>
      </c>
      <c r="V101" s="9">
        <v>1</v>
      </c>
      <c r="W101" s="12">
        <v>24</v>
      </c>
      <c r="X101" s="9">
        <f t="shared" si="141"/>
        <v>4</v>
      </c>
      <c r="Y101" s="9">
        <v>1</v>
      </c>
      <c r="Z101" s="126">
        <f t="shared" si="142"/>
        <v>9.75</v>
      </c>
      <c r="AA101" s="8">
        <f t="shared" si="143"/>
        <v>4</v>
      </c>
      <c r="AB101" s="8">
        <f t="shared" si="144"/>
        <v>2</v>
      </c>
      <c r="AC101" s="8">
        <f t="shared" si="145"/>
        <v>1</v>
      </c>
      <c r="AD101" s="151">
        <v>6.75</v>
      </c>
      <c r="AE101" s="9">
        <f t="shared" si="146"/>
        <v>0</v>
      </c>
      <c r="AF101" s="9">
        <v>1</v>
      </c>
      <c r="AG101" s="5">
        <f t="shared" si="147"/>
        <v>6.75</v>
      </c>
      <c r="AH101" s="8">
        <f t="shared" si="148"/>
        <v>0</v>
      </c>
      <c r="AI101" s="8">
        <f t="shared" si="149"/>
        <v>1</v>
      </c>
      <c r="AJ101" s="8">
        <f t="shared" si="150"/>
        <v>1</v>
      </c>
      <c r="AK101" s="55">
        <v>8.3699999999999992</v>
      </c>
      <c r="AL101" s="9">
        <f t="shared" si="151"/>
        <v>0</v>
      </c>
      <c r="AM101" s="9">
        <v>1</v>
      </c>
      <c r="AN101" s="5">
        <f t="shared" si="152"/>
        <v>8.3699999999999992</v>
      </c>
      <c r="AO101" s="8">
        <f t="shared" si="153"/>
        <v>0</v>
      </c>
      <c r="AP101" s="8">
        <f t="shared" si="154"/>
        <v>1</v>
      </c>
      <c r="AQ101" s="8">
        <f t="shared" si="155"/>
        <v>1</v>
      </c>
      <c r="AR101" s="49">
        <f t="shared" si="156"/>
        <v>9.51</v>
      </c>
      <c r="AS101" s="50">
        <f t="shared" si="157"/>
        <v>22</v>
      </c>
      <c r="AT101" s="50" t="str">
        <f t="shared" si="158"/>
        <v xml:space="preserve">مؤجل (ة) </v>
      </c>
      <c r="AU101" s="50">
        <f t="shared" si="159"/>
        <v>4</v>
      </c>
      <c r="AV101" s="158" t="str">
        <f t="shared" si="160"/>
        <v xml:space="preserve">1 </v>
      </c>
      <c r="AW101" s="56" t="s">
        <v>40</v>
      </c>
      <c r="AX101" s="16"/>
      <c r="AY101" s="70">
        <v>16</v>
      </c>
      <c r="AZ101" s="128" t="str">
        <f t="shared" si="194"/>
        <v xml:space="preserve">سوايعية  </v>
      </c>
      <c r="BA101" s="128" t="str">
        <f t="shared" si="195"/>
        <v xml:space="preserve"> بشرى </v>
      </c>
      <c r="BB101" s="184">
        <v>11.75</v>
      </c>
      <c r="BC101" s="185">
        <f t="shared" si="162"/>
        <v>0</v>
      </c>
      <c r="BD101" s="185">
        <v>1</v>
      </c>
      <c r="BE101" s="184">
        <v>13.75</v>
      </c>
      <c r="BF101" s="185">
        <f t="shared" si="163"/>
        <v>0</v>
      </c>
      <c r="BG101" s="185">
        <v>1</v>
      </c>
      <c r="BH101" s="184">
        <v>7</v>
      </c>
      <c r="BI101" s="185">
        <f t="shared" si="164"/>
        <v>0</v>
      </c>
      <c r="BJ101" s="185">
        <v>1</v>
      </c>
      <c r="BK101" s="186">
        <f t="shared" si="165"/>
        <v>5.416666666666667</v>
      </c>
      <c r="BL101" s="187">
        <f t="shared" si="166"/>
        <v>0</v>
      </c>
      <c r="BM101" s="187">
        <f t="shared" si="167"/>
        <v>3</v>
      </c>
      <c r="BN101" s="187">
        <f t="shared" si="168"/>
        <v>1</v>
      </c>
      <c r="BO101" s="184">
        <v>23.5</v>
      </c>
      <c r="BP101" s="185">
        <f t="shared" si="169"/>
        <v>5</v>
      </c>
      <c r="BQ101" s="185">
        <v>1</v>
      </c>
      <c r="BR101" s="184">
        <v>14</v>
      </c>
      <c r="BS101" s="185">
        <f t="shared" si="170"/>
        <v>4</v>
      </c>
      <c r="BT101" s="185">
        <v>1</v>
      </c>
      <c r="BU101" s="199">
        <f t="shared" si="171"/>
        <v>12.5</v>
      </c>
      <c r="BV101" s="191">
        <f t="shared" si="172"/>
        <v>9</v>
      </c>
      <c r="BW101" s="187">
        <f t="shared" si="173"/>
        <v>2</v>
      </c>
      <c r="BX101" s="187">
        <f t="shared" si="174"/>
        <v>1</v>
      </c>
      <c r="BY101" s="248">
        <v>10</v>
      </c>
      <c r="BZ101" s="183">
        <f t="shared" si="175"/>
        <v>2</v>
      </c>
      <c r="CA101" s="77">
        <v>1</v>
      </c>
      <c r="CB101" s="186">
        <f t="shared" si="176"/>
        <v>10</v>
      </c>
      <c r="CC101" s="187">
        <f t="shared" si="177"/>
        <v>2</v>
      </c>
      <c r="CD101" s="187">
        <f t="shared" si="178"/>
        <v>1</v>
      </c>
      <c r="CE101" s="187">
        <f t="shared" si="179"/>
        <v>1</v>
      </c>
      <c r="CF101" s="184">
        <v>10.25</v>
      </c>
      <c r="CG101" s="183">
        <f t="shared" si="180"/>
        <v>1</v>
      </c>
      <c r="CH101" s="77">
        <v>1</v>
      </c>
      <c r="CI101" s="190">
        <f t="shared" si="181"/>
        <v>10.25</v>
      </c>
      <c r="CJ101" s="191">
        <f t="shared" si="182"/>
        <v>1</v>
      </c>
      <c r="CK101" s="195">
        <f t="shared" si="183"/>
        <v>1</v>
      </c>
      <c r="CL101" s="195">
        <f t="shared" si="184"/>
        <v>1</v>
      </c>
      <c r="CM101" s="197">
        <f t="shared" si="185"/>
        <v>8.204545454545455</v>
      </c>
      <c r="CN101" s="198">
        <f t="shared" si="186"/>
        <v>12</v>
      </c>
      <c r="CO101" s="198">
        <f t="shared" si="187"/>
        <v>7</v>
      </c>
      <c r="CP101" s="198">
        <f t="shared" si="188"/>
        <v>1</v>
      </c>
      <c r="CQ101" s="235" t="str">
        <f t="shared" si="189"/>
        <v xml:space="preserve">مؤجل (ة) </v>
      </c>
      <c r="CR101" s="244">
        <f t="shared" si="190"/>
        <v>8.8572727272727274</v>
      </c>
      <c r="CS101" s="34">
        <f t="shared" si="191"/>
        <v>34</v>
      </c>
      <c r="CT101" s="30" t="str">
        <f t="shared" si="192"/>
        <v xml:space="preserve">مؤجل (ة) </v>
      </c>
    </row>
    <row r="102" spans="1:98" ht="15" customHeight="1">
      <c r="A102" s="122"/>
      <c r="B102" s="39">
        <v>17</v>
      </c>
      <c r="C102" s="82" t="s">
        <v>293</v>
      </c>
      <c r="D102" s="82" t="s">
        <v>256</v>
      </c>
      <c r="E102" s="77" t="str">
        <f t="shared" si="196"/>
        <v>سوفي   م</v>
      </c>
      <c r="F102" s="77" t="str">
        <f t="shared" si="197"/>
        <v>نور الهدى</v>
      </c>
      <c r="G102" s="12">
        <v>16.75</v>
      </c>
      <c r="H102" s="9">
        <f>IF(G102&gt;=20,6,0)</f>
        <v>0</v>
      </c>
      <c r="I102" s="9">
        <v>1</v>
      </c>
      <c r="J102" s="94">
        <v>22</v>
      </c>
      <c r="K102" s="9">
        <f>IF(J102=20,6,0)</f>
        <v>0</v>
      </c>
      <c r="L102" s="9">
        <v>1</v>
      </c>
      <c r="M102" s="7">
        <v>17</v>
      </c>
      <c r="N102" s="9">
        <f>IF(M102&gt;=20,6,0)</f>
        <v>0</v>
      </c>
      <c r="O102" s="9">
        <v>1</v>
      </c>
      <c r="P102" s="5">
        <f>(G102+J102+M102)/6</f>
        <v>9.2916666666666661</v>
      </c>
      <c r="Q102" s="53">
        <f>IF(P102&gt;=10,18,H102+K102+N102)</f>
        <v>0</v>
      </c>
      <c r="R102" s="53">
        <f>I102+L102+O102</f>
        <v>3</v>
      </c>
      <c r="S102" s="53">
        <f>IF(R102&gt;=4,2,1)</f>
        <v>1</v>
      </c>
      <c r="T102" s="90">
        <v>14</v>
      </c>
      <c r="U102" s="91">
        <f>IF(T102&gt;=20,5,0)</f>
        <v>0</v>
      </c>
      <c r="V102" s="91">
        <v>1</v>
      </c>
      <c r="W102" s="92">
        <v>26</v>
      </c>
      <c r="X102" s="9">
        <f>IF(W102&gt;=20,4,0)</f>
        <v>4</v>
      </c>
      <c r="Y102" s="9">
        <v>1</v>
      </c>
      <c r="Z102" s="126">
        <f>(T102+W102)/4</f>
        <v>10</v>
      </c>
      <c r="AA102" s="8">
        <f>IF(Z102&gt;=10,9,U102+X102)</f>
        <v>9</v>
      </c>
      <c r="AB102" s="8">
        <f>V102+Y102</f>
        <v>2</v>
      </c>
      <c r="AC102" s="8">
        <f>IF(AB102&gt;=3,2,1)</f>
        <v>1</v>
      </c>
      <c r="AD102" s="152">
        <v>10</v>
      </c>
      <c r="AE102" s="9">
        <f>IF(AD102&gt;=10,2,0)</f>
        <v>2</v>
      </c>
      <c r="AF102" s="9">
        <v>1</v>
      </c>
      <c r="AG102" s="5">
        <f t="shared" si="147"/>
        <v>10</v>
      </c>
      <c r="AH102" s="8">
        <f>IF(AG102&gt;=10,2,0)</f>
        <v>2</v>
      </c>
      <c r="AI102" s="8">
        <f>AF102</f>
        <v>1</v>
      </c>
      <c r="AJ102" s="8">
        <f>IF(AI102&gt;=2,2,1)</f>
        <v>1</v>
      </c>
      <c r="AK102" s="93">
        <v>12.5</v>
      </c>
      <c r="AL102" s="9">
        <f>IF(AK102&gt;=10,1,0)</f>
        <v>1</v>
      </c>
      <c r="AM102" s="9">
        <v>1</v>
      </c>
      <c r="AN102" s="5">
        <f t="shared" si="152"/>
        <v>12.5</v>
      </c>
      <c r="AO102" s="8">
        <f>IF(AN102&gt;=10,1,0)</f>
        <v>1</v>
      </c>
      <c r="AP102" s="8">
        <f>AM102</f>
        <v>1</v>
      </c>
      <c r="AQ102" s="8">
        <f>IF(AP102&gt;=2,2,1)</f>
        <v>1</v>
      </c>
      <c r="AR102" s="49">
        <f>(G102+J102+M102+T102+W102+AD102+AK102)/12</f>
        <v>9.8541666666666661</v>
      </c>
      <c r="AS102" s="50">
        <f>IF(AR102&gt;=10,30,AO102+AH102+AA102+Q102)</f>
        <v>12</v>
      </c>
      <c r="AT102" s="50" t="str">
        <f>IF(AR102&gt;=10,"ناجح(ة)  ",IF(AR102&lt;10,"مؤجل (ة) "))</f>
        <v xml:space="preserve">مؤجل (ة) </v>
      </c>
      <c r="AU102" s="50">
        <f>AQ102+AJ102+AC102+S102</f>
        <v>4</v>
      </c>
      <c r="AV102" s="158" t="str">
        <f t="shared" si="160"/>
        <v xml:space="preserve">1 </v>
      </c>
      <c r="AW102" s="56" t="s">
        <v>40</v>
      </c>
      <c r="AX102" s="16"/>
      <c r="AY102" s="22">
        <v>17</v>
      </c>
      <c r="AZ102" s="128" t="str">
        <f t="shared" si="194"/>
        <v>سوفي   م</v>
      </c>
      <c r="BA102" s="128" t="str">
        <f t="shared" si="195"/>
        <v>نور الهدى</v>
      </c>
      <c r="BB102" s="184">
        <v>11.75</v>
      </c>
      <c r="BC102" s="185">
        <f>IF(BB102&gt;=20,6,0)</f>
        <v>0</v>
      </c>
      <c r="BD102" s="185">
        <v>1</v>
      </c>
      <c r="BE102" s="188">
        <v>21.75</v>
      </c>
      <c r="BF102" s="185">
        <f>IF(BE102&gt;=20,6,0)</f>
        <v>6</v>
      </c>
      <c r="BG102" s="185">
        <v>1</v>
      </c>
      <c r="BH102" s="184">
        <v>8</v>
      </c>
      <c r="BI102" s="185">
        <f>IF(BH102&gt;=20,6,0)</f>
        <v>0</v>
      </c>
      <c r="BJ102" s="185">
        <v>1</v>
      </c>
      <c r="BK102" s="186">
        <f>(BB102+BE102+BH102)/6</f>
        <v>6.916666666666667</v>
      </c>
      <c r="BL102" s="187">
        <f>IF(BK102&gt;=10,18,BC102+BF102+BI102)</f>
        <v>6</v>
      </c>
      <c r="BM102" s="187">
        <f>BD102+BG102+BJ102</f>
        <v>3</v>
      </c>
      <c r="BN102" s="187">
        <f>IF(BM102&gt;=4,2,1)</f>
        <v>1</v>
      </c>
      <c r="BO102" s="184">
        <v>20.5</v>
      </c>
      <c r="BP102" s="185">
        <f t="shared" si="169"/>
        <v>5</v>
      </c>
      <c r="BQ102" s="185">
        <v>1</v>
      </c>
      <c r="BR102" s="188">
        <v>15</v>
      </c>
      <c r="BS102" s="185">
        <f>IF(BR102&gt;=10,4,0)</f>
        <v>4</v>
      </c>
      <c r="BT102" s="185">
        <v>1</v>
      </c>
      <c r="BU102" s="199">
        <f t="shared" si="171"/>
        <v>11.833333333333334</v>
      </c>
      <c r="BV102" s="191">
        <f t="shared" si="172"/>
        <v>9</v>
      </c>
      <c r="BW102" s="187">
        <f>BQ102+BT102</f>
        <v>2</v>
      </c>
      <c r="BX102" s="187">
        <f>IF(BW102&gt;=3,2,1)</f>
        <v>1</v>
      </c>
      <c r="BY102" s="250">
        <v>11</v>
      </c>
      <c r="BZ102" s="183">
        <f>IF(BY102&gt;=10,2,0)</f>
        <v>2</v>
      </c>
      <c r="CA102" s="77">
        <v>1</v>
      </c>
      <c r="CB102" s="186">
        <f t="shared" si="176"/>
        <v>11</v>
      </c>
      <c r="CC102" s="187">
        <f>BZ102</f>
        <v>2</v>
      </c>
      <c r="CD102" s="187">
        <f>CA102</f>
        <v>1</v>
      </c>
      <c r="CE102" s="187">
        <f>IF(CD102&gt;=2,2,1)</f>
        <v>1</v>
      </c>
      <c r="CF102" s="188">
        <v>10.5</v>
      </c>
      <c r="CG102" s="183">
        <f>IF(CF102&gt;=10,1,0)</f>
        <v>1</v>
      </c>
      <c r="CH102" s="77">
        <v>1</v>
      </c>
      <c r="CI102" s="190">
        <f t="shared" si="181"/>
        <v>10.5</v>
      </c>
      <c r="CJ102" s="191">
        <f>CG102</f>
        <v>1</v>
      </c>
      <c r="CK102" s="195">
        <f>CH102</f>
        <v>1</v>
      </c>
      <c r="CL102" s="195">
        <f>IF(CK102&gt;=2,2,1)</f>
        <v>1</v>
      </c>
      <c r="CM102" s="197">
        <f>(BB102+BE102+BH102+BO102+BR102+BY102+CF102)/11</f>
        <v>8.954545454545455</v>
      </c>
      <c r="CN102" s="198">
        <f>IF(CM102&gt;=10,30,BL102+BV102+CC102+CJ102)</f>
        <v>18</v>
      </c>
      <c r="CO102" s="198">
        <f>BD102+BG102+BJ102+BQ102+BT102+CA102+CH102</f>
        <v>7</v>
      </c>
      <c r="CP102" s="198">
        <f>IF(CO102&gt;=8,2,1)</f>
        <v>1</v>
      </c>
      <c r="CQ102" s="235" t="str">
        <f>IF(CM102&gt;=10,"ناجح (ة) الدورة الاولى  ",IF(CM102&lt;10,"مؤجل (ة) "))</f>
        <v xml:space="preserve">مؤجل (ة) </v>
      </c>
      <c r="CR102" s="244">
        <f t="shared" si="190"/>
        <v>9.4043560606060606</v>
      </c>
      <c r="CS102" s="34">
        <f t="shared" si="191"/>
        <v>30</v>
      </c>
      <c r="CT102" s="30" t="str">
        <f t="shared" si="192"/>
        <v xml:space="preserve">مؤجل (ة) </v>
      </c>
    </row>
    <row r="103" spans="1:98" s="28" customFormat="1" ht="15" customHeight="1">
      <c r="B103" s="39">
        <v>18</v>
      </c>
      <c r="C103" s="80" t="s">
        <v>152</v>
      </c>
      <c r="D103" s="80" t="s">
        <v>153</v>
      </c>
      <c r="E103" s="77" t="str">
        <f t="shared" si="196"/>
        <v xml:space="preserve">شاكري </v>
      </c>
      <c r="F103" s="77" t="str">
        <f t="shared" si="197"/>
        <v xml:space="preserve"> محمد نسيم</v>
      </c>
      <c r="G103" s="12">
        <v>23.5</v>
      </c>
      <c r="H103" s="9">
        <f t="shared" si="133"/>
        <v>6</v>
      </c>
      <c r="I103" s="9">
        <v>1</v>
      </c>
      <c r="J103" s="19">
        <v>16.5</v>
      </c>
      <c r="K103" s="9">
        <f t="shared" si="134"/>
        <v>0</v>
      </c>
      <c r="L103" s="9">
        <v>1</v>
      </c>
      <c r="M103" s="7">
        <v>20</v>
      </c>
      <c r="N103" s="9">
        <f t="shared" si="135"/>
        <v>6</v>
      </c>
      <c r="O103" s="9">
        <v>1</v>
      </c>
      <c r="P103" s="5">
        <f t="shared" si="136"/>
        <v>10</v>
      </c>
      <c r="Q103" s="53">
        <f t="shared" si="137"/>
        <v>18</v>
      </c>
      <c r="R103" s="53">
        <f t="shared" si="138"/>
        <v>3</v>
      </c>
      <c r="S103" s="53">
        <f t="shared" si="139"/>
        <v>1</v>
      </c>
      <c r="T103" s="7">
        <v>17.75</v>
      </c>
      <c r="U103" s="9">
        <f t="shared" si="140"/>
        <v>0</v>
      </c>
      <c r="V103" s="9">
        <v>1</v>
      </c>
      <c r="W103" s="12">
        <v>24</v>
      </c>
      <c r="X103" s="9">
        <f t="shared" si="141"/>
        <v>4</v>
      </c>
      <c r="Y103" s="9">
        <v>1</v>
      </c>
      <c r="Z103" s="126">
        <f t="shared" si="142"/>
        <v>10.4375</v>
      </c>
      <c r="AA103" s="8">
        <f t="shared" si="143"/>
        <v>9</v>
      </c>
      <c r="AB103" s="8">
        <f t="shared" si="144"/>
        <v>2</v>
      </c>
      <c r="AC103" s="8">
        <f t="shared" si="145"/>
        <v>1</v>
      </c>
      <c r="AD103" s="151">
        <v>10</v>
      </c>
      <c r="AE103" s="9">
        <f t="shared" si="146"/>
        <v>2</v>
      </c>
      <c r="AF103" s="9">
        <v>1</v>
      </c>
      <c r="AG103" s="5">
        <f t="shared" si="147"/>
        <v>10</v>
      </c>
      <c r="AH103" s="8">
        <f t="shared" si="148"/>
        <v>2</v>
      </c>
      <c r="AI103" s="8">
        <f t="shared" si="149"/>
        <v>1</v>
      </c>
      <c r="AJ103" s="8">
        <f t="shared" si="150"/>
        <v>1</v>
      </c>
      <c r="AK103" s="55">
        <v>18.62</v>
      </c>
      <c r="AL103" s="9">
        <f t="shared" si="151"/>
        <v>1</v>
      </c>
      <c r="AM103" s="9">
        <v>1</v>
      </c>
      <c r="AN103" s="5">
        <f t="shared" si="152"/>
        <v>18.62</v>
      </c>
      <c r="AO103" s="8">
        <f t="shared" si="153"/>
        <v>1</v>
      </c>
      <c r="AP103" s="8">
        <f t="shared" si="154"/>
        <v>1</v>
      </c>
      <c r="AQ103" s="8">
        <f t="shared" si="155"/>
        <v>1</v>
      </c>
      <c r="AR103" s="49">
        <f t="shared" si="156"/>
        <v>10.864166666666668</v>
      </c>
      <c r="AS103" s="50">
        <f t="shared" si="157"/>
        <v>30</v>
      </c>
      <c r="AT103" s="50" t="str">
        <f t="shared" si="158"/>
        <v xml:space="preserve">ناجح(ة)  </v>
      </c>
      <c r="AU103" s="50">
        <f t="shared" si="159"/>
        <v>4</v>
      </c>
      <c r="AV103" s="158" t="str">
        <f t="shared" si="160"/>
        <v xml:space="preserve">1 </v>
      </c>
      <c r="AW103" s="56" t="s">
        <v>40</v>
      </c>
      <c r="AX103" s="16"/>
      <c r="AY103" s="70">
        <v>18</v>
      </c>
      <c r="AZ103" s="128" t="str">
        <f t="shared" si="194"/>
        <v xml:space="preserve">شاكري </v>
      </c>
      <c r="BA103" s="128" t="str">
        <f t="shared" si="195"/>
        <v xml:space="preserve"> محمد نسيم</v>
      </c>
      <c r="BB103" s="184">
        <v>12.5</v>
      </c>
      <c r="BC103" s="185">
        <f t="shared" si="162"/>
        <v>0</v>
      </c>
      <c r="BD103" s="185">
        <v>1</v>
      </c>
      <c r="BE103" s="184">
        <v>29.25</v>
      </c>
      <c r="BF103" s="185">
        <f t="shared" si="163"/>
        <v>6</v>
      </c>
      <c r="BG103" s="185">
        <v>1</v>
      </c>
      <c r="BH103" s="184">
        <v>7</v>
      </c>
      <c r="BI103" s="185">
        <f t="shared" si="164"/>
        <v>0</v>
      </c>
      <c r="BJ103" s="185">
        <v>1</v>
      </c>
      <c r="BK103" s="186">
        <f t="shared" si="165"/>
        <v>8.125</v>
      </c>
      <c r="BL103" s="187">
        <f t="shared" si="166"/>
        <v>6</v>
      </c>
      <c r="BM103" s="187">
        <f t="shared" si="167"/>
        <v>3</v>
      </c>
      <c r="BN103" s="187">
        <f t="shared" si="168"/>
        <v>1</v>
      </c>
      <c r="BO103" s="184">
        <v>27.25</v>
      </c>
      <c r="BP103" s="185">
        <f t="shared" si="169"/>
        <v>5</v>
      </c>
      <c r="BQ103" s="185">
        <v>1</v>
      </c>
      <c r="BR103" s="184">
        <v>15</v>
      </c>
      <c r="BS103" s="185">
        <f t="shared" si="170"/>
        <v>4</v>
      </c>
      <c r="BT103" s="185">
        <v>1</v>
      </c>
      <c r="BU103" s="199">
        <f t="shared" si="171"/>
        <v>14.083333333333334</v>
      </c>
      <c r="BV103" s="191">
        <f t="shared" si="172"/>
        <v>9</v>
      </c>
      <c r="BW103" s="187">
        <f t="shared" si="173"/>
        <v>2</v>
      </c>
      <c r="BX103" s="187">
        <f t="shared" si="174"/>
        <v>1</v>
      </c>
      <c r="BY103" s="248">
        <v>6</v>
      </c>
      <c r="BZ103" s="183">
        <f t="shared" si="175"/>
        <v>0</v>
      </c>
      <c r="CA103" s="77">
        <v>1</v>
      </c>
      <c r="CB103" s="186">
        <f t="shared" si="176"/>
        <v>6</v>
      </c>
      <c r="CC103" s="187">
        <f t="shared" si="177"/>
        <v>0</v>
      </c>
      <c r="CD103" s="187">
        <f t="shared" si="178"/>
        <v>1</v>
      </c>
      <c r="CE103" s="187">
        <f t="shared" si="179"/>
        <v>1</v>
      </c>
      <c r="CF103" s="184">
        <v>12</v>
      </c>
      <c r="CG103" s="183">
        <f t="shared" si="180"/>
        <v>1</v>
      </c>
      <c r="CH103" s="77">
        <v>1</v>
      </c>
      <c r="CI103" s="190">
        <f t="shared" si="181"/>
        <v>12</v>
      </c>
      <c r="CJ103" s="191">
        <f t="shared" si="182"/>
        <v>1</v>
      </c>
      <c r="CK103" s="195">
        <f t="shared" si="183"/>
        <v>1</v>
      </c>
      <c r="CL103" s="195">
        <f t="shared" si="184"/>
        <v>1</v>
      </c>
      <c r="CM103" s="197">
        <f t="shared" si="185"/>
        <v>9.9090909090909083</v>
      </c>
      <c r="CN103" s="198">
        <v>30</v>
      </c>
      <c r="CO103" s="198">
        <f t="shared" si="187"/>
        <v>7</v>
      </c>
      <c r="CP103" s="198">
        <f t="shared" si="188"/>
        <v>1</v>
      </c>
      <c r="CQ103" s="235" t="str">
        <f t="shared" si="189"/>
        <v xml:space="preserve">مؤجل (ة) </v>
      </c>
      <c r="CR103" s="244">
        <f t="shared" si="190"/>
        <v>10.386628787878788</v>
      </c>
      <c r="CS103" s="34">
        <f t="shared" si="191"/>
        <v>60</v>
      </c>
      <c r="CT103" s="30" t="str">
        <f t="shared" si="192"/>
        <v xml:space="preserve">ناجح (ة) الدورة الاولى  </v>
      </c>
    </row>
    <row r="104" spans="1:98" s="42" customFormat="1" ht="15" customHeight="1">
      <c r="A104" s="122"/>
      <c r="B104" s="39">
        <v>19</v>
      </c>
      <c r="C104" s="80" t="s">
        <v>154</v>
      </c>
      <c r="D104" s="80" t="s">
        <v>155</v>
      </c>
      <c r="E104" s="77" t="str">
        <f t="shared" si="196"/>
        <v xml:space="preserve">شوية </v>
      </c>
      <c r="F104" s="77" t="str">
        <f t="shared" si="197"/>
        <v xml:space="preserve"> ميمونة</v>
      </c>
      <c r="G104" s="12">
        <v>12</v>
      </c>
      <c r="H104" s="9">
        <f t="shared" si="133"/>
        <v>0</v>
      </c>
      <c r="I104" s="9">
        <v>1</v>
      </c>
      <c r="J104" s="19">
        <v>24.5</v>
      </c>
      <c r="K104" s="9">
        <f t="shared" si="134"/>
        <v>0</v>
      </c>
      <c r="L104" s="9">
        <v>1</v>
      </c>
      <c r="M104" s="7">
        <v>22</v>
      </c>
      <c r="N104" s="9">
        <f t="shared" si="135"/>
        <v>6</v>
      </c>
      <c r="O104" s="9">
        <v>1</v>
      </c>
      <c r="P104" s="5">
        <f t="shared" si="136"/>
        <v>9.75</v>
      </c>
      <c r="Q104" s="53">
        <f t="shared" si="137"/>
        <v>6</v>
      </c>
      <c r="R104" s="53">
        <f t="shared" si="138"/>
        <v>3</v>
      </c>
      <c r="S104" s="53">
        <f t="shared" si="139"/>
        <v>1</v>
      </c>
      <c r="T104" s="7">
        <v>18.75</v>
      </c>
      <c r="U104" s="9">
        <f t="shared" si="140"/>
        <v>0</v>
      </c>
      <c r="V104" s="9">
        <v>1</v>
      </c>
      <c r="W104" s="12">
        <v>27</v>
      </c>
      <c r="X104" s="9">
        <f t="shared" si="141"/>
        <v>4</v>
      </c>
      <c r="Y104" s="9">
        <v>1</v>
      </c>
      <c r="Z104" s="126">
        <f t="shared" si="142"/>
        <v>11.4375</v>
      </c>
      <c r="AA104" s="8">
        <f t="shared" si="143"/>
        <v>9</v>
      </c>
      <c r="AB104" s="8">
        <f t="shared" si="144"/>
        <v>2</v>
      </c>
      <c r="AC104" s="8">
        <f t="shared" si="145"/>
        <v>1</v>
      </c>
      <c r="AD104" s="151">
        <v>10.5</v>
      </c>
      <c r="AE104" s="9">
        <f t="shared" si="146"/>
        <v>2</v>
      </c>
      <c r="AF104" s="9">
        <v>1</v>
      </c>
      <c r="AG104" s="5">
        <f t="shared" si="147"/>
        <v>10.5</v>
      </c>
      <c r="AH104" s="8">
        <f t="shared" si="148"/>
        <v>2</v>
      </c>
      <c r="AI104" s="8">
        <f t="shared" si="149"/>
        <v>1</v>
      </c>
      <c r="AJ104" s="8">
        <f t="shared" si="150"/>
        <v>1</v>
      </c>
      <c r="AK104" s="55">
        <v>10.5</v>
      </c>
      <c r="AL104" s="9">
        <f t="shared" si="151"/>
        <v>1</v>
      </c>
      <c r="AM104" s="9">
        <v>1</v>
      </c>
      <c r="AN104" s="5">
        <f t="shared" si="152"/>
        <v>10.5</v>
      </c>
      <c r="AO104" s="8">
        <f t="shared" si="153"/>
        <v>1</v>
      </c>
      <c r="AP104" s="8">
        <f t="shared" si="154"/>
        <v>1</v>
      </c>
      <c r="AQ104" s="8">
        <f t="shared" si="155"/>
        <v>1</v>
      </c>
      <c r="AR104" s="49">
        <f t="shared" si="156"/>
        <v>10.4375</v>
      </c>
      <c r="AS104" s="50">
        <f t="shared" si="157"/>
        <v>30</v>
      </c>
      <c r="AT104" s="50" t="str">
        <f t="shared" si="158"/>
        <v xml:space="preserve">ناجح(ة)  </v>
      </c>
      <c r="AU104" s="50">
        <f t="shared" si="159"/>
        <v>4</v>
      </c>
      <c r="AV104" s="158" t="str">
        <f t="shared" si="160"/>
        <v xml:space="preserve">1 </v>
      </c>
      <c r="AW104" s="56" t="s">
        <v>40</v>
      </c>
      <c r="AX104" s="16"/>
      <c r="AY104" s="22">
        <v>19</v>
      </c>
      <c r="AZ104" s="128" t="str">
        <f>C104</f>
        <v xml:space="preserve">شوية </v>
      </c>
      <c r="BA104" s="128" t="str">
        <f>D104</f>
        <v xml:space="preserve"> ميمونة</v>
      </c>
      <c r="BB104" s="184">
        <v>22.5</v>
      </c>
      <c r="BC104" s="185">
        <f>IF(BB104&gt;=20,6,0)</f>
        <v>6</v>
      </c>
      <c r="BD104" s="185">
        <v>1</v>
      </c>
      <c r="BE104" s="184">
        <v>16.5</v>
      </c>
      <c r="BF104" s="185">
        <f>IF(BE104&gt;=20,6,0)</f>
        <v>0</v>
      </c>
      <c r="BG104" s="185">
        <v>1</v>
      </c>
      <c r="BH104" s="184">
        <v>17</v>
      </c>
      <c r="BI104" s="185">
        <f>IF(BH104&gt;=20,6,0)</f>
        <v>0</v>
      </c>
      <c r="BJ104" s="185">
        <v>1</v>
      </c>
      <c r="BK104" s="186">
        <f>(BB104+BE104+BH104)/6</f>
        <v>9.3333333333333339</v>
      </c>
      <c r="BL104" s="187">
        <f>IF(BK104&gt;=10,18,BC104+BF104+BI104)</f>
        <v>6</v>
      </c>
      <c r="BM104" s="187">
        <f>BD104+BG104+BJ104</f>
        <v>3</v>
      </c>
      <c r="BN104" s="187">
        <f>IF(BM104&gt;=4,2,1)</f>
        <v>1</v>
      </c>
      <c r="BO104" s="184">
        <v>17.25</v>
      </c>
      <c r="BP104" s="185">
        <f t="shared" si="169"/>
        <v>0</v>
      </c>
      <c r="BQ104" s="185">
        <v>1</v>
      </c>
      <c r="BR104" s="184">
        <v>16</v>
      </c>
      <c r="BS104" s="185">
        <f>IF(BR104&gt;=10,4,0)</f>
        <v>4</v>
      </c>
      <c r="BT104" s="185">
        <v>1</v>
      </c>
      <c r="BU104" s="199">
        <f t="shared" si="171"/>
        <v>11.083333333333334</v>
      </c>
      <c r="BV104" s="191">
        <f t="shared" si="172"/>
        <v>9</v>
      </c>
      <c r="BW104" s="187">
        <f>BQ104+BT104</f>
        <v>2</v>
      </c>
      <c r="BX104" s="187">
        <f>IF(BW104&gt;=3,2,1)</f>
        <v>1</v>
      </c>
      <c r="BY104" s="248">
        <v>8</v>
      </c>
      <c r="BZ104" s="183">
        <f t="shared" si="175"/>
        <v>0</v>
      </c>
      <c r="CA104" s="77">
        <v>1</v>
      </c>
      <c r="CB104" s="186">
        <f t="shared" si="176"/>
        <v>8</v>
      </c>
      <c r="CC104" s="187">
        <f>BZ104</f>
        <v>0</v>
      </c>
      <c r="CD104" s="187">
        <f>CA104</f>
        <v>1</v>
      </c>
      <c r="CE104" s="187">
        <f>IF(CD104&gt;=2,2,1)</f>
        <v>1</v>
      </c>
      <c r="CF104" s="184">
        <v>10.25</v>
      </c>
      <c r="CG104" s="183">
        <f>IF(CF104&gt;=10,1,0)</f>
        <v>1</v>
      </c>
      <c r="CH104" s="77">
        <v>1</v>
      </c>
      <c r="CI104" s="190">
        <f t="shared" si="181"/>
        <v>10.25</v>
      </c>
      <c r="CJ104" s="191">
        <f>CG104</f>
        <v>1</v>
      </c>
      <c r="CK104" s="195">
        <f>CH104</f>
        <v>1</v>
      </c>
      <c r="CL104" s="195">
        <f>IF(CK104&gt;=2,2,1)</f>
        <v>1</v>
      </c>
      <c r="CM104" s="197">
        <f>(BB104+BE104+BH104+BO104+BR104+BY104+CF104)/11</f>
        <v>9.7727272727272734</v>
      </c>
      <c r="CN104" s="198">
        <v>30</v>
      </c>
      <c r="CO104" s="198">
        <f>BD104+BG104+BJ104+BQ104+BT104+CA104+CH104</f>
        <v>7</v>
      </c>
      <c r="CP104" s="198">
        <f>IF(CO104&gt;=8,2,1)</f>
        <v>1</v>
      </c>
      <c r="CQ104" s="235" t="str">
        <f>IF(CM104&gt;=10,"ناجح (ة) الدورة الاولى  ",IF(CM104&lt;10,"مؤجل (ة) "))</f>
        <v xml:space="preserve">مؤجل (ة) </v>
      </c>
      <c r="CR104" s="244">
        <f t="shared" si="190"/>
        <v>10.105113636363637</v>
      </c>
      <c r="CS104" s="34">
        <f t="shared" si="191"/>
        <v>60</v>
      </c>
      <c r="CT104" s="44" t="str">
        <f t="shared" si="192"/>
        <v xml:space="preserve">ناجح (ة) الدورة الاولى  </v>
      </c>
    </row>
    <row r="105" spans="1:98" s="28" customFormat="1" ht="15" customHeight="1">
      <c r="B105" s="39">
        <v>20</v>
      </c>
      <c r="C105" s="80" t="s">
        <v>156</v>
      </c>
      <c r="D105" s="80" t="s">
        <v>51</v>
      </c>
      <c r="E105" s="77" t="str">
        <f t="shared" si="196"/>
        <v xml:space="preserve">طلحي </v>
      </c>
      <c r="F105" s="77" t="str">
        <f t="shared" si="197"/>
        <v xml:space="preserve"> سارة</v>
      </c>
      <c r="G105" s="12">
        <v>27.5</v>
      </c>
      <c r="H105" s="9">
        <f t="shared" si="133"/>
        <v>6</v>
      </c>
      <c r="I105" s="9">
        <v>1</v>
      </c>
      <c r="J105" s="19">
        <v>21.5</v>
      </c>
      <c r="K105" s="9">
        <f t="shared" si="134"/>
        <v>0</v>
      </c>
      <c r="L105" s="9">
        <v>1</v>
      </c>
      <c r="M105" s="7">
        <v>29</v>
      </c>
      <c r="N105" s="9">
        <f t="shared" si="135"/>
        <v>6</v>
      </c>
      <c r="O105" s="9">
        <v>1</v>
      </c>
      <c r="P105" s="5">
        <f t="shared" si="136"/>
        <v>13</v>
      </c>
      <c r="Q105" s="53">
        <f t="shared" si="137"/>
        <v>18</v>
      </c>
      <c r="R105" s="53">
        <f t="shared" si="138"/>
        <v>3</v>
      </c>
      <c r="S105" s="53">
        <f t="shared" si="139"/>
        <v>1</v>
      </c>
      <c r="T105" s="7">
        <v>28.75</v>
      </c>
      <c r="U105" s="9">
        <f t="shared" si="140"/>
        <v>5</v>
      </c>
      <c r="V105" s="9">
        <v>1</v>
      </c>
      <c r="W105" s="12">
        <v>29</v>
      </c>
      <c r="X105" s="9">
        <f t="shared" si="141"/>
        <v>4</v>
      </c>
      <c r="Y105" s="9">
        <v>1</v>
      </c>
      <c r="Z105" s="126">
        <f t="shared" si="142"/>
        <v>14.4375</v>
      </c>
      <c r="AA105" s="8">
        <f t="shared" si="143"/>
        <v>9</v>
      </c>
      <c r="AB105" s="8">
        <f t="shared" si="144"/>
        <v>2</v>
      </c>
      <c r="AC105" s="8">
        <f t="shared" si="145"/>
        <v>1</v>
      </c>
      <c r="AD105" s="151">
        <v>14.5</v>
      </c>
      <c r="AE105" s="9">
        <f t="shared" si="146"/>
        <v>2</v>
      </c>
      <c r="AF105" s="9">
        <v>1</v>
      </c>
      <c r="AG105" s="5">
        <f t="shared" si="147"/>
        <v>14.5</v>
      </c>
      <c r="AH105" s="8">
        <f t="shared" si="148"/>
        <v>2</v>
      </c>
      <c r="AI105" s="8">
        <f t="shared" si="149"/>
        <v>1</v>
      </c>
      <c r="AJ105" s="8">
        <f t="shared" si="150"/>
        <v>1</v>
      </c>
      <c r="AK105" s="55">
        <v>17.5</v>
      </c>
      <c r="AL105" s="9">
        <f t="shared" si="151"/>
        <v>1</v>
      </c>
      <c r="AM105" s="9">
        <v>1</v>
      </c>
      <c r="AN105" s="5">
        <f t="shared" si="152"/>
        <v>17.5</v>
      </c>
      <c r="AO105" s="8">
        <f t="shared" si="153"/>
        <v>1</v>
      </c>
      <c r="AP105" s="8">
        <f t="shared" si="154"/>
        <v>1</v>
      </c>
      <c r="AQ105" s="8">
        <f t="shared" si="155"/>
        <v>1</v>
      </c>
      <c r="AR105" s="49">
        <f t="shared" si="156"/>
        <v>13.979166666666666</v>
      </c>
      <c r="AS105" s="50">
        <f t="shared" si="157"/>
        <v>30</v>
      </c>
      <c r="AT105" s="50" t="str">
        <f t="shared" si="158"/>
        <v xml:space="preserve">ناجح(ة)  </v>
      </c>
      <c r="AU105" s="50">
        <f t="shared" si="159"/>
        <v>4</v>
      </c>
      <c r="AV105" s="158" t="str">
        <f t="shared" si="160"/>
        <v xml:space="preserve">1 </v>
      </c>
      <c r="AW105" s="56" t="s">
        <v>40</v>
      </c>
      <c r="AX105" s="16"/>
      <c r="AY105" s="70">
        <v>20</v>
      </c>
      <c r="AZ105" s="128" t="str">
        <f t="shared" ref="AZ105:BA110" si="198">C105</f>
        <v xml:space="preserve">طلحي </v>
      </c>
      <c r="BA105" s="128" t="str">
        <f t="shared" si="198"/>
        <v xml:space="preserve"> سارة</v>
      </c>
      <c r="BB105" s="184">
        <v>29.75</v>
      </c>
      <c r="BC105" s="185">
        <f t="shared" si="162"/>
        <v>6</v>
      </c>
      <c r="BD105" s="185">
        <v>1</v>
      </c>
      <c r="BE105" s="184">
        <v>29.25</v>
      </c>
      <c r="BF105" s="185">
        <f t="shared" si="163"/>
        <v>6</v>
      </c>
      <c r="BG105" s="185">
        <v>1</v>
      </c>
      <c r="BH105" s="184">
        <v>13</v>
      </c>
      <c r="BI105" s="185">
        <f t="shared" si="164"/>
        <v>0</v>
      </c>
      <c r="BJ105" s="185">
        <v>1</v>
      </c>
      <c r="BK105" s="186">
        <f t="shared" si="165"/>
        <v>12</v>
      </c>
      <c r="BL105" s="187">
        <f t="shared" si="166"/>
        <v>18</v>
      </c>
      <c r="BM105" s="187">
        <f t="shared" si="167"/>
        <v>3</v>
      </c>
      <c r="BN105" s="187">
        <f t="shared" si="168"/>
        <v>1</v>
      </c>
      <c r="BO105" s="184">
        <v>27.75</v>
      </c>
      <c r="BP105" s="185">
        <f t="shared" si="169"/>
        <v>5</v>
      </c>
      <c r="BQ105" s="185">
        <v>1</v>
      </c>
      <c r="BR105" s="184">
        <v>14.5</v>
      </c>
      <c r="BS105" s="185">
        <f t="shared" si="170"/>
        <v>4</v>
      </c>
      <c r="BT105" s="185">
        <v>1</v>
      </c>
      <c r="BU105" s="199">
        <f t="shared" si="171"/>
        <v>14.083333333333334</v>
      </c>
      <c r="BV105" s="191">
        <f t="shared" si="172"/>
        <v>9</v>
      </c>
      <c r="BW105" s="187">
        <f t="shared" si="173"/>
        <v>2</v>
      </c>
      <c r="BX105" s="187">
        <f t="shared" si="174"/>
        <v>1</v>
      </c>
      <c r="BY105" s="248">
        <v>4</v>
      </c>
      <c r="BZ105" s="183">
        <f t="shared" si="175"/>
        <v>0</v>
      </c>
      <c r="CA105" s="77">
        <v>1</v>
      </c>
      <c r="CB105" s="186">
        <f t="shared" si="176"/>
        <v>4</v>
      </c>
      <c r="CC105" s="187">
        <f t="shared" si="177"/>
        <v>0</v>
      </c>
      <c r="CD105" s="187">
        <f t="shared" si="178"/>
        <v>1</v>
      </c>
      <c r="CE105" s="187">
        <f t="shared" si="179"/>
        <v>1</v>
      </c>
      <c r="CF105" s="184">
        <v>17.25</v>
      </c>
      <c r="CG105" s="183">
        <f t="shared" si="180"/>
        <v>1</v>
      </c>
      <c r="CH105" s="77">
        <v>1</v>
      </c>
      <c r="CI105" s="190">
        <f t="shared" si="181"/>
        <v>17.25</v>
      </c>
      <c r="CJ105" s="191">
        <f t="shared" si="182"/>
        <v>1</v>
      </c>
      <c r="CK105" s="195">
        <f t="shared" si="183"/>
        <v>1</v>
      </c>
      <c r="CL105" s="195">
        <f t="shared" si="184"/>
        <v>1</v>
      </c>
      <c r="CM105" s="197">
        <f t="shared" si="185"/>
        <v>12.318181818181818</v>
      </c>
      <c r="CN105" s="198">
        <f t="shared" si="186"/>
        <v>30</v>
      </c>
      <c r="CO105" s="198">
        <f t="shared" si="187"/>
        <v>7</v>
      </c>
      <c r="CP105" s="198">
        <f t="shared" si="188"/>
        <v>1</v>
      </c>
      <c r="CQ105" s="235" t="str">
        <f t="shared" si="189"/>
        <v xml:space="preserve">ناجح (ة) الدورة الاولى  </v>
      </c>
      <c r="CR105" s="244">
        <f t="shared" si="190"/>
        <v>13.148674242424242</v>
      </c>
      <c r="CS105" s="34">
        <f t="shared" si="191"/>
        <v>60</v>
      </c>
      <c r="CT105" s="30" t="str">
        <f t="shared" si="192"/>
        <v xml:space="preserve">ناجح (ة) الدورة الاولى  </v>
      </c>
    </row>
    <row r="106" spans="1:98" s="28" customFormat="1" ht="15" customHeight="1">
      <c r="A106" s="122"/>
      <c r="B106" s="39">
        <v>21</v>
      </c>
      <c r="C106" s="80" t="s">
        <v>157</v>
      </c>
      <c r="D106" s="80" t="s">
        <v>158</v>
      </c>
      <c r="E106" s="77" t="str">
        <f t="shared" si="196"/>
        <v xml:space="preserve">فيلالي </v>
      </c>
      <c r="F106" s="77" t="str">
        <f t="shared" si="197"/>
        <v xml:space="preserve"> خديجة</v>
      </c>
      <c r="G106" s="12">
        <v>21.75</v>
      </c>
      <c r="H106" s="9">
        <f t="shared" si="133"/>
        <v>6</v>
      </c>
      <c r="I106" s="9">
        <v>1</v>
      </c>
      <c r="J106" s="19">
        <v>20</v>
      </c>
      <c r="K106" s="9">
        <f t="shared" si="134"/>
        <v>6</v>
      </c>
      <c r="L106" s="9">
        <v>1</v>
      </c>
      <c r="M106" s="7">
        <v>23</v>
      </c>
      <c r="N106" s="9">
        <f t="shared" si="135"/>
        <v>6</v>
      </c>
      <c r="O106" s="9">
        <v>1</v>
      </c>
      <c r="P106" s="5">
        <f t="shared" si="136"/>
        <v>10.791666666666666</v>
      </c>
      <c r="Q106" s="53">
        <f t="shared" si="137"/>
        <v>18</v>
      </c>
      <c r="R106" s="53">
        <f t="shared" si="138"/>
        <v>3</v>
      </c>
      <c r="S106" s="53">
        <f t="shared" si="139"/>
        <v>1</v>
      </c>
      <c r="T106" s="7">
        <v>20.25</v>
      </c>
      <c r="U106" s="9">
        <f t="shared" si="140"/>
        <v>5</v>
      </c>
      <c r="V106" s="9">
        <v>1</v>
      </c>
      <c r="W106" s="12">
        <v>28</v>
      </c>
      <c r="X106" s="9">
        <f t="shared" si="141"/>
        <v>4</v>
      </c>
      <c r="Y106" s="9">
        <v>1</v>
      </c>
      <c r="Z106" s="126">
        <f t="shared" si="142"/>
        <v>12.0625</v>
      </c>
      <c r="AA106" s="8">
        <f t="shared" si="143"/>
        <v>9</v>
      </c>
      <c r="AB106" s="8">
        <f t="shared" si="144"/>
        <v>2</v>
      </c>
      <c r="AC106" s="8">
        <f t="shared" si="145"/>
        <v>1</v>
      </c>
      <c r="AD106" s="151">
        <v>8.5</v>
      </c>
      <c r="AE106" s="9">
        <f t="shared" si="146"/>
        <v>0</v>
      </c>
      <c r="AF106" s="9">
        <v>1</v>
      </c>
      <c r="AG106" s="5">
        <f t="shared" si="147"/>
        <v>8.5</v>
      </c>
      <c r="AH106" s="8">
        <f t="shared" si="148"/>
        <v>0</v>
      </c>
      <c r="AI106" s="8">
        <f t="shared" si="149"/>
        <v>1</v>
      </c>
      <c r="AJ106" s="8">
        <f t="shared" si="150"/>
        <v>1</v>
      </c>
      <c r="AK106" s="55">
        <v>11.62</v>
      </c>
      <c r="AL106" s="9">
        <f t="shared" si="151"/>
        <v>1</v>
      </c>
      <c r="AM106" s="9">
        <v>1</v>
      </c>
      <c r="AN106" s="5">
        <f t="shared" si="152"/>
        <v>11.62</v>
      </c>
      <c r="AO106" s="8">
        <f t="shared" si="153"/>
        <v>1</v>
      </c>
      <c r="AP106" s="8">
        <f t="shared" si="154"/>
        <v>1</v>
      </c>
      <c r="AQ106" s="8">
        <f t="shared" si="155"/>
        <v>1</v>
      </c>
      <c r="AR106" s="49">
        <f t="shared" si="156"/>
        <v>11.093333333333334</v>
      </c>
      <c r="AS106" s="50">
        <f t="shared" si="157"/>
        <v>30</v>
      </c>
      <c r="AT106" s="50" t="str">
        <f t="shared" si="158"/>
        <v xml:space="preserve">ناجح(ة)  </v>
      </c>
      <c r="AU106" s="50">
        <f t="shared" si="159"/>
        <v>4</v>
      </c>
      <c r="AV106" s="158" t="str">
        <f t="shared" si="160"/>
        <v xml:space="preserve">1 </v>
      </c>
      <c r="AW106" s="56" t="s">
        <v>40</v>
      </c>
      <c r="AX106" s="16"/>
      <c r="AY106" s="22">
        <v>21</v>
      </c>
      <c r="AZ106" s="128" t="str">
        <f t="shared" si="198"/>
        <v xml:space="preserve">فيلالي </v>
      </c>
      <c r="BA106" s="128" t="str">
        <f t="shared" si="198"/>
        <v xml:space="preserve"> خديجة</v>
      </c>
      <c r="BB106" s="184">
        <v>14.5</v>
      </c>
      <c r="BC106" s="185">
        <f t="shared" si="162"/>
        <v>0</v>
      </c>
      <c r="BD106" s="185">
        <v>1</v>
      </c>
      <c r="BE106" s="184">
        <v>22.25</v>
      </c>
      <c r="BF106" s="185">
        <f t="shared" si="163"/>
        <v>6</v>
      </c>
      <c r="BG106" s="185">
        <v>1</v>
      </c>
      <c r="BH106" s="184">
        <v>8</v>
      </c>
      <c r="BI106" s="185">
        <f t="shared" si="164"/>
        <v>0</v>
      </c>
      <c r="BJ106" s="185">
        <v>1</v>
      </c>
      <c r="BK106" s="186">
        <f t="shared" si="165"/>
        <v>7.458333333333333</v>
      </c>
      <c r="BL106" s="187">
        <f t="shared" si="166"/>
        <v>6</v>
      </c>
      <c r="BM106" s="187">
        <f t="shared" si="167"/>
        <v>3</v>
      </c>
      <c r="BN106" s="187">
        <f t="shared" si="168"/>
        <v>1</v>
      </c>
      <c r="BO106" s="184">
        <v>24.75</v>
      </c>
      <c r="BP106" s="185">
        <f t="shared" si="169"/>
        <v>5</v>
      </c>
      <c r="BQ106" s="185">
        <v>1</v>
      </c>
      <c r="BR106" s="184">
        <v>15</v>
      </c>
      <c r="BS106" s="185">
        <f t="shared" si="170"/>
        <v>4</v>
      </c>
      <c r="BT106" s="185">
        <v>1</v>
      </c>
      <c r="BU106" s="199">
        <f t="shared" si="171"/>
        <v>13.25</v>
      </c>
      <c r="BV106" s="191">
        <f t="shared" si="172"/>
        <v>9</v>
      </c>
      <c r="BW106" s="187">
        <f t="shared" si="173"/>
        <v>2</v>
      </c>
      <c r="BX106" s="187">
        <f t="shared" si="174"/>
        <v>1</v>
      </c>
      <c r="BY106" s="248">
        <v>4</v>
      </c>
      <c r="BZ106" s="183">
        <f t="shared" si="175"/>
        <v>0</v>
      </c>
      <c r="CA106" s="77">
        <v>1</v>
      </c>
      <c r="CB106" s="186">
        <f t="shared" si="176"/>
        <v>4</v>
      </c>
      <c r="CC106" s="187">
        <f t="shared" si="177"/>
        <v>0</v>
      </c>
      <c r="CD106" s="187">
        <f t="shared" si="178"/>
        <v>1</v>
      </c>
      <c r="CE106" s="187">
        <f t="shared" si="179"/>
        <v>1</v>
      </c>
      <c r="CF106" s="184">
        <v>12.25</v>
      </c>
      <c r="CG106" s="183">
        <f t="shared" si="180"/>
        <v>1</v>
      </c>
      <c r="CH106" s="77">
        <v>1</v>
      </c>
      <c r="CI106" s="190">
        <f t="shared" si="181"/>
        <v>12.25</v>
      </c>
      <c r="CJ106" s="191">
        <f t="shared" si="182"/>
        <v>1</v>
      </c>
      <c r="CK106" s="195">
        <f t="shared" si="183"/>
        <v>1</v>
      </c>
      <c r="CL106" s="195">
        <f t="shared" si="184"/>
        <v>1</v>
      </c>
      <c r="CM106" s="197">
        <f t="shared" si="185"/>
        <v>9.1590909090909083</v>
      </c>
      <c r="CN106" s="198">
        <v>30</v>
      </c>
      <c r="CO106" s="198">
        <f t="shared" si="187"/>
        <v>7</v>
      </c>
      <c r="CP106" s="198">
        <f t="shared" si="188"/>
        <v>1</v>
      </c>
      <c r="CQ106" s="235" t="str">
        <f t="shared" si="189"/>
        <v xml:space="preserve">مؤجل (ة) </v>
      </c>
      <c r="CR106" s="244">
        <f t="shared" si="190"/>
        <v>10.12621212121212</v>
      </c>
      <c r="CS106" s="34">
        <f t="shared" si="191"/>
        <v>60</v>
      </c>
      <c r="CT106" s="30" t="str">
        <f t="shared" si="192"/>
        <v xml:space="preserve">ناجح (ة) الدورة الاولى  </v>
      </c>
    </row>
    <row r="107" spans="1:98" s="28" customFormat="1" ht="15" customHeight="1">
      <c r="A107" s="122"/>
      <c r="B107" s="39">
        <v>22</v>
      </c>
      <c r="C107" s="80" t="s">
        <v>114</v>
      </c>
      <c r="D107" s="80" t="s">
        <v>115</v>
      </c>
      <c r="E107" s="77" t="str">
        <f t="shared" si="196"/>
        <v>قرزط</v>
      </c>
      <c r="F107" s="77" t="str">
        <f t="shared" si="197"/>
        <v xml:space="preserve"> نور</v>
      </c>
      <c r="G107" s="12">
        <v>8.75</v>
      </c>
      <c r="H107" s="9">
        <f>IF(G107&gt;=20,6,0)</f>
        <v>0</v>
      </c>
      <c r="I107" s="9">
        <v>1</v>
      </c>
      <c r="J107" s="19">
        <v>16</v>
      </c>
      <c r="K107" s="9">
        <f>IF(J107=20,6,0)</f>
        <v>0</v>
      </c>
      <c r="L107" s="9">
        <v>1</v>
      </c>
      <c r="M107" s="7">
        <v>17.5</v>
      </c>
      <c r="N107" s="9">
        <f>IF(M107&gt;=20,6,0)</f>
        <v>0</v>
      </c>
      <c r="O107" s="9">
        <v>1</v>
      </c>
      <c r="P107" s="5">
        <f>(G107+J107+M107)/6</f>
        <v>7.041666666666667</v>
      </c>
      <c r="Q107" s="53">
        <f>IF(P107&gt;=10,18,H107+K107+N107)</f>
        <v>0</v>
      </c>
      <c r="R107" s="53">
        <f>I107+L107+O107</f>
        <v>3</v>
      </c>
      <c r="S107" s="53">
        <f>IF(R107&gt;=4,2,1)</f>
        <v>1</v>
      </c>
      <c r="T107" s="7">
        <v>15</v>
      </c>
      <c r="U107" s="9">
        <f>IF(T107&gt;=20,5,0)</f>
        <v>0</v>
      </c>
      <c r="V107" s="9">
        <v>1</v>
      </c>
      <c r="W107" s="12">
        <v>26</v>
      </c>
      <c r="X107" s="9">
        <f>IF(W107&gt;=20,4,0)</f>
        <v>4</v>
      </c>
      <c r="Y107" s="9">
        <v>1</v>
      </c>
      <c r="Z107" s="126">
        <f>(T107+W107)/4</f>
        <v>10.25</v>
      </c>
      <c r="AA107" s="8">
        <f>IF(Z107&gt;=10,9,U107+X107)</f>
        <v>9</v>
      </c>
      <c r="AB107" s="8">
        <f>V107+Y107</f>
        <v>2</v>
      </c>
      <c r="AC107" s="8">
        <f>IF(AB107&gt;=3,2,1)</f>
        <v>1</v>
      </c>
      <c r="AD107" s="151">
        <v>7.25</v>
      </c>
      <c r="AE107" s="9">
        <f>IF(AD107&gt;=10,2,0)</f>
        <v>0</v>
      </c>
      <c r="AF107" s="9">
        <v>1</v>
      </c>
      <c r="AG107" s="5">
        <f t="shared" si="147"/>
        <v>7.25</v>
      </c>
      <c r="AH107" s="8">
        <f>IF(AG107&gt;=10,2,0)</f>
        <v>0</v>
      </c>
      <c r="AI107" s="8">
        <f>AF107</f>
        <v>1</v>
      </c>
      <c r="AJ107" s="8">
        <f>IF(AI107&gt;=2,2,1)</f>
        <v>1</v>
      </c>
      <c r="AK107" s="55">
        <v>8.25</v>
      </c>
      <c r="AL107" s="9">
        <f>IF(AK107&gt;=10,1,0)</f>
        <v>0</v>
      </c>
      <c r="AM107" s="9">
        <v>1</v>
      </c>
      <c r="AN107" s="5">
        <f t="shared" si="152"/>
        <v>8.25</v>
      </c>
      <c r="AO107" s="8">
        <f>IF(AN107&gt;=10,1,0)</f>
        <v>0</v>
      </c>
      <c r="AP107" s="8">
        <f>AM107</f>
        <v>1</v>
      </c>
      <c r="AQ107" s="8">
        <f>IF(AP107&gt;=2,2,1)</f>
        <v>1</v>
      </c>
      <c r="AR107" s="49">
        <f>(G107+J107+M107+T107+W107+AD107+AK107)/12</f>
        <v>8.2291666666666661</v>
      </c>
      <c r="AS107" s="50">
        <f>IF(AR107&gt;=10,30,AO107+AH107+AA107+Q107)</f>
        <v>9</v>
      </c>
      <c r="AT107" s="50" t="str">
        <f>IF(AR107&gt;=10,"ناجح(ة)  ",IF(AR107&lt;10,"مؤجل (ة) "))</f>
        <v xml:space="preserve">مؤجل (ة) </v>
      </c>
      <c r="AU107" s="50">
        <f>AQ107+AJ107+AC107+S107</f>
        <v>4</v>
      </c>
      <c r="AV107" s="158" t="str">
        <f t="shared" si="160"/>
        <v xml:space="preserve">1 </v>
      </c>
      <c r="AW107" s="56" t="s">
        <v>40</v>
      </c>
      <c r="AX107" s="16"/>
      <c r="AY107" s="70">
        <v>22</v>
      </c>
      <c r="AZ107" s="128" t="str">
        <f t="shared" si="198"/>
        <v>قرزط</v>
      </c>
      <c r="BA107" s="128" t="str">
        <f t="shared" si="198"/>
        <v xml:space="preserve"> نور</v>
      </c>
      <c r="BB107" s="184">
        <v>20.75</v>
      </c>
      <c r="BC107" s="185">
        <f>IF(BB107&gt;=20,6,0)</f>
        <v>6</v>
      </c>
      <c r="BD107" s="185">
        <v>1</v>
      </c>
      <c r="BE107" s="184">
        <v>21</v>
      </c>
      <c r="BF107" s="185">
        <f>IF(BE107&gt;=20,6,0)</f>
        <v>6</v>
      </c>
      <c r="BG107" s="185">
        <v>1</v>
      </c>
      <c r="BH107" s="184">
        <v>14</v>
      </c>
      <c r="BI107" s="185">
        <f>IF(BH107&gt;=20,6,0)</f>
        <v>0</v>
      </c>
      <c r="BJ107" s="185">
        <v>1</v>
      </c>
      <c r="BK107" s="186">
        <f>(BB107+BE107+BH107)/6</f>
        <v>9.2916666666666661</v>
      </c>
      <c r="BL107" s="187">
        <f>IF(BK107&gt;=10,18,BC107+BF107+BI107)</f>
        <v>12</v>
      </c>
      <c r="BM107" s="187">
        <f>BD107+BG107+BJ107</f>
        <v>3</v>
      </c>
      <c r="BN107" s="187">
        <f>IF(BM107&gt;=4,2,1)</f>
        <v>1</v>
      </c>
      <c r="BO107" s="184">
        <v>26.75</v>
      </c>
      <c r="BP107" s="185">
        <f t="shared" si="169"/>
        <v>5</v>
      </c>
      <c r="BQ107" s="185">
        <v>1</v>
      </c>
      <c r="BR107" s="184">
        <v>16</v>
      </c>
      <c r="BS107" s="185">
        <f>IF(BR107&gt;=10,4,0)</f>
        <v>4</v>
      </c>
      <c r="BT107" s="185">
        <v>1</v>
      </c>
      <c r="BU107" s="199">
        <f t="shared" si="171"/>
        <v>14.25</v>
      </c>
      <c r="BV107" s="191">
        <f t="shared" si="172"/>
        <v>9</v>
      </c>
      <c r="BW107" s="187">
        <f>BQ107+BT107</f>
        <v>2</v>
      </c>
      <c r="BX107" s="187">
        <f>IF(BW107&gt;=3,2,1)</f>
        <v>1</v>
      </c>
      <c r="BY107" s="248">
        <v>5</v>
      </c>
      <c r="BZ107" s="183">
        <f>IF(BY107&gt;=10,2,0)</f>
        <v>0</v>
      </c>
      <c r="CA107" s="77">
        <v>1</v>
      </c>
      <c r="CB107" s="186">
        <f t="shared" si="176"/>
        <v>5</v>
      </c>
      <c r="CC107" s="187">
        <f>BZ107</f>
        <v>0</v>
      </c>
      <c r="CD107" s="187">
        <f>CA107</f>
        <v>1</v>
      </c>
      <c r="CE107" s="187">
        <f>IF(CD107&gt;=2,2,1)</f>
        <v>1</v>
      </c>
      <c r="CF107" s="184">
        <v>7.25</v>
      </c>
      <c r="CG107" s="183">
        <f>IF(CF107&gt;=10,1,0)</f>
        <v>0</v>
      </c>
      <c r="CH107" s="77">
        <v>1</v>
      </c>
      <c r="CI107" s="190">
        <f t="shared" si="181"/>
        <v>7.25</v>
      </c>
      <c r="CJ107" s="191">
        <f>CG107</f>
        <v>0</v>
      </c>
      <c r="CK107" s="195">
        <f>CH107</f>
        <v>1</v>
      </c>
      <c r="CL107" s="195">
        <f>IF(CK107&gt;=2,2,1)</f>
        <v>1</v>
      </c>
      <c r="CM107" s="197">
        <f>(BB107+BE107+BH107+BO107+BR107+BY107+CF107)/11</f>
        <v>10.068181818181818</v>
      </c>
      <c r="CN107" s="198">
        <f>IF(CM107&gt;=10,30,BL107+BV107+CC107+CJ107)</f>
        <v>30</v>
      </c>
      <c r="CO107" s="198">
        <f>BD107+BG107+BJ107+BQ107+BT107+CA107+CH107</f>
        <v>7</v>
      </c>
      <c r="CP107" s="198">
        <f>IF(CO107&gt;=8,2,1)</f>
        <v>1</v>
      </c>
      <c r="CQ107" s="235" t="str">
        <f>IF(CM107&gt;=10,"ناجح (ة) الدورة الاولى  ",IF(CM107&lt;10,"مؤجل (ة) "))</f>
        <v xml:space="preserve">ناجح (ة) الدورة الاولى  </v>
      </c>
      <c r="CR107" s="244">
        <f t="shared" si="190"/>
        <v>9.1486742424242422</v>
      </c>
      <c r="CS107" s="34">
        <f t="shared" si="191"/>
        <v>39</v>
      </c>
      <c r="CT107" s="30" t="str">
        <f t="shared" si="192"/>
        <v xml:space="preserve">مؤجل (ة) </v>
      </c>
    </row>
    <row r="108" spans="1:98" s="28" customFormat="1" ht="15" customHeight="1">
      <c r="A108" s="122"/>
      <c r="B108" s="39">
        <v>23</v>
      </c>
      <c r="C108" s="80" t="s">
        <v>77</v>
      </c>
      <c r="D108" s="80" t="s">
        <v>159</v>
      </c>
      <c r="E108" s="77" t="str">
        <f t="shared" si="196"/>
        <v>قوري</v>
      </c>
      <c r="F108" s="77" t="str">
        <f t="shared" si="197"/>
        <v xml:space="preserve"> إيمان</v>
      </c>
      <c r="G108" s="12">
        <v>31</v>
      </c>
      <c r="H108" s="9">
        <f t="shared" si="133"/>
        <v>6</v>
      </c>
      <c r="I108" s="9">
        <v>1</v>
      </c>
      <c r="J108" s="19">
        <v>27</v>
      </c>
      <c r="K108" s="9">
        <f t="shared" si="134"/>
        <v>0</v>
      </c>
      <c r="L108" s="9">
        <v>1</v>
      </c>
      <c r="M108" s="7">
        <v>26</v>
      </c>
      <c r="N108" s="9">
        <f t="shared" si="135"/>
        <v>6</v>
      </c>
      <c r="O108" s="9">
        <v>1</v>
      </c>
      <c r="P108" s="5">
        <f t="shared" si="136"/>
        <v>14</v>
      </c>
      <c r="Q108" s="53">
        <f t="shared" si="137"/>
        <v>18</v>
      </c>
      <c r="R108" s="53">
        <f t="shared" si="138"/>
        <v>3</v>
      </c>
      <c r="S108" s="53">
        <f t="shared" si="139"/>
        <v>1</v>
      </c>
      <c r="T108" s="7">
        <v>29.25</v>
      </c>
      <c r="U108" s="9">
        <f t="shared" si="140"/>
        <v>5</v>
      </c>
      <c r="V108" s="9">
        <v>1</v>
      </c>
      <c r="W108" s="12">
        <v>29</v>
      </c>
      <c r="X108" s="9">
        <f t="shared" si="141"/>
        <v>4</v>
      </c>
      <c r="Y108" s="9">
        <v>1</v>
      </c>
      <c r="Z108" s="126">
        <f t="shared" si="142"/>
        <v>14.5625</v>
      </c>
      <c r="AA108" s="8">
        <f t="shared" si="143"/>
        <v>9</v>
      </c>
      <c r="AB108" s="8">
        <f t="shared" si="144"/>
        <v>2</v>
      </c>
      <c r="AC108" s="8">
        <f t="shared" si="145"/>
        <v>1</v>
      </c>
      <c r="AD108" s="151">
        <v>10.5</v>
      </c>
      <c r="AE108" s="9">
        <f t="shared" si="146"/>
        <v>2</v>
      </c>
      <c r="AF108" s="9">
        <v>1</v>
      </c>
      <c r="AG108" s="5">
        <f t="shared" si="147"/>
        <v>10.5</v>
      </c>
      <c r="AH108" s="8">
        <f t="shared" si="148"/>
        <v>2</v>
      </c>
      <c r="AI108" s="8">
        <f t="shared" si="149"/>
        <v>1</v>
      </c>
      <c r="AJ108" s="8">
        <f t="shared" si="150"/>
        <v>1</v>
      </c>
      <c r="AK108" s="55">
        <v>17.25</v>
      </c>
      <c r="AL108" s="9">
        <f t="shared" si="151"/>
        <v>1</v>
      </c>
      <c r="AM108" s="9">
        <v>1</v>
      </c>
      <c r="AN108" s="5">
        <f t="shared" si="152"/>
        <v>17.25</v>
      </c>
      <c r="AO108" s="8">
        <f t="shared" si="153"/>
        <v>1</v>
      </c>
      <c r="AP108" s="8">
        <f t="shared" si="154"/>
        <v>1</v>
      </c>
      <c r="AQ108" s="8">
        <f t="shared" si="155"/>
        <v>1</v>
      </c>
      <c r="AR108" s="49">
        <f t="shared" si="156"/>
        <v>14.166666666666666</v>
      </c>
      <c r="AS108" s="50">
        <f t="shared" si="157"/>
        <v>30</v>
      </c>
      <c r="AT108" s="50" t="str">
        <f t="shared" si="158"/>
        <v xml:space="preserve">ناجح(ة)  </v>
      </c>
      <c r="AU108" s="50">
        <f t="shared" si="159"/>
        <v>4</v>
      </c>
      <c r="AV108" s="158" t="str">
        <f t="shared" si="160"/>
        <v xml:space="preserve">1 </v>
      </c>
      <c r="AW108" s="56" t="s">
        <v>40</v>
      </c>
      <c r="AX108" s="16"/>
      <c r="AY108" s="22">
        <v>23</v>
      </c>
      <c r="AZ108" s="128" t="str">
        <f t="shared" si="198"/>
        <v>قوري</v>
      </c>
      <c r="BA108" s="128" t="str">
        <f t="shared" si="198"/>
        <v xml:space="preserve"> إيمان</v>
      </c>
      <c r="BB108" s="184">
        <v>20</v>
      </c>
      <c r="BC108" s="185">
        <f t="shared" si="162"/>
        <v>6</v>
      </c>
      <c r="BD108" s="185">
        <v>1</v>
      </c>
      <c r="BE108" s="184">
        <v>28.25</v>
      </c>
      <c r="BF108" s="185">
        <f t="shared" si="163"/>
        <v>6</v>
      </c>
      <c r="BG108" s="185">
        <v>1</v>
      </c>
      <c r="BH108" s="184">
        <v>17.5</v>
      </c>
      <c r="BI108" s="185">
        <f t="shared" si="164"/>
        <v>0</v>
      </c>
      <c r="BJ108" s="185">
        <v>1</v>
      </c>
      <c r="BK108" s="186">
        <f t="shared" si="165"/>
        <v>10.958333333333334</v>
      </c>
      <c r="BL108" s="187">
        <f t="shared" si="166"/>
        <v>18</v>
      </c>
      <c r="BM108" s="187">
        <f t="shared" si="167"/>
        <v>3</v>
      </c>
      <c r="BN108" s="187">
        <f t="shared" si="168"/>
        <v>1</v>
      </c>
      <c r="BO108" s="184">
        <v>32.75</v>
      </c>
      <c r="BP108" s="185">
        <f t="shared" si="169"/>
        <v>5</v>
      </c>
      <c r="BQ108" s="185">
        <v>1</v>
      </c>
      <c r="BR108" s="184">
        <v>16</v>
      </c>
      <c r="BS108" s="185">
        <f t="shared" si="170"/>
        <v>4</v>
      </c>
      <c r="BT108" s="185">
        <v>1</v>
      </c>
      <c r="BU108" s="199">
        <f t="shared" si="171"/>
        <v>16.25</v>
      </c>
      <c r="BV108" s="191">
        <f t="shared" si="172"/>
        <v>9</v>
      </c>
      <c r="BW108" s="187">
        <f t="shared" si="173"/>
        <v>2</v>
      </c>
      <c r="BX108" s="187">
        <f t="shared" si="174"/>
        <v>1</v>
      </c>
      <c r="BY108" s="248">
        <v>5</v>
      </c>
      <c r="BZ108" s="183">
        <f t="shared" si="175"/>
        <v>0</v>
      </c>
      <c r="CA108" s="77">
        <v>1</v>
      </c>
      <c r="CB108" s="186">
        <f t="shared" si="176"/>
        <v>5</v>
      </c>
      <c r="CC108" s="187">
        <f t="shared" si="177"/>
        <v>0</v>
      </c>
      <c r="CD108" s="187">
        <f t="shared" si="178"/>
        <v>1</v>
      </c>
      <c r="CE108" s="187">
        <f t="shared" si="179"/>
        <v>1</v>
      </c>
      <c r="CF108" s="184">
        <v>17.5</v>
      </c>
      <c r="CG108" s="183">
        <f t="shared" si="180"/>
        <v>1</v>
      </c>
      <c r="CH108" s="77">
        <v>1</v>
      </c>
      <c r="CI108" s="190">
        <f t="shared" si="181"/>
        <v>17.5</v>
      </c>
      <c r="CJ108" s="191">
        <f t="shared" si="182"/>
        <v>1</v>
      </c>
      <c r="CK108" s="195">
        <f t="shared" si="183"/>
        <v>1</v>
      </c>
      <c r="CL108" s="195">
        <f t="shared" si="184"/>
        <v>1</v>
      </c>
      <c r="CM108" s="197">
        <f t="shared" si="185"/>
        <v>12.454545454545455</v>
      </c>
      <c r="CN108" s="198">
        <f t="shared" si="186"/>
        <v>30</v>
      </c>
      <c r="CO108" s="198">
        <f t="shared" si="187"/>
        <v>7</v>
      </c>
      <c r="CP108" s="198">
        <f t="shared" si="188"/>
        <v>1</v>
      </c>
      <c r="CQ108" s="235" t="str">
        <f t="shared" si="189"/>
        <v xml:space="preserve">ناجح (ة) الدورة الاولى  </v>
      </c>
      <c r="CR108" s="244">
        <f t="shared" si="190"/>
        <v>13.310606060606061</v>
      </c>
      <c r="CS108" s="34">
        <f t="shared" si="191"/>
        <v>60</v>
      </c>
      <c r="CT108" s="30" t="str">
        <f t="shared" si="192"/>
        <v xml:space="preserve">ناجح (ة) الدورة الاولى  </v>
      </c>
    </row>
    <row r="109" spans="1:98" s="28" customFormat="1" ht="15" customHeight="1">
      <c r="B109" s="39">
        <v>24</v>
      </c>
      <c r="C109" s="80" t="s">
        <v>160</v>
      </c>
      <c r="D109" s="80" t="s">
        <v>161</v>
      </c>
      <c r="E109" s="77" t="str">
        <f t="shared" si="196"/>
        <v>لطرش</v>
      </c>
      <c r="F109" s="77" t="str">
        <f t="shared" si="197"/>
        <v xml:space="preserve"> رندة خلود </v>
      </c>
      <c r="G109" s="12">
        <v>22</v>
      </c>
      <c r="H109" s="9">
        <f t="shared" si="133"/>
        <v>6</v>
      </c>
      <c r="I109" s="9">
        <v>1</v>
      </c>
      <c r="J109" s="19">
        <v>23</v>
      </c>
      <c r="K109" s="9">
        <f t="shared" si="134"/>
        <v>0</v>
      </c>
      <c r="L109" s="9">
        <v>1</v>
      </c>
      <c r="M109" s="7">
        <v>18.5</v>
      </c>
      <c r="N109" s="9">
        <f t="shared" si="135"/>
        <v>0</v>
      </c>
      <c r="O109" s="9">
        <v>1</v>
      </c>
      <c r="P109" s="5">
        <f t="shared" si="136"/>
        <v>10.583333333333334</v>
      </c>
      <c r="Q109" s="53">
        <f t="shared" si="137"/>
        <v>18</v>
      </c>
      <c r="R109" s="53">
        <f t="shared" si="138"/>
        <v>3</v>
      </c>
      <c r="S109" s="53">
        <f t="shared" si="139"/>
        <v>1</v>
      </c>
      <c r="T109" s="7">
        <v>14.5</v>
      </c>
      <c r="U109" s="9">
        <f t="shared" si="140"/>
        <v>0</v>
      </c>
      <c r="V109" s="9">
        <v>1</v>
      </c>
      <c r="W109" s="12">
        <v>26</v>
      </c>
      <c r="X109" s="9">
        <f t="shared" si="141"/>
        <v>4</v>
      </c>
      <c r="Y109" s="9">
        <v>1</v>
      </c>
      <c r="Z109" s="126">
        <f t="shared" si="142"/>
        <v>10.125</v>
      </c>
      <c r="AA109" s="8">
        <f t="shared" si="143"/>
        <v>9</v>
      </c>
      <c r="AB109" s="8">
        <f t="shared" si="144"/>
        <v>2</v>
      </c>
      <c r="AC109" s="8">
        <f t="shared" si="145"/>
        <v>1</v>
      </c>
      <c r="AD109" s="151">
        <v>10</v>
      </c>
      <c r="AE109" s="9">
        <f t="shared" si="146"/>
        <v>2</v>
      </c>
      <c r="AF109" s="9">
        <v>1</v>
      </c>
      <c r="AG109" s="5">
        <f t="shared" si="147"/>
        <v>10</v>
      </c>
      <c r="AH109" s="8">
        <f t="shared" si="148"/>
        <v>2</v>
      </c>
      <c r="AI109" s="8">
        <f t="shared" si="149"/>
        <v>1</v>
      </c>
      <c r="AJ109" s="8">
        <f t="shared" si="150"/>
        <v>1</v>
      </c>
      <c r="AK109" s="55">
        <v>17.62</v>
      </c>
      <c r="AL109" s="9">
        <f t="shared" si="151"/>
        <v>1</v>
      </c>
      <c r="AM109" s="9">
        <v>1</v>
      </c>
      <c r="AN109" s="5">
        <f t="shared" si="152"/>
        <v>17.62</v>
      </c>
      <c r="AO109" s="8">
        <f t="shared" si="153"/>
        <v>1</v>
      </c>
      <c r="AP109" s="8">
        <f t="shared" si="154"/>
        <v>1</v>
      </c>
      <c r="AQ109" s="8">
        <f t="shared" si="155"/>
        <v>1</v>
      </c>
      <c r="AR109" s="49">
        <f t="shared" si="156"/>
        <v>10.968333333333334</v>
      </c>
      <c r="AS109" s="50">
        <f t="shared" si="157"/>
        <v>30</v>
      </c>
      <c r="AT109" s="50" t="str">
        <f t="shared" si="158"/>
        <v xml:space="preserve">ناجح(ة)  </v>
      </c>
      <c r="AU109" s="50">
        <f t="shared" si="159"/>
        <v>4</v>
      </c>
      <c r="AV109" s="158" t="str">
        <f t="shared" si="160"/>
        <v xml:space="preserve">1 </v>
      </c>
      <c r="AW109" s="56" t="s">
        <v>40</v>
      </c>
      <c r="AX109" s="16"/>
      <c r="AY109" s="70">
        <v>24</v>
      </c>
      <c r="AZ109" s="128" t="str">
        <f t="shared" si="198"/>
        <v>لطرش</v>
      </c>
      <c r="BA109" s="128" t="str">
        <f t="shared" si="198"/>
        <v xml:space="preserve"> رندة خلود </v>
      </c>
      <c r="BB109" s="184">
        <v>10.25</v>
      </c>
      <c r="BC109" s="185">
        <f t="shared" si="162"/>
        <v>0</v>
      </c>
      <c r="BD109" s="185">
        <v>1</v>
      </c>
      <c r="BE109" s="184">
        <v>16</v>
      </c>
      <c r="BF109" s="185">
        <f t="shared" si="163"/>
        <v>0</v>
      </c>
      <c r="BG109" s="185">
        <v>1</v>
      </c>
      <c r="BH109" s="184">
        <v>9.35</v>
      </c>
      <c r="BI109" s="185">
        <f t="shared" si="164"/>
        <v>0</v>
      </c>
      <c r="BJ109" s="185">
        <v>1</v>
      </c>
      <c r="BK109" s="186">
        <f t="shared" si="165"/>
        <v>5.9333333333333336</v>
      </c>
      <c r="BL109" s="187">
        <f t="shared" si="166"/>
        <v>0</v>
      </c>
      <c r="BM109" s="187">
        <f t="shared" si="167"/>
        <v>3</v>
      </c>
      <c r="BN109" s="187">
        <f t="shared" si="168"/>
        <v>1</v>
      </c>
      <c r="BO109" s="184">
        <v>20</v>
      </c>
      <c r="BP109" s="185">
        <f t="shared" si="169"/>
        <v>5</v>
      </c>
      <c r="BQ109" s="185">
        <v>1</v>
      </c>
      <c r="BR109" s="184">
        <v>15.5</v>
      </c>
      <c r="BS109" s="185">
        <f t="shared" si="170"/>
        <v>4</v>
      </c>
      <c r="BT109" s="185">
        <v>1</v>
      </c>
      <c r="BU109" s="199">
        <f t="shared" si="171"/>
        <v>11.833333333333334</v>
      </c>
      <c r="BV109" s="191">
        <f t="shared" si="172"/>
        <v>9</v>
      </c>
      <c r="BW109" s="187">
        <f t="shared" si="173"/>
        <v>2</v>
      </c>
      <c r="BX109" s="187">
        <f t="shared" si="174"/>
        <v>1</v>
      </c>
      <c r="BY109" s="248">
        <v>10</v>
      </c>
      <c r="BZ109" s="183">
        <f t="shared" si="175"/>
        <v>2</v>
      </c>
      <c r="CA109" s="77">
        <v>1</v>
      </c>
      <c r="CB109" s="186">
        <f t="shared" si="176"/>
        <v>10</v>
      </c>
      <c r="CC109" s="187">
        <f t="shared" si="177"/>
        <v>2</v>
      </c>
      <c r="CD109" s="187">
        <f t="shared" si="178"/>
        <v>1</v>
      </c>
      <c r="CE109" s="187">
        <f t="shared" si="179"/>
        <v>1</v>
      </c>
      <c r="CF109" s="184">
        <v>18.5</v>
      </c>
      <c r="CG109" s="183">
        <f t="shared" si="180"/>
        <v>1</v>
      </c>
      <c r="CH109" s="77">
        <v>1</v>
      </c>
      <c r="CI109" s="190">
        <f t="shared" si="181"/>
        <v>18.5</v>
      </c>
      <c r="CJ109" s="191">
        <f t="shared" si="182"/>
        <v>1</v>
      </c>
      <c r="CK109" s="195">
        <f t="shared" si="183"/>
        <v>1</v>
      </c>
      <c r="CL109" s="195">
        <f t="shared" si="184"/>
        <v>1</v>
      </c>
      <c r="CM109" s="197">
        <f t="shared" si="185"/>
        <v>9.0545454545454547</v>
      </c>
      <c r="CN109" s="198">
        <v>30</v>
      </c>
      <c r="CO109" s="198">
        <f t="shared" si="187"/>
        <v>7</v>
      </c>
      <c r="CP109" s="198">
        <f t="shared" si="188"/>
        <v>1</v>
      </c>
      <c r="CQ109" s="235" t="str">
        <f t="shared" si="189"/>
        <v xml:space="preserve">مؤجل (ة) </v>
      </c>
      <c r="CR109" s="275">
        <f t="shared" si="190"/>
        <v>10.011439393939394</v>
      </c>
      <c r="CS109" s="276">
        <f t="shared" si="191"/>
        <v>60</v>
      </c>
      <c r="CT109" s="277" t="str">
        <f t="shared" si="192"/>
        <v xml:space="preserve">ناجح (ة) الدورة الاولى  </v>
      </c>
    </row>
    <row r="110" spans="1:98" s="28" customFormat="1" ht="15" customHeight="1">
      <c r="B110" s="39">
        <v>25</v>
      </c>
      <c r="C110" s="80" t="s">
        <v>162</v>
      </c>
      <c r="D110" s="80" t="s">
        <v>163</v>
      </c>
      <c r="E110" s="77" t="str">
        <f t="shared" si="196"/>
        <v>مصباح</v>
      </c>
      <c r="F110" s="77" t="str">
        <f t="shared" si="197"/>
        <v>ريان</v>
      </c>
      <c r="G110" s="12">
        <v>20</v>
      </c>
      <c r="H110" s="9">
        <f t="shared" si="133"/>
        <v>6</v>
      </c>
      <c r="I110" s="9">
        <v>1</v>
      </c>
      <c r="J110" s="19">
        <v>23.5</v>
      </c>
      <c r="K110" s="9">
        <f t="shared" si="134"/>
        <v>0</v>
      </c>
      <c r="L110" s="9">
        <v>1</v>
      </c>
      <c r="M110" s="7">
        <v>19</v>
      </c>
      <c r="N110" s="9">
        <f t="shared" si="135"/>
        <v>0</v>
      </c>
      <c r="O110" s="9">
        <v>1</v>
      </c>
      <c r="P110" s="5">
        <f t="shared" si="136"/>
        <v>10.416666666666666</v>
      </c>
      <c r="Q110" s="53">
        <f t="shared" si="137"/>
        <v>18</v>
      </c>
      <c r="R110" s="53">
        <f t="shared" si="138"/>
        <v>3</v>
      </c>
      <c r="S110" s="53">
        <f t="shared" si="139"/>
        <v>1</v>
      </c>
      <c r="T110" s="7">
        <v>17</v>
      </c>
      <c r="U110" s="9">
        <f t="shared" si="140"/>
        <v>0</v>
      </c>
      <c r="V110" s="9">
        <v>1</v>
      </c>
      <c r="W110" s="12">
        <v>27</v>
      </c>
      <c r="X110" s="9">
        <f t="shared" si="141"/>
        <v>4</v>
      </c>
      <c r="Y110" s="9">
        <v>1</v>
      </c>
      <c r="Z110" s="126">
        <f t="shared" si="142"/>
        <v>11</v>
      </c>
      <c r="AA110" s="8">
        <f t="shared" si="143"/>
        <v>9</v>
      </c>
      <c r="AB110" s="8">
        <f t="shared" si="144"/>
        <v>2</v>
      </c>
      <c r="AC110" s="8">
        <f t="shared" si="145"/>
        <v>1</v>
      </c>
      <c r="AD110" s="151">
        <v>7.75</v>
      </c>
      <c r="AE110" s="9">
        <f t="shared" si="146"/>
        <v>0</v>
      </c>
      <c r="AF110" s="9">
        <v>1</v>
      </c>
      <c r="AG110" s="5">
        <f t="shared" si="147"/>
        <v>7.75</v>
      </c>
      <c r="AH110" s="8">
        <f t="shared" si="148"/>
        <v>0</v>
      </c>
      <c r="AI110" s="8">
        <f t="shared" si="149"/>
        <v>1</v>
      </c>
      <c r="AJ110" s="8">
        <f t="shared" si="150"/>
        <v>1</v>
      </c>
      <c r="AK110" s="55">
        <v>18.5</v>
      </c>
      <c r="AL110" s="9">
        <f t="shared" si="151"/>
        <v>1</v>
      </c>
      <c r="AM110" s="9">
        <v>1</v>
      </c>
      <c r="AN110" s="5">
        <f t="shared" si="152"/>
        <v>18.5</v>
      </c>
      <c r="AO110" s="8">
        <f t="shared" si="153"/>
        <v>1</v>
      </c>
      <c r="AP110" s="8">
        <f t="shared" si="154"/>
        <v>1</v>
      </c>
      <c r="AQ110" s="8">
        <f t="shared" si="155"/>
        <v>1</v>
      </c>
      <c r="AR110" s="49">
        <f t="shared" si="156"/>
        <v>11.0625</v>
      </c>
      <c r="AS110" s="50">
        <f t="shared" si="157"/>
        <v>30</v>
      </c>
      <c r="AT110" s="50" t="str">
        <f t="shared" si="158"/>
        <v xml:space="preserve">ناجح(ة)  </v>
      </c>
      <c r="AU110" s="50">
        <f t="shared" si="159"/>
        <v>4</v>
      </c>
      <c r="AV110" s="158" t="str">
        <f t="shared" si="160"/>
        <v xml:space="preserve">1 </v>
      </c>
      <c r="AW110" s="56" t="s">
        <v>40</v>
      </c>
      <c r="AX110" s="16"/>
      <c r="AY110" s="22">
        <v>25</v>
      </c>
      <c r="AZ110" s="128" t="str">
        <f t="shared" si="198"/>
        <v>مصباح</v>
      </c>
      <c r="BA110" s="128" t="str">
        <f t="shared" si="198"/>
        <v>ريان</v>
      </c>
      <c r="BB110" s="184">
        <v>12</v>
      </c>
      <c r="BC110" s="185">
        <f t="shared" si="162"/>
        <v>0</v>
      </c>
      <c r="BD110" s="185">
        <v>1</v>
      </c>
      <c r="BE110" s="184">
        <v>16</v>
      </c>
      <c r="BF110" s="185">
        <f t="shared" si="163"/>
        <v>0</v>
      </c>
      <c r="BG110" s="185">
        <v>1</v>
      </c>
      <c r="BH110" s="184">
        <v>12.35</v>
      </c>
      <c r="BI110" s="185">
        <f t="shared" si="164"/>
        <v>0</v>
      </c>
      <c r="BJ110" s="185">
        <v>1</v>
      </c>
      <c r="BK110" s="186">
        <f t="shared" si="165"/>
        <v>6.7250000000000005</v>
      </c>
      <c r="BL110" s="187">
        <f t="shared" si="166"/>
        <v>0</v>
      </c>
      <c r="BM110" s="187">
        <f t="shared" si="167"/>
        <v>3</v>
      </c>
      <c r="BN110" s="187">
        <f t="shared" si="168"/>
        <v>1</v>
      </c>
      <c r="BO110" s="184">
        <v>23.5</v>
      </c>
      <c r="BP110" s="185">
        <f t="shared" si="169"/>
        <v>5</v>
      </c>
      <c r="BQ110" s="185">
        <v>1</v>
      </c>
      <c r="BR110" s="184">
        <v>15</v>
      </c>
      <c r="BS110" s="185">
        <f t="shared" si="170"/>
        <v>4</v>
      </c>
      <c r="BT110" s="185">
        <v>1</v>
      </c>
      <c r="BU110" s="199">
        <f t="shared" si="171"/>
        <v>12.833333333333334</v>
      </c>
      <c r="BV110" s="191">
        <f t="shared" si="172"/>
        <v>9</v>
      </c>
      <c r="BW110" s="187">
        <f t="shared" si="173"/>
        <v>2</v>
      </c>
      <c r="BX110" s="187">
        <f t="shared" si="174"/>
        <v>1</v>
      </c>
      <c r="BY110" s="248">
        <v>4</v>
      </c>
      <c r="BZ110" s="183">
        <f t="shared" si="175"/>
        <v>0</v>
      </c>
      <c r="CA110" s="77">
        <v>1</v>
      </c>
      <c r="CB110" s="186">
        <f t="shared" si="176"/>
        <v>4</v>
      </c>
      <c r="CC110" s="187">
        <f t="shared" si="177"/>
        <v>0</v>
      </c>
      <c r="CD110" s="187">
        <f t="shared" si="178"/>
        <v>1</v>
      </c>
      <c r="CE110" s="187">
        <f t="shared" si="179"/>
        <v>1</v>
      </c>
      <c r="CF110" s="184">
        <v>15.5</v>
      </c>
      <c r="CG110" s="183">
        <f t="shared" si="180"/>
        <v>1</v>
      </c>
      <c r="CH110" s="77">
        <v>1</v>
      </c>
      <c r="CI110" s="190">
        <f t="shared" si="181"/>
        <v>15.5</v>
      </c>
      <c r="CJ110" s="191">
        <f t="shared" si="182"/>
        <v>1</v>
      </c>
      <c r="CK110" s="195">
        <f t="shared" si="183"/>
        <v>1</v>
      </c>
      <c r="CL110" s="195">
        <f t="shared" si="184"/>
        <v>1</v>
      </c>
      <c r="CM110" s="197">
        <f t="shared" si="185"/>
        <v>8.9409090909090896</v>
      </c>
      <c r="CN110" s="198">
        <v>30</v>
      </c>
      <c r="CO110" s="198">
        <f t="shared" si="187"/>
        <v>7</v>
      </c>
      <c r="CP110" s="198">
        <f t="shared" si="188"/>
        <v>1</v>
      </c>
      <c r="CQ110" s="235" t="str">
        <f t="shared" si="189"/>
        <v xml:space="preserve">مؤجل (ة) </v>
      </c>
      <c r="CR110" s="275">
        <f t="shared" si="190"/>
        <v>10.001704545454544</v>
      </c>
      <c r="CS110" s="276">
        <f t="shared" si="191"/>
        <v>60</v>
      </c>
      <c r="CT110" s="277" t="str">
        <f t="shared" si="192"/>
        <v xml:space="preserve">ناجح (ة) الدورة الاولى  </v>
      </c>
    </row>
    <row r="111" spans="1:98" s="42" customFormat="1" ht="15" customHeight="1">
      <c r="B111" s="39">
        <v>26</v>
      </c>
      <c r="C111" s="82" t="s">
        <v>294</v>
      </c>
      <c r="D111" s="82" t="s">
        <v>55</v>
      </c>
      <c r="E111" s="77" t="str">
        <f t="shared" ref="E111:F113" si="199">C111</f>
        <v>مكناسي   م</v>
      </c>
      <c r="F111" s="77" t="str">
        <f t="shared" si="199"/>
        <v>مروة</v>
      </c>
      <c r="G111" s="12">
        <v>20</v>
      </c>
      <c r="H111" s="9">
        <f>IF(G111&gt;=20,6,0)</f>
        <v>6</v>
      </c>
      <c r="I111" s="9">
        <v>1</v>
      </c>
      <c r="J111" s="19">
        <v>13.5</v>
      </c>
      <c r="K111" s="9">
        <f>IF(J111=20,6,0)</f>
        <v>0</v>
      </c>
      <c r="L111" s="9">
        <v>1</v>
      </c>
      <c r="M111" s="90">
        <v>20</v>
      </c>
      <c r="N111" s="9">
        <f>IF(M111&gt;=20,6,0)</f>
        <v>6</v>
      </c>
      <c r="O111" s="9">
        <v>1</v>
      </c>
      <c r="P111" s="5">
        <f>(G111+J111+M111)/6</f>
        <v>8.9166666666666661</v>
      </c>
      <c r="Q111" s="53">
        <f>IF(P111&gt;=10,18,H111+K111+N111)</f>
        <v>12</v>
      </c>
      <c r="R111" s="53">
        <f>I111+L111+O111</f>
        <v>3</v>
      </c>
      <c r="S111" s="53">
        <f>IF(R111&gt;=4,2,1)</f>
        <v>1</v>
      </c>
      <c r="T111" s="7">
        <v>17.25</v>
      </c>
      <c r="U111" s="9">
        <f>IF(T111&gt;=20,5,0)</f>
        <v>0</v>
      </c>
      <c r="V111" s="9">
        <v>1</v>
      </c>
      <c r="W111" s="92">
        <v>26</v>
      </c>
      <c r="X111" s="9">
        <f>IF(W111&gt;=20,4,0)</f>
        <v>4</v>
      </c>
      <c r="Y111" s="9">
        <v>1</v>
      </c>
      <c r="Z111" s="126">
        <f>(T111+W111)/4</f>
        <v>10.8125</v>
      </c>
      <c r="AA111" s="8">
        <f>IF(Z111&gt;=10,9,U111+X111)</f>
        <v>9</v>
      </c>
      <c r="AB111" s="8">
        <f>V111+Y111</f>
        <v>2</v>
      </c>
      <c r="AC111" s="8">
        <f>IF(AB111&gt;=3,2,1)</f>
        <v>1</v>
      </c>
      <c r="AD111" s="151">
        <v>8</v>
      </c>
      <c r="AE111" s="9">
        <f>IF(AD111&gt;=10,2,0)</f>
        <v>0</v>
      </c>
      <c r="AF111" s="9">
        <v>1</v>
      </c>
      <c r="AG111" s="5">
        <f t="shared" si="147"/>
        <v>8</v>
      </c>
      <c r="AH111" s="8">
        <f>IF(AG111&gt;=10,2,0)</f>
        <v>0</v>
      </c>
      <c r="AI111" s="8">
        <f>AF111</f>
        <v>1</v>
      </c>
      <c r="AJ111" s="8">
        <f>IF(AI111&gt;=2,2,1)</f>
        <v>1</v>
      </c>
      <c r="AK111" s="55">
        <v>10</v>
      </c>
      <c r="AL111" s="9">
        <f>IF(AK111&gt;=10,1,0)</f>
        <v>1</v>
      </c>
      <c r="AM111" s="9">
        <v>1</v>
      </c>
      <c r="AN111" s="5">
        <f t="shared" si="152"/>
        <v>10</v>
      </c>
      <c r="AO111" s="8">
        <f>IF(AN111&gt;=10,1,0)</f>
        <v>1</v>
      </c>
      <c r="AP111" s="8">
        <f>AM111</f>
        <v>1</v>
      </c>
      <c r="AQ111" s="8">
        <f>IF(AP111&gt;=2,2,1)</f>
        <v>1</v>
      </c>
      <c r="AR111" s="49">
        <f>(G111+J111+M111+T111+W111+AD111+AK111)/12</f>
        <v>9.5625</v>
      </c>
      <c r="AS111" s="50">
        <v>30</v>
      </c>
      <c r="AT111" s="50" t="str">
        <f>IF(AR111&gt;=10,"ناجح(ة)  ",IF(AR111&lt;10,"مؤجل (ة) "))</f>
        <v xml:space="preserve">مؤجل (ة) </v>
      </c>
      <c r="AU111" s="50">
        <f>AQ111+AJ111+AC111+S111</f>
        <v>4</v>
      </c>
      <c r="AV111" s="158" t="str">
        <f t="shared" si="160"/>
        <v xml:space="preserve">1 </v>
      </c>
      <c r="AW111" s="56" t="s">
        <v>40</v>
      </c>
      <c r="AX111" s="16"/>
      <c r="AY111" s="70">
        <v>26</v>
      </c>
      <c r="AZ111" s="128" t="str">
        <f t="shared" ref="AZ111:BA113" si="200">C111</f>
        <v>مكناسي   م</v>
      </c>
      <c r="BA111" s="128" t="str">
        <f t="shared" si="200"/>
        <v>مروة</v>
      </c>
      <c r="BB111" s="184">
        <v>20</v>
      </c>
      <c r="BC111" s="185">
        <f>IF(BB111&gt;=20,6,0)</f>
        <v>6</v>
      </c>
      <c r="BD111" s="185">
        <v>1</v>
      </c>
      <c r="BE111" s="184">
        <v>20.25</v>
      </c>
      <c r="BF111" s="185">
        <f>IF(BE111&gt;=20,6,0)</f>
        <v>6</v>
      </c>
      <c r="BG111" s="185">
        <v>1</v>
      </c>
      <c r="BH111" s="184">
        <v>9.5</v>
      </c>
      <c r="BI111" s="185">
        <f>IF(BH111&gt;=20,6,0)</f>
        <v>0</v>
      </c>
      <c r="BJ111" s="185">
        <v>1</v>
      </c>
      <c r="BK111" s="186">
        <f>(BB111+BE111+BH111)/6</f>
        <v>8.2916666666666661</v>
      </c>
      <c r="BL111" s="187">
        <f>IF(BK111&gt;=10,18,BC111+BF111+BI111)</f>
        <v>12</v>
      </c>
      <c r="BM111" s="187">
        <f>BD111+BG111+BJ111</f>
        <v>3</v>
      </c>
      <c r="BN111" s="187">
        <f>IF(BM111&gt;=4,2,1)</f>
        <v>1</v>
      </c>
      <c r="BO111" s="184">
        <v>25.5</v>
      </c>
      <c r="BP111" s="185">
        <f t="shared" si="169"/>
        <v>5</v>
      </c>
      <c r="BQ111" s="185">
        <v>1</v>
      </c>
      <c r="BR111" s="188">
        <v>15</v>
      </c>
      <c r="BS111" s="185">
        <f>IF(BR111&gt;=10,4,0)</f>
        <v>4</v>
      </c>
      <c r="BT111" s="185">
        <v>1</v>
      </c>
      <c r="BU111" s="199">
        <f t="shared" si="171"/>
        <v>13.5</v>
      </c>
      <c r="BV111" s="191">
        <f t="shared" si="172"/>
        <v>9</v>
      </c>
      <c r="BW111" s="187">
        <f>BQ111+BT111</f>
        <v>2</v>
      </c>
      <c r="BX111" s="187">
        <f>IF(BW111&gt;=3,2,1)</f>
        <v>1</v>
      </c>
      <c r="BY111" s="250">
        <v>15</v>
      </c>
      <c r="BZ111" s="183">
        <f>IF(BY111&gt;=10,2,0)</f>
        <v>2</v>
      </c>
      <c r="CA111" s="77">
        <v>1</v>
      </c>
      <c r="CB111" s="186">
        <f t="shared" si="176"/>
        <v>15</v>
      </c>
      <c r="CC111" s="187">
        <f>BZ111</f>
        <v>2</v>
      </c>
      <c r="CD111" s="187">
        <f>CA111</f>
        <v>1</v>
      </c>
      <c r="CE111" s="187">
        <f>IF(CD111&gt;=2,2,1)</f>
        <v>1</v>
      </c>
      <c r="CF111" s="184">
        <v>10.25</v>
      </c>
      <c r="CG111" s="183">
        <f>IF(CF111&gt;=10,1,0)</f>
        <v>1</v>
      </c>
      <c r="CH111" s="77">
        <v>1</v>
      </c>
      <c r="CI111" s="190">
        <f t="shared" si="181"/>
        <v>10.25</v>
      </c>
      <c r="CJ111" s="191">
        <f>CG111</f>
        <v>1</v>
      </c>
      <c r="CK111" s="195">
        <f>CH111</f>
        <v>1</v>
      </c>
      <c r="CL111" s="195">
        <f>IF(CK111&gt;=2,2,1)</f>
        <v>1</v>
      </c>
      <c r="CM111" s="197">
        <f>(BB111+BE111+BH111+BO111+BR111+BY111+CF111)/11</f>
        <v>10.5</v>
      </c>
      <c r="CN111" s="198">
        <f>IF(CM111&gt;=10,30,BL111+BV111+CC111+CJ111)</f>
        <v>30</v>
      </c>
      <c r="CO111" s="198">
        <f>BD111+BG111+BJ111+BQ111+BT111+CA111+CH111</f>
        <v>7</v>
      </c>
      <c r="CP111" s="198">
        <f>IF(CO111&gt;=8,2,1)</f>
        <v>1</v>
      </c>
      <c r="CQ111" s="235" t="str">
        <f>IF(CM111&gt;=10,"ناجح (ة) الدورة الاولى  ",IF(CM111&lt;10,"مؤجل (ة) "))</f>
        <v xml:space="preserve">ناجح (ة) الدورة الاولى  </v>
      </c>
      <c r="CR111" s="244">
        <f t="shared" si="190"/>
        <v>10.03125</v>
      </c>
      <c r="CS111" s="34">
        <f t="shared" si="191"/>
        <v>60</v>
      </c>
      <c r="CT111" s="43" t="str">
        <f t="shared" si="192"/>
        <v xml:space="preserve">ناجح (ة) الدورة الاولى  </v>
      </c>
    </row>
    <row r="112" spans="1:98" s="28" customFormat="1" ht="15" customHeight="1">
      <c r="A112" s="122"/>
      <c r="B112" s="39">
        <v>27</v>
      </c>
      <c r="C112" s="80" t="s">
        <v>164</v>
      </c>
      <c r="D112" s="80" t="s">
        <v>165</v>
      </c>
      <c r="E112" s="77" t="str">
        <f t="shared" si="199"/>
        <v xml:space="preserve">نويوة </v>
      </c>
      <c r="F112" s="77" t="str">
        <f t="shared" si="199"/>
        <v xml:space="preserve"> رندة</v>
      </c>
      <c r="G112" s="12">
        <v>10</v>
      </c>
      <c r="H112" s="9">
        <f t="shared" si="133"/>
        <v>0</v>
      </c>
      <c r="I112" s="9">
        <v>1</v>
      </c>
      <c r="J112" s="19">
        <v>10.75</v>
      </c>
      <c r="K112" s="9">
        <f t="shared" si="134"/>
        <v>0</v>
      </c>
      <c r="L112" s="9">
        <v>1</v>
      </c>
      <c r="M112" s="7">
        <v>16</v>
      </c>
      <c r="N112" s="9">
        <f t="shared" si="135"/>
        <v>0</v>
      </c>
      <c r="O112" s="9">
        <v>1</v>
      </c>
      <c r="P112" s="5">
        <f t="shared" si="136"/>
        <v>6.125</v>
      </c>
      <c r="Q112" s="53">
        <f t="shared" si="137"/>
        <v>0</v>
      </c>
      <c r="R112" s="53">
        <f t="shared" si="138"/>
        <v>3</v>
      </c>
      <c r="S112" s="53">
        <f t="shared" si="139"/>
        <v>1</v>
      </c>
      <c r="T112" s="7">
        <v>16.5</v>
      </c>
      <c r="U112" s="9">
        <f t="shared" si="140"/>
        <v>0</v>
      </c>
      <c r="V112" s="9">
        <v>1</v>
      </c>
      <c r="W112" s="12">
        <v>26</v>
      </c>
      <c r="X112" s="9">
        <f t="shared" si="141"/>
        <v>4</v>
      </c>
      <c r="Y112" s="9">
        <v>1</v>
      </c>
      <c r="Z112" s="126">
        <f t="shared" si="142"/>
        <v>10.625</v>
      </c>
      <c r="AA112" s="8">
        <f t="shared" si="143"/>
        <v>9</v>
      </c>
      <c r="AB112" s="8">
        <f t="shared" si="144"/>
        <v>2</v>
      </c>
      <c r="AC112" s="8">
        <f t="shared" si="145"/>
        <v>1</v>
      </c>
      <c r="AD112" s="151">
        <v>9</v>
      </c>
      <c r="AE112" s="9">
        <f t="shared" si="146"/>
        <v>0</v>
      </c>
      <c r="AF112" s="9">
        <v>1</v>
      </c>
      <c r="AG112" s="5">
        <f t="shared" si="147"/>
        <v>9</v>
      </c>
      <c r="AH112" s="8">
        <f t="shared" si="148"/>
        <v>0</v>
      </c>
      <c r="AI112" s="8">
        <f t="shared" si="149"/>
        <v>1</v>
      </c>
      <c r="AJ112" s="8">
        <f t="shared" si="150"/>
        <v>1</v>
      </c>
      <c r="AK112" s="55">
        <v>12.62</v>
      </c>
      <c r="AL112" s="9">
        <f t="shared" si="151"/>
        <v>1</v>
      </c>
      <c r="AM112" s="9">
        <v>1</v>
      </c>
      <c r="AN112" s="5">
        <f t="shared" si="152"/>
        <v>12.62</v>
      </c>
      <c r="AO112" s="8">
        <f t="shared" si="153"/>
        <v>1</v>
      </c>
      <c r="AP112" s="8">
        <f t="shared" si="154"/>
        <v>1</v>
      </c>
      <c r="AQ112" s="8">
        <f t="shared" si="155"/>
        <v>1</v>
      </c>
      <c r="AR112" s="49">
        <f t="shared" si="156"/>
        <v>8.4058333333333337</v>
      </c>
      <c r="AS112" s="50">
        <f t="shared" si="157"/>
        <v>10</v>
      </c>
      <c r="AT112" s="50" t="str">
        <f t="shared" si="158"/>
        <v xml:space="preserve">مؤجل (ة) </v>
      </c>
      <c r="AU112" s="50">
        <f t="shared" si="159"/>
        <v>4</v>
      </c>
      <c r="AV112" s="158" t="str">
        <f t="shared" si="160"/>
        <v xml:space="preserve">1 </v>
      </c>
      <c r="AW112" s="56" t="s">
        <v>40</v>
      </c>
      <c r="AX112" s="16"/>
      <c r="AY112" s="22">
        <v>27</v>
      </c>
      <c r="AZ112" s="128" t="str">
        <f t="shared" si="200"/>
        <v xml:space="preserve">نويوة </v>
      </c>
      <c r="BA112" s="128" t="str">
        <f t="shared" si="200"/>
        <v xml:space="preserve"> رندة</v>
      </c>
      <c r="BB112" s="184">
        <v>23.25</v>
      </c>
      <c r="BC112" s="185">
        <f t="shared" si="162"/>
        <v>6</v>
      </c>
      <c r="BD112" s="185">
        <v>1</v>
      </c>
      <c r="BE112" s="184">
        <v>17.5</v>
      </c>
      <c r="BF112" s="185">
        <f t="shared" si="163"/>
        <v>0</v>
      </c>
      <c r="BG112" s="185">
        <v>1</v>
      </c>
      <c r="BH112" s="184">
        <v>12</v>
      </c>
      <c r="BI112" s="185">
        <f t="shared" si="164"/>
        <v>0</v>
      </c>
      <c r="BJ112" s="185">
        <v>1</v>
      </c>
      <c r="BK112" s="186">
        <f t="shared" si="165"/>
        <v>8.7916666666666661</v>
      </c>
      <c r="BL112" s="187">
        <f t="shared" si="166"/>
        <v>6</v>
      </c>
      <c r="BM112" s="187">
        <f t="shared" si="167"/>
        <v>3</v>
      </c>
      <c r="BN112" s="187">
        <f t="shared" si="168"/>
        <v>1</v>
      </c>
      <c r="BO112" s="184">
        <v>23</v>
      </c>
      <c r="BP112" s="185">
        <f t="shared" si="169"/>
        <v>5</v>
      </c>
      <c r="BQ112" s="185">
        <v>1</v>
      </c>
      <c r="BR112" s="184">
        <v>14.5</v>
      </c>
      <c r="BS112" s="185">
        <f t="shared" si="170"/>
        <v>4</v>
      </c>
      <c r="BT112" s="185">
        <v>1</v>
      </c>
      <c r="BU112" s="199">
        <f t="shared" si="171"/>
        <v>12.5</v>
      </c>
      <c r="BV112" s="191">
        <f t="shared" si="172"/>
        <v>9</v>
      </c>
      <c r="BW112" s="187">
        <f t="shared" si="173"/>
        <v>2</v>
      </c>
      <c r="BX112" s="187">
        <f t="shared" si="174"/>
        <v>1</v>
      </c>
      <c r="BY112" s="248">
        <v>2</v>
      </c>
      <c r="BZ112" s="183">
        <f t="shared" si="175"/>
        <v>0</v>
      </c>
      <c r="CA112" s="77">
        <v>1</v>
      </c>
      <c r="CB112" s="186">
        <f t="shared" si="176"/>
        <v>2</v>
      </c>
      <c r="CC112" s="187">
        <f t="shared" si="177"/>
        <v>0</v>
      </c>
      <c r="CD112" s="187">
        <f t="shared" si="178"/>
        <v>1</v>
      </c>
      <c r="CE112" s="187">
        <f t="shared" si="179"/>
        <v>1</v>
      </c>
      <c r="CF112" s="184">
        <v>15</v>
      </c>
      <c r="CG112" s="183">
        <f t="shared" si="180"/>
        <v>1</v>
      </c>
      <c r="CH112" s="77">
        <v>1</v>
      </c>
      <c r="CI112" s="190">
        <f t="shared" si="181"/>
        <v>15</v>
      </c>
      <c r="CJ112" s="191">
        <f t="shared" si="182"/>
        <v>1</v>
      </c>
      <c r="CK112" s="195">
        <f t="shared" si="183"/>
        <v>1</v>
      </c>
      <c r="CL112" s="195">
        <f t="shared" si="184"/>
        <v>1</v>
      </c>
      <c r="CM112" s="197">
        <f t="shared" si="185"/>
        <v>9.75</v>
      </c>
      <c r="CN112" s="198">
        <f t="shared" si="186"/>
        <v>16</v>
      </c>
      <c r="CO112" s="198">
        <f t="shared" si="187"/>
        <v>7</v>
      </c>
      <c r="CP112" s="198">
        <f t="shared" si="188"/>
        <v>1</v>
      </c>
      <c r="CQ112" s="235" t="str">
        <f t="shared" si="189"/>
        <v xml:space="preserve">مؤجل (ة) </v>
      </c>
      <c r="CR112" s="244">
        <f t="shared" si="190"/>
        <v>9.0779166666666669</v>
      </c>
      <c r="CS112" s="34">
        <f t="shared" si="191"/>
        <v>26</v>
      </c>
      <c r="CT112" s="30" t="str">
        <f t="shared" si="192"/>
        <v xml:space="preserve">مؤجل (ة) </v>
      </c>
    </row>
    <row r="113" spans="1:98" s="28" customFormat="1" ht="15" customHeight="1">
      <c r="B113" s="39">
        <v>28</v>
      </c>
      <c r="C113" s="82" t="s">
        <v>295</v>
      </c>
      <c r="D113" s="82" t="s">
        <v>167</v>
      </c>
      <c r="E113" s="77" t="str">
        <f t="shared" si="199"/>
        <v>هلال   م</v>
      </c>
      <c r="F113" s="77" t="str">
        <f t="shared" si="199"/>
        <v>رحمة أمال</v>
      </c>
      <c r="G113" s="92">
        <v>20</v>
      </c>
      <c r="H113" s="9">
        <f>IF(G113&gt;=20,6,0)</f>
        <v>6</v>
      </c>
      <c r="I113" s="9">
        <v>1</v>
      </c>
      <c r="J113" s="19">
        <v>13</v>
      </c>
      <c r="K113" s="9">
        <f>IF(J113=20,6,0)</f>
        <v>0</v>
      </c>
      <c r="L113" s="9">
        <v>1</v>
      </c>
      <c r="M113" s="7">
        <v>17</v>
      </c>
      <c r="N113" s="9">
        <f>IF(M113&gt;=20,6,0)</f>
        <v>0</v>
      </c>
      <c r="O113" s="9">
        <v>1</v>
      </c>
      <c r="P113" s="5">
        <f>(G113+J113+M113)/6</f>
        <v>8.3333333333333339</v>
      </c>
      <c r="Q113" s="53">
        <f>IF(P113&gt;=10,18,H113+K113+N113)</f>
        <v>6</v>
      </c>
      <c r="R113" s="53">
        <f>I113+L113+O113</f>
        <v>3</v>
      </c>
      <c r="S113" s="53">
        <f>IF(R113&gt;=4,2,1)</f>
        <v>1</v>
      </c>
      <c r="T113" s="90">
        <v>20.75</v>
      </c>
      <c r="U113" s="91">
        <f>IF(T113&gt;=20,5,0)</f>
        <v>5</v>
      </c>
      <c r="V113" s="91">
        <v>1</v>
      </c>
      <c r="W113" s="92">
        <v>27</v>
      </c>
      <c r="X113" s="91">
        <f>IF(W113&gt;=20,4,0)</f>
        <v>4</v>
      </c>
      <c r="Y113" s="9">
        <v>1</v>
      </c>
      <c r="Z113" s="126">
        <f>(T113+W113)/4</f>
        <v>11.9375</v>
      </c>
      <c r="AA113" s="8">
        <f>IF(Z113&gt;=10,9,U113+X113)</f>
        <v>9</v>
      </c>
      <c r="AB113" s="8">
        <f>V113+Y113</f>
        <v>2</v>
      </c>
      <c r="AC113" s="8">
        <f>IF(AB113&gt;=3,2,1)</f>
        <v>1</v>
      </c>
      <c r="AD113" s="151">
        <v>8.25</v>
      </c>
      <c r="AE113" s="9">
        <f>IF(AD113&gt;=10,2,0)</f>
        <v>0</v>
      </c>
      <c r="AF113" s="9">
        <v>1</v>
      </c>
      <c r="AG113" s="5">
        <f t="shared" si="147"/>
        <v>8.25</v>
      </c>
      <c r="AH113" s="8">
        <f>IF(AG113&gt;=10,2,0)</f>
        <v>0</v>
      </c>
      <c r="AI113" s="8">
        <f>AF113</f>
        <v>1</v>
      </c>
      <c r="AJ113" s="8">
        <f>IF(AI113&gt;=2,2,1)</f>
        <v>1</v>
      </c>
      <c r="AK113" s="55">
        <v>11</v>
      </c>
      <c r="AL113" s="9">
        <f>IF(AK113&gt;=10,1,0)</f>
        <v>1</v>
      </c>
      <c r="AM113" s="9">
        <v>1</v>
      </c>
      <c r="AN113" s="5">
        <f t="shared" si="152"/>
        <v>11</v>
      </c>
      <c r="AO113" s="8">
        <f>IF(AN113&gt;=10,1,0)</f>
        <v>1</v>
      </c>
      <c r="AP113" s="8">
        <f>AM113</f>
        <v>1</v>
      </c>
      <c r="AQ113" s="8">
        <f>IF(AP113&gt;=2,2,1)</f>
        <v>1</v>
      </c>
      <c r="AR113" s="49">
        <f>(G113+J113+M113+T113+W113+AD113+AK113)/12</f>
        <v>9.75</v>
      </c>
      <c r="AS113" s="50">
        <f>IF(AR113&gt;=10,30,AO113+AH113+AA113+Q113)</f>
        <v>16</v>
      </c>
      <c r="AT113" s="50" t="str">
        <f>IF(AR113&gt;=10,"ناجح(ة)  ",IF(AR113&lt;10,"مؤجل (ة) "))</f>
        <v xml:space="preserve">مؤجل (ة) </v>
      </c>
      <c r="AU113" s="50">
        <f>AQ113+AJ113+AC113+S113</f>
        <v>4</v>
      </c>
      <c r="AV113" s="158" t="str">
        <f t="shared" si="160"/>
        <v xml:space="preserve">1 </v>
      </c>
      <c r="AW113" s="56" t="s">
        <v>40</v>
      </c>
      <c r="AX113" s="16"/>
      <c r="AY113" s="70">
        <v>28</v>
      </c>
      <c r="AZ113" s="128" t="str">
        <f t="shared" si="200"/>
        <v>هلال   م</v>
      </c>
      <c r="BA113" s="128" t="str">
        <f t="shared" si="200"/>
        <v>رحمة أمال</v>
      </c>
      <c r="BB113" s="184">
        <v>16.25</v>
      </c>
      <c r="BC113" s="185">
        <f>IF(BB113&gt;=20,6,0)</f>
        <v>0</v>
      </c>
      <c r="BD113" s="185">
        <v>1</v>
      </c>
      <c r="BE113" s="188">
        <v>23.75</v>
      </c>
      <c r="BF113" s="209">
        <f>IF(BE113&gt;=20,6,0)</f>
        <v>6</v>
      </c>
      <c r="BG113" s="209">
        <v>1</v>
      </c>
      <c r="BH113" s="188">
        <v>20.5</v>
      </c>
      <c r="BI113" s="185">
        <f>IF(BH113&gt;=20,6,0)</f>
        <v>6</v>
      </c>
      <c r="BJ113" s="185">
        <v>1</v>
      </c>
      <c r="BK113" s="186">
        <f>(BB113+BE113+BH113)/6</f>
        <v>10.083333333333334</v>
      </c>
      <c r="BL113" s="187">
        <f>IF(BK113&gt;=10,18,BC113+BF113+BI113)</f>
        <v>18</v>
      </c>
      <c r="BM113" s="187">
        <f>BD113+BG113+BJ113</f>
        <v>3</v>
      </c>
      <c r="BN113" s="187">
        <f>IF(BM113&gt;=4,2,1)</f>
        <v>1</v>
      </c>
      <c r="BO113" s="231">
        <v>17.5</v>
      </c>
      <c r="BP113" s="209">
        <f t="shared" si="169"/>
        <v>0</v>
      </c>
      <c r="BQ113" s="209">
        <v>1</v>
      </c>
      <c r="BR113" s="188">
        <v>14.5</v>
      </c>
      <c r="BS113" s="185">
        <f>IF(BR113&gt;=10,4,0)</f>
        <v>4</v>
      </c>
      <c r="BT113" s="185">
        <v>1</v>
      </c>
      <c r="BU113" s="199">
        <f t="shared" si="171"/>
        <v>10.666666666666666</v>
      </c>
      <c r="BV113" s="191">
        <f t="shared" si="172"/>
        <v>9</v>
      </c>
      <c r="BW113" s="187">
        <f>BQ113+BT113</f>
        <v>2</v>
      </c>
      <c r="BX113" s="187">
        <f>IF(BW113&gt;=3,2,1)</f>
        <v>1</v>
      </c>
      <c r="BY113" s="248">
        <v>5</v>
      </c>
      <c r="BZ113" s="183">
        <f>IF(BY113&gt;=10,2,0)</f>
        <v>0</v>
      </c>
      <c r="CA113" s="77">
        <v>1</v>
      </c>
      <c r="CB113" s="186">
        <f t="shared" si="176"/>
        <v>5</v>
      </c>
      <c r="CC113" s="187">
        <f>BZ113</f>
        <v>0</v>
      </c>
      <c r="CD113" s="187">
        <f>CA113</f>
        <v>1</v>
      </c>
      <c r="CE113" s="187">
        <f>IF(CD113&gt;=2,2,1)</f>
        <v>1</v>
      </c>
      <c r="CF113" s="184">
        <v>9.25</v>
      </c>
      <c r="CG113" s="183">
        <f>IF(CF113&gt;=10,1,0)</f>
        <v>0</v>
      </c>
      <c r="CH113" s="77">
        <v>1</v>
      </c>
      <c r="CI113" s="190">
        <f t="shared" si="181"/>
        <v>9.25</v>
      </c>
      <c r="CJ113" s="191">
        <f>CG113</f>
        <v>0</v>
      </c>
      <c r="CK113" s="195">
        <f>CH113</f>
        <v>1</v>
      </c>
      <c r="CL113" s="195">
        <f>IF(CK113&gt;=2,2,1)</f>
        <v>1</v>
      </c>
      <c r="CM113" s="197">
        <f>(BB113+BE113+BH113+BO113+BR113+BY113+CF113)/11</f>
        <v>9.704545454545455</v>
      </c>
      <c r="CN113" s="198">
        <f>IF(CM113&gt;=10,30,BL113+BV113+CC113+CJ113)</f>
        <v>27</v>
      </c>
      <c r="CO113" s="198">
        <f>BD113+BG113+BJ113+BQ113+BT113+CA113+CH113</f>
        <v>7</v>
      </c>
      <c r="CP113" s="198">
        <f>IF(CO113&gt;=8,2,1)</f>
        <v>1</v>
      </c>
      <c r="CQ113" s="235" t="str">
        <f>IF(CM113&gt;=10,"ناجح (ة) الدورة الاولى  ",IF(CM113&lt;10,"مؤجل (ة) "))</f>
        <v xml:space="preserve">مؤجل (ة) </v>
      </c>
      <c r="CR113" s="244">
        <f t="shared" si="190"/>
        <v>9.7272727272727266</v>
      </c>
      <c r="CS113" s="34">
        <f t="shared" si="191"/>
        <v>43</v>
      </c>
      <c r="CT113" s="30" t="str">
        <f t="shared" si="192"/>
        <v xml:space="preserve">مؤجل (ة) </v>
      </c>
    </row>
    <row r="114" spans="1:98" s="1" customFormat="1" ht="0.75" customHeight="1" thickBot="1">
      <c r="B114" s="38"/>
      <c r="C114" s="79"/>
      <c r="D114" s="79"/>
      <c r="E114" s="83"/>
      <c r="F114" s="83"/>
      <c r="Z114" s="41"/>
      <c r="AD114" s="154"/>
      <c r="AR114" s="99"/>
      <c r="AS114" s="99"/>
      <c r="AT114" s="99"/>
      <c r="AU114" s="99"/>
      <c r="AV114" s="99"/>
      <c r="AW114" s="99"/>
      <c r="AZ114" s="127"/>
      <c r="BA114" s="127"/>
      <c r="BB114" s="20"/>
      <c r="BE114" s="20"/>
      <c r="BH114" s="20"/>
      <c r="BK114" s="20"/>
      <c r="BO114" s="20"/>
      <c r="BR114" s="20"/>
      <c r="BU114" s="109"/>
      <c r="BY114" s="253"/>
      <c r="CB114" s="20"/>
      <c r="CF114" s="20" t="s">
        <v>303</v>
      </c>
      <c r="CM114" s="83"/>
      <c r="CN114" s="83"/>
      <c r="CO114" s="83"/>
      <c r="CP114" s="83"/>
      <c r="CQ114" s="237"/>
      <c r="CR114" s="240"/>
      <c r="CS114" s="83"/>
      <c r="CT114" s="83"/>
    </row>
    <row r="115" spans="1:98" s="84" customFormat="1" ht="15" customHeight="1">
      <c r="B115" s="476" t="s">
        <v>278</v>
      </c>
      <c r="C115" s="476"/>
      <c r="D115" s="476"/>
      <c r="E115" s="470" t="s">
        <v>64</v>
      </c>
      <c r="F115" s="471"/>
      <c r="G115" s="475" t="s">
        <v>275</v>
      </c>
      <c r="H115" s="475"/>
      <c r="I115" s="475"/>
      <c r="J115" s="475" t="s">
        <v>274</v>
      </c>
      <c r="K115" s="475"/>
      <c r="L115" s="475"/>
      <c r="M115" s="475" t="s">
        <v>273</v>
      </c>
      <c r="N115" s="475"/>
      <c r="O115" s="475"/>
      <c r="P115" s="475"/>
      <c r="Q115" s="162"/>
      <c r="R115" s="162"/>
      <c r="S115" s="162"/>
      <c r="T115" s="475" t="s">
        <v>277</v>
      </c>
      <c r="U115" s="475"/>
      <c r="V115" s="475"/>
      <c r="W115" s="475" t="s">
        <v>276</v>
      </c>
      <c r="X115" s="475"/>
      <c r="Y115" s="475"/>
      <c r="Z115" s="163"/>
      <c r="AA115" s="162"/>
      <c r="AB115" s="162"/>
      <c r="AC115" s="162"/>
      <c r="AD115" s="475" t="s">
        <v>296</v>
      </c>
      <c r="AE115" s="475"/>
      <c r="AF115" s="475"/>
      <c r="AG115" s="162"/>
      <c r="AH115" s="162"/>
      <c r="AI115" s="162"/>
      <c r="AJ115" s="162"/>
      <c r="AK115" s="489" t="s">
        <v>290</v>
      </c>
      <c r="AL115" s="490"/>
      <c r="AM115" s="490"/>
      <c r="AN115" s="491"/>
      <c r="AR115" s="407" t="s">
        <v>65</v>
      </c>
      <c r="AS115" s="407"/>
      <c r="AT115" s="407"/>
      <c r="AU115" s="407"/>
      <c r="AV115" s="407"/>
      <c r="AW115" s="104"/>
      <c r="AX115" s="16"/>
      <c r="AY115" s="461" t="s">
        <v>278</v>
      </c>
      <c r="AZ115" s="462"/>
      <c r="BA115" s="463"/>
      <c r="BB115" s="389" t="s">
        <v>273</v>
      </c>
      <c r="BC115" s="390"/>
      <c r="BD115" s="391"/>
      <c r="BE115" s="389" t="s">
        <v>315</v>
      </c>
      <c r="BF115" s="391"/>
      <c r="BG115" s="389" t="s">
        <v>307</v>
      </c>
      <c r="BH115" s="390"/>
      <c r="BI115" s="391"/>
      <c r="BJ115" s="257"/>
      <c r="BK115" s="259"/>
      <c r="BL115" s="395" t="s">
        <v>275</v>
      </c>
      <c r="BM115" s="396"/>
      <c r="BN115" s="396"/>
      <c r="BO115" s="396"/>
      <c r="BP115" s="397"/>
      <c r="BQ115" s="256"/>
      <c r="BR115" s="411" t="s">
        <v>304</v>
      </c>
      <c r="BS115" s="412"/>
      <c r="BT115" s="412"/>
      <c r="BU115" s="413"/>
      <c r="BV115" s="257"/>
      <c r="BW115" s="257"/>
      <c r="BX115" s="257"/>
      <c r="BY115" s="417" t="s">
        <v>313</v>
      </c>
      <c r="BZ115" s="418"/>
      <c r="CA115" s="418"/>
      <c r="CB115" s="419"/>
      <c r="CC115" s="257"/>
      <c r="CD115" s="257"/>
      <c r="CE115" s="257"/>
      <c r="CF115" s="411" t="s">
        <v>290</v>
      </c>
      <c r="CG115" s="412"/>
      <c r="CH115" s="412"/>
      <c r="CI115" s="412"/>
      <c r="CJ115" s="413"/>
      <c r="CK115" s="180"/>
      <c r="CL115" s="180"/>
      <c r="CM115" s="409" t="s">
        <v>6</v>
      </c>
      <c r="CN115" s="409"/>
      <c r="CO115" s="409"/>
      <c r="CP115" s="409"/>
      <c r="CQ115" s="409"/>
      <c r="CR115" s="409"/>
      <c r="CS115" s="23"/>
      <c r="CT115" s="23"/>
    </row>
    <row r="116" spans="1:98" s="84" customFormat="1" ht="30.75" customHeight="1" thickBot="1">
      <c r="B116" s="476"/>
      <c r="C116" s="476"/>
      <c r="D116" s="476"/>
      <c r="E116" s="472"/>
      <c r="F116" s="473"/>
      <c r="G116" s="475"/>
      <c r="H116" s="475"/>
      <c r="I116" s="475"/>
      <c r="J116" s="475"/>
      <c r="K116" s="475"/>
      <c r="L116" s="475"/>
      <c r="M116" s="475"/>
      <c r="N116" s="475"/>
      <c r="O116" s="475"/>
      <c r="P116" s="475"/>
      <c r="Q116" s="162"/>
      <c r="R116" s="162"/>
      <c r="S116" s="162"/>
      <c r="T116" s="475"/>
      <c r="U116" s="475"/>
      <c r="V116" s="475"/>
      <c r="W116" s="475"/>
      <c r="X116" s="475"/>
      <c r="Y116" s="475"/>
      <c r="Z116" s="163"/>
      <c r="AA116" s="162"/>
      <c r="AB116" s="162"/>
      <c r="AC116" s="162"/>
      <c r="AD116" s="475"/>
      <c r="AE116" s="475"/>
      <c r="AF116" s="475"/>
      <c r="AG116" s="162"/>
      <c r="AH116" s="162"/>
      <c r="AI116" s="162"/>
      <c r="AJ116" s="162"/>
      <c r="AK116" s="492"/>
      <c r="AL116" s="493"/>
      <c r="AM116" s="493"/>
      <c r="AN116" s="494"/>
      <c r="AR116" s="104"/>
      <c r="AS116" s="104"/>
      <c r="AT116" s="104"/>
      <c r="AU116" s="104"/>
      <c r="AV116" s="104"/>
      <c r="AW116" s="104"/>
      <c r="AX116" s="16"/>
      <c r="AY116" s="464"/>
      <c r="AZ116" s="465"/>
      <c r="BA116" s="466"/>
      <c r="BB116" s="392"/>
      <c r="BC116" s="393"/>
      <c r="BD116" s="394"/>
      <c r="BE116" s="392"/>
      <c r="BF116" s="394"/>
      <c r="BG116" s="392"/>
      <c r="BH116" s="393"/>
      <c r="BI116" s="394"/>
      <c r="BJ116" s="257"/>
      <c r="BK116" s="259"/>
      <c r="BL116" s="398"/>
      <c r="BM116" s="399"/>
      <c r="BN116" s="399"/>
      <c r="BO116" s="399"/>
      <c r="BP116" s="400"/>
      <c r="BQ116" s="258"/>
      <c r="BR116" s="414"/>
      <c r="BS116" s="415"/>
      <c r="BT116" s="415"/>
      <c r="BU116" s="416"/>
      <c r="BV116" s="257"/>
      <c r="BW116" s="257"/>
      <c r="BX116" s="257"/>
      <c r="BY116" s="420"/>
      <c r="BZ116" s="421"/>
      <c r="CA116" s="421"/>
      <c r="CB116" s="422"/>
      <c r="CC116" s="257"/>
      <c r="CD116" s="257"/>
      <c r="CE116" s="257"/>
      <c r="CF116" s="414"/>
      <c r="CG116" s="415"/>
      <c r="CH116" s="415"/>
      <c r="CI116" s="415"/>
      <c r="CJ116" s="416"/>
      <c r="CK116" s="181"/>
      <c r="CL116" s="181"/>
      <c r="CM116" s="409"/>
      <c r="CN116" s="409"/>
      <c r="CO116" s="409"/>
      <c r="CP116" s="409"/>
      <c r="CQ116" s="409"/>
      <c r="CR116" s="409"/>
      <c r="CS116" s="23"/>
      <c r="CT116" s="23"/>
    </row>
    <row r="117" spans="1:98" s="84" customFormat="1" ht="15" hidden="1" customHeight="1">
      <c r="B117" s="103"/>
      <c r="C117" s="95"/>
      <c r="D117" s="95"/>
      <c r="E117" s="124"/>
      <c r="F117" s="124"/>
      <c r="G117" s="23"/>
      <c r="H117" s="23"/>
      <c r="I117" s="23"/>
      <c r="J117" s="23"/>
      <c r="K117" s="23"/>
      <c r="L117" s="23"/>
      <c r="M117" s="23"/>
      <c r="N117" s="23"/>
      <c r="O117" s="23"/>
      <c r="T117" s="23"/>
      <c r="U117" s="23"/>
      <c r="V117" s="23"/>
      <c r="W117" s="23"/>
      <c r="X117" s="23"/>
      <c r="Y117" s="23"/>
      <c r="Z117" s="107"/>
      <c r="AD117" s="108"/>
      <c r="AE117" s="23"/>
      <c r="AF117" s="23"/>
      <c r="AK117" s="23"/>
      <c r="AL117" s="23"/>
      <c r="AM117" s="23"/>
      <c r="AR117" s="104"/>
      <c r="AS117" s="104"/>
      <c r="AT117" s="104"/>
      <c r="AU117" s="104"/>
      <c r="AV117" s="104"/>
      <c r="AW117" s="104"/>
      <c r="AX117" s="16"/>
      <c r="AZ117" s="129"/>
      <c r="BA117" s="129"/>
      <c r="BB117" s="105"/>
      <c r="BE117" s="105"/>
      <c r="BH117" s="105"/>
      <c r="BK117" s="105"/>
      <c r="BO117" s="105"/>
      <c r="BR117" s="105"/>
      <c r="BU117" s="106"/>
      <c r="BY117" s="252"/>
      <c r="CB117" s="105"/>
      <c r="CF117" s="105"/>
      <c r="CM117" s="23"/>
      <c r="CN117" s="23"/>
      <c r="CO117" s="23"/>
      <c r="CP117" s="23"/>
      <c r="CQ117" s="236"/>
      <c r="CR117" s="241"/>
      <c r="CS117" s="23"/>
      <c r="CT117" s="23"/>
    </row>
    <row r="118" spans="1:98" s="84" customFormat="1" ht="15" hidden="1" customHeight="1">
      <c r="B118" s="103"/>
      <c r="C118" s="95"/>
      <c r="D118" s="95"/>
      <c r="E118" s="124"/>
      <c r="F118" s="124"/>
      <c r="G118" s="23"/>
      <c r="H118" s="23"/>
      <c r="I118" s="23"/>
      <c r="J118" s="23"/>
      <c r="K118" s="23"/>
      <c r="L118" s="23"/>
      <c r="M118" s="23"/>
      <c r="N118" s="23"/>
      <c r="O118" s="23"/>
      <c r="T118" s="23"/>
      <c r="U118" s="23"/>
      <c r="V118" s="23"/>
      <c r="W118" s="23"/>
      <c r="X118" s="23"/>
      <c r="Y118" s="23"/>
      <c r="Z118" s="107"/>
      <c r="AD118" s="108"/>
      <c r="AE118" s="23"/>
      <c r="AF118" s="23"/>
      <c r="AK118" s="23"/>
      <c r="AL118" s="23"/>
      <c r="AM118" s="23"/>
      <c r="AR118" s="104"/>
      <c r="AS118" s="104"/>
      <c r="AT118" s="104"/>
      <c r="AU118" s="104"/>
      <c r="AV118" s="104"/>
      <c r="AW118" s="104"/>
      <c r="AX118" s="16"/>
      <c r="AZ118" s="129"/>
      <c r="BA118" s="129"/>
      <c r="BB118" s="105"/>
      <c r="BE118" s="105"/>
      <c r="BH118" s="105"/>
      <c r="BK118" s="105"/>
      <c r="BO118" s="105"/>
      <c r="BR118" s="105"/>
      <c r="BU118" s="106"/>
      <c r="BY118" s="252"/>
      <c r="CB118" s="105"/>
      <c r="CF118" s="105"/>
      <c r="CM118" s="23"/>
      <c r="CN118" s="23"/>
      <c r="CO118" s="23"/>
      <c r="CP118" s="23"/>
      <c r="CQ118" s="236"/>
      <c r="CR118" s="241"/>
      <c r="CS118" s="23"/>
      <c r="CT118" s="23"/>
    </row>
    <row r="119" spans="1:98" s="1" customFormat="1" ht="17.25" hidden="1" customHeight="1" thickBot="1">
      <c r="B119" s="111"/>
      <c r="C119" s="280"/>
      <c r="D119" s="280"/>
      <c r="E119" s="279"/>
      <c r="F119" s="279"/>
      <c r="G119" s="279"/>
      <c r="H119" s="112"/>
      <c r="I119" s="112"/>
      <c r="J119" s="112"/>
      <c r="K119" s="112"/>
      <c r="L119" s="112"/>
      <c r="M119" s="112"/>
      <c r="N119" s="112"/>
      <c r="O119" s="112"/>
      <c r="P119" s="112"/>
      <c r="AH119" s="178"/>
      <c r="AI119" s="112"/>
      <c r="AJ119" s="112"/>
      <c r="AU119" s="123"/>
      <c r="AV119" s="123"/>
      <c r="AW119" s="99"/>
      <c r="AY119" s="102"/>
      <c r="AZ119" s="127"/>
      <c r="BO119" s="20"/>
      <c r="BR119" s="20"/>
      <c r="BY119" s="83"/>
      <c r="CH119" s="98"/>
      <c r="CM119" s="177"/>
      <c r="CN119" s="177"/>
      <c r="CO119" s="177"/>
      <c r="CP119" s="177"/>
      <c r="CQ119" s="97"/>
      <c r="CR119" s="240"/>
      <c r="CS119" s="83"/>
      <c r="CT119" s="83"/>
    </row>
    <row r="120" spans="1:98" s="1" customFormat="1" ht="17.25" customHeight="1">
      <c r="B120" s="111"/>
      <c r="C120" s="6" t="s">
        <v>33</v>
      </c>
      <c r="D120" s="79"/>
      <c r="E120" s="232" t="s">
        <v>18</v>
      </c>
      <c r="F120" s="113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78" t="s">
        <v>260</v>
      </c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9"/>
      <c r="AI120" s="112"/>
      <c r="AJ120" s="112"/>
      <c r="AK120" s="123" t="s">
        <v>59</v>
      </c>
      <c r="AL120" s="123"/>
      <c r="AM120" s="123"/>
      <c r="AN120" s="123"/>
      <c r="AO120" s="123"/>
      <c r="AP120" s="123"/>
      <c r="AQ120" s="123"/>
      <c r="AR120" s="279" t="s">
        <v>40</v>
      </c>
      <c r="AS120" s="279"/>
      <c r="AT120" s="279"/>
      <c r="AW120" s="99"/>
      <c r="AY120" s="177"/>
      <c r="AZ120" s="177"/>
      <c r="BA120" s="177"/>
      <c r="BB120" s="177"/>
      <c r="BC120" s="177"/>
      <c r="BD120" s="177"/>
      <c r="BE120" s="177"/>
      <c r="BK120" s="486" t="s">
        <v>211</v>
      </c>
      <c r="BL120" s="487"/>
      <c r="BM120" s="487"/>
      <c r="BN120" s="487"/>
      <c r="BO120" s="487"/>
      <c r="BP120" s="487"/>
      <c r="BQ120" s="487"/>
      <c r="BR120" s="487"/>
      <c r="BS120" s="487"/>
      <c r="BT120" s="487"/>
      <c r="BU120" s="487"/>
      <c r="BV120" s="487"/>
      <c r="BW120" s="487"/>
      <c r="BX120" s="487"/>
      <c r="BY120" s="487"/>
      <c r="BZ120" s="487"/>
      <c r="CA120" s="487"/>
      <c r="CB120" s="488"/>
      <c r="CF120" s="279" t="s">
        <v>59</v>
      </c>
      <c r="CG120" s="279"/>
      <c r="CH120" s="279"/>
      <c r="CI120" s="279"/>
      <c r="CJ120" s="279"/>
      <c r="CK120" s="279" t="s">
        <v>40</v>
      </c>
      <c r="CL120" s="279"/>
      <c r="CM120" s="279"/>
      <c r="CN120" s="279"/>
      <c r="CO120" s="279"/>
      <c r="CP120" s="279"/>
      <c r="CQ120" s="279"/>
      <c r="CR120" s="240"/>
      <c r="CS120" s="83"/>
      <c r="CT120" s="83"/>
    </row>
    <row r="121" spans="1:98" s="1" customFormat="1" ht="18" customHeight="1" thickBot="1">
      <c r="B121" s="111"/>
      <c r="C121" s="2" t="s">
        <v>34</v>
      </c>
      <c r="D121" s="167"/>
      <c r="E121" s="113"/>
      <c r="F121" s="113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228" t="s">
        <v>244</v>
      </c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30"/>
      <c r="AI121" s="112"/>
      <c r="AJ121" s="112"/>
      <c r="AK121" s="123" t="s">
        <v>57</v>
      </c>
      <c r="AL121" s="123"/>
      <c r="AM121" s="123"/>
      <c r="AN121" s="123"/>
      <c r="AO121" s="123"/>
      <c r="AP121" s="123"/>
      <c r="AQ121" s="123"/>
      <c r="AR121" s="376">
        <f ca="1">TODAY()</f>
        <v>43655</v>
      </c>
      <c r="AS121" s="376"/>
      <c r="AT121" s="376"/>
      <c r="AU121" s="223"/>
      <c r="AV121" s="223"/>
      <c r="AW121" s="99"/>
      <c r="AY121" s="224" t="s">
        <v>18</v>
      </c>
      <c r="AZ121" s="224"/>
      <c r="BA121" s="224"/>
      <c r="BK121" s="458" t="s">
        <v>244</v>
      </c>
      <c r="BL121" s="459"/>
      <c r="BM121" s="459"/>
      <c r="BN121" s="459"/>
      <c r="BO121" s="459"/>
      <c r="BP121" s="459"/>
      <c r="BQ121" s="459"/>
      <c r="BR121" s="459"/>
      <c r="BS121" s="459"/>
      <c r="BT121" s="459"/>
      <c r="BU121" s="459"/>
      <c r="BV121" s="459"/>
      <c r="BW121" s="459"/>
      <c r="BX121" s="459"/>
      <c r="BY121" s="459"/>
      <c r="BZ121" s="459"/>
      <c r="CA121" s="459"/>
      <c r="CB121" s="460"/>
      <c r="CF121" s="280" t="s">
        <v>57</v>
      </c>
      <c r="CG121" s="280"/>
      <c r="CH121" s="280"/>
      <c r="CI121" s="280"/>
      <c r="CJ121" s="280"/>
      <c r="CK121" s="436">
        <v>43653</v>
      </c>
      <c r="CL121" s="436"/>
      <c r="CM121" s="436"/>
      <c r="CN121" s="436"/>
      <c r="CO121" s="436"/>
      <c r="CP121" s="436"/>
      <c r="CQ121" s="436"/>
      <c r="CR121" s="240"/>
      <c r="CS121" s="83"/>
      <c r="CT121" s="83"/>
    </row>
    <row r="122" spans="1:98" s="1" customFormat="1" ht="19.5" customHeight="1">
      <c r="B122" s="111"/>
      <c r="C122" s="2" t="s">
        <v>31</v>
      </c>
      <c r="D122" s="79"/>
      <c r="E122" s="113"/>
      <c r="F122" s="113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00"/>
      <c r="R122" s="100"/>
      <c r="S122" s="100"/>
      <c r="T122" s="100"/>
      <c r="U122" s="100"/>
      <c r="V122" s="280" t="s">
        <v>62</v>
      </c>
      <c r="W122" s="280"/>
      <c r="X122" s="280"/>
      <c r="Y122" s="280"/>
      <c r="Z122" s="280"/>
      <c r="AA122" s="280"/>
      <c r="AB122" s="280"/>
      <c r="AC122" s="280"/>
      <c r="AD122" s="280"/>
      <c r="AE122" s="100"/>
      <c r="AF122" s="100"/>
      <c r="AG122" s="100"/>
      <c r="AH122" s="100"/>
      <c r="AI122" s="112"/>
      <c r="AJ122" s="112"/>
      <c r="AK122" s="102" t="s">
        <v>58</v>
      </c>
      <c r="AL122" s="112"/>
      <c r="AM122" s="112"/>
      <c r="AO122" s="112"/>
      <c r="AP122" s="115"/>
      <c r="AQ122" s="115"/>
      <c r="AR122" s="123" t="s">
        <v>276</v>
      </c>
      <c r="AS122" s="123"/>
      <c r="AT122" s="123"/>
      <c r="AU122" s="99"/>
      <c r="AV122" s="114"/>
      <c r="AW122" s="99"/>
      <c r="AZ122" s="127"/>
      <c r="BA122" s="127"/>
      <c r="BO122" s="20"/>
      <c r="BP122" s="175" t="s">
        <v>62</v>
      </c>
      <c r="BQ122" s="175"/>
      <c r="BR122" s="175"/>
      <c r="BS122" s="175"/>
      <c r="BT122" s="175"/>
      <c r="BU122" s="175"/>
      <c r="BV122" s="175"/>
      <c r="BW122" s="175"/>
      <c r="BX122" s="175"/>
      <c r="BY122" s="83"/>
      <c r="CF122" s="123" t="s">
        <v>58</v>
      </c>
      <c r="CG122" s="123"/>
      <c r="CH122" s="123"/>
      <c r="CI122" s="123"/>
      <c r="CJ122" s="123"/>
      <c r="CK122" s="123"/>
      <c r="CL122" s="123"/>
      <c r="CM122" s="123"/>
      <c r="CN122" s="123" t="s">
        <v>276</v>
      </c>
      <c r="CO122" s="102"/>
      <c r="CP122" s="99"/>
      <c r="CQ122" s="97"/>
      <c r="CR122" s="240"/>
      <c r="CS122" s="83"/>
      <c r="CT122" s="83"/>
    </row>
    <row r="123" spans="1:98" s="1" customFormat="1" ht="15" hidden="1" customHeight="1" thickBot="1">
      <c r="B123" s="38"/>
      <c r="C123" s="79"/>
      <c r="D123" s="79"/>
      <c r="E123" s="83"/>
      <c r="F123" s="83"/>
      <c r="Z123" s="41"/>
      <c r="AD123" s="154"/>
      <c r="AR123" s="99"/>
      <c r="AS123" s="99"/>
      <c r="AT123" s="99"/>
      <c r="AU123" s="99"/>
      <c r="AV123" s="99"/>
      <c r="AW123" s="99"/>
      <c r="AX123" s="16"/>
      <c r="AZ123" s="127"/>
      <c r="BA123" s="127"/>
      <c r="BB123" s="20"/>
      <c r="BE123" s="20"/>
      <c r="BH123" s="20"/>
      <c r="BK123" s="20"/>
      <c r="BO123" s="20"/>
      <c r="BR123" s="20"/>
      <c r="BU123" s="109"/>
      <c r="BY123" s="253"/>
      <c r="CB123" s="20"/>
      <c r="CF123" s="20"/>
      <c r="CM123" s="83"/>
      <c r="CN123" s="83"/>
      <c r="CO123" s="83"/>
      <c r="CP123" s="83"/>
      <c r="CQ123" s="237"/>
      <c r="CR123" s="240"/>
      <c r="CS123" s="83"/>
      <c r="CT123" s="83"/>
    </row>
    <row r="124" spans="1:98" s="1" customFormat="1" ht="15" customHeight="1">
      <c r="B124" s="365" t="s">
        <v>0</v>
      </c>
      <c r="C124" s="286" t="s">
        <v>23</v>
      </c>
      <c r="D124" s="375" t="s">
        <v>24</v>
      </c>
      <c r="E124" s="283" t="s">
        <v>23</v>
      </c>
      <c r="F124" s="284" t="s">
        <v>24</v>
      </c>
      <c r="G124" s="285" t="s">
        <v>15</v>
      </c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309" t="s">
        <v>28</v>
      </c>
      <c r="U124" s="309"/>
      <c r="V124" s="309"/>
      <c r="W124" s="309"/>
      <c r="X124" s="309"/>
      <c r="Y124" s="309"/>
      <c r="Z124" s="309"/>
      <c r="AA124" s="309"/>
      <c r="AB124" s="309"/>
      <c r="AC124" s="309"/>
      <c r="AD124" s="310" t="s">
        <v>16</v>
      </c>
      <c r="AE124" s="310"/>
      <c r="AF124" s="310"/>
      <c r="AG124" s="310"/>
      <c r="AH124" s="310"/>
      <c r="AI124" s="310"/>
      <c r="AJ124" s="310"/>
      <c r="AK124" s="311" t="s">
        <v>27</v>
      </c>
      <c r="AL124" s="311"/>
      <c r="AM124" s="311"/>
      <c r="AN124" s="311"/>
      <c r="AO124" s="311"/>
      <c r="AP124" s="311"/>
      <c r="AQ124" s="311"/>
      <c r="AR124" s="477" t="s">
        <v>25</v>
      </c>
      <c r="AS124" s="478"/>
      <c r="AT124" s="478"/>
      <c r="AU124" s="479"/>
      <c r="AV124" s="312" t="s">
        <v>41</v>
      </c>
      <c r="AW124" s="313" t="s">
        <v>19</v>
      </c>
      <c r="AX124" s="10"/>
      <c r="AY124" s="343" t="s">
        <v>0</v>
      </c>
      <c r="AZ124" s="344" t="s">
        <v>23</v>
      </c>
      <c r="BA124" s="344" t="s">
        <v>24</v>
      </c>
      <c r="BB124" s="310" t="s">
        <v>251</v>
      </c>
      <c r="BC124" s="310"/>
      <c r="BD124" s="310"/>
      <c r="BE124" s="310"/>
      <c r="BF124" s="310"/>
      <c r="BG124" s="310"/>
      <c r="BH124" s="310"/>
      <c r="BI124" s="310"/>
      <c r="BJ124" s="310"/>
      <c r="BK124" s="310"/>
      <c r="BL124" s="310"/>
      <c r="BM124" s="310"/>
      <c r="BN124" s="310"/>
      <c r="BO124" s="287" t="s">
        <v>20</v>
      </c>
      <c r="BP124" s="288"/>
      <c r="BQ124" s="288"/>
      <c r="BR124" s="288"/>
      <c r="BS124" s="288"/>
      <c r="BT124" s="288"/>
      <c r="BU124" s="288"/>
      <c r="BV124" s="288"/>
      <c r="BW124" s="288"/>
      <c r="BX124" s="289"/>
      <c r="BY124" s="290" t="s">
        <v>250</v>
      </c>
      <c r="BZ124" s="290"/>
      <c r="CA124" s="290"/>
      <c r="CB124" s="290"/>
      <c r="CC124" s="290"/>
      <c r="CD124" s="290"/>
      <c r="CE124" s="160"/>
      <c r="CF124" s="287" t="s">
        <v>17</v>
      </c>
      <c r="CG124" s="288"/>
      <c r="CH124" s="288"/>
      <c r="CI124" s="288"/>
      <c r="CJ124" s="288"/>
      <c r="CK124" s="288"/>
      <c r="CL124" s="289"/>
      <c r="CM124" s="449" t="s">
        <v>47</v>
      </c>
      <c r="CN124" s="449"/>
      <c r="CO124" s="449"/>
      <c r="CP124" s="449"/>
      <c r="CQ124" s="449"/>
      <c r="CR124" s="245"/>
      <c r="CS124" s="117"/>
      <c r="CT124" s="360" t="s">
        <v>48</v>
      </c>
    </row>
    <row r="125" spans="1:98" s="1" customFormat="1" ht="15" customHeight="1">
      <c r="B125" s="365"/>
      <c r="C125" s="286"/>
      <c r="D125" s="375"/>
      <c r="E125" s="283"/>
      <c r="F125" s="284"/>
      <c r="G125" s="334" t="s">
        <v>245</v>
      </c>
      <c r="H125" s="335"/>
      <c r="I125" s="336"/>
      <c r="J125" s="340" t="s">
        <v>264</v>
      </c>
      <c r="K125" s="340"/>
      <c r="L125" s="340"/>
      <c r="M125" s="341" t="s">
        <v>267</v>
      </c>
      <c r="N125" s="341"/>
      <c r="O125" s="341"/>
      <c r="P125" s="314" t="s">
        <v>46</v>
      </c>
      <c r="Q125" s="315"/>
      <c r="R125" s="315"/>
      <c r="S125" s="316"/>
      <c r="T125" s="321" t="s">
        <v>271</v>
      </c>
      <c r="U125" s="321"/>
      <c r="V125" s="321"/>
      <c r="W125" s="342" t="s">
        <v>270</v>
      </c>
      <c r="X125" s="342"/>
      <c r="Y125" s="342"/>
      <c r="Z125" s="314" t="s">
        <v>1</v>
      </c>
      <c r="AA125" s="315"/>
      <c r="AB125" s="315"/>
      <c r="AC125" s="316"/>
      <c r="AD125" s="320" t="s">
        <v>263</v>
      </c>
      <c r="AE125" s="320"/>
      <c r="AF125" s="320"/>
      <c r="AG125" s="314" t="s">
        <v>1</v>
      </c>
      <c r="AH125" s="315"/>
      <c r="AI125" s="315"/>
      <c r="AJ125" s="316"/>
      <c r="AK125" s="321" t="s">
        <v>268</v>
      </c>
      <c r="AL125" s="321"/>
      <c r="AM125" s="321"/>
      <c r="AN125" s="314" t="s">
        <v>1</v>
      </c>
      <c r="AO125" s="315"/>
      <c r="AP125" s="315"/>
      <c r="AQ125" s="316"/>
      <c r="AR125" s="480"/>
      <c r="AS125" s="481"/>
      <c r="AT125" s="481"/>
      <c r="AU125" s="482"/>
      <c r="AV125" s="312"/>
      <c r="AW125" s="313"/>
      <c r="AX125" s="10"/>
      <c r="AY125" s="343"/>
      <c r="AZ125" s="344"/>
      <c r="BA125" s="344"/>
      <c r="BB125" s="322" t="s">
        <v>248</v>
      </c>
      <c r="BC125" s="323"/>
      <c r="BD125" s="324"/>
      <c r="BE125" s="328" t="s">
        <v>246</v>
      </c>
      <c r="BF125" s="329"/>
      <c r="BG125" s="330"/>
      <c r="BH125" s="328" t="s">
        <v>249</v>
      </c>
      <c r="BI125" s="329"/>
      <c r="BJ125" s="330"/>
      <c r="BK125" s="354" t="s">
        <v>1</v>
      </c>
      <c r="BL125" s="355"/>
      <c r="BM125" s="355"/>
      <c r="BN125" s="356"/>
      <c r="BO125" s="291" t="s">
        <v>247</v>
      </c>
      <c r="BP125" s="292"/>
      <c r="BQ125" s="293"/>
      <c r="BR125" s="291" t="s">
        <v>22</v>
      </c>
      <c r="BS125" s="292"/>
      <c r="BT125" s="293"/>
      <c r="BU125" s="297" t="s">
        <v>1</v>
      </c>
      <c r="BV125" s="298"/>
      <c r="BW125" s="298"/>
      <c r="BX125" s="299"/>
      <c r="BY125" s="303" t="s">
        <v>310</v>
      </c>
      <c r="BZ125" s="304"/>
      <c r="CA125" s="305"/>
      <c r="CB125" s="297" t="s">
        <v>1</v>
      </c>
      <c r="CC125" s="298"/>
      <c r="CD125" s="298"/>
      <c r="CE125" s="299"/>
      <c r="CF125" s="291" t="s">
        <v>11</v>
      </c>
      <c r="CG125" s="292"/>
      <c r="CH125" s="293"/>
      <c r="CI125" s="297" t="s">
        <v>1</v>
      </c>
      <c r="CJ125" s="298"/>
      <c r="CK125" s="298"/>
      <c r="CL125" s="299"/>
      <c r="CM125" s="449"/>
      <c r="CN125" s="449"/>
      <c r="CO125" s="449"/>
      <c r="CP125" s="449"/>
      <c r="CQ125" s="449"/>
      <c r="CR125" s="242"/>
      <c r="CS125" s="132"/>
      <c r="CT125" s="361"/>
    </row>
    <row r="126" spans="1:98" s="28" customFormat="1" ht="0.75" customHeight="1">
      <c r="A126" s="1"/>
      <c r="B126" s="365"/>
      <c r="C126" s="286"/>
      <c r="D126" s="375"/>
      <c r="E126" s="283"/>
      <c r="F126" s="284"/>
      <c r="G126" s="337"/>
      <c r="H126" s="338"/>
      <c r="I126" s="339"/>
      <c r="J126" s="345" t="s">
        <v>265</v>
      </c>
      <c r="K126" s="346"/>
      <c r="L126" s="346"/>
      <c r="M126" s="345" t="s">
        <v>265</v>
      </c>
      <c r="N126" s="346"/>
      <c r="O126" s="347"/>
      <c r="P126" s="317"/>
      <c r="Q126" s="318"/>
      <c r="R126" s="318"/>
      <c r="S126" s="319"/>
      <c r="T126" s="348" t="s">
        <v>266</v>
      </c>
      <c r="U126" s="349"/>
      <c r="V126" s="349"/>
      <c r="W126" s="348" t="s">
        <v>265</v>
      </c>
      <c r="X126" s="349"/>
      <c r="Y126" s="349"/>
      <c r="Z126" s="317"/>
      <c r="AA126" s="318"/>
      <c r="AB126" s="318"/>
      <c r="AC126" s="319"/>
      <c r="AD126" s="350"/>
      <c r="AE126" s="351"/>
      <c r="AF126" s="352"/>
      <c r="AG126" s="317"/>
      <c r="AH126" s="318"/>
      <c r="AI126" s="318"/>
      <c r="AJ126" s="319"/>
      <c r="AK126" s="348" t="s">
        <v>269</v>
      </c>
      <c r="AL126" s="349"/>
      <c r="AM126" s="353"/>
      <c r="AN126" s="317"/>
      <c r="AO126" s="318"/>
      <c r="AP126" s="318"/>
      <c r="AQ126" s="319"/>
      <c r="AR126" s="483"/>
      <c r="AS126" s="484"/>
      <c r="AT126" s="484"/>
      <c r="AU126" s="485"/>
      <c r="AV126" s="312"/>
      <c r="AW126" s="313"/>
      <c r="AX126" s="14"/>
      <c r="AY126" s="343"/>
      <c r="AZ126" s="344"/>
      <c r="BA126" s="344"/>
      <c r="BB126" s="325"/>
      <c r="BC126" s="326"/>
      <c r="BD126" s="327"/>
      <c r="BE126" s="331"/>
      <c r="BF126" s="332"/>
      <c r="BG126" s="333"/>
      <c r="BH126" s="331"/>
      <c r="BI126" s="332"/>
      <c r="BJ126" s="333"/>
      <c r="BK126" s="357"/>
      <c r="BL126" s="358"/>
      <c r="BM126" s="358"/>
      <c r="BN126" s="359"/>
      <c r="BO126" s="294"/>
      <c r="BP126" s="295"/>
      <c r="BQ126" s="296"/>
      <c r="BR126" s="294"/>
      <c r="BS126" s="295"/>
      <c r="BT126" s="296"/>
      <c r="BU126" s="300"/>
      <c r="BV126" s="301"/>
      <c r="BW126" s="301"/>
      <c r="BX126" s="302"/>
      <c r="BY126" s="306"/>
      <c r="BZ126" s="307"/>
      <c r="CA126" s="308"/>
      <c r="CB126" s="300"/>
      <c r="CC126" s="301"/>
      <c r="CD126" s="301"/>
      <c r="CE126" s="302"/>
      <c r="CF126" s="294"/>
      <c r="CG126" s="295"/>
      <c r="CH126" s="296"/>
      <c r="CI126" s="300"/>
      <c r="CJ126" s="301"/>
      <c r="CK126" s="301"/>
      <c r="CL126" s="302"/>
      <c r="CM126" s="449"/>
      <c r="CN126" s="449"/>
      <c r="CO126" s="449"/>
      <c r="CP126" s="449"/>
      <c r="CQ126" s="449"/>
      <c r="CR126" s="242"/>
      <c r="CS126" s="37"/>
      <c r="CT126" s="361"/>
    </row>
    <row r="127" spans="1:98" s="28" customFormat="1" ht="15" customHeight="1">
      <c r="A127" s="1"/>
      <c r="B127" s="365"/>
      <c r="C127" s="286"/>
      <c r="D127" s="375"/>
      <c r="E127" s="283"/>
      <c r="F127" s="284"/>
      <c r="G127" s="136" t="s">
        <v>7</v>
      </c>
      <c r="H127" s="9" t="s">
        <v>2</v>
      </c>
      <c r="I127" s="9" t="s">
        <v>14</v>
      </c>
      <c r="J127" s="7" t="s">
        <v>7</v>
      </c>
      <c r="K127" s="9" t="s">
        <v>2</v>
      </c>
      <c r="L127" s="9" t="s">
        <v>14</v>
      </c>
      <c r="M127" s="7" t="s">
        <v>7</v>
      </c>
      <c r="N127" s="9" t="s">
        <v>2</v>
      </c>
      <c r="O127" s="9" t="s">
        <v>14</v>
      </c>
      <c r="P127" s="5" t="s">
        <v>8</v>
      </c>
      <c r="Q127" s="134" t="s">
        <v>9</v>
      </c>
      <c r="R127" s="134"/>
      <c r="S127" s="134" t="s">
        <v>14</v>
      </c>
      <c r="T127" s="139" t="s">
        <v>7</v>
      </c>
      <c r="U127" s="133" t="s">
        <v>29</v>
      </c>
      <c r="V127" s="9" t="s">
        <v>14</v>
      </c>
      <c r="W127" s="139" t="s">
        <v>7</v>
      </c>
      <c r="X127" s="133" t="s">
        <v>10</v>
      </c>
      <c r="Y127" s="9"/>
      <c r="Z127" s="126" t="s">
        <v>45</v>
      </c>
      <c r="AA127" s="8" t="s">
        <v>2</v>
      </c>
      <c r="AB127" s="8"/>
      <c r="AC127" s="134" t="s">
        <v>14</v>
      </c>
      <c r="AD127" s="150" t="s">
        <v>43</v>
      </c>
      <c r="AE127" s="9" t="s">
        <v>3</v>
      </c>
      <c r="AF127" s="9" t="s">
        <v>14</v>
      </c>
      <c r="AG127" s="8" t="s">
        <v>12</v>
      </c>
      <c r="AH127" s="8" t="s">
        <v>44</v>
      </c>
      <c r="AI127" s="8"/>
      <c r="AJ127" s="134" t="s">
        <v>14</v>
      </c>
      <c r="AK127" s="136" t="s">
        <v>12</v>
      </c>
      <c r="AL127" s="9" t="s">
        <v>4</v>
      </c>
      <c r="AM127" s="9" t="s">
        <v>14</v>
      </c>
      <c r="AN127" s="5" t="s">
        <v>12</v>
      </c>
      <c r="AO127" s="8" t="s">
        <v>4</v>
      </c>
      <c r="AP127" s="8"/>
      <c r="AQ127" s="8" t="s">
        <v>14</v>
      </c>
      <c r="AR127" s="49" t="s">
        <v>42</v>
      </c>
      <c r="AS127" s="501" t="s">
        <v>5</v>
      </c>
      <c r="AT127" s="502"/>
      <c r="AU127" s="50" t="s">
        <v>26</v>
      </c>
      <c r="AV127" s="312"/>
      <c r="AW127" s="313"/>
      <c r="AX127" s="17"/>
      <c r="AY127" s="343"/>
      <c r="AZ127" s="344"/>
      <c r="BA127" s="344"/>
      <c r="BB127" s="62" t="s">
        <v>7</v>
      </c>
      <c r="BC127" s="11" t="s">
        <v>2</v>
      </c>
      <c r="BD127" s="11"/>
      <c r="BE127" s="63" t="s">
        <v>7</v>
      </c>
      <c r="BF127" s="18" t="s">
        <v>2</v>
      </c>
      <c r="BG127" s="18"/>
      <c r="BH127" s="63" t="s">
        <v>7</v>
      </c>
      <c r="BI127" s="18" t="s">
        <v>2</v>
      </c>
      <c r="BJ127" s="18"/>
      <c r="BK127" s="60" t="s">
        <v>8</v>
      </c>
      <c r="BL127" s="45" t="s">
        <v>9</v>
      </c>
      <c r="BM127" s="45"/>
      <c r="BN127" s="45"/>
      <c r="BO127" s="64" t="s">
        <v>7</v>
      </c>
      <c r="BP127" s="15" t="s">
        <v>21</v>
      </c>
      <c r="BQ127" s="15"/>
      <c r="BR127" s="64" t="s">
        <v>12</v>
      </c>
      <c r="BS127" s="15" t="s">
        <v>10</v>
      </c>
      <c r="BT127" s="15"/>
      <c r="BU127" s="58" t="s">
        <v>12</v>
      </c>
      <c r="BV127" s="48" t="s">
        <v>10</v>
      </c>
      <c r="BW127" s="48"/>
      <c r="BX127" s="48"/>
      <c r="BY127" s="249" t="s">
        <v>12</v>
      </c>
      <c r="BZ127" s="15" t="s">
        <v>4</v>
      </c>
      <c r="CA127" s="15"/>
      <c r="CB127" s="47" t="s">
        <v>7</v>
      </c>
      <c r="CC127" s="48" t="s">
        <v>3</v>
      </c>
      <c r="CD127" s="48"/>
      <c r="CE127" s="48"/>
      <c r="CF127" s="64" t="s">
        <v>12</v>
      </c>
      <c r="CG127" s="33" t="s">
        <v>4</v>
      </c>
      <c r="CH127" s="15"/>
      <c r="CI127" s="48" t="s">
        <v>12</v>
      </c>
      <c r="CJ127" s="48" t="s">
        <v>4</v>
      </c>
      <c r="CK127" s="48"/>
      <c r="CL127" s="48"/>
      <c r="CM127" s="51" t="s">
        <v>13</v>
      </c>
      <c r="CN127" s="52" t="s">
        <v>5</v>
      </c>
      <c r="CO127" s="52"/>
      <c r="CP127" s="52"/>
      <c r="CQ127" s="233"/>
      <c r="CR127" s="243"/>
      <c r="CS127" s="40"/>
      <c r="CT127" s="362"/>
    </row>
    <row r="128" spans="1:98" s="4" customFormat="1" ht="14.1" customHeight="1">
      <c r="A128" s="101"/>
      <c r="B128" s="39">
        <v>1</v>
      </c>
      <c r="C128" s="82" t="s">
        <v>297</v>
      </c>
      <c r="D128" s="82" t="s">
        <v>82</v>
      </c>
      <c r="E128" s="77" t="str">
        <f t="shared" ref="E128:F134" si="201">C128</f>
        <v>أوفاج   م</v>
      </c>
      <c r="F128" s="77" t="str">
        <f t="shared" si="201"/>
        <v>هجيرة</v>
      </c>
      <c r="G128" s="92">
        <v>23.5</v>
      </c>
      <c r="H128" s="9">
        <f>IF(G128&gt;=20,6,0)</f>
        <v>6</v>
      </c>
      <c r="I128" s="9">
        <v>1</v>
      </c>
      <c r="J128" s="19">
        <v>15.75</v>
      </c>
      <c r="K128" s="9">
        <f>IF(J128=20,6,0)</f>
        <v>0</v>
      </c>
      <c r="L128" s="9">
        <v>1</v>
      </c>
      <c r="M128" s="7">
        <v>17.5</v>
      </c>
      <c r="N128" s="9">
        <f>IF(M128&gt;=20,6,0)</f>
        <v>0</v>
      </c>
      <c r="O128" s="9">
        <v>1</v>
      </c>
      <c r="P128" s="5">
        <f>(G128+J128+M128)/6</f>
        <v>9.4583333333333339</v>
      </c>
      <c r="Q128" s="134">
        <f>IF(P128&gt;=10,18,H128+K128+N128)</f>
        <v>6</v>
      </c>
      <c r="R128" s="134">
        <f>I128+L128+O128</f>
        <v>3</v>
      </c>
      <c r="S128" s="134">
        <f>IF(R128&gt;=4,2,1)</f>
        <v>1</v>
      </c>
      <c r="T128" s="7">
        <v>18.75</v>
      </c>
      <c r="U128" s="9">
        <f>IF(T128&gt;=20,5,0)</f>
        <v>0</v>
      </c>
      <c r="V128" s="9">
        <v>1</v>
      </c>
      <c r="W128" s="92">
        <v>24</v>
      </c>
      <c r="X128" s="9">
        <f>IF(W128&gt;=20,4,0)</f>
        <v>4</v>
      </c>
      <c r="Y128" s="9">
        <v>1</v>
      </c>
      <c r="Z128" s="126">
        <f>(T128+W128)/4</f>
        <v>10.6875</v>
      </c>
      <c r="AA128" s="8">
        <f>IF(Z128&gt;=10,9,U128+X128)</f>
        <v>9</v>
      </c>
      <c r="AB128" s="8">
        <f>V128+Y128</f>
        <v>2</v>
      </c>
      <c r="AC128" s="8">
        <f>IF(AB128&gt;=3,2,1)</f>
        <v>1</v>
      </c>
      <c r="AD128" s="152">
        <v>10.5</v>
      </c>
      <c r="AE128" s="9">
        <f>IF(AD128&gt;=10,2,0)</f>
        <v>2</v>
      </c>
      <c r="AF128" s="9">
        <v>1</v>
      </c>
      <c r="AG128" s="5">
        <f t="shared" ref="AG128:AG155" si="202">(AD128)</f>
        <v>10.5</v>
      </c>
      <c r="AH128" s="8">
        <f>IF(AG128&gt;=10,2,0)</f>
        <v>2</v>
      </c>
      <c r="AI128" s="8">
        <f>AF128</f>
        <v>1</v>
      </c>
      <c r="AJ128" s="8">
        <f>IF(AI128&gt;=2,2,1)</f>
        <v>1</v>
      </c>
      <c r="AK128" s="93">
        <v>14.5</v>
      </c>
      <c r="AL128" s="9">
        <f>IF(AK128&gt;=10,1,0)</f>
        <v>1</v>
      </c>
      <c r="AM128" s="9">
        <v>1</v>
      </c>
      <c r="AN128" s="5">
        <f t="shared" ref="AN128:AN155" si="203">AK128</f>
        <v>14.5</v>
      </c>
      <c r="AO128" s="8">
        <f>IF(AN128&gt;=10,1,0)</f>
        <v>1</v>
      </c>
      <c r="AP128" s="8">
        <f>AM128</f>
        <v>1</v>
      </c>
      <c r="AQ128" s="8">
        <f>IF(AP128&gt;=2,2,1)</f>
        <v>1</v>
      </c>
      <c r="AR128" s="49">
        <f>(G128+J128+M128+T128+W128+AD128+AK128)/12</f>
        <v>10.375</v>
      </c>
      <c r="AS128" s="50">
        <f>IF(AR128&gt;=10,30,AO128+AH128+AA128+Q128)</f>
        <v>30</v>
      </c>
      <c r="AT128" s="50" t="str">
        <f>IF(AR128&gt;=10,"ناجح(ة)  ",IF(AR128&lt;10,"مؤجل (ة) "))</f>
        <v xml:space="preserve">ناجح(ة)  </v>
      </c>
      <c r="AU128" s="50">
        <f>AQ128+AJ128+AC128+S128</f>
        <v>4</v>
      </c>
      <c r="AV128" s="158" t="str">
        <f t="shared" ref="AV128:AV156" si="204">IF(AU128&gt;=5,"2  ",IF(AU128&lt;5,"1 "))</f>
        <v xml:space="preserve">1 </v>
      </c>
      <c r="AW128" s="140" t="s">
        <v>40</v>
      </c>
      <c r="AX128" s="16"/>
      <c r="AY128" s="22">
        <v>1</v>
      </c>
      <c r="AZ128" s="138" t="str">
        <f>C128</f>
        <v>أوفاج   م</v>
      </c>
      <c r="BA128" s="138" t="str">
        <f>D128</f>
        <v>هجيرة</v>
      </c>
      <c r="BB128" s="210">
        <v>15</v>
      </c>
      <c r="BC128" s="211">
        <f>IF(BB128&gt;=20,6,0)</f>
        <v>0</v>
      </c>
      <c r="BD128" s="211">
        <v>1</v>
      </c>
      <c r="BE128" s="212">
        <v>23</v>
      </c>
      <c r="BF128" s="211">
        <f>IF(BE128&gt;=20,6,0)</f>
        <v>6</v>
      </c>
      <c r="BG128" s="211">
        <v>1</v>
      </c>
      <c r="BH128" s="210">
        <v>12</v>
      </c>
      <c r="BI128" s="211">
        <f>IF(BH128&gt;=20,6,0)</f>
        <v>0</v>
      </c>
      <c r="BJ128" s="211">
        <v>1</v>
      </c>
      <c r="BK128" s="213">
        <f>(BB128+BE128+BH128)/6</f>
        <v>8.3333333333333339</v>
      </c>
      <c r="BL128" s="214">
        <f>IF(BK128&gt;=10,18,BC128+BF128+BI128)</f>
        <v>6</v>
      </c>
      <c r="BM128" s="214">
        <f>BD128+BG128+BJ128</f>
        <v>3</v>
      </c>
      <c r="BN128" s="214">
        <f>IF(BM128&gt;=4,2,1)</f>
        <v>1</v>
      </c>
      <c r="BO128" s="210">
        <v>20</v>
      </c>
      <c r="BP128" s="211">
        <f>IF(BO128&gt;=20,5,0)</f>
        <v>5</v>
      </c>
      <c r="BQ128" s="211">
        <v>1</v>
      </c>
      <c r="BR128" s="212">
        <v>15</v>
      </c>
      <c r="BS128" s="211">
        <f>IF(BR128&gt;=10,4,0)</f>
        <v>4</v>
      </c>
      <c r="BT128" s="211">
        <v>1</v>
      </c>
      <c r="BU128" s="215">
        <f t="shared" ref="BU128:BU129" si="205">(BO128+BR128)/3</f>
        <v>11.666666666666666</v>
      </c>
      <c r="BV128" s="191">
        <f t="shared" ref="BV128:BV155" si="206">IF(BU128&gt;=10,9,BP128+BS128)</f>
        <v>9</v>
      </c>
      <c r="BW128" s="214">
        <f>BQ128+BT128</f>
        <v>2</v>
      </c>
      <c r="BX128" s="214">
        <f>IF(BW128&gt;=3,2,1)</f>
        <v>1</v>
      </c>
      <c r="BY128" s="250">
        <v>10</v>
      </c>
      <c r="BZ128" s="183">
        <f>IF(BY128&gt;=10,2,0)</f>
        <v>2</v>
      </c>
      <c r="CA128" s="77">
        <v>1</v>
      </c>
      <c r="CB128" s="213">
        <f t="shared" ref="CB128:CB155" si="207">BY128</f>
        <v>10</v>
      </c>
      <c r="CC128" s="214">
        <f t="shared" ref="CC128:CD131" si="208">BZ128</f>
        <v>2</v>
      </c>
      <c r="CD128" s="214">
        <f t="shared" si="208"/>
        <v>1</v>
      </c>
      <c r="CE128" s="214">
        <f>IF(CD128&gt;=2,2,1)</f>
        <v>1</v>
      </c>
      <c r="CF128" s="210">
        <v>11</v>
      </c>
      <c r="CG128" s="183">
        <f>IF(CF128&gt;=10,1,0)</f>
        <v>1</v>
      </c>
      <c r="CH128" s="77">
        <v>1</v>
      </c>
      <c r="CI128" s="190">
        <f t="shared" ref="CI128:CI155" si="209">CF128</f>
        <v>11</v>
      </c>
      <c r="CJ128" s="191">
        <f t="shared" ref="CJ128:CK131" si="210">CG128</f>
        <v>1</v>
      </c>
      <c r="CK128" s="195">
        <f t="shared" si="210"/>
        <v>1</v>
      </c>
      <c r="CL128" s="195">
        <f>IF(CK128&gt;=2,2,1)</f>
        <v>1</v>
      </c>
      <c r="CM128" s="197">
        <f>(BB128+BE128+BH128+BO128+BR128+BY128+CF128)/11</f>
        <v>9.6363636363636367</v>
      </c>
      <c r="CN128" s="198">
        <v>30</v>
      </c>
      <c r="CO128" s="198">
        <f>BD128+BG128+BJ128+BQ128+BT128+CA128+CH128</f>
        <v>7</v>
      </c>
      <c r="CP128" s="198">
        <f>IF(CO128&gt;=8,2,1)</f>
        <v>1</v>
      </c>
      <c r="CQ128" s="235" t="str">
        <f>IF(CM128&gt;=10,"ناجح (ة) الدورة الاولى  ",IF(CM128&lt;10,"مؤجل (ة) "))</f>
        <v xml:space="preserve">مؤجل (ة) </v>
      </c>
      <c r="CR128" s="275">
        <f t="shared" ref="CR128:CR158" si="211">(CM128+AR128)/2</f>
        <v>10.005681818181818</v>
      </c>
      <c r="CS128" s="276">
        <f t="shared" ref="CS128:CS158" si="212">IF(CR128&gt;=10,60,CN128+AS128)</f>
        <v>60</v>
      </c>
      <c r="CT128" s="277" t="str">
        <f t="shared" ref="CT128:CT158" si="213">IF(CR128&gt;=10,"ناجح (ة) الدورة الاولى  ",IF(CP128&lt;10,"مؤجل (ة) "))</f>
        <v xml:space="preserve">ناجح (ة) الدورة الاولى  </v>
      </c>
    </row>
    <row r="129" spans="1:98" s="4" customFormat="1" ht="14.1" customHeight="1">
      <c r="A129" s="101"/>
      <c r="B129" s="39">
        <v>2</v>
      </c>
      <c r="C129" s="80" t="s">
        <v>168</v>
      </c>
      <c r="D129" s="80" t="s">
        <v>169</v>
      </c>
      <c r="E129" s="77" t="str">
        <f t="shared" si="201"/>
        <v xml:space="preserve">بلعابد </v>
      </c>
      <c r="F129" s="77" t="str">
        <f t="shared" si="201"/>
        <v>شروق</v>
      </c>
      <c r="G129" s="131">
        <v>26.5</v>
      </c>
      <c r="H129" s="9">
        <f t="shared" ref="H129:H154" si="214">IF(G129&gt;=20,6,0)</f>
        <v>6</v>
      </c>
      <c r="I129" s="9">
        <v>1</v>
      </c>
      <c r="J129" s="19">
        <v>20</v>
      </c>
      <c r="K129" s="9">
        <f t="shared" ref="K129:K154" si="215">IF(J129=20,6,0)</f>
        <v>6</v>
      </c>
      <c r="L129" s="9">
        <v>1</v>
      </c>
      <c r="M129" s="7">
        <v>22</v>
      </c>
      <c r="N129" s="9">
        <f t="shared" ref="N129:N154" si="216">IF(M129&gt;=20,6,0)</f>
        <v>6</v>
      </c>
      <c r="O129" s="9">
        <v>1</v>
      </c>
      <c r="P129" s="5">
        <f t="shared" ref="P129:P154" si="217">(G129+J129+M129)/6</f>
        <v>11.416666666666666</v>
      </c>
      <c r="Q129" s="134">
        <f t="shared" ref="Q129:Q154" si="218">IF(P129&gt;=10,18,H129+K129+N129)</f>
        <v>18</v>
      </c>
      <c r="R129" s="134">
        <f t="shared" ref="R129:R154" si="219">I129+L129+O129</f>
        <v>3</v>
      </c>
      <c r="S129" s="134">
        <f t="shared" ref="S129:S154" si="220">IF(R129&gt;=4,2,1)</f>
        <v>1</v>
      </c>
      <c r="T129" s="7">
        <v>23.75</v>
      </c>
      <c r="U129" s="9">
        <f t="shared" ref="U129:U154" si="221">IF(T129&gt;=20,5,0)</f>
        <v>5</v>
      </c>
      <c r="V129" s="9">
        <v>1</v>
      </c>
      <c r="W129" s="131">
        <v>27</v>
      </c>
      <c r="X129" s="9">
        <f t="shared" ref="X129:X154" si="222">IF(W129&gt;=20,4,0)</f>
        <v>4</v>
      </c>
      <c r="Y129" s="9">
        <v>1</v>
      </c>
      <c r="Z129" s="126">
        <f t="shared" ref="Z129:Z154" si="223">(T129+W129)/4</f>
        <v>12.6875</v>
      </c>
      <c r="AA129" s="8">
        <f t="shared" ref="AA129:AA154" si="224">IF(Z129&gt;=10,9,U129+X129)</f>
        <v>9</v>
      </c>
      <c r="AB129" s="8">
        <f t="shared" ref="AB129:AB154" si="225">V129+Y129</f>
        <v>2</v>
      </c>
      <c r="AC129" s="8">
        <f t="shared" ref="AC129:AC154" si="226">IF(AB129&gt;=3,2,1)</f>
        <v>1</v>
      </c>
      <c r="AD129" s="151">
        <v>10.25</v>
      </c>
      <c r="AE129" s="9">
        <f t="shared" ref="AE129:AE154" si="227">IF(AD129&gt;=10,2,0)</f>
        <v>2</v>
      </c>
      <c r="AF129" s="9">
        <v>1</v>
      </c>
      <c r="AG129" s="5">
        <f t="shared" si="202"/>
        <v>10.25</v>
      </c>
      <c r="AH129" s="8">
        <f t="shared" ref="AH129:AH154" si="228">IF(AG129&gt;=10,2,0)</f>
        <v>2</v>
      </c>
      <c r="AI129" s="8">
        <f t="shared" ref="AI129:AI154" si="229">AF129</f>
        <v>1</v>
      </c>
      <c r="AJ129" s="8">
        <f t="shared" ref="AJ129:AJ154" si="230">IF(AI129&gt;=2,2,1)</f>
        <v>1</v>
      </c>
      <c r="AK129" s="136">
        <v>11</v>
      </c>
      <c r="AL129" s="9">
        <f t="shared" ref="AL129:AL154" si="231">IF(AK129&gt;=10,1,0)</f>
        <v>1</v>
      </c>
      <c r="AM129" s="9">
        <v>1</v>
      </c>
      <c r="AN129" s="5">
        <f t="shared" si="203"/>
        <v>11</v>
      </c>
      <c r="AO129" s="8">
        <f t="shared" ref="AO129:AO154" si="232">IF(AN129&gt;=10,1,0)</f>
        <v>1</v>
      </c>
      <c r="AP129" s="8">
        <f t="shared" ref="AP129:AP154" si="233">AM129</f>
        <v>1</v>
      </c>
      <c r="AQ129" s="8">
        <f t="shared" ref="AQ129:AQ154" si="234">IF(AP129&gt;=2,2,1)</f>
        <v>1</v>
      </c>
      <c r="AR129" s="49">
        <f t="shared" ref="AR129:AR154" si="235">(G129+J129+M129+T129+W129+AD129+AK129)/12</f>
        <v>11.708333333333334</v>
      </c>
      <c r="AS129" s="50">
        <f t="shared" ref="AS129:AS154" si="236">IF(AR129&gt;=10,30,AO129+AH129+AA129+Q129)</f>
        <v>30</v>
      </c>
      <c r="AT129" s="50" t="str">
        <f t="shared" ref="AT129:AT154" si="237">IF(AR129&gt;=10,"ناجح(ة)  ",IF(AR129&lt;10,"مؤجل (ة) "))</f>
        <v xml:space="preserve">ناجح(ة)  </v>
      </c>
      <c r="AU129" s="50">
        <f t="shared" ref="AU129:AU154" si="238">AQ129+AJ129+AC129+S129</f>
        <v>4</v>
      </c>
      <c r="AV129" s="158" t="str">
        <f t="shared" si="204"/>
        <v xml:space="preserve">1 </v>
      </c>
      <c r="AW129" s="140" t="s">
        <v>40</v>
      </c>
      <c r="AX129" s="16"/>
      <c r="AY129" s="137">
        <v>2</v>
      </c>
      <c r="AZ129" s="138" t="str">
        <f t="shared" ref="AZ129:AZ157" si="239">C129</f>
        <v xml:space="preserve">بلعابد </v>
      </c>
      <c r="BA129" s="138" t="str">
        <f t="shared" ref="BA129:BA157" si="240">D129</f>
        <v>شروق</v>
      </c>
      <c r="BB129" s="189">
        <v>20</v>
      </c>
      <c r="BC129" s="183">
        <f t="shared" ref="BC129:BC154" si="241">IF(BB129&gt;=20,6,0)</f>
        <v>6</v>
      </c>
      <c r="BD129" s="183">
        <v>1</v>
      </c>
      <c r="BE129" s="189">
        <v>18.25</v>
      </c>
      <c r="BF129" s="183">
        <f t="shared" ref="BF129:BF154" si="242">IF(BE129&gt;=20,6,0)</f>
        <v>0</v>
      </c>
      <c r="BG129" s="183">
        <v>1</v>
      </c>
      <c r="BH129" s="189">
        <v>13</v>
      </c>
      <c r="BI129" s="183">
        <f t="shared" ref="BI129:BI154" si="243">IF(BH129&gt;=20,6,0)</f>
        <v>0</v>
      </c>
      <c r="BJ129" s="183">
        <v>1</v>
      </c>
      <c r="BK129" s="190">
        <f t="shared" ref="BK129:BK154" si="244">(BB129+BE129+BH129)/6</f>
        <v>8.5416666666666661</v>
      </c>
      <c r="BL129" s="191">
        <f>IF(BK129&gt;=10,18,BC129+BF129+BI129)</f>
        <v>6</v>
      </c>
      <c r="BM129" s="191">
        <f>BD129+BG129+BJ129</f>
        <v>3</v>
      </c>
      <c r="BN129" s="192">
        <f>IF(BM129&gt;=4,2,1)</f>
        <v>1</v>
      </c>
      <c r="BO129" s="189">
        <v>17.75</v>
      </c>
      <c r="BP129" s="211">
        <f t="shared" ref="BP129:BP155" si="245">IF(BO129&gt;=20,5,0)</f>
        <v>0</v>
      </c>
      <c r="BQ129" s="183">
        <v>1</v>
      </c>
      <c r="BR129" s="193">
        <v>16</v>
      </c>
      <c r="BS129" s="77">
        <f t="shared" ref="BS129:BS154" si="246">IF(BR129&gt;=10,4,0)</f>
        <v>4</v>
      </c>
      <c r="BT129" s="77">
        <v>1</v>
      </c>
      <c r="BU129" s="194">
        <f t="shared" si="205"/>
        <v>11.25</v>
      </c>
      <c r="BV129" s="191">
        <f t="shared" si="206"/>
        <v>9</v>
      </c>
      <c r="BW129" s="191">
        <f>BQ129+BT129</f>
        <v>2</v>
      </c>
      <c r="BX129" s="195">
        <f>IF(BW129&gt;=3,2,1)</f>
        <v>1</v>
      </c>
      <c r="BY129" s="196">
        <v>8</v>
      </c>
      <c r="BZ129" s="183">
        <f t="shared" ref="BZ129:BZ154" si="247">IF(BY129&gt;=10,2,0)</f>
        <v>0</v>
      </c>
      <c r="CA129" s="77">
        <v>1</v>
      </c>
      <c r="CB129" s="190">
        <f t="shared" si="207"/>
        <v>8</v>
      </c>
      <c r="CC129" s="191">
        <f t="shared" si="208"/>
        <v>0</v>
      </c>
      <c r="CD129" s="195">
        <f t="shared" si="208"/>
        <v>1</v>
      </c>
      <c r="CE129" s="195">
        <f>IF(CD129&gt;=2,2,1)</f>
        <v>1</v>
      </c>
      <c r="CF129" s="193">
        <v>13.75</v>
      </c>
      <c r="CG129" s="183">
        <f t="shared" ref="CG129:CG154" si="248">IF(CF129&gt;=10,1,0)</f>
        <v>1</v>
      </c>
      <c r="CH129" s="77">
        <v>1</v>
      </c>
      <c r="CI129" s="190">
        <f t="shared" si="209"/>
        <v>13.75</v>
      </c>
      <c r="CJ129" s="191">
        <f t="shared" si="210"/>
        <v>1</v>
      </c>
      <c r="CK129" s="195">
        <f t="shared" si="210"/>
        <v>1</v>
      </c>
      <c r="CL129" s="195">
        <f>IF(CK129&gt;=2,2,1)</f>
        <v>1</v>
      </c>
      <c r="CM129" s="197">
        <f t="shared" ref="CM129:CM155" si="249">(BB129+BE129+BH129+BO129+BR129+BY129+CF129)/11</f>
        <v>9.704545454545455</v>
      </c>
      <c r="CN129" s="198">
        <v>30</v>
      </c>
      <c r="CO129" s="198">
        <f>BD129+BG129+BJ129+BQ129+BT129+CA129+CH129</f>
        <v>7</v>
      </c>
      <c r="CP129" s="198">
        <f>IF(CO129&gt;=8,2,1)</f>
        <v>1</v>
      </c>
      <c r="CQ129" s="235" t="str">
        <f t="shared" ref="CQ129:CQ155" si="250">IF(CM129&gt;=10,"ناجح (ة) الدورة الاولى  ",IF(CM129&lt;10,"مؤجل (ة) "))</f>
        <v xml:space="preserve">مؤجل (ة) </v>
      </c>
      <c r="CR129" s="244">
        <f t="shared" si="211"/>
        <v>10.706439393939394</v>
      </c>
      <c r="CS129" s="34">
        <f t="shared" si="212"/>
        <v>60</v>
      </c>
      <c r="CT129" s="135" t="str">
        <f t="shared" si="213"/>
        <v xml:space="preserve">ناجح (ة) الدورة الاولى  </v>
      </c>
    </row>
    <row r="130" spans="1:98" s="42" customFormat="1" ht="14.1" customHeight="1">
      <c r="A130" s="101"/>
      <c r="B130" s="39">
        <v>3</v>
      </c>
      <c r="C130" s="80" t="s">
        <v>170</v>
      </c>
      <c r="D130" s="80" t="s">
        <v>158</v>
      </c>
      <c r="E130" s="77" t="str">
        <f t="shared" si="201"/>
        <v xml:space="preserve">بوخناف </v>
      </c>
      <c r="F130" s="77" t="str">
        <f t="shared" si="201"/>
        <v xml:space="preserve"> خديجة</v>
      </c>
      <c r="G130" s="367" t="s">
        <v>301</v>
      </c>
      <c r="H130" s="368"/>
      <c r="I130" s="368"/>
      <c r="J130" s="368"/>
      <c r="K130" s="368"/>
      <c r="L130" s="368"/>
      <c r="M130" s="368"/>
      <c r="N130" s="368"/>
      <c r="O130" s="368"/>
      <c r="P130" s="368"/>
      <c r="Q130" s="368"/>
      <c r="R130" s="368"/>
      <c r="S130" s="368"/>
      <c r="T130" s="368"/>
      <c r="U130" s="368"/>
      <c r="V130" s="368"/>
      <c r="W130" s="368"/>
      <c r="X130" s="368"/>
      <c r="Y130" s="368"/>
      <c r="Z130" s="368"/>
      <c r="AA130" s="368"/>
      <c r="AB130" s="368"/>
      <c r="AC130" s="368"/>
      <c r="AD130" s="368"/>
      <c r="AE130" s="368"/>
      <c r="AF130" s="368"/>
      <c r="AG130" s="368"/>
      <c r="AH130" s="368"/>
      <c r="AI130" s="368"/>
      <c r="AJ130" s="368"/>
      <c r="AK130" s="368"/>
      <c r="AL130" s="368"/>
      <c r="AM130" s="368"/>
      <c r="AN130" s="368"/>
      <c r="AO130" s="368"/>
      <c r="AP130" s="368"/>
      <c r="AQ130" s="368"/>
      <c r="AR130" s="368"/>
      <c r="AS130" s="368"/>
      <c r="AT130" s="499"/>
      <c r="AU130" s="50">
        <f t="shared" si="238"/>
        <v>0</v>
      </c>
      <c r="AV130" s="158" t="str">
        <f t="shared" si="204"/>
        <v xml:space="preserve">1 </v>
      </c>
      <c r="AW130" s="56" t="s">
        <v>40</v>
      </c>
      <c r="AX130" s="16"/>
      <c r="AY130" s="22">
        <v>3</v>
      </c>
      <c r="AZ130" s="128" t="str">
        <f t="shared" si="239"/>
        <v xml:space="preserve">بوخناف </v>
      </c>
      <c r="BA130" s="128" t="str">
        <f t="shared" si="240"/>
        <v xml:space="preserve"> خديجة</v>
      </c>
      <c r="BB130" s="369" t="s">
        <v>308</v>
      </c>
      <c r="BC130" s="370"/>
      <c r="BD130" s="370"/>
      <c r="BE130" s="370"/>
      <c r="BF130" s="370"/>
      <c r="BG130" s="370"/>
      <c r="BH130" s="370"/>
      <c r="BI130" s="370"/>
      <c r="BJ130" s="370"/>
      <c r="BK130" s="370"/>
      <c r="BL130" s="370"/>
      <c r="BM130" s="370"/>
      <c r="BN130" s="370"/>
      <c r="BO130" s="370"/>
      <c r="BP130" s="370"/>
      <c r="BQ130" s="370"/>
      <c r="BR130" s="370"/>
      <c r="BS130" s="370"/>
      <c r="BT130" s="370"/>
      <c r="BU130" s="370"/>
      <c r="BV130" s="370"/>
      <c r="BW130" s="370"/>
      <c r="BX130" s="370"/>
      <c r="BY130" s="370"/>
      <c r="BZ130" s="370"/>
      <c r="CA130" s="370"/>
      <c r="CB130" s="370"/>
      <c r="CC130" s="370"/>
      <c r="CD130" s="370"/>
      <c r="CE130" s="370"/>
      <c r="CF130" s="370"/>
      <c r="CG130" s="370"/>
      <c r="CH130" s="370"/>
      <c r="CI130" s="370"/>
      <c r="CJ130" s="370"/>
      <c r="CK130" s="370"/>
      <c r="CL130" s="370"/>
      <c r="CM130" s="370"/>
      <c r="CN130" s="370"/>
      <c r="CO130" s="370"/>
      <c r="CP130" s="370"/>
      <c r="CQ130" s="435"/>
      <c r="CR130" s="244">
        <f t="shared" si="211"/>
        <v>0</v>
      </c>
      <c r="CS130" s="34">
        <f t="shared" si="212"/>
        <v>0</v>
      </c>
      <c r="CT130" s="44" t="str">
        <f t="shared" si="213"/>
        <v xml:space="preserve">مؤجل (ة) </v>
      </c>
    </row>
    <row r="131" spans="1:98" s="42" customFormat="1" ht="14.1" customHeight="1">
      <c r="A131" s="101"/>
      <c r="B131" s="39">
        <v>4</v>
      </c>
      <c r="C131" s="80" t="s">
        <v>171</v>
      </c>
      <c r="D131" s="80" t="s">
        <v>172</v>
      </c>
      <c r="E131" s="77" t="str">
        <f t="shared" si="201"/>
        <v>بوسبحة</v>
      </c>
      <c r="F131" s="77" t="str">
        <f t="shared" si="201"/>
        <v>سارة</v>
      </c>
      <c r="G131" s="12">
        <v>17.5</v>
      </c>
      <c r="H131" s="9">
        <f t="shared" si="214"/>
        <v>0</v>
      </c>
      <c r="I131" s="9">
        <v>1</v>
      </c>
      <c r="J131" s="19">
        <v>13</v>
      </c>
      <c r="K131" s="9">
        <f t="shared" si="215"/>
        <v>0</v>
      </c>
      <c r="L131" s="9">
        <v>1</v>
      </c>
      <c r="M131" s="7">
        <v>20.5</v>
      </c>
      <c r="N131" s="9">
        <f t="shared" si="216"/>
        <v>6</v>
      </c>
      <c r="O131" s="9">
        <v>1</v>
      </c>
      <c r="P131" s="5">
        <f t="shared" si="217"/>
        <v>8.5</v>
      </c>
      <c r="Q131" s="53">
        <f t="shared" si="218"/>
        <v>6</v>
      </c>
      <c r="R131" s="53">
        <f t="shared" si="219"/>
        <v>3</v>
      </c>
      <c r="S131" s="53">
        <f t="shared" si="220"/>
        <v>1</v>
      </c>
      <c r="T131" s="7">
        <v>18.25</v>
      </c>
      <c r="U131" s="9">
        <f t="shared" si="221"/>
        <v>0</v>
      </c>
      <c r="V131" s="9">
        <v>1</v>
      </c>
      <c r="W131" s="12">
        <v>27</v>
      </c>
      <c r="X131" s="9">
        <f t="shared" si="222"/>
        <v>4</v>
      </c>
      <c r="Y131" s="9">
        <v>1</v>
      </c>
      <c r="Z131" s="126">
        <f t="shared" si="223"/>
        <v>11.3125</v>
      </c>
      <c r="AA131" s="8">
        <f t="shared" si="224"/>
        <v>9</v>
      </c>
      <c r="AB131" s="8">
        <f t="shared" si="225"/>
        <v>2</v>
      </c>
      <c r="AC131" s="8">
        <f t="shared" si="226"/>
        <v>1</v>
      </c>
      <c r="AD131" s="151">
        <v>8.5</v>
      </c>
      <c r="AE131" s="9">
        <f t="shared" si="227"/>
        <v>0</v>
      </c>
      <c r="AF131" s="9">
        <v>1</v>
      </c>
      <c r="AG131" s="5">
        <f t="shared" si="202"/>
        <v>8.5</v>
      </c>
      <c r="AH131" s="8">
        <f t="shared" si="228"/>
        <v>0</v>
      </c>
      <c r="AI131" s="8">
        <f t="shared" si="229"/>
        <v>1</v>
      </c>
      <c r="AJ131" s="8">
        <f t="shared" si="230"/>
        <v>1</v>
      </c>
      <c r="AK131" s="55">
        <v>14.62</v>
      </c>
      <c r="AL131" s="9">
        <f t="shared" si="231"/>
        <v>1</v>
      </c>
      <c r="AM131" s="9">
        <v>1</v>
      </c>
      <c r="AN131" s="5">
        <f t="shared" si="203"/>
        <v>14.62</v>
      </c>
      <c r="AO131" s="8">
        <f t="shared" si="232"/>
        <v>1</v>
      </c>
      <c r="AP131" s="8">
        <f t="shared" si="233"/>
        <v>1</v>
      </c>
      <c r="AQ131" s="8">
        <f t="shared" si="234"/>
        <v>1</v>
      </c>
      <c r="AR131" s="49">
        <f t="shared" si="235"/>
        <v>9.9474999999999998</v>
      </c>
      <c r="AS131" s="50">
        <f t="shared" si="236"/>
        <v>16</v>
      </c>
      <c r="AT131" s="50" t="str">
        <f t="shared" si="237"/>
        <v xml:space="preserve">مؤجل (ة) </v>
      </c>
      <c r="AU131" s="50">
        <f t="shared" si="238"/>
        <v>4</v>
      </c>
      <c r="AV131" s="158" t="str">
        <f t="shared" si="204"/>
        <v xml:space="preserve">1 </v>
      </c>
      <c r="AW131" s="56" t="s">
        <v>40</v>
      </c>
      <c r="AX131" s="16"/>
      <c r="AY131" s="70">
        <v>4</v>
      </c>
      <c r="AZ131" s="128" t="str">
        <f t="shared" si="239"/>
        <v>بوسبحة</v>
      </c>
      <c r="BA131" s="128" t="str">
        <f t="shared" si="240"/>
        <v>سارة</v>
      </c>
      <c r="BB131" s="184">
        <v>20</v>
      </c>
      <c r="BC131" s="185">
        <f t="shared" si="241"/>
        <v>6</v>
      </c>
      <c r="BD131" s="185">
        <v>1</v>
      </c>
      <c r="BE131" s="184">
        <v>24</v>
      </c>
      <c r="BF131" s="185">
        <f t="shared" si="242"/>
        <v>6</v>
      </c>
      <c r="BG131" s="185">
        <v>1</v>
      </c>
      <c r="BH131" s="184">
        <v>8.5</v>
      </c>
      <c r="BI131" s="185">
        <f t="shared" si="243"/>
        <v>0</v>
      </c>
      <c r="BJ131" s="185">
        <v>1</v>
      </c>
      <c r="BK131" s="186">
        <f t="shared" si="244"/>
        <v>8.75</v>
      </c>
      <c r="BL131" s="187">
        <f>IF(BK131&gt;=10,18,BC131+BF131+BI131)</f>
        <v>12</v>
      </c>
      <c r="BM131" s="187">
        <f>BD131+BG131+BJ131</f>
        <v>3</v>
      </c>
      <c r="BN131" s="187">
        <f>IF(BM131&gt;=4,2,1)</f>
        <v>1</v>
      </c>
      <c r="BO131" s="184">
        <v>20</v>
      </c>
      <c r="BP131" s="185">
        <f t="shared" si="245"/>
        <v>5</v>
      </c>
      <c r="BQ131" s="185">
        <v>1</v>
      </c>
      <c r="BR131" s="184">
        <v>15.5</v>
      </c>
      <c r="BS131" s="185">
        <f t="shared" si="246"/>
        <v>4</v>
      </c>
      <c r="BT131" s="185">
        <f t="shared" ref="BT131:BT141" si="251">(BN131+BQ131)/3</f>
        <v>0.66666666666666663</v>
      </c>
      <c r="BU131" s="199">
        <f t="shared" ref="BU131:BU141" si="252">(BO131+BR131)/3</f>
        <v>11.833333333333334</v>
      </c>
      <c r="BV131" s="191">
        <f t="shared" si="206"/>
        <v>9</v>
      </c>
      <c r="BW131" s="187">
        <f>BQ131+BT131</f>
        <v>1.6666666666666665</v>
      </c>
      <c r="BX131" s="187">
        <f>IF(BW131&gt;=3,2,1)</f>
        <v>1</v>
      </c>
      <c r="BY131" s="248">
        <v>3</v>
      </c>
      <c r="BZ131" s="183">
        <f t="shared" si="247"/>
        <v>0</v>
      </c>
      <c r="CA131" s="77">
        <v>1</v>
      </c>
      <c r="CB131" s="186">
        <f t="shared" si="207"/>
        <v>3</v>
      </c>
      <c r="CC131" s="187">
        <f t="shared" si="208"/>
        <v>0</v>
      </c>
      <c r="CD131" s="187">
        <f t="shared" si="208"/>
        <v>1</v>
      </c>
      <c r="CE131" s="187">
        <f>IF(CD131&gt;=2,2,1)</f>
        <v>1</v>
      </c>
      <c r="CF131" s="184">
        <v>12</v>
      </c>
      <c r="CG131" s="183">
        <f t="shared" si="248"/>
        <v>1</v>
      </c>
      <c r="CH131" s="77">
        <v>1</v>
      </c>
      <c r="CI131" s="190">
        <f t="shared" si="209"/>
        <v>12</v>
      </c>
      <c r="CJ131" s="191">
        <f t="shared" si="210"/>
        <v>1</v>
      </c>
      <c r="CK131" s="195">
        <f t="shared" si="210"/>
        <v>1</v>
      </c>
      <c r="CL131" s="195">
        <f>IF(CK131&gt;=2,2,1)</f>
        <v>1</v>
      </c>
      <c r="CM131" s="197">
        <f t="shared" si="249"/>
        <v>9.3636363636363633</v>
      </c>
      <c r="CN131" s="198">
        <f t="shared" ref="CN131:CN158" si="253">IF(CM131&gt;=10,30,BL131+BV131+CC131+CJ131)</f>
        <v>22</v>
      </c>
      <c r="CO131" s="198">
        <f>BD131+BG131+BJ131+BQ131+BT131+CA131+CH131</f>
        <v>6.666666666666667</v>
      </c>
      <c r="CP131" s="198">
        <f>IF(CO131&gt;=8,2,1)</f>
        <v>1</v>
      </c>
      <c r="CQ131" s="235" t="str">
        <f t="shared" si="250"/>
        <v xml:space="preserve">مؤجل (ة) </v>
      </c>
      <c r="CR131" s="244">
        <f t="shared" si="211"/>
        <v>9.6555681818181824</v>
      </c>
      <c r="CS131" s="34">
        <f t="shared" si="212"/>
        <v>38</v>
      </c>
      <c r="CT131" s="44" t="str">
        <f t="shared" si="213"/>
        <v xml:space="preserve">مؤجل (ة) </v>
      </c>
    </row>
    <row r="132" spans="1:98" s="28" customFormat="1" ht="14.1" customHeight="1">
      <c r="A132" s="101"/>
      <c r="B132" s="39">
        <v>5</v>
      </c>
      <c r="C132" s="80" t="s">
        <v>137</v>
      </c>
      <c r="D132" s="80" t="s">
        <v>173</v>
      </c>
      <c r="E132" s="77" t="str">
        <f t="shared" si="201"/>
        <v xml:space="preserve">بوشارب </v>
      </c>
      <c r="F132" s="77" t="str">
        <f t="shared" si="201"/>
        <v>مريم</v>
      </c>
      <c r="G132" s="12">
        <v>22.5</v>
      </c>
      <c r="H132" s="9">
        <f t="shared" si="214"/>
        <v>6</v>
      </c>
      <c r="I132" s="9">
        <v>1</v>
      </c>
      <c r="J132" s="19">
        <v>12.5</v>
      </c>
      <c r="K132" s="9">
        <f t="shared" si="215"/>
        <v>0</v>
      </c>
      <c r="L132" s="9">
        <v>1</v>
      </c>
      <c r="M132" s="7">
        <v>25</v>
      </c>
      <c r="N132" s="9">
        <f t="shared" si="216"/>
        <v>6</v>
      </c>
      <c r="O132" s="9">
        <v>1</v>
      </c>
      <c r="P132" s="5">
        <f t="shared" si="217"/>
        <v>10</v>
      </c>
      <c r="Q132" s="53">
        <f t="shared" si="218"/>
        <v>18</v>
      </c>
      <c r="R132" s="53">
        <f t="shared" si="219"/>
        <v>3</v>
      </c>
      <c r="S132" s="53">
        <f t="shared" si="220"/>
        <v>1</v>
      </c>
      <c r="T132" s="7">
        <v>20.75</v>
      </c>
      <c r="U132" s="9">
        <f t="shared" si="221"/>
        <v>5</v>
      </c>
      <c r="V132" s="9">
        <v>1</v>
      </c>
      <c r="W132" s="12">
        <v>27</v>
      </c>
      <c r="X132" s="9">
        <f t="shared" si="222"/>
        <v>4</v>
      </c>
      <c r="Y132" s="9">
        <v>1</v>
      </c>
      <c r="Z132" s="126">
        <f t="shared" si="223"/>
        <v>11.9375</v>
      </c>
      <c r="AA132" s="8">
        <f t="shared" si="224"/>
        <v>9</v>
      </c>
      <c r="AB132" s="8">
        <f t="shared" si="225"/>
        <v>2</v>
      </c>
      <c r="AC132" s="8">
        <f t="shared" si="226"/>
        <v>1</v>
      </c>
      <c r="AD132" s="151">
        <v>12</v>
      </c>
      <c r="AE132" s="9">
        <f t="shared" si="227"/>
        <v>2</v>
      </c>
      <c r="AF132" s="9">
        <v>1</v>
      </c>
      <c r="AG132" s="5">
        <f t="shared" si="202"/>
        <v>12</v>
      </c>
      <c r="AH132" s="8">
        <f t="shared" si="228"/>
        <v>2</v>
      </c>
      <c r="AI132" s="8">
        <f t="shared" si="229"/>
        <v>1</v>
      </c>
      <c r="AJ132" s="8">
        <f t="shared" si="230"/>
        <v>1</v>
      </c>
      <c r="AK132" s="55">
        <v>16.25</v>
      </c>
      <c r="AL132" s="9">
        <f t="shared" si="231"/>
        <v>1</v>
      </c>
      <c r="AM132" s="9">
        <v>1</v>
      </c>
      <c r="AN132" s="5">
        <f t="shared" si="203"/>
        <v>16.25</v>
      </c>
      <c r="AO132" s="8">
        <f t="shared" si="232"/>
        <v>1</v>
      </c>
      <c r="AP132" s="8">
        <f t="shared" si="233"/>
        <v>1</v>
      </c>
      <c r="AQ132" s="8">
        <f t="shared" si="234"/>
        <v>1</v>
      </c>
      <c r="AR132" s="49">
        <f t="shared" si="235"/>
        <v>11.333333333333334</v>
      </c>
      <c r="AS132" s="50">
        <f t="shared" si="236"/>
        <v>30</v>
      </c>
      <c r="AT132" s="50" t="str">
        <f t="shared" si="237"/>
        <v xml:space="preserve">ناجح(ة)  </v>
      </c>
      <c r="AU132" s="50">
        <f t="shared" si="238"/>
        <v>4</v>
      </c>
      <c r="AV132" s="158" t="str">
        <f t="shared" si="204"/>
        <v xml:space="preserve">1 </v>
      </c>
      <c r="AW132" s="56" t="s">
        <v>40</v>
      </c>
      <c r="AX132" s="16"/>
      <c r="AY132" s="22">
        <v>5</v>
      </c>
      <c r="AZ132" s="128" t="str">
        <f t="shared" si="239"/>
        <v xml:space="preserve">بوشارب </v>
      </c>
      <c r="BA132" s="128" t="str">
        <f t="shared" si="240"/>
        <v>مريم</v>
      </c>
      <c r="BB132" s="184">
        <v>25.5</v>
      </c>
      <c r="BC132" s="185">
        <f t="shared" si="241"/>
        <v>6</v>
      </c>
      <c r="BD132" s="185">
        <v>1</v>
      </c>
      <c r="BE132" s="184">
        <v>35.5</v>
      </c>
      <c r="BF132" s="185">
        <f t="shared" si="242"/>
        <v>6</v>
      </c>
      <c r="BG132" s="185">
        <v>1</v>
      </c>
      <c r="BH132" s="184">
        <v>14</v>
      </c>
      <c r="BI132" s="185">
        <f t="shared" si="243"/>
        <v>0</v>
      </c>
      <c r="BJ132" s="185">
        <v>1</v>
      </c>
      <c r="BK132" s="186">
        <f t="shared" si="244"/>
        <v>12.5</v>
      </c>
      <c r="BL132" s="187">
        <f t="shared" ref="BL132:BL154" si="254">IF(BK132&gt;=10,18,BC132+BF132+BI132)</f>
        <v>18</v>
      </c>
      <c r="BM132" s="187">
        <f t="shared" ref="BM132:BM154" si="255">BD132+BG132+BJ132</f>
        <v>3</v>
      </c>
      <c r="BN132" s="187">
        <f t="shared" ref="BN132:BN154" si="256">IF(BM132&gt;=4,2,1)</f>
        <v>1</v>
      </c>
      <c r="BO132" s="184">
        <v>30.25</v>
      </c>
      <c r="BP132" s="185">
        <f t="shared" si="245"/>
        <v>5</v>
      </c>
      <c r="BQ132" s="185">
        <v>1</v>
      </c>
      <c r="BR132" s="184">
        <v>15.5</v>
      </c>
      <c r="BS132" s="185">
        <f t="shared" si="246"/>
        <v>4</v>
      </c>
      <c r="BT132" s="185">
        <f t="shared" si="251"/>
        <v>0.66666666666666663</v>
      </c>
      <c r="BU132" s="199">
        <f t="shared" si="252"/>
        <v>15.25</v>
      </c>
      <c r="BV132" s="191">
        <f t="shared" si="206"/>
        <v>9</v>
      </c>
      <c r="BW132" s="187">
        <f t="shared" ref="BW132:BW154" si="257">BQ132+BT132</f>
        <v>1.6666666666666665</v>
      </c>
      <c r="BX132" s="187">
        <f t="shared" ref="BX132:BX154" si="258">IF(BW132&gt;=3,2,1)</f>
        <v>1</v>
      </c>
      <c r="BY132" s="248">
        <v>7</v>
      </c>
      <c r="BZ132" s="183">
        <f t="shared" si="247"/>
        <v>0</v>
      </c>
      <c r="CA132" s="77">
        <v>1</v>
      </c>
      <c r="CB132" s="186">
        <f t="shared" si="207"/>
        <v>7</v>
      </c>
      <c r="CC132" s="187">
        <f t="shared" ref="CC132:CC154" si="259">BZ132</f>
        <v>0</v>
      </c>
      <c r="CD132" s="187">
        <f t="shared" ref="CD132:CD154" si="260">CA132</f>
        <v>1</v>
      </c>
      <c r="CE132" s="187">
        <f t="shared" ref="CE132:CE154" si="261">IF(CD132&gt;=2,2,1)</f>
        <v>1</v>
      </c>
      <c r="CF132" s="184">
        <v>14</v>
      </c>
      <c r="CG132" s="183">
        <f t="shared" si="248"/>
        <v>1</v>
      </c>
      <c r="CH132" s="77">
        <v>1</v>
      </c>
      <c r="CI132" s="190">
        <f t="shared" si="209"/>
        <v>14</v>
      </c>
      <c r="CJ132" s="191">
        <f t="shared" ref="CJ132:CJ154" si="262">CG132</f>
        <v>1</v>
      </c>
      <c r="CK132" s="195">
        <f t="shared" ref="CK132:CK154" si="263">CH132</f>
        <v>1</v>
      </c>
      <c r="CL132" s="195">
        <f t="shared" ref="CL132:CL154" si="264">IF(CK132&gt;=2,2,1)</f>
        <v>1</v>
      </c>
      <c r="CM132" s="197">
        <f t="shared" si="249"/>
        <v>12.886363636363637</v>
      </c>
      <c r="CN132" s="198">
        <f t="shared" si="253"/>
        <v>30</v>
      </c>
      <c r="CO132" s="198">
        <f t="shared" ref="CO132:CO154" si="265">BD132+BG132+BJ132+BQ132+BT132+CA132+CH132</f>
        <v>6.666666666666667</v>
      </c>
      <c r="CP132" s="198">
        <f t="shared" ref="CP132:CP154" si="266">IF(CO132&gt;=8,2,1)</f>
        <v>1</v>
      </c>
      <c r="CQ132" s="235" t="str">
        <f t="shared" si="250"/>
        <v xml:space="preserve">ناجح (ة) الدورة الاولى  </v>
      </c>
      <c r="CR132" s="244">
        <f t="shared" si="211"/>
        <v>12.109848484848484</v>
      </c>
      <c r="CS132" s="34">
        <f t="shared" si="212"/>
        <v>60</v>
      </c>
      <c r="CT132" s="30" t="str">
        <f t="shared" si="213"/>
        <v xml:space="preserve">ناجح (ة) الدورة الاولى  </v>
      </c>
    </row>
    <row r="133" spans="1:98" s="28" customFormat="1" ht="14.1" customHeight="1">
      <c r="A133" s="101"/>
      <c r="B133" s="39">
        <v>6</v>
      </c>
      <c r="C133" s="80" t="s">
        <v>174</v>
      </c>
      <c r="D133" s="80" t="s">
        <v>175</v>
      </c>
      <c r="E133" s="77" t="str">
        <f t="shared" si="201"/>
        <v>بوقارين</v>
      </c>
      <c r="F133" s="77" t="str">
        <f t="shared" si="201"/>
        <v xml:space="preserve"> سلوى</v>
      </c>
      <c r="G133" s="12">
        <v>27.75</v>
      </c>
      <c r="H133" s="9">
        <f t="shared" si="214"/>
        <v>6</v>
      </c>
      <c r="I133" s="9">
        <v>1</v>
      </c>
      <c r="J133" s="19">
        <v>20</v>
      </c>
      <c r="K133" s="9">
        <f t="shared" si="215"/>
        <v>6</v>
      </c>
      <c r="L133" s="9">
        <v>1</v>
      </c>
      <c r="M133" s="7">
        <v>29.5</v>
      </c>
      <c r="N133" s="9">
        <f t="shared" si="216"/>
        <v>6</v>
      </c>
      <c r="O133" s="9">
        <v>1</v>
      </c>
      <c r="P133" s="5">
        <f t="shared" si="217"/>
        <v>12.875</v>
      </c>
      <c r="Q133" s="53">
        <f t="shared" si="218"/>
        <v>18</v>
      </c>
      <c r="R133" s="53">
        <f t="shared" si="219"/>
        <v>3</v>
      </c>
      <c r="S133" s="53">
        <f t="shared" si="220"/>
        <v>1</v>
      </c>
      <c r="T133" s="7">
        <v>24.5</v>
      </c>
      <c r="U133" s="9">
        <f t="shared" si="221"/>
        <v>5</v>
      </c>
      <c r="V133" s="9">
        <v>1</v>
      </c>
      <c r="W133" s="12">
        <v>29</v>
      </c>
      <c r="X133" s="9">
        <f t="shared" si="222"/>
        <v>4</v>
      </c>
      <c r="Y133" s="9">
        <v>1</v>
      </c>
      <c r="Z133" s="126">
        <f t="shared" si="223"/>
        <v>13.375</v>
      </c>
      <c r="AA133" s="8">
        <f t="shared" si="224"/>
        <v>9</v>
      </c>
      <c r="AB133" s="8">
        <f t="shared" si="225"/>
        <v>2</v>
      </c>
      <c r="AC133" s="8">
        <f t="shared" si="226"/>
        <v>1</v>
      </c>
      <c r="AD133" s="151">
        <v>15.25</v>
      </c>
      <c r="AE133" s="9">
        <f t="shared" si="227"/>
        <v>2</v>
      </c>
      <c r="AF133" s="9">
        <v>1</v>
      </c>
      <c r="AG133" s="5">
        <f t="shared" si="202"/>
        <v>15.25</v>
      </c>
      <c r="AH133" s="8">
        <f t="shared" si="228"/>
        <v>2</v>
      </c>
      <c r="AI133" s="8">
        <f t="shared" si="229"/>
        <v>1</v>
      </c>
      <c r="AJ133" s="8">
        <f t="shared" si="230"/>
        <v>1</v>
      </c>
      <c r="AK133" s="55">
        <v>17.37</v>
      </c>
      <c r="AL133" s="9">
        <f t="shared" si="231"/>
        <v>1</v>
      </c>
      <c r="AM133" s="9">
        <v>1</v>
      </c>
      <c r="AN133" s="5">
        <f t="shared" si="203"/>
        <v>17.37</v>
      </c>
      <c r="AO133" s="8">
        <f t="shared" si="232"/>
        <v>1</v>
      </c>
      <c r="AP133" s="8">
        <f t="shared" si="233"/>
        <v>1</v>
      </c>
      <c r="AQ133" s="8">
        <f t="shared" si="234"/>
        <v>1</v>
      </c>
      <c r="AR133" s="49">
        <f t="shared" si="235"/>
        <v>13.614166666666668</v>
      </c>
      <c r="AS133" s="50">
        <f t="shared" si="236"/>
        <v>30</v>
      </c>
      <c r="AT133" s="50" t="str">
        <f t="shared" si="237"/>
        <v xml:space="preserve">ناجح(ة)  </v>
      </c>
      <c r="AU133" s="50">
        <f t="shared" si="238"/>
        <v>4</v>
      </c>
      <c r="AV133" s="158" t="str">
        <f t="shared" si="204"/>
        <v xml:space="preserve">1 </v>
      </c>
      <c r="AW133" s="56" t="s">
        <v>40</v>
      </c>
      <c r="AX133" s="16"/>
      <c r="AY133" s="70">
        <v>6</v>
      </c>
      <c r="AZ133" s="128" t="str">
        <f t="shared" si="239"/>
        <v>بوقارين</v>
      </c>
      <c r="BA133" s="128" t="str">
        <f t="shared" si="240"/>
        <v xml:space="preserve"> سلوى</v>
      </c>
      <c r="BB133" s="184">
        <v>22.75</v>
      </c>
      <c r="BC133" s="185">
        <f t="shared" si="241"/>
        <v>6</v>
      </c>
      <c r="BD133" s="185">
        <v>1</v>
      </c>
      <c r="BE133" s="184">
        <v>34.5</v>
      </c>
      <c r="BF133" s="185">
        <f t="shared" si="242"/>
        <v>6</v>
      </c>
      <c r="BG133" s="185">
        <v>1</v>
      </c>
      <c r="BH133" s="184">
        <v>10.5</v>
      </c>
      <c r="BI133" s="185">
        <f t="shared" si="243"/>
        <v>0</v>
      </c>
      <c r="BJ133" s="185">
        <v>1</v>
      </c>
      <c r="BK133" s="186">
        <f t="shared" si="244"/>
        <v>11.291666666666666</v>
      </c>
      <c r="BL133" s="187">
        <f t="shared" si="254"/>
        <v>18</v>
      </c>
      <c r="BM133" s="187">
        <f t="shared" si="255"/>
        <v>3</v>
      </c>
      <c r="BN133" s="187">
        <f t="shared" si="256"/>
        <v>1</v>
      </c>
      <c r="BO133" s="184">
        <v>26.75</v>
      </c>
      <c r="BP133" s="185">
        <f t="shared" si="245"/>
        <v>5</v>
      </c>
      <c r="BQ133" s="185">
        <v>1</v>
      </c>
      <c r="BR133" s="184">
        <v>15.5</v>
      </c>
      <c r="BS133" s="185">
        <f t="shared" si="246"/>
        <v>4</v>
      </c>
      <c r="BT133" s="185">
        <f t="shared" si="251"/>
        <v>0.66666666666666663</v>
      </c>
      <c r="BU133" s="199">
        <f t="shared" si="252"/>
        <v>14.083333333333334</v>
      </c>
      <c r="BV133" s="191">
        <f t="shared" si="206"/>
        <v>9</v>
      </c>
      <c r="BW133" s="187">
        <f t="shared" si="257"/>
        <v>1.6666666666666665</v>
      </c>
      <c r="BX133" s="187">
        <f t="shared" si="258"/>
        <v>1</v>
      </c>
      <c r="BY133" s="248">
        <v>3</v>
      </c>
      <c r="BZ133" s="183">
        <f t="shared" si="247"/>
        <v>0</v>
      </c>
      <c r="CA133" s="77">
        <v>1</v>
      </c>
      <c r="CB133" s="186">
        <f t="shared" si="207"/>
        <v>3</v>
      </c>
      <c r="CC133" s="187">
        <f t="shared" si="259"/>
        <v>0</v>
      </c>
      <c r="CD133" s="187">
        <f t="shared" si="260"/>
        <v>1</v>
      </c>
      <c r="CE133" s="187">
        <f t="shared" si="261"/>
        <v>1</v>
      </c>
      <c r="CF133" s="184">
        <v>12</v>
      </c>
      <c r="CG133" s="183">
        <f t="shared" si="248"/>
        <v>1</v>
      </c>
      <c r="CH133" s="77">
        <v>1</v>
      </c>
      <c r="CI133" s="190">
        <f t="shared" si="209"/>
        <v>12</v>
      </c>
      <c r="CJ133" s="191">
        <f t="shared" si="262"/>
        <v>1</v>
      </c>
      <c r="CK133" s="195">
        <f t="shared" si="263"/>
        <v>1</v>
      </c>
      <c r="CL133" s="195">
        <f t="shared" si="264"/>
        <v>1</v>
      </c>
      <c r="CM133" s="197">
        <f t="shared" si="249"/>
        <v>11.363636363636363</v>
      </c>
      <c r="CN133" s="198">
        <f t="shared" si="253"/>
        <v>30</v>
      </c>
      <c r="CO133" s="198">
        <f t="shared" si="265"/>
        <v>6.666666666666667</v>
      </c>
      <c r="CP133" s="198">
        <f t="shared" si="266"/>
        <v>1</v>
      </c>
      <c r="CQ133" s="235" t="str">
        <f t="shared" si="250"/>
        <v xml:space="preserve">ناجح (ة) الدورة الاولى  </v>
      </c>
      <c r="CR133" s="244">
        <f t="shared" si="211"/>
        <v>12.488901515151515</v>
      </c>
      <c r="CS133" s="34">
        <f t="shared" si="212"/>
        <v>60</v>
      </c>
      <c r="CT133" s="30" t="str">
        <f t="shared" si="213"/>
        <v xml:space="preserve">ناجح (ة) الدورة الاولى  </v>
      </c>
    </row>
    <row r="134" spans="1:98" s="42" customFormat="1" ht="14.1" customHeight="1">
      <c r="A134" s="101"/>
      <c r="B134" s="39">
        <v>7</v>
      </c>
      <c r="C134" s="80" t="s">
        <v>176</v>
      </c>
      <c r="D134" s="80" t="s">
        <v>109</v>
      </c>
      <c r="E134" s="77" t="str">
        <f t="shared" si="201"/>
        <v xml:space="preserve">بونعجة </v>
      </c>
      <c r="F134" s="77" t="str">
        <f t="shared" si="201"/>
        <v xml:space="preserve"> شيماء</v>
      </c>
      <c r="G134" s="12">
        <v>23</v>
      </c>
      <c r="H134" s="9">
        <f t="shared" si="214"/>
        <v>6</v>
      </c>
      <c r="I134" s="9">
        <v>1</v>
      </c>
      <c r="J134" s="19">
        <v>14.5</v>
      </c>
      <c r="K134" s="9">
        <f t="shared" si="215"/>
        <v>0</v>
      </c>
      <c r="L134" s="9">
        <v>1</v>
      </c>
      <c r="M134" s="7">
        <v>21.5</v>
      </c>
      <c r="N134" s="9">
        <f t="shared" si="216"/>
        <v>6</v>
      </c>
      <c r="O134" s="9">
        <v>1</v>
      </c>
      <c r="P134" s="5">
        <f t="shared" si="217"/>
        <v>9.8333333333333339</v>
      </c>
      <c r="Q134" s="53">
        <f t="shared" si="218"/>
        <v>12</v>
      </c>
      <c r="R134" s="53">
        <f t="shared" si="219"/>
        <v>3</v>
      </c>
      <c r="S134" s="53">
        <f t="shared" si="220"/>
        <v>1</v>
      </c>
      <c r="T134" s="7">
        <v>14.5</v>
      </c>
      <c r="U134" s="9">
        <f t="shared" si="221"/>
        <v>0</v>
      </c>
      <c r="V134" s="9">
        <v>1</v>
      </c>
      <c r="W134" s="12">
        <v>27</v>
      </c>
      <c r="X134" s="9">
        <f t="shared" si="222"/>
        <v>4</v>
      </c>
      <c r="Y134" s="9">
        <v>1</v>
      </c>
      <c r="Z134" s="126">
        <f t="shared" si="223"/>
        <v>10.375</v>
      </c>
      <c r="AA134" s="8">
        <f t="shared" si="224"/>
        <v>9</v>
      </c>
      <c r="AB134" s="8">
        <f t="shared" si="225"/>
        <v>2</v>
      </c>
      <c r="AC134" s="8">
        <f t="shared" si="226"/>
        <v>1</v>
      </c>
      <c r="AD134" s="151">
        <v>6.75</v>
      </c>
      <c r="AE134" s="9">
        <f t="shared" si="227"/>
        <v>0</v>
      </c>
      <c r="AF134" s="9">
        <v>1</v>
      </c>
      <c r="AG134" s="5">
        <f t="shared" si="202"/>
        <v>6.75</v>
      </c>
      <c r="AH134" s="8">
        <f t="shared" si="228"/>
        <v>0</v>
      </c>
      <c r="AI134" s="8">
        <f t="shared" si="229"/>
        <v>1</v>
      </c>
      <c r="AJ134" s="8">
        <f t="shared" si="230"/>
        <v>1</v>
      </c>
      <c r="AK134" s="55">
        <v>10.25</v>
      </c>
      <c r="AL134" s="9">
        <f t="shared" si="231"/>
        <v>1</v>
      </c>
      <c r="AM134" s="9">
        <v>1</v>
      </c>
      <c r="AN134" s="5">
        <f t="shared" si="203"/>
        <v>10.25</v>
      </c>
      <c r="AO134" s="8">
        <f t="shared" si="232"/>
        <v>1</v>
      </c>
      <c r="AP134" s="8">
        <f t="shared" si="233"/>
        <v>1</v>
      </c>
      <c r="AQ134" s="8">
        <f t="shared" si="234"/>
        <v>1</v>
      </c>
      <c r="AR134" s="49">
        <f t="shared" si="235"/>
        <v>9.7916666666666661</v>
      </c>
      <c r="AS134" s="50">
        <f t="shared" si="236"/>
        <v>22</v>
      </c>
      <c r="AT134" s="50" t="str">
        <f t="shared" si="237"/>
        <v xml:space="preserve">مؤجل (ة) </v>
      </c>
      <c r="AU134" s="50">
        <f t="shared" si="238"/>
        <v>4</v>
      </c>
      <c r="AV134" s="158" t="str">
        <f t="shared" si="204"/>
        <v xml:space="preserve">1 </v>
      </c>
      <c r="AW134" s="56" t="s">
        <v>40</v>
      </c>
      <c r="AX134" s="16"/>
      <c r="AY134" s="22">
        <v>7</v>
      </c>
      <c r="AZ134" s="128" t="str">
        <f t="shared" si="239"/>
        <v xml:space="preserve">بونعجة </v>
      </c>
      <c r="BA134" s="128" t="str">
        <f t="shared" si="240"/>
        <v xml:space="preserve"> شيماء</v>
      </c>
      <c r="BB134" s="184">
        <v>15.75</v>
      </c>
      <c r="BC134" s="185">
        <f>IF(BB134&gt;=20,6,0)</f>
        <v>0</v>
      </c>
      <c r="BD134" s="185">
        <v>1</v>
      </c>
      <c r="BE134" s="184">
        <v>18.5</v>
      </c>
      <c r="BF134" s="185">
        <f>IF(BE134&gt;=20,6,0)</f>
        <v>0</v>
      </c>
      <c r="BG134" s="185">
        <v>1</v>
      </c>
      <c r="BH134" s="184">
        <v>8.5</v>
      </c>
      <c r="BI134" s="185">
        <f>IF(BH134&gt;=20,6,0)</f>
        <v>0</v>
      </c>
      <c r="BJ134" s="185">
        <v>1</v>
      </c>
      <c r="BK134" s="186">
        <f>(BB134+BE134+BH134)/6</f>
        <v>7.125</v>
      </c>
      <c r="BL134" s="187">
        <f>IF(BK134&gt;=10,18,BC134+BF134+BI134)</f>
        <v>0</v>
      </c>
      <c r="BM134" s="187">
        <f>BD134+BG134+BJ134</f>
        <v>3</v>
      </c>
      <c r="BN134" s="187">
        <f>IF(BM134&gt;=4,2,1)</f>
        <v>1</v>
      </c>
      <c r="BO134" s="184">
        <v>23.5</v>
      </c>
      <c r="BP134" s="185">
        <f t="shared" si="245"/>
        <v>5</v>
      </c>
      <c r="BQ134" s="185">
        <v>1</v>
      </c>
      <c r="BR134" s="184">
        <v>15</v>
      </c>
      <c r="BS134" s="185">
        <f>IF(BR134&gt;=10,4,0)</f>
        <v>4</v>
      </c>
      <c r="BT134" s="185">
        <f t="shared" si="251"/>
        <v>0.66666666666666663</v>
      </c>
      <c r="BU134" s="199">
        <f t="shared" si="252"/>
        <v>12.833333333333334</v>
      </c>
      <c r="BV134" s="191">
        <f t="shared" si="206"/>
        <v>9</v>
      </c>
      <c r="BW134" s="187">
        <f>BQ134+BT134</f>
        <v>1.6666666666666665</v>
      </c>
      <c r="BX134" s="187">
        <f>IF(BW134&gt;=3,2,1)</f>
        <v>1</v>
      </c>
      <c r="BY134" s="248">
        <v>7</v>
      </c>
      <c r="BZ134" s="183">
        <f t="shared" si="247"/>
        <v>0</v>
      </c>
      <c r="CA134" s="77">
        <v>1</v>
      </c>
      <c r="CB134" s="186">
        <f t="shared" si="207"/>
        <v>7</v>
      </c>
      <c r="CC134" s="187">
        <f>BZ134</f>
        <v>0</v>
      </c>
      <c r="CD134" s="187">
        <f>CA134</f>
        <v>1</v>
      </c>
      <c r="CE134" s="187">
        <f>IF(CD134&gt;=2,2,1)</f>
        <v>1</v>
      </c>
      <c r="CF134" s="184">
        <v>13.5</v>
      </c>
      <c r="CG134" s="183">
        <f>IF(CF134&gt;=10,1,0)</f>
        <v>1</v>
      </c>
      <c r="CH134" s="77">
        <v>1</v>
      </c>
      <c r="CI134" s="190">
        <f t="shared" si="209"/>
        <v>13.5</v>
      </c>
      <c r="CJ134" s="191">
        <f>CG134</f>
        <v>1</v>
      </c>
      <c r="CK134" s="195">
        <f>CH134</f>
        <v>1</v>
      </c>
      <c r="CL134" s="195">
        <f>IF(CK134&gt;=2,2,1)</f>
        <v>1</v>
      </c>
      <c r="CM134" s="197">
        <f t="shared" si="249"/>
        <v>9.25</v>
      </c>
      <c r="CN134" s="198">
        <f t="shared" si="253"/>
        <v>10</v>
      </c>
      <c r="CO134" s="198">
        <f>BD134+BG134+BJ134+BQ134+BT134+CA134+CH134</f>
        <v>6.666666666666667</v>
      </c>
      <c r="CP134" s="198">
        <f>IF(CO134&gt;=8,2,1)</f>
        <v>1</v>
      </c>
      <c r="CQ134" s="235" t="str">
        <f t="shared" si="250"/>
        <v xml:space="preserve">مؤجل (ة) </v>
      </c>
      <c r="CR134" s="244">
        <f t="shared" si="211"/>
        <v>9.5208333333333321</v>
      </c>
      <c r="CS134" s="34">
        <f t="shared" si="212"/>
        <v>32</v>
      </c>
      <c r="CT134" s="43" t="str">
        <f t="shared" si="213"/>
        <v xml:space="preserve">مؤجل (ة) </v>
      </c>
    </row>
    <row r="135" spans="1:98" s="28" customFormat="1" ht="14.1" customHeight="1">
      <c r="A135" s="101"/>
      <c r="B135" s="39">
        <v>8</v>
      </c>
      <c r="C135" s="80" t="s">
        <v>177</v>
      </c>
      <c r="D135" s="80" t="s">
        <v>178</v>
      </c>
      <c r="E135" s="77" t="str">
        <f t="shared" ref="E135:E157" si="267">C135</f>
        <v xml:space="preserve">تجانية </v>
      </c>
      <c r="F135" s="77" t="str">
        <f t="shared" ref="F135:F157" si="268">D135</f>
        <v>محمد سيف</v>
      </c>
      <c r="G135" s="12">
        <v>27.5</v>
      </c>
      <c r="H135" s="9">
        <f t="shared" si="214"/>
        <v>6</v>
      </c>
      <c r="I135" s="9">
        <v>1</v>
      </c>
      <c r="J135" s="19">
        <v>14.5</v>
      </c>
      <c r="K135" s="9">
        <f t="shared" si="215"/>
        <v>0</v>
      </c>
      <c r="L135" s="9">
        <v>1</v>
      </c>
      <c r="M135" s="7">
        <v>23</v>
      </c>
      <c r="N135" s="9">
        <f t="shared" si="216"/>
        <v>6</v>
      </c>
      <c r="O135" s="9">
        <v>1</v>
      </c>
      <c r="P135" s="5">
        <f t="shared" si="217"/>
        <v>10.833333333333334</v>
      </c>
      <c r="Q135" s="53">
        <f t="shared" si="218"/>
        <v>18</v>
      </c>
      <c r="R135" s="53">
        <f t="shared" si="219"/>
        <v>3</v>
      </c>
      <c r="S135" s="53">
        <f t="shared" si="220"/>
        <v>1</v>
      </c>
      <c r="T135" s="7">
        <v>28.75</v>
      </c>
      <c r="U135" s="9">
        <f t="shared" si="221"/>
        <v>5</v>
      </c>
      <c r="V135" s="9">
        <v>1</v>
      </c>
      <c r="W135" s="12">
        <v>27</v>
      </c>
      <c r="X135" s="9">
        <f t="shared" si="222"/>
        <v>4</v>
      </c>
      <c r="Y135" s="9">
        <v>1</v>
      </c>
      <c r="Z135" s="126">
        <f t="shared" si="223"/>
        <v>13.9375</v>
      </c>
      <c r="AA135" s="8">
        <f t="shared" si="224"/>
        <v>9</v>
      </c>
      <c r="AB135" s="8">
        <f t="shared" si="225"/>
        <v>2</v>
      </c>
      <c r="AC135" s="8">
        <f t="shared" si="226"/>
        <v>1</v>
      </c>
      <c r="AD135" s="151">
        <v>10.25</v>
      </c>
      <c r="AE135" s="9">
        <f t="shared" si="227"/>
        <v>2</v>
      </c>
      <c r="AF135" s="9">
        <v>1</v>
      </c>
      <c r="AG135" s="5">
        <f t="shared" si="202"/>
        <v>10.25</v>
      </c>
      <c r="AH135" s="8">
        <f t="shared" si="228"/>
        <v>2</v>
      </c>
      <c r="AI135" s="8">
        <f t="shared" si="229"/>
        <v>1</v>
      </c>
      <c r="AJ135" s="8">
        <f t="shared" si="230"/>
        <v>1</v>
      </c>
      <c r="AK135" s="55">
        <v>7.75</v>
      </c>
      <c r="AL135" s="9">
        <f t="shared" si="231"/>
        <v>0</v>
      </c>
      <c r="AM135" s="9">
        <v>1</v>
      </c>
      <c r="AN135" s="5">
        <f t="shared" si="203"/>
        <v>7.75</v>
      </c>
      <c r="AO135" s="8">
        <f t="shared" si="232"/>
        <v>0</v>
      </c>
      <c r="AP135" s="8">
        <f t="shared" si="233"/>
        <v>1</v>
      </c>
      <c r="AQ135" s="8">
        <f t="shared" si="234"/>
        <v>1</v>
      </c>
      <c r="AR135" s="49">
        <f t="shared" si="235"/>
        <v>11.5625</v>
      </c>
      <c r="AS135" s="50">
        <f t="shared" si="236"/>
        <v>30</v>
      </c>
      <c r="AT135" s="50" t="str">
        <f t="shared" si="237"/>
        <v xml:space="preserve">ناجح(ة)  </v>
      </c>
      <c r="AU135" s="50">
        <f t="shared" si="238"/>
        <v>4</v>
      </c>
      <c r="AV135" s="158" t="str">
        <f t="shared" si="204"/>
        <v xml:space="preserve">1 </v>
      </c>
      <c r="AW135" s="56" t="s">
        <v>40</v>
      </c>
      <c r="AX135" s="16"/>
      <c r="AY135" s="70">
        <v>8</v>
      </c>
      <c r="AZ135" s="128" t="str">
        <f t="shared" si="239"/>
        <v xml:space="preserve">تجانية </v>
      </c>
      <c r="BA135" s="128" t="str">
        <f t="shared" si="240"/>
        <v>محمد سيف</v>
      </c>
      <c r="BB135" s="184">
        <v>18.5</v>
      </c>
      <c r="BC135" s="185">
        <f t="shared" si="241"/>
        <v>0</v>
      </c>
      <c r="BD135" s="185">
        <v>1</v>
      </c>
      <c r="BE135" s="184">
        <v>25.75</v>
      </c>
      <c r="BF135" s="185">
        <f t="shared" si="242"/>
        <v>6</v>
      </c>
      <c r="BG135" s="185">
        <v>1</v>
      </c>
      <c r="BH135" s="184">
        <v>22</v>
      </c>
      <c r="BI135" s="185">
        <f t="shared" si="243"/>
        <v>6</v>
      </c>
      <c r="BJ135" s="185">
        <v>1</v>
      </c>
      <c r="BK135" s="186">
        <f t="shared" si="244"/>
        <v>11.041666666666666</v>
      </c>
      <c r="BL135" s="187">
        <f t="shared" si="254"/>
        <v>18</v>
      </c>
      <c r="BM135" s="187">
        <f t="shared" si="255"/>
        <v>3</v>
      </c>
      <c r="BN135" s="187">
        <f t="shared" si="256"/>
        <v>1</v>
      </c>
      <c r="BO135" s="184">
        <v>24.75</v>
      </c>
      <c r="BP135" s="185">
        <f t="shared" si="245"/>
        <v>5</v>
      </c>
      <c r="BQ135" s="185">
        <v>1</v>
      </c>
      <c r="BR135" s="184">
        <v>15</v>
      </c>
      <c r="BS135" s="185">
        <f t="shared" si="246"/>
        <v>4</v>
      </c>
      <c r="BT135" s="185">
        <f t="shared" si="251"/>
        <v>0.66666666666666663</v>
      </c>
      <c r="BU135" s="199">
        <f t="shared" si="252"/>
        <v>13.25</v>
      </c>
      <c r="BV135" s="191">
        <f t="shared" si="206"/>
        <v>9</v>
      </c>
      <c r="BW135" s="187">
        <f t="shared" si="257"/>
        <v>1.6666666666666665</v>
      </c>
      <c r="BX135" s="187">
        <f t="shared" si="258"/>
        <v>1</v>
      </c>
      <c r="BY135" s="248">
        <v>4</v>
      </c>
      <c r="BZ135" s="183">
        <f t="shared" si="247"/>
        <v>0</v>
      </c>
      <c r="CA135" s="77">
        <v>1</v>
      </c>
      <c r="CB135" s="186">
        <f t="shared" si="207"/>
        <v>4</v>
      </c>
      <c r="CC135" s="187">
        <f t="shared" si="259"/>
        <v>0</v>
      </c>
      <c r="CD135" s="187">
        <f t="shared" si="260"/>
        <v>1</v>
      </c>
      <c r="CE135" s="187">
        <f t="shared" si="261"/>
        <v>1</v>
      </c>
      <c r="CF135" s="184">
        <v>10.75</v>
      </c>
      <c r="CG135" s="183">
        <f t="shared" si="248"/>
        <v>1</v>
      </c>
      <c r="CH135" s="77">
        <v>1</v>
      </c>
      <c r="CI135" s="190">
        <f t="shared" si="209"/>
        <v>10.75</v>
      </c>
      <c r="CJ135" s="191">
        <f t="shared" si="262"/>
        <v>1</v>
      </c>
      <c r="CK135" s="195">
        <f t="shared" si="263"/>
        <v>1</v>
      </c>
      <c r="CL135" s="195">
        <f t="shared" si="264"/>
        <v>1</v>
      </c>
      <c r="CM135" s="197">
        <f t="shared" si="249"/>
        <v>10.977272727272727</v>
      </c>
      <c r="CN135" s="198">
        <f t="shared" si="253"/>
        <v>30</v>
      </c>
      <c r="CO135" s="198">
        <f t="shared" si="265"/>
        <v>6.666666666666667</v>
      </c>
      <c r="CP135" s="198">
        <f t="shared" si="266"/>
        <v>1</v>
      </c>
      <c r="CQ135" s="235" t="str">
        <f t="shared" si="250"/>
        <v xml:space="preserve">ناجح (ة) الدورة الاولى  </v>
      </c>
      <c r="CR135" s="244">
        <f t="shared" si="211"/>
        <v>11.269886363636363</v>
      </c>
      <c r="CS135" s="34">
        <f t="shared" si="212"/>
        <v>60</v>
      </c>
      <c r="CT135" s="30" t="str">
        <f t="shared" si="213"/>
        <v xml:space="preserve">ناجح (ة) الدورة الاولى  </v>
      </c>
    </row>
    <row r="136" spans="1:98" s="28" customFormat="1" ht="14.1" customHeight="1">
      <c r="A136" s="101"/>
      <c r="B136" s="39">
        <v>9</v>
      </c>
      <c r="C136" s="80" t="s">
        <v>179</v>
      </c>
      <c r="D136" s="80" t="s">
        <v>56</v>
      </c>
      <c r="E136" s="77" t="str">
        <f t="shared" si="267"/>
        <v xml:space="preserve">جابر </v>
      </c>
      <c r="F136" s="77" t="str">
        <f t="shared" si="268"/>
        <v xml:space="preserve"> أسماء</v>
      </c>
      <c r="G136" s="12">
        <v>16</v>
      </c>
      <c r="H136" s="9">
        <f t="shared" si="214"/>
        <v>0</v>
      </c>
      <c r="I136" s="9">
        <v>1</v>
      </c>
      <c r="J136" s="19">
        <v>15.5</v>
      </c>
      <c r="K136" s="9">
        <f t="shared" si="215"/>
        <v>0</v>
      </c>
      <c r="L136" s="9">
        <v>1</v>
      </c>
      <c r="M136" s="7">
        <v>20.5</v>
      </c>
      <c r="N136" s="9">
        <f t="shared" si="216"/>
        <v>6</v>
      </c>
      <c r="O136" s="9">
        <v>1</v>
      </c>
      <c r="P136" s="5">
        <f t="shared" si="217"/>
        <v>8.6666666666666661</v>
      </c>
      <c r="Q136" s="53">
        <f t="shared" si="218"/>
        <v>6</v>
      </c>
      <c r="R136" s="53">
        <f t="shared" si="219"/>
        <v>3</v>
      </c>
      <c r="S136" s="53">
        <f t="shared" si="220"/>
        <v>1</v>
      </c>
      <c r="T136" s="7">
        <v>14.75</v>
      </c>
      <c r="U136" s="9">
        <f t="shared" si="221"/>
        <v>0</v>
      </c>
      <c r="V136" s="9">
        <v>1</v>
      </c>
      <c r="W136" s="12">
        <v>26</v>
      </c>
      <c r="X136" s="9">
        <f t="shared" si="222"/>
        <v>4</v>
      </c>
      <c r="Y136" s="9">
        <v>1</v>
      </c>
      <c r="Z136" s="126">
        <f t="shared" si="223"/>
        <v>10.1875</v>
      </c>
      <c r="AA136" s="8">
        <f t="shared" si="224"/>
        <v>9</v>
      </c>
      <c r="AB136" s="8">
        <f t="shared" si="225"/>
        <v>2</v>
      </c>
      <c r="AC136" s="8">
        <f t="shared" si="226"/>
        <v>1</v>
      </c>
      <c r="AD136" s="151">
        <v>8.75</v>
      </c>
      <c r="AE136" s="9">
        <f t="shared" si="227"/>
        <v>0</v>
      </c>
      <c r="AF136" s="9">
        <v>1</v>
      </c>
      <c r="AG136" s="5">
        <f t="shared" si="202"/>
        <v>8.75</v>
      </c>
      <c r="AH136" s="8">
        <f t="shared" si="228"/>
        <v>0</v>
      </c>
      <c r="AI136" s="8">
        <f t="shared" si="229"/>
        <v>1</v>
      </c>
      <c r="AJ136" s="8">
        <f t="shared" si="230"/>
        <v>1</v>
      </c>
      <c r="AK136" s="55">
        <v>14.25</v>
      </c>
      <c r="AL136" s="9">
        <f t="shared" si="231"/>
        <v>1</v>
      </c>
      <c r="AM136" s="9">
        <v>1</v>
      </c>
      <c r="AN136" s="5">
        <f t="shared" si="203"/>
        <v>14.25</v>
      </c>
      <c r="AO136" s="8">
        <f t="shared" si="232"/>
        <v>1</v>
      </c>
      <c r="AP136" s="8">
        <f t="shared" si="233"/>
        <v>1</v>
      </c>
      <c r="AQ136" s="8">
        <f t="shared" si="234"/>
        <v>1</v>
      </c>
      <c r="AR136" s="49">
        <f t="shared" si="235"/>
        <v>9.6458333333333339</v>
      </c>
      <c r="AS136" s="50">
        <f t="shared" si="236"/>
        <v>16</v>
      </c>
      <c r="AT136" s="50" t="str">
        <f t="shared" si="237"/>
        <v xml:space="preserve">مؤجل (ة) </v>
      </c>
      <c r="AU136" s="50">
        <f t="shared" si="238"/>
        <v>4</v>
      </c>
      <c r="AV136" s="158" t="str">
        <f t="shared" si="204"/>
        <v xml:space="preserve">1 </v>
      </c>
      <c r="AW136" s="56" t="s">
        <v>40</v>
      </c>
      <c r="AX136" s="16"/>
      <c r="AY136" s="22">
        <v>9</v>
      </c>
      <c r="AZ136" s="128" t="str">
        <f t="shared" si="239"/>
        <v xml:space="preserve">جابر </v>
      </c>
      <c r="BA136" s="128" t="str">
        <f t="shared" si="240"/>
        <v xml:space="preserve"> أسماء</v>
      </c>
      <c r="BB136" s="184">
        <v>15</v>
      </c>
      <c r="BC136" s="185">
        <f t="shared" si="241"/>
        <v>0</v>
      </c>
      <c r="BD136" s="185">
        <v>1</v>
      </c>
      <c r="BE136" s="184">
        <v>20</v>
      </c>
      <c r="BF136" s="185">
        <f t="shared" si="242"/>
        <v>6</v>
      </c>
      <c r="BG136" s="185">
        <v>1</v>
      </c>
      <c r="BH136" s="184">
        <v>7</v>
      </c>
      <c r="BI136" s="185">
        <f t="shared" si="243"/>
        <v>0</v>
      </c>
      <c r="BJ136" s="185">
        <v>1</v>
      </c>
      <c r="BK136" s="186">
        <f t="shared" si="244"/>
        <v>7</v>
      </c>
      <c r="BL136" s="187">
        <f t="shared" si="254"/>
        <v>6</v>
      </c>
      <c r="BM136" s="187">
        <f t="shared" si="255"/>
        <v>3</v>
      </c>
      <c r="BN136" s="187">
        <f t="shared" si="256"/>
        <v>1</v>
      </c>
      <c r="BO136" s="184">
        <v>20.5</v>
      </c>
      <c r="BP136" s="185">
        <f t="shared" si="245"/>
        <v>5</v>
      </c>
      <c r="BQ136" s="185">
        <v>1</v>
      </c>
      <c r="BR136" s="184">
        <v>15</v>
      </c>
      <c r="BS136" s="185">
        <f t="shared" si="246"/>
        <v>4</v>
      </c>
      <c r="BT136" s="185">
        <f t="shared" si="251"/>
        <v>0.66666666666666663</v>
      </c>
      <c r="BU136" s="199">
        <f t="shared" si="252"/>
        <v>11.833333333333334</v>
      </c>
      <c r="BV136" s="191">
        <f t="shared" si="206"/>
        <v>9</v>
      </c>
      <c r="BW136" s="187">
        <f t="shared" si="257"/>
        <v>1.6666666666666665</v>
      </c>
      <c r="BX136" s="187">
        <f t="shared" si="258"/>
        <v>1</v>
      </c>
      <c r="BY136" s="248">
        <v>8</v>
      </c>
      <c r="BZ136" s="183">
        <f t="shared" si="247"/>
        <v>0</v>
      </c>
      <c r="CA136" s="77">
        <v>1</v>
      </c>
      <c r="CB136" s="186">
        <f t="shared" si="207"/>
        <v>8</v>
      </c>
      <c r="CC136" s="187">
        <f t="shared" si="259"/>
        <v>0</v>
      </c>
      <c r="CD136" s="187">
        <f t="shared" si="260"/>
        <v>1</v>
      </c>
      <c r="CE136" s="187">
        <f t="shared" si="261"/>
        <v>1</v>
      </c>
      <c r="CF136" s="184">
        <v>12.75</v>
      </c>
      <c r="CG136" s="183">
        <f t="shared" si="248"/>
        <v>1</v>
      </c>
      <c r="CH136" s="77">
        <v>1</v>
      </c>
      <c r="CI136" s="190">
        <f t="shared" si="209"/>
        <v>12.75</v>
      </c>
      <c r="CJ136" s="191">
        <f t="shared" si="262"/>
        <v>1</v>
      </c>
      <c r="CK136" s="195">
        <f t="shared" si="263"/>
        <v>1</v>
      </c>
      <c r="CL136" s="195">
        <f t="shared" si="264"/>
        <v>1</v>
      </c>
      <c r="CM136" s="197">
        <f t="shared" si="249"/>
        <v>8.9318181818181817</v>
      </c>
      <c r="CN136" s="198">
        <f t="shared" si="253"/>
        <v>16</v>
      </c>
      <c r="CO136" s="198">
        <f t="shared" si="265"/>
        <v>6.666666666666667</v>
      </c>
      <c r="CP136" s="198">
        <f t="shared" si="266"/>
        <v>1</v>
      </c>
      <c r="CQ136" s="235" t="str">
        <f t="shared" si="250"/>
        <v xml:space="preserve">مؤجل (ة) </v>
      </c>
      <c r="CR136" s="244">
        <f t="shared" si="211"/>
        <v>9.2888257575757578</v>
      </c>
      <c r="CS136" s="34">
        <f t="shared" si="212"/>
        <v>32</v>
      </c>
      <c r="CT136" s="30" t="str">
        <f t="shared" si="213"/>
        <v xml:space="preserve">مؤجل (ة) </v>
      </c>
    </row>
    <row r="137" spans="1:98" s="28" customFormat="1" ht="14.1" customHeight="1">
      <c r="A137" s="101"/>
      <c r="B137" s="39">
        <v>10</v>
      </c>
      <c r="C137" s="80" t="s">
        <v>180</v>
      </c>
      <c r="D137" s="80" t="s">
        <v>181</v>
      </c>
      <c r="E137" s="77" t="str">
        <f t="shared" si="267"/>
        <v xml:space="preserve">جدي </v>
      </c>
      <c r="F137" s="77" t="str">
        <f t="shared" si="268"/>
        <v xml:space="preserve"> عبد الكريم</v>
      </c>
      <c r="G137" s="12">
        <v>12.5</v>
      </c>
      <c r="H137" s="9">
        <f t="shared" si="214"/>
        <v>0</v>
      </c>
      <c r="I137" s="9">
        <v>1</v>
      </c>
      <c r="J137" s="19">
        <v>17</v>
      </c>
      <c r="K137" s="9">
        <f t="shared" si="215"/>
        <v>0</v>
      </c>
      <c r="L137" s="9">
        <v>1</v>
      </c>
      <c r="M137" s="7">
        <v>17.5</v>
      </c>
      <c r="N137" s="9">
        <f t="shared" si="216"/>
        <v>0</v>
      </c>
      <c r="O137" s="9">
        <v>1</v>
      </c>
      <c r="P137" s="5">
        <f t="shared" si="217"/>
        <v>7.833333333333333</v>
      </c>
      <c r="Q137" s="53">
        <f t="shared" si="218"/>
        <v>0</v>
      </c>
      <c r="R137" s="53">
        <f t="shared" si="219"/>
        <v>3</v>
      </c>
      <c r="S137" s="53">
        <f t="shared" si="220"/>
        <v>1</v>
      </c>
      <c r="T137" s="7">
        <v>20</v>
      </c>
      <c r="U137" s="9">
        <f t="shared" si="221"/>
        <v>5</v>
      </c>
      <c r="V137" s="9">
        <v>1</v>
      </c>
      <c r="W137" s="12">
        <v>22</v>
      </c>
      <c r="X137" s="9">
        <f t="shared" si="222"/>
        <v>4</v>
      </c>
      <c r="Y137" s="9">
        <v>1</v>
      </c>
      <c r="Z137" s="126">
        <f t="shared" si="223"/>
        <v>10.5</v>
      </c>
      <c r="AA137" s="8">
        <f t="shared" si="224"/>
        <v>9</v>
      </c>
      <c r="AB137" s="8">
        <f t="shared" si="225"/>
        <v>2</v>
      </c>
      <c r="AC137" s="8">
        <f t="shared" si="226"/>
        <v>1</v>
      </c>
      <c r="AD137" s="151">
        <v>7.75</v>
      </c>
      <c r="AE137" s="9">
        <f t="shared" si="227"/>
        <v>0</v>
      </c>
      <c r="AF137" s="9">
        <v>1</v>
      </c>
      <c r="AG137" s="5">
        <f t="shared" si="202"/>
        <v>7.75</v>
      </c>
      <c r="AH137" s="8">
        <f t="shared" si="228"/>
        <v>0</v>
      </c>
      <c r="AI137" s="8">
        <f t="shared" si="229"/>
        <v>1</v>
      </c>
      <c r="AJ137" s="8">
        <f t="shared" si="230"/>
        <v>1</v>
      </c>
      <c r="AK137" s="55">
        <v>7.75</v>
      </c>
      <c r="AL137" s="9">
        <f t="shared" si="231"/>
        <v>0</v>
      </c>
      <c r="AM137" s="9">
        <v>1</v>
      </c>
      <c r="AN137" s="5">
        <f t="shared" si="203"/>
        <v>7.75</v>
      </c>
      <c r="AO137" s="8">
        <f t="shared" si="232"/>
        <v>0</v>
      </c>
      <c r="AP137" s="8">
        <f t="shared" si="233"/>
        <v>1</v>
      </c>
      <c r="AQ137" s="8">
        <f t="shared" si="234"/>
        <v>1</v>
      </c>
      <c r="AR137" s="49">
        <f t="shared" si="235"/>
        <v>8.7083333333333339</v>
      </c>
      <c r="AS137" s="50">
        <f t="shared" si="236"/>
        <v>9</v>
      </c>
      <c r="AT137" s="50" t="str">
        <f t="shared" si="237"/>
        <v xml:space="preserve">مؤجل (ة) </v>
      </c>
      <c r="AU137" s="50">
        <f t="shared" si="238"/>
        <v>4</v>
      </c>
      <c r="AV137" s="158" t="str">
        <f t="shared" si="204"/>
        <v xml:space="preserve">1 </v>
      </c>
      <c r="AW137" s="56" t="s">
        <v>40</v>
      </c>
      <c r="AX137" s="16"/>
      <c r="AY137" s="70">
        <v>10</v>
      </c>
      <c r="AZ137" s="128" t="str">
        <f t="shared" si="239"/>
        <v xml:space="preserve">جدي </v>
      </c>
      <c r="BA137" s="128" t="str">
        <f t="shared" si="240"/>
        <v xml:space="preserve"> عبد الكريم</v>
      </c>
      <c r="BB137" s="184">
        <v>12</v>
      </c>
      <c r="BC137" s="185">
        <f t="shared" si="241"/>
        <v>0</v>
      </c>
      <c r="BD137" s="185">
        <v>1</v>
      </c>
      <c r="BE137" s="184">
        <v>17.5</v>
      </c>
      <c r="BF137" s="185">
        <f t="shared" si="242"/>
        <v>0</v>
      </c>
      <c r="BG137" s="185">
        <v>1</v>
      </c>
      <c r="BH137" s="184">
        <v>10.5</v>
      </c>
      <c r="BI137" s="185">
        <f t="shared" si="243"/>
        <v>0</v>
      </c>
      <c r="BJ137" s="185">
        <v>1</v>
      </c>
      <c r="BK137" s="186">
        <f t="shared" si="244"/>
        <v>6.666666666666667</v>
      </c>
      <c r="BL137" s="187">
        <f t="shared" si="254"/>
        <v>0</v>
      </c>
      <c r="BM137" s="187">
        <f t="shared" si="255"/>
        <v>3</v>
      </c>
      <c r="BN137" s="187">
        <f t="shared" si="256"/>
        <v>1</v>
      </c>
      <c r="BO137" s="184">
        <v>12.75</v>
      </c>
      <c r="BP137" s="185">
        <f t="shared" si="245"/>
        <v>0</v>
      </c>
      <c r="BQ137" s="185">
        <v>1</v>
      </c>
      <c r="BR137" s="184">
        <v>15.5</v>
      </c>
      <c r="BS137" s="185">
        <f t="shared" si="246"/>
        <v>4</v>
      </c>
      <c r="BT137" s="185">
        <f t="shared" si="251"/>
        <v>0.66666666666666663</v>
      </c>
      <c r="BU137" s="199">
        <f t="shared" si="252"/>
        <v>9.4166666666666661</v>
      </c>
      <c r="BV137" s="191">
        <f t="shared" si="206"/>
        <v>4</v>
      </c>
      <c r="BW137" s="187">
        <f t="shared" si="257"/>
        <v>1.6666666666666665</v>
      </c>
      <c r="BX137" s="187">
        <f t="shared" si="258"/>
        <v>1</v>
      </c>
      <c r="BY137" s="248">
        <v>4</v>
      </c>
      <c r="BZ137" s="183">
        <f t="shared" si="247"/>
        <v>0</v>
      </c>
      <c r="CA137" s="77">
        <v>1</v>
      </c>
      <c r="CB137" s="186">
        <f t="shared" si="207"/>
        <v>4</v>
      </c>
      <c r="CC137" s="187">
        <f t="shared" si="259"/>
        <v>0</v>
      </c>
      <c r="CD137" s="187">
        <f t="shared" si="260"/>
        <v>1</v>
      </c>
      <c r="CE137" s="187">
        <f t="shared" si="261"/>
        <v>1</v>
      </c>
      <c r="CF137" s="184">
        <v>12.75</v>
      </c>
      <c r="CG137" s="183">
        <f t="shared" si="248"/>
        <v>1</v>
      </c>
      <c r="CH137" s="77">
        <v>1</v>
      </c>
      <c r="CI137" s="190">
        <f t="shared" si="209"/>
        <v>12.75</v>
      </c>
      <c r="CJ137" s="191">
        <f t="shared" si="262"/>
        <v>1</v>
      </c>
      <c r="CK137" s="195">
        <f t="shared" si="263"/>
        <v>1</v>
      </c>
      <c r="CL137" s="195">
        <f t="shared" si="264"/>
        <v>1</v>
      </c>
      <c r="CM137" s="197">
        <f t="shared" si="249"/>
        <v>7.7272727272727275</v>
      </c>
      <c r="CN137" s="198">
        <f t="shared" si="253"/>
        <v>5</v>
      </c>
      <c r="CO137" s="198">
        <f t="shared" si="265"/>
        <v>6.666666666666667</v>
      </c>
      <c r="CP137" s="198">
        <f t="shared" si="266"/>
        <v>1</v>
      </c>
      <c r="CQ137" s="235" t="str">
        <f t="shared" si="250"/>
        <v xml:space="preserve">مؤجل (ة) </v>
      </c>
      <c r="CR137" s="244">
        <f t="shared" si="211"/>
        <v>8.2178030303030312</v>
      </c>
      <c r="CS137" s="34">
        <f t="shared" si="212"/>
        <v>14</v>
      </c>
      <c r="CT137" s="30" t="str">
        <f t="shared" si="213"/>
        <v xml:space="preserve">مؤجل (ة) </v>
      </c>
    </row>
    <row r="138" spans="1:98" s="28" customFormat="1" ht="14.1" customHeight="1">
      <c r="A138" s="101"/>
      <c r="B138" s="39">
        <v>11</v>
      </c>
      <c r="C138" s="80" t="s">
        <v>298</v>
      </c>
      <c r="D138" s="80" t="s">
        <v>205</v>
      </c>
      <c r="E138" s="77" t="str">
        <f t="shared" si="267"/>
        <v>حماني    م</v>
      </c>
      <c r="F138" s="77" t="str">
        <f t="shared" si="268"/>
        <v>عديلة</v>
      </c>
      <c r="G138" s="12">
        <v>21.25</v>
      </c>
      <c r="H138" s="9">
        <f>IF(G138&gt;=20,6,0)</f>
        <v>6</v>
      </c>
      <c r="I138" s="9">
        <v>1</v>
      </c>
      <c r="J138" s="19">
        <v>14.5</v>
      </c>
      <c r="K138" s="9">
        <f>IF(J138=20,6,0)</f>
        <v>0</v>
      </c>
      <c r="L138" s="9">
        <v>1</v>
      </c>
      <c r="M138" s="7">
        <v>14</v>
      </c>
      <c r="N138" s="9">
        <f>IF(M138&gt;=20,6,0)</f>
        <v>0</v>
      </c>
      <c r="O138" s="9">
        <v>1</v>
      </c>
      <c r="P138" s="5">
        <f>(G138+J138+M138)/6</f>
        <v>8.2916666666666661</v>
      </c>
      <c r="Q138" s="53">
        <f>IF(P138&gt;=10,18,H138+K138+N138)</f>
        <v>6</v>
      </c>
      <c r="R138" s="53">
        <f>I138+L138+O138</f>
        <v>3</v>
      </c>
      <c r="S138" s="53">
        <f>IF(R138&gt;=4,2,1)</f>
        <v>1</v>
      </c>
      <c r="T138" s="7">
        <v>15</v>
      </c>
      <c r="U138" s="9">
        <f>IF(T138&gt;=20,5,0)</f>
        <v>0</v>
      </c>
      <c r="V138" s="9">
        <v>1</v>
      </c>
      <c r="W138" s="92">
        <v>27</v>
      </c>
      <c r="X138" s="9">
        <f t="shared" si="222"/>
        <v>4</v>
      </c>
      <c r="Y138" s="9">
        <v>1</v>
      </c>
      <c r="Z138" s="126">
        <f>(T138+W138)/4</f>
        <v>10.5</v>
      </c>
      <c r="AA138" s="8">
        <f>IF(Z138&gt;=10,9,U138+X138)</f>
        <v>9</v>
      </c>
      <c r="AB138" s="8">
        <f>V138+Y138</f>
        <v>2</v>
      </c>
      <c r="AC138" s="8">
        <f>IF(AB138&gt;=3,2,1)</f>
        <v>1</v>
      </c>
      <c r="AD138" s="152">
        <v>10.88</v>
      </c>
      <c r="AE138" s="9">
        <f>IF(AD138&gt;=10,2,0)</f>
        <v>2</v>
      </c>
      <c r="AF138" s="9">
        <v>1</v>
      </c>
      <c r="AG138" s="5">
        <f t="shared" si="202"/>
        <v>10.88</v>
      </c>
      <c r="AH138" s="8">
        <f>IF(AG138&gt;=10,2,0)</f>
        <v>2</v>
      </c>
      <c r="AI138" s="8">
        <f>AF138</f>
        <v>1</v>
      </c>
      <c r="AJ138" s="8">
        <f>IF(AI138&gt;=2,2,1)</f>
        <v>1</v>
      </c>
      <c r="AK138" s="93">
        <v>10.5</v>
      </c>
      <c r="AL138" s="9">
        <f>IF(AK138&gt;=10,1,0)</f>
        <v>1</v>
      </c>
      <c r="AM138" s="9">
        <v>1</v>
      </c>
      <c r="AN138" s="5">
        <f t="shared" si="203"/>
        <v>10.5</v>
      </c>
      <c r="AO138" s="8">
        <f>IF(AN138&gt;=10,1,0)</f>
        <v>1</v>
      </c>
      <c r="AP138" s="8">
        <f>AM138</f>
        <v>1</v>
      </c>
      <c r="AQ138" s="8">
        <f>IF(AP138&gt;=2,2,1)</f>
        <v>1</v>
      </c>
      <c r="AR138" s="49">
        <f>(G138+J138+M138+T138+W138+AD138+AK138)/12</f>
        <v>9.4275000000000002</v>
      </c>
      <c r="AS138" s="50">
        <f>IF(AR138&gt;=10,30,AO138+AH138+AA138+Q138)</f>
        <v>18</v>
      </c>
      <c r="AT138" s="50" t="str">
        <f>IF(AR138&gt;=10,"ناجح(ة)  ",IF(AR138&lt;10,"مؤجل (ة) "))</f>
        <v xml:space="preserve">مؤجل (ة) </v>
      </c>
      <c r="AU138" s="50">
        <f>AQ138+AJ138+AC138+S138</f>
        <v>4</v>
      </c>
      <c r="AV138" s="158" t="str">
        <f t="shared" si="204"/>
        <v xml:space="preserve">1 </v>
      </c>
      <c r="AW138" s="56" t="s">
        <v>40</v>
      </c>
      <c r="AX138" s="16"/>
      <c r="AY138" s="22">
        <v>11</v>
      </c>
      <c r="AZ138" s="128" t="str">
        <f t="shared" si="239"/>
        <v>حماني    م</v>
      </c>
      <c r="BA138" s="128" t="str">
        <f t="shared" si="240"/>
        <v>عديلة</v>
      </c>
      <c r="BB138" s="184">
        <v>14</v>
      </c>
      <c r="BC138" s="185">
        <f>IF(BB138&gt;=20,6,0)</f>
        <v>0</v>
      </c>
      <c r="BD138" s="185">
        <v>1</v>
      </c>
      <c r="BE138" s="184">
        <v>15.5</v>
      </c>
      <c r="BF138" s="185">
        <f>IF(BE138&gt;=20,6,0)</f>
        <v>0</v>
      </c>
      <c r="BG138" s="185">
        <v>1</v>
      </c>
      <c r="BH138" s="188">
        <v>22.5</v>
      </c>
      <c r="BI138" s="185">
        <f>IF(BH138&gt;=20,6,0)</f>
        <v>6</v>
      </c>
      <c r="BJ138" s="185">
        <v>1</v>
      </c>
      <c r="BK138" s="186">
        <f>(BB138+BE138+BH138)/6</f>
        <v>8.6666666666666661</v>
      </c>
      <c r="BL138" s="187">
        <f>IF(BK138&gt;=10,18,BC138+BF138+BI138)</f>
        <v>6</v>
      </c>
      <c r="BM138" s="187">
        <f>BD138+BG138+BJ138</f>
        <v>3</v>
      </c>
      <c r="BN138" s="187">
        <f>IF(BM138&gt;=4,2,1)</f>
        <v>1</v>
      </c>
      <c r="BO138" s="188">
        <v>20</v>
      </c>
      <c r="BP138" s="185">
        <f t="shared" si="245"/>
        <v>5</v>
      </c>
      <c r="BQ138" s="185">
        <v>1</v>
      </c>
      <c r="BR138" s="188">
        <v>14</v>
      </c>
      <c r="BS138" s="185">
        <f>IF(BR138&gt;=10,4,0)</f>
        <v>4</v>
      </c>
      <c r="BT138" s="185">
        <f t="shared" si="251"/>
        <v>0.66666666666666663</v>
      </c>
      <c r="BU138" s="199">
        <f t="shared" si="252"/>
        <v>11.333333333333334</v>
      </c>
      <c r="BV138" s="191">
        <f t="shared" si="206"/>
        <v>9</v>
      </c>
      <c r="BW138" s="187">
        <f>BQ138+BT138</f>
        <v>1.6666666666666665</v>
      </c>
      <c r="BX138" s="187">
        <f>IF(BW138&gt;=3,2,1)</f>
        <v>1</v>
      </c>
      <c r="BY138" s="250">
        <v>10</v>
      </c>
      <c r="BZ138" s="183">
        <f>IF(BY138&gt;=10,2,0)</f>
        <v>2</v>
      </c>
      <c r="CA138" s="77">
        <v>1</v>
      </c>
      <c r="CB138" s="186">
        <f t="shared" si="207"/>
        <v>10</v>
      </c>
      <c r="CC138" s="187">
        <f>BZ138</f>
        <v>2</v>
      </c>
      <c r="CD138" s="187">
        <f>CA138</f>
        <v>1</v>
      </c>
      <c r="CE138" s="187">
        <f>IF(CD138&gt;=2,2,1)</f>
        <v>1</v>
      </c>
      <c r="CF138" s="188">
        <v>13.25</v>
      </c>
      <c r="CG138" s="183">
        <f>IF(CF138&gt;=10,1,0)</f>
        <v>1</v>
      </c>
      <c r="CH138" s="77">
        <v>1</v>
      </c>
      <c r="CI138" s="190">
        <f t="shared" si="209"/>
        <v>13.25</v>
      </c>
      <c r="CJ138" s="191">
        <f>CG138</f>
        <v>1</v>
      </c>
      <c r="CK138" s="195">
        <f>CH138</f>
        <v>1</v>
      </c>
      <c r="CL138" s="195">
        <f>IF(CK138&gt;=2,2,1)</f>
        <v>1</v>
      </c>
      <c r="CM138" s="197">
        <f t="shared" si="249"/>
        <v>9.9318181818181817</v>
      </c>
      <c r="CN138" s="198">
        <f t="shared" si="253"/>
        <v>18</v>
      </c>
      <c r="CO138" s="198">
        <f>BD138+BG138+BJ138+BQ138+BT138+CA138+CH138</f>
        <v>6.666666666666667</v>
      </c>
      <c r="CP138" s="198">
        <f>IF(CO138&gt;=8,2,1)</f>
        <v>1</v>
      </c>
      <c r="CQ138" s="235" t="str">
        <f t="shared" si="250"/>
        <v xml:space="preserve">مؤجل (ة) </v>
      </c>
      <c r="CR138" s="244">
        <f t="shared" si="211"/>
        <v>9.6796590909090909</v>
      </c>
      <c r="CS138" s="34">
        <f t="shared" si="212"/>
        <v>36</v>
      </c>
      <c r="CT138" s="30" t="str">
        <f t="shared" si="213"/>
        <v xml:space="preserve">مؤجل (ة) </v>
      </c>
    </row>
    <row r="139" spans="1:98" s="28" customFormat="1" ht="14.1" customHeight="1">
      <c r="A139" s="101"/>
      <c r="B139" s="39">
        <v>12</v>
      </c>
      <c r="C139" s="80" t="s">
        <v>182</v>
      </c>
      <c r="D139" s="80" t="s">
        <v>183</v>
      </c>
      <c r="E139" s="77" t="str">
        <f t="shared" si="267"/>
        <v>خاوة</v>
      </c>
      <c r="F139" s="77" t="str">
        <f t="shared" si="268"/>
        <v xml:space="preserve"> ابتسام</v>
      </c>
      <c r="G139" s="12">
        <v>20</v>
      </c>
      <c r="H139" s="9">
        <f t="shared" si="214"/>
        <v>6</v>
      </c>
      <c r="I139" s="9">
        <v>1</v>
      </c>
      <c r="J139" s="19">
        <v>15.5</v>
      </c>
      <c r="K139" s="9">
        <f t="shared" si="215"/>
        <v>0</v>
      </c>
      <c r="L139" s="9">
        <v>1</v>
      </c>
      <c r="M139" s="7">
        <v>20.5</v>
      </c>
      <c r="N139" s="9">
        <f t="shared" si="216"/>
        <v>6</v>
      </c>
      <c r="O139" s="9">
        <v>1</v>
      </c>
      <c r="P139" s="5">
        <f t="shared" si="217"/>
        <v>9.3333333333333339</v>
      </c>
      <c r="Q139" s="53">
        <f t="shared" si="218"/>
        <v>12</v>
      </c>
      <c r="R139" s="53">
        <f t="shared" si="219"/>
        <v>3</v>
      </c>
      <c r="S139" s="53">
        <f t="shared" si="220"/>
        <v>1</v>
      </c>
      <c r="T139" s="7">
        <v>16.75</v>
      </c>
      <c r="U139" s="9">
        <f t="shared" si="221"/>
        <v>0</v>
      </c>
      <c r="V139" s="9">
        <v>1</v>
      </c>
      <c r="W139" s="12">
        <v>28</v>
      </c>
      <c r="X139" s="9">
        <f t="shared" si="222"/>
        <v>4</v>
      </c>
      <c r="Y139" s="9">
        <v>1</v>
      </c>
      <c r="Z139" s="126">
        <f t="shared" si="223"/>
        <v>11.1875</v>
      </c>
      <c r="AA139" s="8">
        <f t="shared" si="224"/>
        <v>9</v>
      </c>
      <c r="AB139" s="8">
        <f t="shared" si="225"/>
        <v>2</v>
      </c>
      <c r="AC139" s="8">
        <f t="shared" si="226"/>
        <v>1</v>
      </c>
      <c r="AD139" s="151">
        <v>6.25</v>
      </c>
      <c r="AE139" s="9">
        <f t="shared" si="227"/>
        <v>0</v>
      </c>
      <c r="AF139" s="9">
        <v>1</v>
      </c>
      <c r="AG139" s="5">
        <f t="shared" si="202"/>
        <v>6.25</v>
      </c>
      <c r="AH139" s="8">
        <f t="shared" si="228"/>
        <v>0</v>
      </c>
      <c r="AI139" s="8">
        <f t="shared" si="229"/>
        <v>1</v>
      </c>
      <c r="AJ139" s="8">
        <f t="shared" si="230"/>
        <v>1</v>
      </c>
      <c r="AK139" s="55">
        <v>7.75</v>
      </c>
      <c r="AL139" s="9">
        <f t="shared" si="231"/>
        <v>0</v>
      </c>
      <c r="AM139" s="9">
        <v>1</v>
      </c>
      <c r="AN139" s="5">
        <f t="shared" si="203"/>
        <v>7.75</v>
      </c>
      <c r="AO139" s="8">
        <f t="shared" si="232"/>
        <v>0</v>
      </c>
      <c r="AP139" s="8">
        <f t="shared" si="233"/>
        <v>1</v>
      </c>
      <c r="AQ139" s="8">
        <f t="shared" si="234"/>
        <v>1</v>
      </c>
      <c r="AR139" s="49">
        <f t="shared" si="235"/>
        <v>9.5625</v>
      </c>
      <c r="AS139" s="50">
        <f t="shared" si="236"/>
        <v>21</v>
      </c>
      <c r="AT139" s="50" t="str">
        <f t="shared" si="237"/>
        <v xml:space="preserve">مؤجل (ة) </v>
      </c>
      <c r="AU139" s="50">
        <f t="shared" si="238"/>
        <v>4</v>
      </c>
      <c r="AV139" s="158" t="str">
        <f t="shared" si="204"/>
        <v xml:space="preserve">1 </v>
      </c>
      <c r="AW139" s="56" t="s">
        <v>40</v>
      </c>
      <c r="AX139" s="16"/>
      <c r="AY139" s="70">
        <v>12</v>
      </c>
      <c r="AZ139" s="128" t="str">
        <f t="shared" si="239"/>
        <v>خاوة</v>
      </c>
      <c r="BA139" s="128" t="str">
        <f t="shared" si="240"/>
        <v xml:space="preserve"> ابتسام</v>
      </c>
      <c r="BB139" s="184">
        <v>18.25</v>
      </c>
      <c r="BC139" s="185">
        <f t="shared" si="241"/>
        <v>0</v>
      </c>
      <c r="BD139" s="185">
        <v>1</v>
      </c>
      <c r="BE139" s="184">
        <v>27.25</v>
      </c>
      <c r="BF139" s="185">
        <f t="shared" si="242"/>
        <v>6</v>
      </c>
      <c r="BG139" s="185">
        <v>1</v>
      </c>
      <c r="BH139" s="184">
        <v>7.5</v>
      </c>
      <c r="BI139" s="185">
        <f t="shared" si="243"/>
        <v>0</v>
      </c>
      <c r="BJ139" s="185">
        <v>1</v>
      </c>
      <c r="BK139" s="186">
        <f t="shared" si="244"/>
        <v>8.8333333333333339</v>
      </c>
      <c r="BL139" s="187">
        <f t="shared" si="254"/>
        <v>6</v>
      </c>
      <c r="BM139" s="187">
        <f t="shared" si="255"/>
        <v>3</v>
      </c>
      <c r="BN139" s="187">
        <f t="shared" si="256"/>
        <v>1</v>
      </c>
      <c r="BO139" s="184">
        <v>20</v>
      </c>
      <c r="BP139" s="185">
        <f t="shared" si="245"/>
        <v>5</v>
      </c>
      <c r="BQ139" s="185">
        <v>1</v>
      </c>
      <c r="BR139" s="184">
        <v>15</v>
      </c>
      <c r="BS139" s="185">
        <f t="shared" si="246"/>
        <v>4</v>
      </c>
      <c r="BT139" s="185">
        <f t="shared" si="251"/>
        <v>0.66666666666666663</v>
      </c>
      <c r="BU139" s="199">
        <f t="shared" si="252"/>
        <v>11.666666666666666</v>
      </c>
      <c r="BV139" s="191">
        <f t="shared" si="206"/>
        <v>9</v>
      </c>
      <c r="BW139" s="187">
        <f t="shared" si="257"/>
        <v>1.6666666666666665</v>
      </c>
      <c r="BX139" s="187">
        <f t="shared" si="258"/>
        <v>1</v>
      </c>
      <c r="BY139" s="248">
        <v>5</v>
      </c>
      <c r="BZ139" s="183">
        <f t="shared" si="247"/>
        <v>0</v>
      </c>
      <c r="CA139" s="77">
        <v>1</v>
      </c>
      <c r="CB139" s="186">
        <f t="shared" si="207"/>
        <v>5</v>
      </c>
      <c r="CC139" s="187">
        <f t="shared" si="259"/>
        <v>0</v>
      </c>
      <c r="CD139" s="187">
        <f t="shared" si="260"/>
        <v>1</v>
      </c>
      <c r="CE139" s="187">
        <f t="shared" si="261"/>
        <v>1</v>
      </c>
      <c r="CF139" s="184">
        <v>7.75</v>
      </c>
      <c r="CG139" s="183">
        <f t="shared" si="248"/>
        <v>0</v>
      </c>
      <c r="CH139" s="77">
        <v>1</v>
      </c>
      <c r="CI139" s="190">
        <f t="shared" si="209"/>
        <v>7.75</v>
      </c>
      <c r="CJ139" s="191">
        <f t="shared" si="262"/>
        <v>0</v>
      </c>
      <c r="CK139" s="195">
        <f t="shared" si="263"/>
        <v>1</v>
      </c>
      <c r="CL139" s="195">
        <f t="shared" si="264"/>
        <v>1</v>
      </c>
      <c r="CM139" s="197">
        <f t="shared" si="249"/>
        <v>9.1590909090909083</v>
      </c>
      <c r="CN139" s="198">
        <f t="shared" si="253"/>
        <v>15</v>
      </c>
      <c r="CO139" s="198">
        <f t="shared" si="265"/>
        <v>6.666666666666667</v>
      </c>
      <c r="CP139" s="198">
        <f t="shared" si="266"/>
        <v>1</v>
      </c>
      <c r="CQ139" s="235" t="str">
        <f t="shared" si="250"/>
        <v xml:space="preserve">مؤجل (ة) </v>
      </c>
      <c r="CR139" s="244">
        <f t="shared" si="211"/>
        <v>9.3607954545454533</v>
      </c>
      <c r="CS139" s="34">
        <f t="shared" si="212"/>
        <v>36</v>
      </c>
      <c r="CT139" s="30" t="str">
        <f t="shared" si="213"/>
        <v xml:space="preserve">مؤجل (ة) </v>
      </c>
    </row>
    <row r="140" spans="1:98" s="28" customFormat="1" ht="14.1" customHeight="1">
      <c r="A140" s="101"/>
      <c r="B140" s="39">
        <v>13</v>
      </c>
      <c r="C140" s="80" t="s">
        <v>184</v>
      </c>
      <c r="D140" s="80" t="s">
        <v>185</v>
      </c>
      <c r="E140" s="77" t="str">
        <f t="shared" si="267"/>
        <v>زواوي</v>
      </c>
      <c r="F140" s="77" t="str">
        <f t="shared" si="268"/>
        <v xml:space="preserve"> نور جيهان</v>
      </c>
      <c r="G140" s="12">
        <v>20</v>
      </c>
      <c r="H140" s="9">
        <f t="shared" si="214"/>
        <v>6</v>
      </c>
      <c r="I140" s="9">
        <v>1</v>
      </c>
      <c r="J140" s="19">
        <v>14</v>
      </c>
      <c r="K140" s="9">
        <f t="shared" si="215"/>
        <v>0</v>
      </c>
      <c r="L140" s="9">
        <v>1</v>
      </c>
      <c r="M140" s="7">
        <v>25.5</v>
      </c>
      <c r="N140" s="9">
        <f t="shared" si="216"/>
        <v>6</v>
      </c>
      <c r="O140" s="9">
        <v>1</v>
      </c>
      <c r="P140" s="5">
        <f t="shared" si="217"/>
        <v>9.9166666666666661</v>
      </c>
      <c r="Q140" s="53">
        <f t="shared" si="218"/>
        <v>12</v>
      </c>
      <c r="R140" s="53">
        <f t="shared" si="219"/>
        <v>3</v>
      </c>
      <c r="S140" s="53">
        <f t="shared" si="220"/>
        <v>1</v>
      </c>
      <c r="T140" s="7">
        <v>20</v>
      </c>
      <c r="U140" s="9">
        <f t="shared" si="221"/>
        <v>5</v>
      </c>
      <c r="V140" s="9">
        <v>1</v>
      </c>
      <c r="W140" s="12">
        <v>27</v>
      </c>
      <c r="X140" s="9">
        <f t="shared" si="222"/>
        <v>4</v>
      </c>
      <c r="Y140" s="9">
        <v>1</v>
      </c>
      <c r="Z140" s="126">
        <f t="shared" si="223"/>
        <v>11.75</v>
      </c>
      <c r="AA140" s="8">
        <f t="shared" si="224"/>
        <v>9</v>
      </c>
      <c r="AB140" s="8">
        <f t="shared" si="225"/>
        <v>2</v>
      </c>
      <c r="AC140" s="8">
        <f t="shared" si="226"/>
        <v>1</v>
      </c>
      <c r="AD140" s="151">
        <v>9</v>
      </c>
      <c r="AE140" s="9">
        <f t="shared" si="227"/>
        <v>0</v>
      </c>
      <c r="AF140" s="9">
        <v>1</v>
      </c>
      <c r="AG140" s="5">
        <f t="shared" si="202"/>
        <v>9</v>
      </c>
      <c r="AH140" s="8">
        <f t="shared" si="228"/>
        <v>0</v>
      </c>
      <c r="AI140" s="8">
        <f t="shared" si="229"/>
        <v>1</v>
      </c>
      <c r="AJ140" s="8">
        <f t="shared" si="230"/>
        <v>1</v>
      </c>
      <c r="AK140" s="55">
        <v>8.75</v>
      </c>
      <c r="AL140" s="9">
        <f t="shared" si="231"/>
        <v>0</v>
      </c>
      <c r="AM140" s="9">
        <v>1</v>
      </c>
      <c r="AN140" s="5">
        <f t="shared" si="203"/>
        <v>8.75</v>
      </c>
      <c r="AO140" s="8">
        <f t="shared" si="232"/>
        <v>0</v>
      </c>
      <c r="AP140" s="8">
        <f t="shared" si="233"/>
        <v>1</v>
      </c>
      <c r="AQ140" s="8">
        <f t="shared" si="234"/>
        <v>1</v>
      </c>
      <c r="AR140" s="49">
        <f t="shared" si="235"/>
        <v>10.354166666666666</v>
      </c>
      <c r="AS140" s="50">
        <f t="shared" si="236"/>
        <v>30</v>
      </c>
      <c r="AT140" s="50" t="str">
        <f t="shared" si="237"/>
        <v xml:space="preserve">ناجح(ة)  </v>
      </c>
      <c r="AU140" s="50">
        <f t="shared" si="238"/>
        <v>4</v>
      </c>
      <c r="AV140" s="158" t="str">
        <f t="shared" si="204"/>
        <v xml:space="preserve">1 </v>
      </c>
      <c r="AW140" s="56" t="s">
        <v>40</v>
      </c>
      <c r="AX140" s="16"/>
      <c r="AY140" s="22">
        <v>13</v>
      </c>
      <c r="AZ140" s="128" t="str">
        <f t="shared" si="239"/>
        <v>زواوي</v>
      </c>
      <c r="BA140" s="128" t="str">
        <f t="shared" si="240"/>
        <v xml:space="preserve"> نور جيهان</v>
      </c>
      <c r="BB140" s="184">
        <v>9.75</v>
      </c>
      <c r="BC140" s="185">
        <f t="shared" si="241"/>
        <v>0</v>
      </c>
      <c r="BD140" s="185">
        <v>1</v>
      </c>
      <c r="BE140" s="184">
        <v>23.5</v>
      </c>
      <c r="BF140" s="185">
        <f t="shared" si="242"/>
        <v>6</v>
      </c>
      <c r="BG140" s="185">
        <v>1</v>
      </c>
      <c r="BH140" s="184">
        <v>8</v>
      </c>
      <c r="BI140" s="185">
        <f t="shared" si="243"/>
        <v>0</v>
      </c>
      <c r="BJ140" s="185">
        <v>1</v>
      </c>
      <c r="BK140" s="186">
        <f t="shared" si="244"/>
        <v>6.875</v>
      </c>
      <c r="BL140" s="187">
        <f t="shared" si="254"/>
        <v>6</v>
      </c>
      <c r="BM140" s="187">
        <f t="shared" si="255"/>
        <v>3</v>
      </c>
      <c r="BN140" s="187">
        <f t="shared" si="256"/>
        <v>1</v>
      </c>
      <c r="BO140" s="184">
        <v>20</v>
      </c>
      <c r="BP140" s="185">
        <f t="shared" si="245"/>
        <v>5</v>
      </c>
      <c r="BQ140" s="185">
        <v>1</v>
      </c>
      <c r="BR140" s="184">
        <v>15</v>
      </c>
      <c r="BS140" s="185">
        <f t="shared" si="246"/>
        <v>4</v>
      </c>
      <c r="BT140" s="185">
        <f t="shared" si="251"/>
        <v>0.66666666666666663</v>
      </c>
      <c r="BU140" s="199">
        <f t="shared" si="252"/>
        <v>11.666666666666666</v>
      </c>
      <c r="BV140" s="191">
        <f t="shared" si="206"/>
        <v>9</v>
      </c>
      <c r="BW140" s="187">
        <f t="shared" si="257"/>
        <v>1.6666666666666665</v>
      </c>
      <c r="BX140" s="187">
        <f t="shared" si="258"/>
        <v>1</v>
      </c>
      <c r="BY140" s="248">
        <v>10</v>
      </c>
      <c r="BZ140" s="183">
        <f t="shared" si="247"/>
        <v>2</v>
      </c>
      <c r="CA140" s="77">
        <v>1</v>
      </c>
      <c r="CB140" s="186">
        <f t="shared" si="207"/>
        <v>10</v>
      </c>
      <c r="CC140" s="187">
        <f t="shared" si="259"/>
        <v>2</v>
      </c>
      <c r="CD140" s="187">
        <f t="shared" si="260"/>
        <v>1</v>
      </c>
      <c r="CE140" s="187">
        <f t="shared" si="261"/>
        <v>1</v>
      </c>
      <c r="CF140" s="184">
        <v>11.5</v>
      </c>
      <c r="CG140" s="183">
        <f t="shared" si="248"/>
        <v>1</v>
      </c>
      <c r="CH140" s="77">
        <v>1</v>
      </c>
      <c r="CI140" s="190">
        <f t="shared" si="209"/>
        <v>11.5</v>
      </c>
      <c r="CJ140" s="191">
        <f t="shared" si="262"/>
        <v>1</v>
      </c>
      <c r="CK140" s="195">
        <f t="shared" si="263"/>
        <v>1</v>
      </c>
      <c r="CL140" s="195">
        <f t="shared" si="264"/>
        <v>1</v>
      </c>
      <c r="CM140" s="197">
        <f t="shared" si="249"/>
        <v>8.8863636363636367</v>
      </c>
      <c r="CN140" s="198">
        <f t="shared" si="253"/>
        <v>18</v>
      </c>
      <c r="CO140" s="198">
        <f t="shared" si="265"/>
        <v>6.666666666666667</v>
      </c>
      <c r="CP140" s="198">
        <f t="shared" si="266"/>
        <v>1</v>
      </c>
      <c r="CQ140" s="235" t="str">
        <f t="shared" si="250"/>
        <v xml:space="preserve">مؤجل (ة) </v>
      </c>
      <c r="CR140" s="244">
        <f t="shared" si="211"/>
        <v>9.6202651515151523</v>
      </c>
      <c r="CS140" s="34">
        <f t="shared" si="212"/>
        <v>48</v>
      </c>
      <c r="CT140" s="30" t="str">
        <f t="shared" si="213"/>
        <v xml:space="preserve">مؤجل (ة) </v>
      </c>
    </row>
    <row r="141" spans="1:98" s="28" customFormat="1" ht="14.1" customHeight="1">
      <c r="A141" s="101"/>
      <c r="B141" s="39">
        <v>14</v>
      </c>
      <c r="C141" s="80" t="s">
        <v>186</v>
      </c>
      <c r="D141" s="80" t="s">
        <v>187</v>
      </c>
      <c r="E141" s="77" t="str">
        <f t="shared" si="267"/>
        <v>سعد سعود</v>
      </c>
      <c r="F141" s="77" t="str">
        <f t="shared" si="268"/>
        <v>عبد السلام</v>
      </c>
      <c r="G141" s="12">
        <v>20</v>
      </c>
      <c r="H141" s="9">
        <f t="shared" si="214"/>
        <v>6</v>
      </c>
      <c r="I141" s="9">
        <v>1</v>
      </c>
      <c r="J141" s="19">
        <v>26</v>
      </c>
      <c r="K141" s="9">
        <f t="shared" si="215"/>
        <v>0</v>
      </c>
      <c r="L141" s="9">
        <v>1</v>
      </c>
      <c r="M141" s="7">
        <v>25.5</v>
      </c>
      <c r="N141" s="9">
        <f t="shared" si="216"/>
        <v>6</v>
      </c>
      <c r="O141" s="9">
        <v>1</v>
      </c>
      <c r="P141" s="5">
        <f t="shared" si="217"/>
        <v>11.916666666666666</v>
      </c>
      <c r="Q141" s="53">
        <f t="shared" si="218"/>
        <v>18</v>
      </c>
      <c r="R141" s="53">
        <f t="shared" si="219"/>
        <v>3</v>
      </c>
      <c r="S141" s="53">
        <f t="shared" si="220"/>
        <v>1</v>
      </c>
      <c r="T141" s="7">
        <v>20.75</v>
      </c>
      <c r="U141" s="9">
        <f t="shared" si="221"/>
        <v>5</v>
      </c>
      <c r="V141" s="9">
        <v>1</v>
      </c>
      <c r="W141" s="12">
        <v>26</v>
      </c>
      <c r="X141" s="9">
        <f t="shared" si="222"/>
        <v>4</v>
      </c>
      <c r="Y141" s="9">
        <v>1</v>
      </c>
      <c r="Z141" s="126">
        <f t="shared" si="223"/>
        <v>11.6875</v>
      </c>
      <c r="AA141" s="8">
        <f t="shared" si="224"/>
        <v>9</v>
      </c>
      <c r="AB141" s="8">
        <f t="shared" si="225"/>
        <v>2</v>
      </c>
      <c r="AC141" s="8">
        <f t="shared" si="226"/>
        <v>1</v>
      </c>
      <c r="AD141" s="151">
        <v>9</v>
      </c>
      <c r="AE141" s="9">
        <f t="shared" si="227"/>
        <v>0</v>
      </c>
      <c r="AF141" s="9">
        <v>1</v>
      </c>
      <c r="AG141" s="5">
        <f t="shared" si="202"/>
        <v>9</v>
      </c>
      <c r="AH141" s="8">
        <f t="shared" si="228"/>
        <v>0</v>
      </c>
      <c r="AI141" s="8">
        <f t="shared" si="229"/>
        <v>1</v>
      </c>
      <c r="AJ141" s="8">
        <f t="shared" si="230"/>
        <v>1</v>
      </c>
      <c r="AK141" s="55">
        <v>14.25</v>
      </c>
      <c r="AL141" s="9">
        <f t="shared" si="231"/>
        <v>1</v>
      </c>
      <c r="AM141" s="9">
        <v>1</v>
      </c>
      <c r="AN141" s="5">
        <f t="shared" si="203"/>
        <v>14.25</v>
      </c>
      <c r="AO141" s="8">
        <f t="shared" si="232"/>
        <v>1</v>
      </c>
      <c r="AP141" s="8">
        <f t="shared" si="233"/>
        <v>1</v>
      </c>
      <c r="AQ141" s="8">
        <f t="shared" si="234"/>
        <v>1</v>
      </c>
      <c r="AR141" s="49">
        <f t="shared" si="235"/>
        <v>11.791666666666666</v>
      </c>
      <c r="AS141" s="50">
        <f t="shared" si="236"/>
        <v>30</v>
      </c>
      <c r="AT141" s="50" t="str">
        <f t="shared" si="237"/>
        <v xml:space="preserve">ناجح(ة)  </v>
      </c>
      <c r="AU141" s="50">
        <f t="shared" si="238"/>
        <v>4</v>
      </c>
      <c r="AV141" s="158" t="str">
        <f t="shared" si="204"/>
        <v xml:space="preserve">1 </v>
      </c>
      <c r="AW141" s="56" t="s">
        <v>40</v>
      </c>
      <c r="AX141" s="16"/>
      <c r="AY141" s="70">
        <v>14</v>
      </c>
      <c r="AZ141" s="128" t="str">
        <f t="shared" si="239"/>
        <v>سعد سعود</v>
      </c>
      <c r="BA141" s="128" t="str">
        <f t="shared" si="240"/>
        <v>عبد السلام</v>
      </c>
      <c r="BB141" s="184">
        <v>22.25</v>
      </c>
      <c r="BC141" s="185">
        <f t="shared" si="241"/>
        <v>6</v>
      </c>
      <c r="BD141" s="185">
        <v>1</v>
      </c>
      <c r="BE141" s="184">
        <v>20.5</v>
      </c>
      <c r="BF141" s="185">
        <f t="shared" si="242"/>
        <v>6</v>
      </c>
      <c r="BG141" s="185">
        <v>1</v>
      </c>
      <c r="BH141" s="184">
        <v>13</v>
      </c>
      <c r="BI141" s="185">
        <f t="shared" si="243"/>
        <v>0</v>
      </c>
      <c r="BJ141" s="185">
        <v>1</v>
      </c>
      <c r="BK141" s="186">
        <f t="shared" si="244"/>
        <v>9.2916666666666661</v>
      </c>
      <c r="BL141" s="187">
        <f t="shared" si="254"/>
        <v>12</v>
      </c>
      <c r="BM141" s="187">
        <f t="shared" si="255"/>
        <v>3</v>
      </c>
      <c r="BN141" s="187">
        <f t="shared" si="256"/>
        <v>1</v>
      </c>
      <c r="BO141" s="184">
        <v>27.75</v>
      </c>
      <c r="BP141" s="185">
        <f t="shared" si="245"/>
        <v>5</v>
      </c>
      <c r="BQ141" s="185">
        <v>1</v>
      </c>
      <c r="BR141" s="184">
        <v>15</v>
      </c>
      <c r="BS141" s="185">
        <f t="shared" si="246"/>
        <v>4</v>
      </c>
      <c r="BT141" s="185">
        <f t="shared" si="251"/>
        <v>0.66666666666666663</v>
      </c>
      <c r="BU141" s="199">
        <f t="shared" si="252"/>
        <v>14.25</v>
      </c>
      <c r="BV141" s="191">
        <f t="shared" si="206"/>
        <v>9</v>
      </c>
      <c r="BW141" s="187">
        <f t="shared" si="257"/>
        <v>1.6666666666666665</v>
      </c>
      <c r="BX141" s="187">
        <f t="shared" si="258"/>
        <v>1</v>
      </c>
      <c r="BY141" s="248">
        <v>10</v>
      </c>
      <c r="BZ141" s="183">
        <f t="shared" si="247"/>
        <v>2</v>
      </c>
      <c r="CA141" s="77">
        <v>1</v>
      </c>
      <c r="CB141" s="186">
        <f t="shared" si="207"/>
        <v>10</v>
      </c>
      <c r="CC141" s="187">
        <f t="shared" si="259"/>
        <v>2</v>
      </c>
      <c r="CD141" s="187">
        <f t="shared" si="260"/>
        <v>1</v>
      </c>
      <c r="CE141" s="187">
        <f t="shared" si="261"/>
        <v>1</v>
      </c>
      <c r="CF141" s="184">
        <v>17.25</v>
      </c>
      <c r="CG141" s="183">
        <f t="shared" si="248"/>
        <v>1</v>
      </c>
      <c r="CH141" s="77">
        <v>1</v>
      </c>
      <c r="CI141" s="190">
        <f t="shared" si="209"/>
        <v>17.25</v>
      </c>
      <c r="CJ141" s="191">
        <f t="shared" si="262"/>
        <v>1</v>
      </c>
      <c r="CK141" s="195">
        <f t="shared" si="263"/>
        <v>1</v>
      </c>
      <c r="CL141" s="195">
        <f t="shared" si="264"/>
        <v>1</v>
      </c>
      <c r="CM141" s="197">
        <f t="shared" si="249"/>
        <v>11.431818181818182</v>
      </c>
      <c r="CN141" s="198">
        <f t="shared" si="253"/>
        <v>30</v>
      </c>
      <c r="CO141" s="198">
        <f t="shared" si="265"/>
        <v>6.666666666666667</v>
      </c>
      <c r="CP141" s="198">
        <f t="shared" si="266"/>
        <v>1</v>
      </c>
      <c r="CQ141" s="235" t="str">
        <f t="shared" si="250"/>
        <v xml:space="preserve">ناجح (ة) الدورة الاولى  </v>
      </c>
      <c r="CR141" s="244">
        <f t="shared" si="211"/>
        <v>11.611742424242424</v>
      </c>
      <c r="CS141" s="34">
        <f t="shared" si="212"/>
        <v>60</v>
      </c>
      <c r="CT141" s="30" t="str">
        <f t="shared" si="213"/>
        <v xml:space="preserve">ناجح (ة) الدورة الاولى  </v>
      </c>
    </row>
    <row r="142" spans="1:98" s="28" customFormat="1" ht="14.1" customHeight="1">
      <c r="A142" s="101"/>
      <c r="B142" s="39">
        <v>15</v>
      </c>
      <c r="C142" s="80" t="s">
        <v>188</v>
      </c>
      <c r="D142" s="80" t="s">
        <v>189</v>
      </c>
      <c r="E142" s="77" t="str">
        <f t="shared" si="267"/>
        <v>صفاف</v>
      </c>
      <c r="F142" s="77" t="str">
        <f t="shared" si="268"/>
        <v xml:space="preserve"> أمال</v>
      </c>
      <c r="G142" s="367" t="s">
        <v>301</v>
      </c>
      <c r="H142" s="368"/>
      <c r="I142" s="368"/>
      <c r="J142" s="368"/>
      <c r="K142" s="368"/>
      <c r="L142" s="368"/>
      <c r="M142" s="368"/>
      <c r="N142" s="368"/>
      <c r="O142" s="368"/>
      <c r="P142" s="368"/>
      <c r="Q142" s="368"/>
      <c r="R142" s="368"/>
      <c r="S142" s="368"/>
      <c r="T142" s="368"/>
      <c r="U142" s="368"/>
      <c r="V142" s="368"/>
      <c r="W142" s="368"/>
      <c r="X142" s="368"/>
      <c r="Y142" s="368"/>
      <c r="Z142" s="368"/>
      <c r="AA142" s="368"/>
      <c r="AB142" s="368"/>
      <c r="AC142" s="368"/>
      <c r="AD142" s="368"/>
      <c r="AE142" s="368"/>
      <c r="AF142" s="368"/>
      <c r="AG142" s="368"/>
      <c r="AH142" s="368"/>
      <c r="AI142" s="368"/>
      <c r="AJ142" s="368"/>
      <c r="AK142" s="368"/>
      <c r="AL142" s="368"/>
      <c r="AM142" s="368"/>
      <c r="AN142" s="368"/>
      <c r="AO142" s="368"/>
      <c r="AP142" s="368"/>
      <c r="AQ142" s="368"/>
      <c r="AR142" s="368"/>
      <c r="AS142" s="368"/>
      <c r="AT142" s="499"/>
      <c r="AU142" s="50">
        <f t="shared" si="238"/>
        <v>0</v>
      </c>
      <c r="AV142" s="158" t="str">
        <f t="shared" si="204"/>
        <v xml:space="preserve">1 </v>
      </c>
      <c r="AW142" s="56" t="s">
        <v>40</v>
      </c>
      <c r="AX142" s="16"/>
      <c r="AY142" s="22">
        <v>15</v>
      </c>
      <c r="AZ142" s="128" t="str">
        <f t="shared" si="239"/>
        <v>صفاف</v>
      </c>
      <c r="BA142" s="128" t="str">
        <f t="shared" si="240"/>
        <v xml:space="preserve"> أمال</v>
      </c>
      <c r="BB142" s="369" t="s">
        <v>308</v>
      </c>
      <c r="BC142" s="370"/>
      <c r="BD142" s="370"/>
      <c r="BE142" s="370"/>
      <c r="BF142" s="370"/>
      <c r="BG142" s="370"/>
      <c r="BH142" s="370"/>
      <c r="BI142" s="370"/>
      <c r="BJ142" s="370"/>
      <c r="BK142" s="370"/>
      <c r="BL142" s="370"/>
      <c r="BM142" s="370"/>
      <c r="BN142" s="370"/>
      <c r="BO142" s="370"/>
      <c r="BP142" s="370"/>
      <c r="BQ142" s="370"/>
      <c r="BR142" s="370"/>
      <c r="BS142" s="370"/>
      <c r="BT142" s="370"/>
      <c r="BU142" s="370"/>
      <c r="BV142" s="370"/>
      <c r="BW142" s="370"/>
      <c r="BX142" s="370"/>
      <c r="BY142" s="370"/>
      <c r="BZ142" s="370"/>
      <c r="CA142" s="370"/>
      <c r="CB142" s="370"/>
      <c r="CC142" s="370"/>
      <c r="CD142" s="370"/>
      <c r="CE142" s="370"/>
      <c r="CF142" s="370"/>
      <c r="CG142" s="370"/>
      <c r="CH142" s="370"/>
      <c r="CI142" s="370"/>
      <c r="CJ142" s="370"/>
      <c r="CK142" s="370"/>
      <c r="CL142" s="370"/>
      <c r="CM142" s="370"/>
      <c r="CN142" s="370"/>
      <c r="CO142" s="370"/>
      <c r="CP142" s="370"/>
      <c r="CQ142" s="435"/>
      <c r="CR142" s="244">
        <f t="shared" si="211"/>
        <v>0</v>
      </c>
      <c r="CS142" s="34">
        <f t="shared" si="212"/>
        <v>0</v>
      </c>
      <c r="CT142" s="30" t="str">
        <f t="shared" si="213"/>
        <v xml:space="preserve">مؤجل (ة) </v>
      </c>
    </row>
    <row r="143" spans="1:98" s="28" customFormat="1" ht="14.1" customHeight="1">
      <c r="A143" s="101"/>
      <c r="B143" s="39">
        <v>16</v>
      </c>
      <c r="C143" s="80" t="s">
        <v>190</v>
      </c>
      <c r="D143" s="80" t="s">
        <v>191</v>
      </c>
      <c r="E143" s="77" t="str">
        <f t="shared" si="267"/>
        <v xml:space="preserve">طايفي </v>
      </c>
      <c r="F143" s="77" t="str">
        <f t="shared" si="268"/>
        <v xml:space="preserve"> صابرة</v>
      </c>
      <c r="G143" s="12">
        <v>8</v>
      </c>
      <c r="H143" s="9">
        <f t="shared" si="214"/>
        <v>0</v>
      </c>
      <c r="I143" s="9">
        <v>1</v>
      </c>
      <c r="J143" s="19">
        <v>15.5</v>
      </c>
      <c r="K143" s="9">
        <f t="shared" si="215"/>
        <v>0</v>
      </c>
      <c r="L143" s="9">
        <v>1</v>
      </c>
      <c r="M143" s="7">
        <v>15</v>
      </c>
      <c r="N143" s="9">
        <f t="shared" si="216"/>
        <v>0</v>
      </c>
      <c r="O143" s="9">
        <v>1</v>
      </c>
      <c r="P143" s="5">
        <f t="shared" si="217"/>
        <v>6.416666666666667</v>
      </c>
      <c r="Q143" s="53">
        <f t="shared" si="218"/>
        <v>0</v>
      </c>
      <c r="R143" s="53">
        <f t="shared" si="219"/>
        <v>3</v>
      </c>
      <c r="S143" s="53">
        <f t="shared" si="220"/>
        <v>1</v>
      </c>
      <c r="T143" s="7">
        <v>16.5</v>
      </c>
      <c r="U143" s="9">
        <f t="shared" si="221"/>
        <v>0</v>
      </c>
      <c r="V143" s="9">
        <v>1</v>
      </c>
      <c r="W143" s="12">
        <v>25</v>
      </c>
      <c r="X143" s="9">
        <f t="shared" si="222"/>
        <v>4</v>
      </c>
      <c r="Y143" s="9">
        <v>1</v>
      </c>
      <c r="Z143" s="126">
        <f t="shared" si="223"/>
        <v>10.375</v>
      </c>
      <c r="AA143" s="8">
        <f t="shared" si="224"/>
        <v>9</v>
      </c>
      <c r="AB143" s="8">
        <f t="shared" si="225"/>
        <v>2</v>
      </c>
      <c r="AC143" s="8">
        <f t="shared" si="226"/>
        <v>1</v>
      </c>
      <c r="AD143" s="151">
        <v>5.5</v>
      </c>
      <c r="AE143" s="9">
        <f t="shared" si="227"/>
        <v>0</v>
      </c>
      <c r="AF143" s="9">
        <v>1</v>
      </c>
      <c r="AG143" s="5">
        <f t="shared" si="202"/>
        <v>5.5</v>
      </c>
      <c r="AH143" s="8">
        <f t="shared" si="228"/>
        <v>0</v>
      </c>
      <c r="AI143" s="8">
        <f t="shared" si="229"/>
        <v>1</v>
      </c>
      <c r="AJ143" s="8">
        <f t="shared" si="230"/>
        <v>1</v>
      </c>
      <c r="AK143" s="55">
        <v>9.25</v>
      </c>
      <c r="AL143" s="9">
        <f t="shared" si="231"/>
        <v>0</v>
      </c>
      <c r="AM143" s="9">
        <v>1</v>
      </c>
      <c r="AN143" s="5">
        <f t="shared" si="203"/>
        <v>9.25</v>
      </c>
      <c r="AO143" s="8">
        <f t="shared" si="232"/>
        <v>0</v>
      </c>
      <c r="AP143" s="8">
        <f t="shared" si="233"/>
        <v>1</v>
      </c>
      <c r="AQ143" s="8">
        <f t="shared" si="234"/>
        <v>1</v>
      </c>
      <c r="AR143" s="49">
        <f t="shared" si="235"/>
        <v>7.895833333333333</v>
      </c>
      <c r="AS143" s="50">
        <f t="shared" si="236"/>
        <v>9</v>
      </c>
      <c r="AT143" s="50" t="str">
        <f t="shared" si="237"/>
        <v xml:space="preserve">مؤجل (ة) </v>
      </c>
      <c r="AU143" s="50">
        <f t="shared" si="238"/>
        <v>4</v>
      </c>
      <c r="AV143" s="158" t="str">
        <f t="shared" si="204"/>
        <v xml:space="preserve">1 </v>
      </c>
      <c r="AW143" s="56" t="s">
        <v>40</v>
      </c>
      <c r="AX143" s="16"/>
      <c r="AY143" s="70">
        <v>16</v>
      </c>
      <c r="AZ143" s="128" t="str">
        <f t="shared" si="239"/>
        <v xml:space="preserve">طايفي </v>
      </c>
      <c r="BA143" s="128" t="str">
        <f t="shared" si="240"/>
        <v xml:space="preserve"> صابرة</v>
      </c>
      <c r="BB143" s="184">
        <v>6.25</v>
      </c>
      <c r="BC143" s="185">
        <f t="shared" si="241"/>
        <v>0</v>
      </c>
      <c r="BD143" s="185">
        <v>1</v>
      </c>
      <c r="BE143" s="184">
        <v>10</v>
      </c>
      <c r="BF143" s="185">
        <f t="shared" si="242"/>
        <v>0</v>
      </c>
      <c r="BG143" s="185">
        <v>1</v>
      </c>
      <c r="BH143" s="184">
        <v>6</v>
      </c>
      <c r="BI143" s="185">
        <f t="shared" si="243"/>
        <v>0</v>
      </c>
      <c r="BJ143" s="185">
        <v>1</v>
      </c>
      <c r="BK143" s="186">
        <f t="shared" si="244"/>
        <v>3.7083333333333335</v>
      </c>
      <c r="BL143" s="187">
        <f t="shared" si="254"/>
        <v>0</v>
      </c>
      <c r="BM143" s="187">
        <f t="shared" si="255"/>
        <v>3</v>
      </c>
      <c r="BN143" s="187">
        <f t="shared" si="256"/>
        <v>1</v>
      </c>
      <c r="BO143" s="184">
        <v>15.25</v>
      </c>
      <c r="BP143" s="185">
        <f t="shared" si="245"/>
        <v>0</v>
      </c>
      <c r="BQ143" s="185">
        <v>1</v>
      </c>
      <c r="BR143" s="184">
        <v>15</v>
      </c>
      <c r="BS143" s="185">
        <f t="shared" si="246"/>
        <v>4</v>
      </c>
      <c r="BT143" s="185">
        <v>1</v>
      </c>
      <c r="BU143" s="199">
        <f t="shared" ref="BU143:BU155" si="269">(BO143+BR143)/3</f>
        <v>10.083333333333334</v>
      </c>
      <c r="BV143" s="191">
        <f t="shared" si="206"/>
        <v>9</v>
      </c>
      <c r="BW143" s="187">
        <f t="shared" si="257"/>
        <v>2</v>
      </c>
      <c r="BX143" s="187">
        <f t="shared" si="258"/>
        <v>1</v>
      </c>
      <c r="BY143" s="248">
        <v>10</v>
      </c>
      <c r="BZ143" s="183">
        <f t="shared" si="247"/>
        <v>2</v>
      </c>
      <c r="CA143" s="77">
        <v>1</v>
      </c>
      <c r="CB143" s="186">
        <f t="shared" si="207"/>
        <v>10</v>
      </c>
      <c r="CC143" s="187">
        <f t="shared" si="259"/>
        <v>2</v>
      </c>
      <c r="CD143" s="187">
        <f t="shared" si="260"/>
        <v>1</v>
      </c>
      <c r="CE143" s="187">
        <f t="shared" si="261"/>
        <v>1</v>
      </c>
      <c r="CF143" s="184">
        <v>13.75</v>
      </c>
      <c r="CG143" s="183">
        <f t="shared" si="248"/>
        <v>1</v>
      </c>
      <c r="CH143" s="77">
        <v>1</v>
      </c>
      <c r="CI143" s="190">
        <f t="shared" si="209"/>
        <v>13.75</v>
      </c>
      <c r="CJ143" s="191">
        <f t="shared" si="262"/>
        <v>1</v>
      </c>
      <c r="CK143" s="195">
        <f t="shared" si="263"/>
        <v>1</v>
      </c>
      <c r="CL143" s="195">
        <f t="shared" si="264"/>
        <v>1</v>
      </c>
      <c r="CM143" s="197">
        <f t="shared" si="249"/>
        <v>6.9318181818181817</v>
      </c>
      <c r="CN143" s="198">
        <f t="shared" si="253"/>
        <v>12</v>
      </c>
      <c r="CO143" s="198">
        <f t="shared" si="265"/>
        <v>7</v>
      </c>
      <c r="CP143" s="198">
        <f t="shared" si="266"/>
        <v>1</v>
      </c>
      <c r="CQ143" s="235" t="str">
        <f t="shared" si="250"/>
        <v xml:space="preserve">مؤجل (ة) </v>
      </c>
      <c r="CR143" s="244">
        <f t="shared" si="211"/>
        <v>7.4138257575757578</v>
      </c>
      <c r="CS143" s="34">
        <f t="shared" si="212"/>
        <v>21</v>
      </c>
      <c r="CT143" s="30" t="str">
        <f t="shared" si="213"/>
        <v xml:space="preserve">مؤجل (ة) </v>
      </c>
    </row>
    <row r="144" spans="1:98" s="28" customFormat="1" ht="14.1" customHeight="1">
      <c r="A144" s="101"/>
      <c r="B144" s="39">
        <v>17</v>
      </c>
      <c r="C144" s="80" t="s">
        <v>299</v>
      </c>
      <c r="D144" s="80" t="s">
        <v>203</v>
      </c>
      <c r="E144" s="77" t="str">
        <f t="shared" si="267"/>
        <v>عياد    م</v>
      </c>
      <c r="F144" s="77" t="str">
        <f t="shared" si="268"/>
        <v>محمد مروان</v>
      </c>
      <c r="G144" s="12">
        <v>15</v>
      </c>
      <c r="H144" s="9">
        <f>IF(G144&gt;=20,6,0)</f>
        <v>0</v>
      </c>
      <c r="I144" s="9">
        <v>1</v>
      </c>
      <c r="J144" s="19">
        <v>20</v>
      </c>
      <c r="K144" s="9">
        <f>IF(J144=20,6,0)</f>
        <v>6</v>
      </c>
      <c r="L144" s="9">
        <v>1</v>
      </c>
      <c r="M144" s="7">
        <v>13.5</v>
      </c>
      <c r="N144" s="9">
        <f>IF(M144&gt;=20,6,0)</f>
        <v>0</v>
      </c>
      <c r="O144" s="9">
        <v>1</v>
      </c>
      <c r="P144" s="5">
        <f>(G144+J144+M144)/6</f>
        <v>8.0833333333333339</v>
      </c>
      <c r="Q144" s="53">
        <f>IF(P144&gt;=10,18,H144+K144+N144)</f>
        <v>6</v>
      </c>
      <c r="R144" s="53">
        <f>I144+L144+O144</f>
        <v>3</v>
      </c>
      <c r="S144" s="53">
        <f>IF(R144&gt;=4,2,1)</f>
        <v>1</v>
      </c>
      <c r="T144" s="7">
        <v>20.75</v>
      </c>
      <c r="U144" s="9">
        <f>IF(T144&gt;=20,5,0)</f>
        <v>5</v>
      </c>
      <c r="V144" s="9">
        <v>1</v>
      </c>
      <c r="W144" s="92">
        <v>27</v>
      </c>
      <c r="X144" s="9">
        <f>IF(W144&gt;=20,4,0)</f>
        <v>4</v>
      </c>
      <c r="Y144" s="9">
        <v>1</v>
      </c>
      <c r="Z144" s="126">
        <f>(T144+W144)/4</f>
        <v>11.9375</v>
      </c>
      <c r="AA144" s="8">
        <f>IF(Z144&gt;=10,9,U144+X144)</f>
        <v>9</v>
      </c>
      <c r="AB144" s="8">
        <f>V144+Y144</f>
        <v>2</v>
      </c>
      <c r="AC144" s="8">
        <f>IF(AB144&gt;=3,2,1)</f>
        <v>1</v>
      </c>
      <c r="AD144" s="152">
        <v>10.25</v>
      </c>
      <c r="AE144" s="9">
        <f>IF(AD144&gt;=10,2,0)</f>
        <v>2</v>
      </c>
      <c r="AF144" s="9">
        <v>1</v>
      </c>
      <c r="AG144" s="5">
        <f t="shared" si="202"/>
        <v>10.25</v>
      </c>
      <c r="AH144" s="8">
        <f>IF(AG144&gt;=10,2,0)</f>
        <v>2</v>
      </c>
      <c r="AI144" s="8">
        <f>AF144</f>
        <v>1</v>
      </c>
      <c r="AJ144" s="8">
        <f>IF(AI144&gt;=2,2,1)</f>
        <v>1</v>
      </c>
      <c r="AK144" s="55">
        <v>10.119999999999999</v>
      </c>
      <c r="AL144" s="9">
        <f>IF(AK144&gt;=10,1,0)</f>
        <v>1</v>
      </c>
      <c r="AM144" s="9">
        <v>1</v>
      </c>
      <c r="AN144" s="5">
        <f t="shared" si="203"/>
        <v>10.119999999999999</v>
      </c>
      <c r="AO144" s="8">
        <f>IF(AN144&gt;=10,1,0)</f>
        <v>1</v>
      </c>
      <c r="AP144" s="8">
        <f>AM144</f>
        <v>1</v>
      </c>
      <c r="AQ144" s="8">
        <f>IF(AP144&gt;=2,2,1)</f>
        <v>1</v>
      </c>
      <c r="AR144" s="49">
        <f>(G144+J144+M144+T144+W144+AD144+AK144)/12</f>
        <v>9.7183333333333337</v>
      </c>
      <c r="AS144" s="50">
        <f>IF(AR144&gt;=10,30,AO144+AH144+AA144+Q144)</f>
        <v>18</v>
      </c>
      <c r="AT144" s="50" t="str">
        <f>IF(AR144&gt;=10,"ناجح(ة)  ",IF(AR144&lt;10,"مؤجل (ة) "))</f>
        <v xml:space="preserve">مؤجل (ة) </v>
      </c>
      <c r="AU144" s="50">
        <f>AQ144+AJ144+AC144+S144</f>
        <v>4</v>
      </c>
      <c r="AV144" s="158" t="str">
        <f t="shared" si="204"/>
        <v xml:space="preserve">1 </v>
      </c>
      <c r="AW144" s="56" t="s">
        <v>40</v>
      </c>
      <c r="AX144" s="16"/>
      <c r="AY144" s="22">
        <v>17</v>
      </c>
      <c r="AZ144" s="128" t="str">
        <f t="shared" si="239"/>
        <v>عياد    م</v>
      </c>
      <c r="BA144" s="128" t="str">
        <f t="shared" si="240"/>
        <v>محمد مروان</v>
      </c>
      <c r="BB144" s="184">
        <v>14</v>
      </c>
      <c r="BC144" s="185">
        <f>IF(BB144&gt;=20,6,0)</f>
        <v>0</v>
      </c>
      <c r="BD144" s="185">
        <v>1</v>
      </c>
      <c r="BE144" s="184">
        <v>15.25</v>
      </c>
      <c r="BF144" s="185">
        <f>IF(BE144&gt;=20,6,0)</f>
        <v>0</v>
      </c>
      <c r="BG144" s="185">
        <v>1</v>
      </c>
      <c r="BH144" s="184">
        <v>17.5</v>
      </c>
      <c r="BI144" s="185">
        <f>IF(BH144&gt;=20,6,0)</f>
        <v>0</v>
      </c>
      <c r="BJ144" s="185">
        <v>1</v>
      </c>
      <c r="BK144" s="186">
        <f>(BB144+BE144+BH144)/6</f>
        <v>7.791666666666667</v>
      </c>
      <c r="BL144" s="187">
        <f>IF(BK144&gt;=10,18,BC144+BF144+BI144)</f>
        <v>0</v>
      </c>
      <c r="BM144" s="187">
        <f>BD144+BG144+BJ144</f>
        <v>3</v>
      </c>
      <c r="BN144" s="187">
        <f>IF(BM144&gt;=4,2,1)</f>
        <v>1</v>
      </c>
      <c r="BO144" s="184">
        <v>13</v>
      </c>
      <c r="BP144" s="185">
        <f t="shared" si="245"/>
        <v>0</v>
      </c>
      <c r="BQ144" s="185">
        <v>1</v>
      </c>
      <c r="BR144" s="188">
        <v>14.5</v>
      </c>
      <c r="BS144" s="185">
        <f>IF(BR144&gt;=10,4,0)</f>
        <v>4</v>
      </c>
      <c r="BT144" s="185">
        <v>1</v>
      </c>
      <c r="BU144" s="199">
        <f t="shared" si="269"/>
        <v>9.1666666666666661</v>
      </c>
      <c r="BV144" s="191">
        <f t="shared" si="206"/>
        <v>4</v>
      </c>
      <c r="BW144" s="187">
        <f>BQ144+BT144</f>
        <v>2</v>
      </c>
      <c r="BX144" s="187">
        <f>IF(BW144&gt;=3,2,1)</f>
        <v>1</v>
      </c>
      <c r="BY144" s="248">
        <v>4</v>
      </c>
      <c r="BZ144" s="183">
        <f>IF(BY144&gt;=10,2,0)</f>
        <v>0</v>
      </c>
      <c r="CA144" s="77">
        <v>1</v>
      </c>
      <c r="CB144" s="186">
        <f t="shared" si="207"/>
        <v>4</v>
      </c>
      <c r="CC144" s="187">
        <f>BZ144</f>
        <v>0</v>
      </c>
      <c r="CD144" s="187">
        <f>CA144</f>
        <v>1</v>
      </c>
      <c r="CE144" s="187">
        <f>IF(CD144&gt;=2,2,1)</f>
        <v>1</v>
      </c>
      <c r="CF144" s="184">
        <v>4.75</v>
      </c>
      <c r="CG144" s="183">
        <f>IF(CF144&gt;=10,1,0)</f>
        <v>0</v>
      </c>
      <c r="CH144" s="77">
        <v>1</v>
      </c>
      <c r="CI144" s="190">
        <f t="shared" si="209"/>
        <v>4.75</v>
      </c>
      <c r="CJ144" s="191">
        <f>CG144</f>
        <v>0</v>
      </c>
      <c r="CK144" s="195">
        <f>CH144</f>
        <v>1</v>
      </c>
      <c r="CL144" s="195">
        <f>IF(CK144&gt;=2,2,1)</f>
        <v>1</v>
      </c>
      <c r="CM144" s="197">
        <f t="shared" si="249"/>
        <v>7.5454545454545459</v>
      </c>
      <c r="CN144" s="198">
        <f t="shared" si="253"/>
        <v>4</v>
      </c>
      <c r="CO144" s="198">
        <f>BD144+BG144+BJ144+BQ144+BT144+CA144+CH144</f>
        <v>7</v>
      </c>
      <c r="CP144" s="198">
        <f>IF(CO144&gt;=8,2,1)</f>
        <v>1</v>
      </c>
      <c r="CQ144" s="235" t="str">
        <f t="shared" si="250"/>
        <v xml:space="preserve">مؤجل (ة) </v>
      </c>
      <c r="CR144" s="244">
        <f t="shared" si="211"/>
        <v>8.6318939393939402</v>
      </c>
      <c r="CS144" s="34">
        <f t="shared" si="212"/>
        <v>22</v>
      </c>
      <c r="CT144" s="30" t="str">
        <f t="shared" si="213"/>
        <v xml:space="preserve">مؤجل (ة) </v>
      </c>
    </row>
    <row r="145" spans="1:98" s="28" customFormat="1" ht="14.1" customHeight="1">
      <c r="A145" s="101"/>
      <c r="B145" s="39">
        <v>18</v>
      </c>
      <c r="C145" s="80" t="s">
        <v>192</v>
      </c>
      <c r="D145" s="80" t="s">
        <v>37</v>
      </c>
      <c r="E145" s="77" t="str">
        <f t="shared" si="267"/>
        <v xml:space="preserve">عيساوي </v>
      </c>
      <c r="F145" s="77" t="str">
        <f t="shared" si="268"/>
        <v xml:space="preserve"> ايمان</v>
      </c>
      <c r="G145" s="12">
        <v>24.5</v>
      </c>
      <c r="H145" s="9">
        <f t="shared" si="214"/>
        <v>6</v>
      </c>
      <c r="I145" s="9">
        <v>1</v>
      </c>
      <c r="J145" s="19">
        <v>20</v>
      </c>
      <c r="K145" s="9">
        <f t="shared" si="215"/>
        <v>6</v>
      </c>
      <c r="L145" s="9">
        <v>1</v>
      </c>
      <c r="M145" s="7">
        <v>21.5</v>
      </c>
      <c r="N145" s="9">
        <f t="shared" si="216"/>
        <v>6</v>
      </c>
      <c r="O145" s="9">
        <v>1</v>
      </c>
      <c r="P145" s="5">
        <f t="shared" si="217"/>
        <v>11</v>
      </c>
      <c r="Q145" s="53">
        <f t="shared" si="218"/>
        <v>18</v>
      </c>
      <c r="R145" s="53">
        <f t="shared" si="219"/>
        <v>3</v>
      </c>
      <c r="S145" s="53">
        <f t="shared" si="220"/>
        <v>1</v>
      </c>
      <c r="T145" s="7">
        <v>24</v>
      </c>
      <c r="U145" s="9">
        <f t="shared" si="221"/>
        <v>5</v>
      </c>
      <c r="V145" s="9">
        <v>1</v>
      </c>
      <c r="W145" s="12">
        <v>28</v>
      </c>
      <c r="X145" s="9">
        <f t="shared" si="222"/>
        <v>4</v>
      </c>
      <c r="Y145" s="9">
        <v>1</v>
      </c>
      <c r="Z145" s="126">
        <f t="shared" si="223"/>
        <v>13</v>
      </c>
      <c r="AA145" s="8">
        <f t="shared" si="224"/>
        <v>9</v>
      </c>
      <c r="AB145" s="8">
        <f t="shared" si="225"/>
        <v>2</v>
      </c>
      <c r="AC145" s="8">
        <f t="shared" si="226"/>
        <v>1</v>
      </c>
      <c r="AD145" s="151">
        <v>9.25</v>
      </c>
      <c r="AE145" s="9">
        <f t="shared" si="227"/>
        <v>0</v>
      </c>
      <c r="AF145" s="9">
        <v>1</v>
      </c>
      <c r="AG145" s="5">
        <f t="shared" si="202"/>
        <v>9.25</v>
      </c>
      <c r="AH145" s="8">
        <f t="shared" si="228"/>
        <v>0</v>
      </c>
      <c r="AI145" s="8">
        <f t="shared" si="229"/>
        <v>1</v>
      </c>
      <c r="AJ145" s="8">
        <f t="shared" si="230"/>
        <v>1</v>
      </c>
      <c r="AK145" s="55">
        <v>16.25</v>
      </c>
      <c r="AL145" s="9">
        <f t="shared" si="231"/>
        <v>1</v>
      </c>
      <c r="AM145" s="9">
        <v>1</v>
      </c>
      <c r="AN145" s="5">
        <f t="shared" si="203"/>
        <v>16.25</v>
      </c>
      <c r="AO145" s="8">
        <f t="shared" si="232"/>
        <v>1</v>
      </c>
      <c r="AP145" s="8">
        <f t="shared" si="233"/>
        <v>1</v>
      </c>
      <c r="AQ145" s="8">
        <f t="shared" si="234"/>
        <v>1</v>
      </c>
      <c r="AR145" s="49">
        <f t="shared" si="235"/>
        <v>11.958333333333334</v>
      </c>
      <c r="AS145" s="50">
        <f t="shared" si="236"/>
        <v>30</v>
      </c>
      <c r="AT145" s="50" t="str">
        <f t="shared" si="237"/>
        <v xml:space="preserve">ناجح(ة)  </v>
      </c>
      <c r="AU145" s="50">
        <f t="shared" si="238"/>
        <v>4</v>
      </c>
      <c r="AV145" s="158" t="str">
        <f t="shared" si="204"/>
        <v xml:space="preserve">1 </v>
      </c>
      <c r="AW145" s="56" t="s">
        <v>40</v>
      </c>
      <c r="AX145" s="16"/>
      <c r="AY145" s="70">
        <v>18</v>
      </c>
      <c r="AZ145" s="128" t="str">
        <f t="shared" si="239"/>
        <v xml:space="preserve">عيساوي </v>
      </c>
      <c r="BA145" s="128" t="str">
        <f t="shared" si="240"/>
        <v xml:space="preserve"> ايمان</v>
      </c>
      <c r="BB145" s="184">
        <v>21.5</v>
      </c>
      <c r="BC145" s="185">
        <f t="shared" si="241"/>
        <v>6</v>
      </c>
      <c r="BD145" s="185">
        <v>1</v>
      </c>
      <c r="BE145" s="184">
        <v>24.75</v>
      </c>
      <c r="BF145" s="185">
        <f t="shared" si="242"/>
        <v>6</v>
      </c>
      <c r="BG145" s="185">
        <v>1</v>
      </c>
      <c r="BH145" s="184">
        <v>21</v>
      </c>
      <c r="BI145" s="185">
        <f t="shared" si="243"/>
        <v>6</v>
      </c>
      <c r="BJ145" s="185">
        <v>1</v>
      </c>
      <c r="BK145" s="186">
        <f t="shared" si="244"/>
        <v>11.208333333333334</v>
      </c>
      <c r="BL145" s="187">
        <f t="shared" si="254"/>
        <v>18</v>
      </c>
      <c r="BM145" s="187">
        <f t="shared" si="255"/>
        <v>3</v>
      </c>
      <c r="BN145" s="187">
        <f t="shared" si="256"/>
        <v>1</v>
      </c>
      <c r="BO145" s="184">
        <v>24.5</v>
      </c>
      <c r="BP145" s="185">
        <f t="shared" si="245"/>
        <v>5</v>
      </c>
      <c r="BQ145" s="185">
        <v>1</v>
      </c>
      <c r="BR145" s="184">
        <v>16</v>
      </c>
      <c r="BS145" s="185">
        <f t="shared" si="246"/>
        <v>4</v>
      </c>
      <c r="BT145" s="185">
        <v>1</v>
      </c>
      <c r="BU145" s="199">
        <f t="shared" si="269"/>
        <v>13.5</v>
      </c>
      <c r="BV145" s="191">
        <f t="shared" si="206"/>
        <v>9</v>
      </c>
      <c r="BW145" s="187">
        <f t="shared" si="257"/>
        <v>2</v>
      </c>
      <c r="BX145" s="187">
        <f t="shared" si="258"/>
        <v>1</v>
      </c>
      <c r="BY145" s="248">
        <v>4</v>
      </c>
      <c r="BZ145" s="183">
        <f t="shared" si="247"/>
        <v>0</v>
      </c>
      <c r="CA145" s="77">
        <v>1</v>
      </c>
      <c r="CB145" s="186">
        <f t="shared" si="207"/>
        <v>4</v>
      </c>
      <c r="CC145" s="187">
        <f t="shared" si="259"/>
        <v>0</v>
      </c>
      <c r="CD145" s="187">
        <f t="shared" si="260"/>
        <v>1</v>
      </c>
      <c r="CE145" s="187">
        <f t="shared" si="261"/>
        <v>1</v>
      </c>
      <c r="CF145" s="184">
        <v>16.25</v>
      </c>
      <c r="CG145" s="183">
        <f t="shared" si="248"/>
        <v>1</v>
      </c>
      <c r="CH145" s="77">
        <v>1</v>
      </c>
      <c r="CI145" s="190">
        <f t="shared" si="209"/>
        <v>16.25</v>
      </c>
      <c r="CJ145" s="191">
        <f t="shared" si="262"/>
        <v>1</v>
      </c>
      <c r="CK145" s="195">
        <f t="shared" si="263"/>
        <v>1</v>
      </c>
      <c r="CL145" s="195">
        <f t="shared" si="264"/>
        <v>1</v>
      </c>
      <c r="CM145" s="197">
        <f t="shared" si="249"/>
        <v>11.636363636363637</v>
      </c>
      <c r="CN145" s="198">
        <f t="shared" si="253"/>
        <v>30</v>
      </c>
      <c r="CO145" s="198">
        <f t="shared" si="265"/>
        <v>7</v>
      </c>
      <c r="CP145" s="198">
        <f t="shared" si="266"/>
        <v>1</v>
      </c>
      <c r="CQ145" s="235" t="str">
        <f t="shared" si="250"/>
        <v xml:space="preserve">ناجح (ة) الدورة الاولى  </v>
      </c>
      <c r="CR145" s="244">
        <f t="shared" si="211"/>
        <v>11.797348484848484</v>
      </c>
      <c r="CS145" s="34">
        <f t="shared" si="212"/>
        <v>60</v>
      </c>
      <c r="CT145" s="30" t="str">
        <f t="shared" si="213"/>
        <v xml:space="preserve">ناجح (ة) الدورة الاولى  </v>
      </c>
    </row>
    <row r="146" spans="1:98" s="28" customFormat="1" ht="14.1" customHeight="1">
      <c r="A146" s="101"/>
      <c r="B146" s="39">
        <v>19</v>
      </c>
      <c r="C146" s="82" t="s">
        <v>300</v>
      </c>
      <c r="D146" s="82" t="s">
        <v>123</v>
      </c>
      <c r="E146" s="77" t="str">
        <f t="shared" si="267"/>
        <v>قرايرية   م</v>
      </c>
      <c r="F146" s="77" t="str">
        <f t="shared" si="268"/>
        <v>أميرة جيهان</v>
      </c>
      <c r="G146" s="12">
        <v>22</v>
      </c>
      <c r="H146" s="9">
        <f>IF(G146&gt;=20,6,0)</f>
        <v>6</v>
      </c>
      <c r="I146" s="9">
        <v>1</v>
      </c>
      <c r="J146" s="94">
        <v>20.5</v>
      </c>
      <c r="K146" s="9">
        <f>IF(J146=20,6,0)</f>
        <v>0</v>
      </c>
      <c r="L146" s="9">
        <v>1</v>
      </c>
      <c r="M146" s="7">
        <v>21</v>
      </c>
      <c r="N146" s="9">
        <f>IF(M146&gt;=20,6,0)</f>
        <v>6</v>
      </c>
      <c r="O146" s="9">
        <v>1</v>
      </c>
      <c r="P146" s="5">
        <f>(G146+J146+M146)/6</f>
        <v>10.583333333333334</v>
      </c>
      <c r="Q146" s="53">
        <f>IF(P146&gt;=10,18,H146+K146+N146)</f>
        <v>18</v>
      </c>
      <c r="R146" s="53">
        <f>I146+L146+O146</f>
        <v>3</v>
      </c>
      <c r="S146" s="53">
        <f>IF(R146&gt;=4,2,1)</f>
        <v>1</v>
      </c>
      <c r="T146" s="7">
        <v>21.25</v>
      </c>
      <c r="U146" s="9">
        <f>IF(T146&gt;=20,5,0)</f>
        <v>5</v>
      </c>
      <c r="V146" s="9">
        <v>1</v>
      </c>
      <c r="W146" s="92">
        <v>24</v>
      </c>
      <c r="X146" s="9">
        <f>IF(W146&gt;=20,4,0)</f>
        <v>4</v>
      </c>
      <c r="Y146" s="9">
        <v>1</v>
      </c>
      <c r="Z146" s="126">
        <f>(T146+W146)/4</f>
        <v>11.3125</v>
      </c>
      <c r="AA146" s="8">
        <f>IF(Z146&gt;=10,9,U146+X146)</f>
        <v>9</v>
      </c>
      <c r="AB146" s="8">
        <f>V146+Y146</f>
        <v>2</v>
      </c>
      <c r="AC146" s="8">
        <f>IF(AB146&gt;=3,2,1)</f>
        <v>1</v>
      </c>
      <c r="AD146" s="152">
        <v>10.5</v>
      </c>
      <c r="AE146" s="9">
        <f>IF(AD146&gt;=10,2,0)</f>
        <v>2</v>
      </c>
      <c r="AF146" s="9">
        <v>1</v>
      </c>
      <c r="AG146" s="5">
        <f t="shared" si="202"/>
        <v>10.5</v>
      </c>
      <c r="AH146" s="8">
        <f>IF(AG146&gt;=10,2,0)</f>
        <v>2</v>
      </c>
      <c r="AI146" s="8">
        <f>AF146</f>
        <v>1</v>
      </c>
      <c r="AJ146" s="8">
        <f>IF(AI146&gt;=2,2,1)</f>
        <v>1</v>
      </c>
      <c r="AK146" s="93">
        <v>12</v>
      </c>
      <c r="AL146" s="9">
        <f>IF(AK146&gt;=10,1,0)</f>
        <v>1</v>
      </c>
      <c r="AM146" s="9">
        <v>1</v>
      </c>
      <c r="AN146" s="5">
        <f t="shared" si="203"/>
        <v>12</v>
      </c>
      <c r="AO146" s="8">
        <f>IF(AN146&gt;=10,1,0)</f>
        <v>1</v>
      </c>
      <c r="AP146" s="8">
        <f>AM146</f>
        <v>1</v>
      </c>
      <c r="AQ146" s="8">
        <f>IF(AP146&gt;=2,2,1)</f>
        <v>1</v>
      </c>
      <c r="AR146" s="49">
        <f>(G146+J146+M146+T146+W146+AD146+AK146)/12</f>
        <v>10.9375</v>
      </c>
      <c r="AS146" s="50">
        <f>IF(AR146&gt;=10,30,AO146+AH146+AA146+Q146)</f>
        <v>30</v>
      </c>
      <c r="AT146" s="50" t="str">
        <f>IF(AR146&gt;=10,"ناجح(ة)  ",IF(AR146&lt;10,"مؤجل (ة) "))</f>
        <v xml:space="preserve">ناجح(ة)  </v>
      </c>
      <c r="AU146" s="50">
        <f>AQ146+AJ146+AC146+S146</f>
        <v>4</v>
      </c>
      <c r="AV146" s="158" t="str">
        <f t="shared" si="204"/>
        <v xml:space="preserve">1 </v>
      </c>
      <c r="AW146" s="56" t="s">
        <v>40</v>
      </c>
      <c r="AX146" s="16"/>
      <c r="AY146" s="22">
        <v>19</v>
      </c>
      <c r="AZ146" s="128" t="str">
        <f t="shared" si="239"/>
        <v>قرايرية   م</v>
      </c>
      <c r="BA146" s="128" t="str">
        <f t="shared" si="240"/>
        <v>أميرة جيهان</v>
      </c>
      <c r="BB146" s="184">
        <v>12</v>
      </c>
      <c r="BC146" s="185">
        <f>IF(BB146&gt;=20,6,0)</f>
        <v>0</v>
      </c>
      <c r="BD146" s="185">
        <v>1</v>
      </c>
      <c r="BE146" s="188">
        <v>20</v>
      </c>
      <c r="BF146" s="209">
        <f>IF(BE146&gt;=20,6,0)</f>
        <v>6</v>
      </c>
      <c r="BG146" s="209">
        <v>1</v>
      </c>
      <c r="BH146" s="188">
        <v>20</v>
      </c>
      <c r="BI146" s="185">
        <f>IF(BH146&gt;=20,6,0)</f>
        <v>6</v>
      </c>
      <c r="BJ146" s="185">
        <v>1</v>
      </c>
      <c r="BK146" s="186">
        <f>(BB146+BE146+BH146)/6</f>
        <v>8.6666666666666661</v>
      </c>
      <c r="BL146" s="187">
        <f>IF(BK146&gt;=10,18,BC146+BF146+BI146)</f>
        <v>12</v>
      </c>
      <c r="BM146" s="187">
        <f>BD146+BG146+BJ146</f>
        <v>3</v>
      </c>
      <c r="BN146" s="187">
        <f>IF(BM146&gt;=4,2,1)</f>
        <v>1</v>
      </c>
      <c r="BO146" s="184">
        <v>20</v>
      </c>
      <c r="BP146" s="185">
        <f t="shared" si="245"/>
        <v>5</v>
      </c>
      <c r="BQ146" s="185">
        <v>1</v>
      </c>
      <c r="BR146" s="188">
        <v>15.5</v>
      </c>
      <c r="BS146" s="185">
        <f>IF(BR146&gt;=10,4,0)</f>
        <v>4</v>
      </c>
      <c r="BT146" s="185">
        <v>1</v>
      </c>
      <c r="BU146" s="199">
        <f t="shared" si="269"/>
        <v>11.833333333333334</v>
      </c>
      <c r="BV146" s="191">
        <f t="shared" si="206"/>
        <v>9</v>
      </c>
      <c r="BW146" s="187">
        <f>BQ146+BT146</f>
        <v>2</v>
      </c>
      <c r="BX146" s="187">
        <f>IF(BW146&gt;=3,2,1)</f>
        <v>1</v>
      </c>
      <c r="BY146" s="250">
        <v>10</v>
      </c>
      <c r="BZ146" s="183">
        <f>IF(BY146&gt;=10,2,0)</f>
        <v>2</v>
      </c>
      <c r="CA146" s="77">
        <v>1</v>
      </c>
      <c r="CB146" s="186">
        <f t="shared" si="207"/>
        <v>10</v>
      </c>
      <c r="CC146" s="187">
        <f>BZ146</f>
        <v>2</v>
      </c>
      <c r="CD146" s="187">
        <f>CA146</f>
        <v>1</v>
      </c>
      <c r="CE146" s="187">
        <f>IF(CD146&gt;=2,2,1)</f>
        <v>1</v>
      </c>
      <c r="CF146" s="184">
        <v>13.75</v>
      </c>
      <c r="CG146" s="183">
        <f>IF(CF146&gt;=10,1,0)</f>
        <v>1</v>
      </c>
      <c r="CH146" s="77">
        <v>1</v>
      </c>
      <c r="CI146" s="190">
        <f t="shared" si="209"/>
        <v>13.75</v>
      </c>
      <c r="CJ146" s="191">
        <f>CG146</f>
        <v>1</v>
      </c>
      <c r="CK146" s="195">
        <f>CH146</f>
        <v>1</v>
      </c>
      <c r="CL146" s="195">
        <f>IF(CK146&gt;=2,2,1)</f>
        <v>1</v>
      </c>
      <c r="CM146" s="197">
        <f t="shared" si="249"/>
        <v>10.113636363636363</v>
      </c>
      <c r="CN146" s="198">
        <f t="shared" si="253"/>
        <v>30</v>
      </c>
      <c r="CO146" s="198">
        <f>BD146+BG146+BJ146+BQ146+BT146+CA146+CH146</f>
        <v>7</v>
      </c>
      <c r="CP146" s="198">
        <f>IF(CO146&gt;=8,2,1)</f>
        <v>1</v>
      </c>
      <c r="CQ146" s="235" t="str">
        <f t="shared" si="250"/>
        <v xml:space="preserve">ناجح (ة) الدورة الاولى  </v>
      </c>
      <c r="CR146" s="244">
        <f t="shared" si="211"/>
        <v>10.525568181818182</v>
      </c>
      <c r="CS146" s="34">
        <f t="shared" si="212"/>
        <v>60</v>
      </c>
      <c r="CT146" s="30" t="str">
        <f t="shared" si="213"/>
        <v xml:space="preserve">ناجح (ة) الدورة الاولى  </v>
      </c>
    </row>
    <row r="147" spans="1:98" s="28" customFormat="1" ht="14.1" customHeight="1">
      <c r="A147" s="101"/>
      <c r="B147" s="39">
        <v>20</v>
      </c>
      <c r="C147" s="80" t="s">
        <v>193</v>
      </c>
      <c r="D147" s="80" t="s">
        <v>194</v>
      </c>
      <c r="E147" s="77" t="str">
        <f t="shared" si="267"/>
        <v>قواسمية</v>
      </c>
      <c r="F147" s="77" t="str">
        <f t="shared" si="268"/>
        <v>نهلة</v>
      </c>
      <c r="G147" s="12">
        <v>25</v>
      </c>
      <c r="H147" s="9">
        <f t="shared" si="214"/>
        <v>6</v>
      </c>
      <c r="I147" s="9">
        <v>1</v>
      </c>
      <c r="J147" s="19">
        <v>21.75</v>
      </c>
      <c r="K147" s="9">
        <f t="shared" si="215"/>
        <v>0</v>
      </c>
      <c r="L147" s="9">
        <v>1</v>
      </c>
      <c r="M147" s="7">
        <v>24</v>
      </c>
      <c r="N147" s="9">
        <f t="shared" si="216"/>
        <v>6</v>
      </c>
      <c r="O147" s="9">
        <v>1</v>
      </c>
      <c r="P147" s="5">
        <f t="shared" si="217"/>
        <v>11.791666666666666</v>
      </c>
      <c r="Q147" s="53">
        <f t="shared" si="218"/>
        <v>18</v>
      </c>
      <c r="R147" s="53">
        <f t="shared" si="219"/>
        <v>3</v>
      </c>
      <c r="S147" s="53">
        <f t="shared" si="220"/>
        <v>1</v>
      </c>
      <c r="T147" s="7">
        <v>21.25</v>
      </c>
      <c r="U147" s="9">
        <f t="shared" si="221"/>
        <v>5</v>
      </c>
      <c r="V147" s="9">
        <v>1</v>
      </c>
      <c r="W147" s="12">
        <v>27</v>
      </c>
      <c r="X147" s="9">
        <f t="shared" si="222"/>
        <v>4</v>
      </c>
      <c r="Y147" s="9">
        <v>1</v>
      </c>
      <c r="Z147" s="126">
        <f t="shared" si="223"/>
        <v>12.0625</v>
      </c>
      <c r="AA147" s="8">
        <f t="shared" si="224"/>
        <v>9</v>
      </c>
      <c r="AB147" s="8">
        <f t="shared" si="225"/>
        <v>2</v>
      </c>
      <c r="AC147" s="8">
        <f t="shared" si="226"/>
        <v>1</v>
      </c>
      <c r="AD147" s="151">
        <v>11</v>
      </c>
      <c r="AE147" s="9">
        <f t="shared" si="227"/>
        <v>2</v>
      </c>
      <c r="AF147" s="9">
        <v>1</v>
      </c>
      <c r="AG147" s="5">
        <f t="shared" si="202"/>
        <v>11</v>
      </c>
      <c r="AH147" s="8">
        <f t="shared" si="228"/>
        <v>2</v>
      </c>
      <c r="AI147" s="8">
        <f t="shared" si="229"/>
        <v>1</v>
      </c>
      <c r="AJ147" s="8">
        <f t="shared" si="230"/>
        <v>1</v>
      </c>
      <c r="AK147" s="55">
        <v>16</v>
      </c>
      <c r="AL147" s="9">
        <f t="shared" si="231"/>
        <v>1</v>
      </c>
      <c r="AM147" s="9">
        <v>1</v>
      </c>
      <c r="AN147" s="5">
        <f t="shared" si="203"/>
        <v>16</v>
      </c>
      <c r="AO147" s="8">
        <f t="shared" si="232"/>
        <v>1</v>
      </c>
      <c r="AP147" s="8">
        <f t="shared" si="233"/>
        <v>1</v>
      </c>
      <c r="AQ147" s="8">
        <f t="shared" si="234"/>
        <v>1</v>
      </c>
      <c r="AR147" s="49">
        <f t="shared" si="235"/>
        <v>12.166666666666666</v>
      </c>
      <c r="AS147" s="50">
        <f t="shared" si="236"/>
        <v>30</v>
      </c>
      <c r="AT147" s="50" t="str">
        <f t="shared" si="237"/>
        <v xml:space="preserve">ناجح(ة)  </v>
      </c>
      <c r="AU147" s="50">
        <f t="shared" si="238"/>
        <v>4</v>
      </c>
      <c r="AV147" s="158" t="str">
        <f t="shared" si="204"/>
        <v xml:space="preserve">1 </v>
      </c>
      <c r="AW147" s="56" t="s">
        <v>40</v>
      </c>
      <c r="AX147" s="16"/>
      <c r="AY147" s="70">
        <v>20</v>
      </c>
      <c r="AZ147" s="128" t="str">
        <f t="shared" si="239"/>
        <v>قواسمية</v>
      </c>
      <c r="BA147" s="128" t="str">
        <f t="shared" si="240"/>
        <v>نهلة</v>
      </c>
      <c r="BB147" s="184">
        <v>23.75</v>
      </c>
      <c r="BC147" s="185">
        <f t="shared" si="241"/>
        <v>6</v>
      </c>
      <c r="BD147" s="185">
        <v>1</v>
      </c>
      <c r="BE147" s="184">
        <v>32.25</v>
      </c>
      <c r="BF147" s="185">
        <f t="shared" si="242"/>
        <v>6</v>
      </c>
      <c r="BG147" s="185">
        <v>1</v>
      </c>
      <c r="BH147" s="184">
        <v>10.5</v>
      </c>
      <c r="BI147" s="185">
        <f t="shared" si="243"/>
        <v>0</v>
      </c>
      <c r="BJ147" s="185">
        <v>1</v>
      </c>
      <c r="BK147" s="186">
        <f t="shared" si="244"/>
        <v>11.083333333333334</v>
      </c>
      <c r="BL147" s="187">
        <f t="shared" si="254"/>
        <v>18</v>
      </c>
      <c r="BM147" s="187">
        <f t="shared" si="255"/>
        <v>3</v>
      </c>
      <c r="BN147" s="187">
        <f t="shared" si="256"/>
        <v>1</v>
      </c>
      <c r="BO147" s="184">
        <v>23.75</v>
      </c>
      <c r="BP147" s="185">
        <f t="shared" si="245"/>
        <v>5</v>
      </c>
      <c r="BQ147" s="185">
        <v>1</v>
      </c>
      <c r="BR147" s="184">
        <v>16</v>
      </c>
      <c r="BS147" s="185">
        <f t="shared" si="246"/>
        <v>4</v>
      </c>
      <c r="BT147" s="185">
        <v>1</v>
      </c>
      <c r="BU147" s="199">
        <f t="shared" si="269"/>
        <v>13.25</v>
      </c>
      <c r="BV147" s="191">
        <f t="shared" si="206"/>
        <v>9</v>
      </c>
      <c r="BW147" s="187">
        <f t="shared" si="257"/>
        <v>2</v>
      </c>
      <c r="BX147" s="187">
        <f t="shared" si="258"/>
        <v>1</v>
      </c>
      <c r="BY147" s="248">
        <v>4</v>
      </c>
      <c r="BZ147" s="183">
        <f t="shared" si="247"/>
        <v>0</v>
      </c>
      <c r="CA147" s="77">
        <v>1</v>
      </c>
      <c r="CB147" s="186">
        <f t="shared" si="207"/>
        <v>4</v>
      </c>
      <c r="CC147" s="187">
        <f t="shared" si="259"/>
        <v>0</v>
      </c>
      <c r="CD147" s="187">
        <f t="shared" si="260"/>
        <v>1</v>
      </c>
      <c r="CE147" s="187">
        <f t="shared" si="261"/>
        <v>1</v>
      </c>
      <c r="CF147" s="184">
        <v>14.25</v>
      </c>
      <c r="CG147" s="183">
        <f t="shared" si="248"/>
        <v>1</v>
      </c>
      <c r="CH147" s="77">
        <v>1</v>
      </c>
      <c r="CI147" s="190">
        <f t="shared" si="209"/>
        <v>14.25</v>
      </c>
      <c r="CJ147" s="191">
        <f t="shared" si="262"/>
        <v>1</v>
      </c>
      <c r="CK147" s="195">
        <f t="shared" si="263"/>
        <v>1</v>
      </c>
      <c r="CL147" s="195">
        <f t="shared" si="264"/>
        <v>1</v>
      </c>
      <c r="CM147" s="197">
        <f t="shared" si="249"/>
        <v>11.318181818181818</v>
      </c>
      <c r="CN147" s="198">
        <f t="shared" si="253"/>
        <v>30</v>
      </c>
      <c r="CO147" s="198">
        <f t="shared" si="265"/>
        <v>7</v>
      </c>
      <c r="CP147" s="198">
        <f t="shared" si="266"/>
        <v>1</v>
      </c>
      <c r="CQ147" s="235" t="str">
        <f t="shared" si="250"/>
        <v xml:space="preserve">ناجح (ة) الدورة الاولى  </v>
      </c>
      <c r="CR147" s="244">
        <f t="shared" si="211"/>
        <v>11.742424242424242</v>
      </c>
      <c r="CS147" s="34">
        <f t="shared" si="212"/>
        <v>60</v>
      </c>
      <c r="CT147" s="30" t="str">
        <f t="shared" si="213"/>
        <v xml:space="preserve">ناجح (ة) الدورة الاولى  </v>
      </c>
    </row>
    <row r="148" spans="1:98" s="28" customFormat="1" ht="14.1" customHeight="1">
      <c r="A148" s="101"/>
      <c r="B148" s="39">
        <v>21</v>
      </c>
      <c r="C148" s="80" t="s">
        <v>195</v>
      </c>
      <c r="D148" s="80" t="s">
        <v>196</v>
      </c>
      <c r="E148" s="77" t="str">
        <f t="shared" si="267"/>
        <v xml:space="preserve">قوري </v>
      </c>
      <c r="F148" s="77" t="str">
        <f t="shared" si="268"/>
        <v xml:space="preserve"> خولة</v>
      </c>
      <c r="G148" s="12">
        <v>23.5</v>
      </c>
      <c r="H148" s="9">
        <f t="shared" si="214"/>
        <v>6</v>
      </c>
      <c r="I148" s="9">
        <v>1</v>
      </c>
      <c r="J148" s="19">
        <v>22.75</v>
      </c>
      <c r="K148" s="9">
        <f t="shared" si="215"/>
        <v>0</v>
      </c>
      <c r="L148" s="9">
        <v>1</v>
      </c>
      <c r="M148" s="7">
        <v>27.5</v>
      </c>
      <c r="N148" s="9">
        <f t="shared" si="216"/>
        <v>6</v>
      </c>
      <c r="O148" s="9">
        <v>1</v>
      </c>
      <c r="P148" s="5">
        <f t="shared" si="217"/>
        <v>12.291666666666666</v>
      </c>
      <c r="Q148" s="53">
        <f t="shared" si="218"/>
        <v>18</v>
      </c>
      <c r="R148" s="53">
        <f t="shared" si="219"/>
        <v>3</v>
      </c>
      <c r="S148" s="53">
        <f t="shared" si="220"/>
        <v>1</v>
      </c>
      <c r="T148" s="7">
        <v>18.25</v>
      </c>
      <c r="U148" s="9">
        <f t="shared" si="221"/>
        <v>0</v>
      </c>
      <c r="V148" s="9">
        <v>1</v>
      </c>
      <c r="W148" s="12">
        <v>25</v>
      </c>
      <c r="X148" s="9">
        <f t="shared" si="222"/>
        <v>4</v>
      </c>
      <c r="Y148" s="9">
        <v>1</v>
      </c>
      <c r="Z148" s="126">
        <f t="shared" si="223"/>
        <v>10.8125</v>
      </c>
      <c r="AA148" s="8">
        <f t="shared" si="224"/>
        <v>9</v>
      </c>
      <c r="AB148" s="8">
        <f t="shared" si="225"/>
        <v>2</v>
      </c>
      <c r="AC148" s="8">
        <f t="shared" si="226"/>
        <v>1</v>
      </c>
      <c r="AD148" s="151">
        <v>10</v>
      </c>
      <c r="AE148" s="9">
        <f t="shared" si="227"/>
        <v>2</v>
      </c>
      <c r="AF148" s="9">
        <v>1</v>
      </c>
      <c r="AG148" s="5">
        <f t="shared" si="202"/>
        <v>10</v>
      </c>
      <c r="AH148" s="8">
        <f t="shared" si="228"/>
        <v>2</v>
      </c>
      <c r="AI148" s="8">
        <f t="shared" si="229"/>
        <v>1</v>
      </c>
      <c r="AJ148" s="8">
        <f t="shared" si="230"/>
        <v>1</v>
      </c>
      <c r="AK148" s="55">
        <v>8.8699999999999992</v>
      </c>
      <c r="AL148" s="9">
        <f t="shared" si="231"/>
        <v>0</v>
      </c>
      <c r="AM148" s="9">
        <v>1</v>
      </c>
      <c r="AN148" s="5">
        <f t="shared" si="203"/>
        <v>8.8699999999999992</v>
      </c>
      <c r="AO148" s="8">
        <f t="shared" si="232"/>
        <v>0</v>
      </c>
      <c r="AP148" s="8">
        <f t="shared" si="233"/>
        <v>1</v>
      </c>
      <c r="AQ148" s="8">
        <f t="shared" si="234"/>
        <v>1</v>
      </c>
      <c r="AR148" s="49">
        <f t="shared" si="235"/>
        <v>11.3225</v>
      </c>
      <c r="AS148" s="50">
        <f t="shared" si="236"/>
        <v>30</v>
      </c>
      <c r="AT148" s="50" t="str">
        <f t="shared" si="237"/>
        <v xml:space="preserve">ناجح(ة)  </v>
      </c>
      <c r="AU148" s="50">
        <f t="shared" si="238"/>
        <v>4</v>
      </c>
      <c r="AV148" s="158" t="str">
        <f t="shared" si="204"/>
        <v xml:space="preserve">1 </v>
      </c>
      <c r="AW148" s="56" t="s">
        <v>40</v>
      </c>
      <c r="AX148" s="16"/>
      <c r="AY148" s="22">
        <v>21</v>
      </c>
      <c r="AZ148" s="128" t="str">
        <f t="shared" si="239"/>
        <v xml:space="preserve">قوري </v>
      </c>
      <c r="BA148" s="128" t="str">
        <f t="shared" si="240"/>
        <v xml:space="preserve"> خولة</v>
      </c>
      <c r="BB148" s="184">
        <v>20.75</v>
      </c>
      <c r="BC148" s="185">
        <f t="shared" si="241"/>
        <v>6</v>
      </c>
      <c r="BD148" s="185">
        <v>1</v>
      </c>
      <c r="BE148" s="184">
        <v>27.5</v>
      </c>
      <c r="BF148" s="185">
        <f t="shared" si="242"/>
        <v>6</v>
      </c>
      <c r="BG148" s="185">
        <v>1</v>
      </c>
      <c r="BH148" s="184">
        <v>17</v>
      </c>
      <c r="BI148" s="185">
        <f t="shared" si="243"/>
        <v>0</v>
      </c>
      <c r="BJ148" s="185">
        <v>1</v>
      </c>
      <c r="BK148" s="186">
        <f t="shared" si="244"/>
        <v>10.875</v>
      </c>
      <c r="BL148" s="187">
        <f t="shared" si="254"/>
        <v>18</v>
      </c>
      <c r="BM148" s="187">
        <f t="shared" si="255"/>
        <v>3</v>
      </c>
      <c r="BN148" s="187">
        <f t="shared" si="256"/>
        <v>1</v>
      </c>
      <c r="BO148" s="184">
        <v>28.5</v>
      </c>
      <c r="BP148" s="185">
        <f t="shared" si="245"/>
        <v>5</v>
      </c>
      <c r="BQ148" s="185">
        <v>1</v>
      </c>
      <c r="BR148" s="184">
        <v>15</v>
      </c>
      <c r="BS148" s="185">
        <f t="shared" si="246"/>
        <v>4</v>
      </c>
      <c r="BT148" s="185">
        <v>1</v>
      </c>
      <c r="BU148" s="199">
        <f t="shared" si="269"/>
        <v>14.5</v>
      </c>
      <c r="BV148" s="191">
        <f t="shared" si="206"/>
        <v>9</v>
      </c>
      <c r="BW148" s="187">
        <f t="shared" si="257"/>
        <v>2</v>
      </c>
      <c r="BX148" s="187">
        <f t="shared" si="258"/>
        <v>1</v>
      </c>
      <c r="BY148" s="248">
        <v>6</v>
      </c>
      <c r="BZ148" s="183">
        <f t="shared" si="247"/>
        <v>0</v>
      </c>
      <c r="CA148" s="77">
        <v>1</v>
      </c>
      <c r="CB148" s="186">
        <f t="shared" si="207"/>
        <v>6</v>
      </c>
      <c r="CC148" s="187">
        <f t="shared" si="259"/>
        <v>0</v>
      </c>
      <c r="CD148" s="187">
        <f t="shared" si="260"/>
        <v>1</v>
      </c>
      <c r="CE148" s="187">
        <f t="shared" si="261"/>
        <v>1</v>
      </c>
      <c r="CF148" s="184">
        <v>14.75</v>
      </c>
      <c r="CG148" s="183">
        <f t="shared" si="248"/>
        <v>1</v>
      </c>
      <c r="CH148" s="77">
        <v>1</v>
      </c>
      <c r="CI148" s="190">
        <f t="shared" si="209"/>
        <v>14.75</v>
      </c>
      <c r="CJ148" s="191">
        <f t="shared" si="262"/>
        <v>1</v>
      </c>
      <c r="CK148" s="195">
        <f t="shared" si="263"/>
        <v>1</v>
      </c>
      <c r="CL148" s="195">
        <f t="shared" si="264"/>
        <v>1</v>
      </c>
      <c r="CM148" s="197">
        <f t="shared" si="249"/>
        <v>11.772727272727273</v>
      </c>
      <c r="CN148" s="198">
        <f t="shared" si="253"/>
        <v>30</v>
      </c>
      <c r="CO148" s="198">
        <f t="shared" si="265"/>
        <v>7</v>
      </c>
      <c r="CP148" s="198">
        <f t="shared" si="266"/>
        <v>1</v>
      </c>
      <c r="CQ148" s="235" t="str">
        <f t="shared" si="250"/>
        <v xml:space="preserve">ناجح (ة) الدورة الاولى  </v>
      </c>
      <c r="CR148" s="244">
        <f t="shared" si="211"/>
        <v>11.547613636363636</v>
      </c>
      <c r="CS148" s="34">
        <f t="shared" si="212"/>
        <v>60</v>
      </c>
      <c r="CT148" s="30" t="str">
        <f t="shared" si="213"/>
        <v xml:space="preserve">ناجح (ة) الدورة الاولى  </v>
      </c>
    </row>
    <row r="149" spans="1:98" s="28" customFormat="1" ht="14.1" customHeight="1">
      <c r="A149" s="101"/>
      <c r="B149" s="39">
        <v>22</v>
      </c>
      <c r="C149" s="80" t="s">
        <v>197</v>
      </c>
      <c r="D149" s="80" t="s">
        <v>52</v>
      </c>
      <c r="E149" s="77" t="str">
        <f t="shared" si="267"/>
        <v xml:space="preserve">كرمي </v>
      </c>
      <c r="F149" s="77" t="str">
        <f t="shared" si="268"/>
        <v xml:space="preserve"> رمزي</v>
      </c>
      <c r="G149" s="12">
        <v>20.75</v>
      </c>
      <c r="H149" s="9">
        <f t="shared" si="214"/>
        <v>6</v>
      </c>
      <c r="I149" s="9">
        <v>1</v>
      </c>
      <c r="J149" s="19">
        <v>20</v>
      </c>
      <c r="K149" s="9">
        <f t="shared" si="215"/>
        <v>6</v>
      </c>
      <c r="L149" s="9">
        <v>1</v>
      </c>
      <c r="M149" s="7">
        <v>20.5</v>
      </c>
      <c r="N149" s="9">
        <f t="shared" si="216"/>
        <v>6</v>
      </c>
      <c r="O149" s="9">
        <v>1</v>
      </c>
      <c r="P149" s="5">
        <f t="shared" si="217"/>
        <v>10.208333333333334</v>
      </c>
      <c r="Q149" s="53">
        <f t="shared" si="218"/>
        <v>18</v>
      </c>
      <c r="R149" s="53">
        <f t="shared" si="219"/>
        <v>3</v>
      </c>
      <c r="S149" s="53">
        <f t="shared" si="220"/>
        <v>1</v>
      </c>
      <c r="T149" s="7">
        <v>20</v>
      </c>
      <c r="U149" s="9">
        <f t="shared" si="221"/>
        <v>5</v>
      </c>
      <c r="V149" s="9">
        <v>1</v>
      </c>
      <c r="W149" s="12">
        <v>27</v>
      </c>
      <c r="X149" s="9">
        <f t="shared" si="222"/>
        <v>4</v>
      </c>
      <c r="Y149" s="9">
        <v>1</v>
      </c>
      <c r="Z149" s="126">
        <f t="shared" si="223"/>
        <v>11.75</v>
      </c>
      <c r="AA149" s="8">
        <f t="shared" si="224"/>
        <v>9</v>
      </c>
      <c r="AB149" s="8">
        <f t="shared" si="225"/>
        <v>2</v>
      </c>
      <c r="AC149" s="8">
        <f t="shared" si="226"/>
        <v>1</v>
      </c>
      <c r="AD149" s="151">
        <v>10</v>
      </c>
      <c r="AE149" s="9">
        <f t="shared" si="227"/>
        <v>2</v>
      </c>
      <c r="AF149" s="9">
        <v>1</v>
      </c>
      <c r="AG149" s="5">
        <f t="shared" si="202"/>
        <v>10</v>
      </c>
      <c r="AH149" s="8">
        <f t="shared" si="228"/>
        <v>2</v>
      </c>
      <c r="AI149" s="8">
        <f t="shared" si="229"/>
        <v>1</v>
      </c>
      <c r="AJ149" s="8">
        <f t="shared" si="230"/>
        <v>1</v>
      </c>
      <c r="AK149" s="55">
        <v>10.5</v>
      </c>
      <c r="AL149" s="9">
        <f t="shared" si="231"/>
        <v>1</v>
      </c>
      <c r="AM149" s="9">
        <v>1</v>
      </c>
      <c r="AN149" s="5">
        <f t="shared" si="203"/>
        <v>10.5</v>
      </c>
      <c r="AO149" s="8">
        <f t="shared" si="232"/>
        <v>1</v>
      </c>
      <c r="AP149" s="8">
        <f t="shared" si="233"/>
        <v>1</v>
      </c>
      <c r="AQ149" s="8">
        <f t="shared" si="234"/>
        <v>1</v>
      </c>
      <c r="AR149" s="49">
        <f t="shared" si="235"/>
        <v>10.729166666666666</v>
      </c>
      <c r="AS149" s="50">
        <f t="shared" si="236"/>
        <v>30</v>
      </c>
      <c r="AT149" s="50" t="str">
        <f t="shared" si="237"/>
        <v xml:space="preserve">ناجح(ة)  </v>
      </c>
      <c r="AU149" s="50">
        <f t="shared" si="238"/>
        <v>4</v>
      </c>
      <c r="AV149" s="158" t="str">
        <f t="shared" si="204"/>
        <v xml:space="preserve">1 </v>
      </c>
      <c r="AW149" s="56" t="s">
        <v>40</v>
      </c>
      <c r="AX149" s="16"/>
      <c r="AY149" s="70">
        <v>22</v>
      </c>
      <c r="AZ149" s="128" t="str">
        <f t="shared" si="239"/>
        <v xml:space="preserve">كرمي </v>
      </c>
      <c r="BA149" s="128" t="str">
        <f t="shared" si="240"/>
        <v xml:space="preserve"> رمزي</v>
      </c>
      <c r="BB149" s="184">
        <v>21.5</v>
      </c>
      <c r="BC149" s="185">
        <f t="shared" si="241"/>
        <v>6</v>
      </c>
      <c r="BD149" s="185">
        <v>1</v>
      </c>
      <c r="BE149" s="184">
        <v>24.745000000000001</v>
      </c>
      <c r="BF149" s="185">
        <f t="shared" si="242"/>
        <v>6</v>
      </c>
      <c r="BG149" s="185">
        <v>1</v>
      </c>
      <c r="BH149" s="184">
        <v>15.5</v>
      </c>
      <c r="BI149" s="185">
        <f t="shared" si="243"/>
        <v>0</v>
      </c>
      <c r="BJ149" s="185">
        <v>1</v>
      </c>
      <c r="BK149" s="186">
        <f t="shared" si="244"/>
        <v>10.290833333333333</v>
      </c>
      <c r="BL149" s="187">
        <f t="shared" si="254"/>
        <v>18</v>
      </c>
      <c r="BM149" s="187">
        <f t="shared" si="255"/>
        <v>3</v>
      </c>
      <c r="BN149" s="187">
        <f t="shared" si="256"/>
        <v>1</v>
      </c>
      <c r="BO149" s="184">
        <v>20.75</v>
      </c>
      <c r="BP149" s="185">
        <f t="shared" si="245"/>
        <v>5</v>
      </c>
      <c r="BQ149" s="185">
        <v>1</v>
      </c>
      <c r="BR149" s="184">
        <v>15</v>
      </c>
      <c r="BS149" s="185">
        <f t="shared" si="246"/>
        <v>4</v>
      </c>
      <c r="BT149" s="185">
        <v>1</v>
      </c>
      <c r="BU149" s="199">
        <f t="shared" si="269"/>
        <v>11.916666666666666</v>
      </c>
      <c r="BV149" s="191">
        <f t="shared" si="206"/>
        <v>9</v>
      </c>
      <c r="BW149" s="187">
        <f t="shared" si="257"/>
        <v>2</v>
      </c>
      <c r="BX149" s="187">
        <f t="shared" si="258"/>
        <v>1</v>
      </c>
      <c r="BY149" s="248">
        <v>3</v>
      </c>
      <c r="BZ149" s="183">
        <f t="shared" si="247"/>
        <v>0</v>
      </c>
      <c r="CA149" s="77">
        <v>1</v>
      </c>
      <c r="CB149" s="186">
        <f t="shared" si="207"/>
        <v>3</v>
      </c>
      <c r="CC149" s="187">
        <f t="shared" si="259"/>
        <v>0</v>
      </c>
      <c r="CD149" s="187">
        <f t="shared" si="260"/>
        <v>1</v>
      </c>
      <c r="CE149" s="187">
        <f t="shared" si="261"/>
        <v>1</v>
      </c>
      <c r="CF149" s="184">
        <v>14.75</v>
      </c>
      <c r="CG149" s="183">
        <f t="shared" si="248"/>
        <v>1</v>
      </c>
      <c r="CH149" s="77">
        <v>1</v>
      </c>
      <c r="CI149" s="190">
        <f t="shared" si="209"/>
        <v>14.75</v>
      </c>
      <c r="CJ149" s="191">
        <f t="shared" si="262"/>
        <v>1</v>
      </c>
      <c r="CK149" s="195">
        <f t="shared" si="263"/>
        <v>1</v>
      </c>
      <c r="CL149" s="195">
        <f t="shared" si="264"/>
        <v>1</v>
      </c>
      <c r="CM149" s="197">
        <f t="shared" si="249"/>
        <v>10.476818181818182</v>
      </c>
      <c r="CN149" s="198">
        <f t="shared" si="253"/>
        <v>30</v>
      </c>
      <c r="CO149" s="198">
        <f t="shared" si="265"/>
        <v>7</v>
      </c>
      <c r="CP149" s="198">
        <f t="shared" si="266"/>
        <v>1</v>
      </c>
      <c r="CQ149" s="235" t="str">
        <f t="shared" si="250"/>
        <v xml:space="preserve">ناجح (ة) الدورة الاولى  </v>
      </c>
      <c r="CR149" s="244">
        <f t="shared" si="211"/>
        <v>10.602992424242423</v>
      </c>
      <c r="CS149" s="34">
        <f t="shared" si="212"/>
        <v>60</v>
      </c>
      <c r="CT149" s="30" t="str">
        <f t="shared" si="213"/>
        <v xml:space="preserve">ناجح (ة) الدورة الاولى  </v>
      </c>
    </row>
    <row r="150" spans="1:98" s="28" customFormat="1" ht="14.1" customHeight="1">
      <c r="A150" s="101"/>
      <c r="B150" s="39">
        <v>23</v>
      </c>
      <c r="C150" s="80" t="s">
        <v>50</v>
      </c>
      <c r="D150" s="80" t="s">
        <v>129</v>
      </c>
      <c r="E150" s="77" t="str">
        <f t="shared" si="267"/>
        <v>مرداس</v>
      </c>
      <c r="F150" s="77" t="str">
        <f t="shared" si="268"/>
        <v>بشرى</v>
      </c>
      <c r="G150" s="12">
        <v>16.5</v>
      </c>
      <c r="H150" s="9">
        <f>IF(G150&gt;=20,6,0)</f>
        <v>0</v>
      </c>
      <c r="I150" s="9">
        <v>1</v>
      </c>
      <c r="J150" s="19">
        <v>15</v>
      </c>
      <c r="K150" s="9">
        <f>IF(J150=20,6,0)</f>
        <v>0</v>
      </c>
      <c r="L150" s="9">
        <v>1</v>
      </c>
      <c r="M150" s="88">
        <v>21.5</v>
      </c>
      <c r="N150" s="9">
        <f>IF(M150&gt;=20,6,0)</f>
        <v>6</v>
      </c>
      <c r="O150" s="9">
        <v>1</v>
      </c>
      <c r="P150" s="5">
        <f>(G150+J150+M150)/6</f>
        <v>8.8333333333333339</v>
      </c>
      <c r="Q150" s="53">
        <f>IF(P150&gt;=10,18,H150+K150+N150)</f>
        <v>6</v>
      </c>
      <c r="R150" s="53">
        <f>I150+L150+O150</f>
        <v>3</v>
      </c>
      <c r="S150" s="53">
        <f>IF(R150&gt;=4,2,1)</f>
        <v>1</v>
      </c>
      <c r="T150" s="88">
        <v>14</v>
      </c>
      <c r="U150" s="89">
        <f>IF(T150&gt;=20,5,0)</f>
        <v>0</v>
      </c>
      <c r="V150" s="89">
        <v>1</v>
      </c>
      <c r="W150" s="96">
        <v>27</v>
      </c>
      <c r="X150" s="9">
        <f>IF(W150&gt;=20,4,0)</f>
        <v>4</v>
      </c>
      <c r="Y150" s="9">
        <v>1</v>
      </c>
      <c r="Z150" s="126">
        <f>(T150+W150)/4</f>
        <v>10.25</v>
      </c>
      <c r="AA150" s="8">
        <f>IF(Z150&gt;=10,9,U150+X150)</f>
        <v>9</v>
      </c>
      <c r="AB150" s="8">
        <f>V150+Y150</f>
        <v>2</v>
      </c>
      <c r="AC150" s="8">
        <f>IF(AB150&gt;=3,2,1)</f>
        <v>1</v>
      </c>
      <c r="AD150" s="155">
        <v>10.75</v>
      </c>
      <c r="AE150" s="9">
        <f>IF(AD150&gt;=10,2,0)</f>
        <v>2</v>
      </c>
      <c r="AF150" s="9">
        <v>1</v>
      </c>
      <c r="AG150" s="5">
        <f t="shared" si="202"/>
        <v>10.75</v>
      </c>
      <c r="AH150" s="8">
        <f>IF(AG150&gt;=10,2,0)</f>
        <v>2</v>
      </c>
      <c r="AI150" s="8">
        <f>AF150</f>
        <v>1</v>
      </c>
      <c r="AJ150" s="8">
        <f>IF(AI150&gt;=2,2,1)</f>
        <v>1</v>
      </c>
      <c r="AK150" s="55">
        <v>10</v>
      </c>
      <c r="AL150" s="9">
        <f>IF(AK150&gt;=10,1,0)</f>
        <v>1</v>
      </c>
      <c r="AM150" s="9">
        <v>1</v>
      </c>
      <c r="AN150" s="5">
        <f t="shared" si="203"/>
        <v>10</v>
      </c>
      <c r="AO150" s="8">
        <f>IF(AN150&gt;=10,1,0)</f>
        <v>1</v>
      </c>
      <c r="AP150" s="8">
        <f>AM150</f>
        <v>1</v>
      </c>
      <c r="AQ150" s="8">
        <f>IF(AP150&gt;=2,2,1)</f>
        <v>1</v>
      </c>
      <c r="AR150" s="49">
        <f>(G150+J150+M150+T150+W150+AD150+AK150)/12</f>
        <v>9.5625</v>
      </c>
      <c r="AS150" s="50">
        <v>30</v>
      </c>
      <c r="AT150" s="50" t="str">
        <f>IF(AR150&gt;=10,"ناجح(ة)  ",IF(AR150&lt;10,"مؤجل (ة) "))</f>
        <v xml:space="preserve">مؤجل (ة) </v>
      </c>
      <c r="AU150" s="50">
        <f>AQ150+AJ150+AC150+S150</f>
        <v>4</v>
      </c>
      <c r="AV150" s="158" t="str">
        <f t="shared" si="204"/>
        <v xml:space="preserve">1 </v>
      </c>
      <c r="AW150" s="56" t="s">
        <v>40</v>
      </c>
      <c r="AX150" s="16"/>
      <c r="AY150" s="22">
        <v>23</v>
      </c>
      <c r="AZ150" s="128" t="str">
        <f t="shared" si="239"/>
        <v>مرداس</v>
      </c>
      <c r="BA150" s="128" t="str">
        <f t="shared" si="240"/>
        <v>بشرى</v>
      </c>
      <c r="BB150" s="184">
        <v>16</v>
      </c>
      <c r="BC150" s="185">
        <f>IF(BB150&gt;=20,6,0)</f>
        <v>0</v>
      </c>
      <c r="BD150" s="185">
        <v>1</v>
      </c>
      <c r="BE150" s="184">
        <v>31.75</v>
      </c>
      <c r="BF150" s="185">
        <f>IF(BE150&gt;=20,6,0)</f>
        <v>6</v>
      </c>
      <c r="BG150" s="185">
        <v>1</v>
      </c>
      <c r="BH150" s="200">
        <v>20</v>
      </c>
      <c r="BI150" s="185">
        <f>IF(BH150&gt;=20,6,0)</f>
        <v>6</v>
      </c>
      <c r="BJ150" s="185">
        <v>1</v>
      </c>
      <c r="BK150" s="186">
        <f>(BB150+BE150+BH150)/6</f>
        <v>11.291666666666666</v>
      </c>
      <c r="BL150" s="187">
        <f>IF(BK150&gt;=10,18,BC150+BF150+BI150)</f>
        <v>18</v>
      </c>
      <c r="BM150" s="187">
        <f>BD150+BG150+BJ150</f>
        <v>3</v>
      </c>
      <c r="BN150" s="187">
        <f>IF(BM150&gt;=4,2,1)</f>
        <v>1</v>
      </c>
      <c r="BO150" s="184">
        <v>22.5</v>
      </c>
      <c r="BP150" s="185">
        <f t="shared" si="245"/>
        <v>5</v>
      </c>
      <c r="BQ150" s="185">
        <v>1</v>
      </c>
      <c r="BR150" s="200">
        <v>15</v>
      </c>
      <c r="BS150" s="185">
        <f>IF(BR150&gt;=10,4,0)</f>
        <v>4</v>
      </c>
      <c r="BT150" s="185">
        <v>1</v>
      </c>
      <c r="BU150" s="199">
        <f t="shared" si="269"/>
        <v>12.5</v>
      </c>
      <c r="BV150" s="191">
        <f t="shared" si="206"/>
        <v>9</v>
      </c>
      <c r="BW150" s="187">
        <f>BQ150+BT150</f>
        <v>2</v>
      </c>
      <c r="BX150" s="187">
        <f>IF(BW150&gt;=3,2,1)</f>
        <v>1</v>
      </c>
      <c r="BY150" s="254">
        <v>12.5</v>
      </c>
      <c r="BZ150" s="183">
        <f>IF(BY150&gt;=10,2,0)</f>
        <v>2</v>
      </c>
      <c r="CA150" s="77">
        <v>1</v>
      </c>
      <c r="CB150" s="186">
        <f t="shared" si="207"/>
        <v>12.5</v>
      </c>
      <c r="CC150" s="187">
        <f>BZ150</f>
        <v>2</v>
      </c>
      <c r="CD150" s="187">
        <f>CA150</f>
        <v>1</v>
      </c>
      <c r="CE150" s="187">
        <f>IF(CD150&gt;=2,2,1)</f>
        <v>1</v>
      </c>
      <c r="CF150" s="200">
        <v>11.5</v>
      </c>
      <c r="CG150" s="183">
        <f>IF(CF150&gt;=10,1,0)</f>
        <v>1</v>
      </c>
      <c r="CH150" s="77">
        <v>1</v>
      </c>
      <c r="CI150" s="190">
        <f t="shared" si="209"/>
        <v>11.5</v>
      </c>
      <c r="CJ150" s="191">
        <f>CG150</f>
        <v>1</v>
      </c>
      <c r="CK150" s="195">
        <f>CH150</f>
        <v>1</v>
      </c>
      <c r="CL150" s="195">
        <f>IF(CK150&gt;=2,2,1)</f>
        <v>1</v>
      </c>
      <c r="CM150" s="197">
        <f t="shared" si="249"/>
        <v>11.75</v>
      </c>
      <c r="CN150" s="198">
        <f t="shared" si="253"/>
        <v>30</v>
      </c>
      <c r="CO150" s="198">
        <f>BD150+BG150+BJ150+BQ150+BT150+CA150+CH150</f>
        <v>7</v>
      </c>
      <c r="CP150" s="198">
        <f>IF(CO150&gt;=8,2,1)</f>
        <v>1</v>
      </c>
      <c r="CQ150" s="235" t="str">
        <f t="shared" si="250"/>
        <v xml:space="preserve">ناجح (ة) الدورة الاولى  </v>
      </c>
      <c r="CR150" s="244">
        <f t="shared" si="211"/>
        <v>10.65625</v>
      </c>
      <c r="CS150" s="34">
        <f t="shared" si="212"/>
        <v>60</v>
      </c>
      <c r="CT150" s="30" t="str">
        <f t="shared" si="213"/>
        <v xml:space="preserve">ناجح (ة) الدورة الاولى  </v>
      </c>
    </row>
    <row r="151" spans="1:98" s="28" customFormat="1" ht="14.1" customHeight="1">
      <c r="A151" s="101"/>
      <c r="B151" s="39">
        <v>24</v>
      </c>
      <c r="C151" s="80" t="s">
        <v>198</v>
      </c>
      <c r="D151" s="80" t="s">
        <v>104</v>
      </c>
      <c r="E151" s="77" t="str">
        <f t="shared" si="267"/>
        <v>ناجي</v>
      </c>
      <c r="F151" s="77" t="str">
        <f t="shared" si="268"/>
        <v xml:space="preserve"> بثينة</v>
      </c>
      <c r="G151" s="12">
        <v>20</v>
      </c>
      <c r="H151" s="9">
        <f t="shared" si="214"/>
        <v>6</v>
      </c>
      <c r="I151" s="9">
        <v>1</v>
      </c>
      <c r="J151" s="19">
        <v>11.75</v>
      </c>
      <c r="K151" s="9">
        <f t="shared" si="215"/>
        <v>0</v>
      </c>
      <c r="L151" s="9">
        <v>1</v>
      </c>
      <c r="M151" s="7">
        <v>20.5</v>
      </c>
      <c r="N151" s="9">
        <f t="shared" si="216"/>
        <v>6</v>
      </c>
      <c r="O151" s="9">
        <v>1</v>
      </c>
      <c r="P151" s="5">
        <f t="shared" si="217"/>
        <v>8.7083333333333339</v>
      </c>
      <c r="Q151" s="53">
        <f t="shared" si="218"/>
        <v>12</v>
      </c>
      <c r="R151" s="53">
        <f t="shared" si="219"/>
        <v>3</v>
      </c>
      <c r="S151" s="53">
        <f t="shared" si="220"/>
        <v>1</v>
      </c>
      <c r="T151" s="7">
        <v>14.75</v>
      </c>
      <c r="U151" s="9">
        <f t="shared" si="221"/>
        <v>0</v>
      </c>
      <c r="V151" s="9">
        <v>1</v>
      </c>
      <c r="W151" s="12">
        <v>26</v>
      </c>
      <c r="X151" s="9">
        <f t="shared" si="222"/>
        <v>4</v>
      </c>
      <c r="Y151" s="9">
        <v>1</v>
      </c>
      <c r="Z151" s="126">
        <f t="shared" si="223"/>
        <v>10.1875</v>
      </c>
      <c r="AA151" s="8">
        <f t="shared" si="224"/>
        <v>9</v>
      </c>
      <c r="AB151" s="8">
        <f t="shared" si="225"/>
        <v>2</v>
      </c>
      <c r="AC151" s="8">
        <f t="shared" si="226"/>
        <v>1</v>
      </c>
      <c r="AD151" s="151">
        <v>6.5</v>
      </c>
      <c r="AE151" s="9">
        <f t="shared" si="227"/>
        <v>0</v>
      </c>
      <c r="AF151" s="9">
        <v>1</v>
      </c>
      <c r="AG151" s="5">
        <f t="shared" si="202"/>
        <v>6.5</v>
      </c>
      <c r="AH151" s="8">
        <f t="shared" si="228"/>
        <v>0</v>
      </c>
      <c r="AI151" s="8">
        <f t="shared" si="229"/>
        <v>1</v>
      </c>
      <c r="AJ151" s="8">
        <f t="shared" si="230"/>
        <v>1</v>
      </c>
      <c r="AK151" s="55">
        <v>9.25</v>
      </c>
      <c r="AL151" s="9">
        <f t="shared" si="231"/>
        <v>0</v>
      </c>
      <c r="AM151" s="9">
        <v>1</v>
      </c>
      <c r="AN151" s="5">
        <f t="shared" si="203"/>
        <v>9.25</v>
      </c>
      <c r="AO151" s="8">
        <f t="shared" si="232"/>
        <v>0</v>
      </c>
      <c r="AP151" s="8">
        <f t="shared" si="233"/>
        <v>1</v>
      </c>
      <c r="AQ151" s="8">
        <f t="shared" si="234"/>
        <v>1</v>
      </c>
      <c r="AR151" s="49">
        <f t="shared" si="235"/>
        <v>9.0625</v>
      </c>
      <c r="AS151" s="50">
        <f t="shared" si="236"/>
        <v>21</v>
      </c>
      <c r="AT151" s="50" t="str">
        <f t="shared" si="237"/>
        <v xml:space="preserve">مؤجل (ة) </v>
      </c>
      <c r="AU151" s="50">
        <f t="shared" si="238"/>
        <v>4</v>
      </c>
      <c r="AV151" s="158" t="str">
        <f t="shared" si="204"/>
        <v xml:space="preserve">1 </v>
      </c>
      <c r="AW151" s="56" t="s">
        <v>40</v>
      </c>
      <c r="AX151" s="16"/>
      <c r="AY151" s="70">
        <v>24</v>
      </c>
      <c r="AZ151" s="128" t="str">
        <f t="shared" si="239"/>
        <v>ناجي</v>
      </c>
      <c r="BA151" s="128" t="str">
        <f t="shared" si="240"/>
        <v xml:space="preserve"> بثينة</v>
      </c>
      <c r="BB151" s="184">
        <v>11.25</v>
      </c>
      <c r="BC151" s="185">
        <f t="shared" si="241"/>
        <v>0</v>
      </c>
      <c r="BD151" s="185">
        <v>1</v>
      </c>
      <c r="BE151" s="184">
        <v>15.75</v>
      </c>
      <c r="BF151" s="185">
        <f t="shared" si="242"/>
        <v>0</v>
      </c>
      <c r="BG151" s="185">
        <v>1</v>
      </c>
      <c r="BH151" s="184">
        <v>7</v>
      </c>
      <c r="BI151" s="185">
        <f t="shared" si="243"/>
        <v>0</v>
      </c>
      <c r="BJ151" s="185">
        <v>1</v>
      </c>
      <c r="BK151" s="186">
        <f t="shared" si="244"/>
        <v>5.666666666666667</v>
      </c>
      <c r="BL151" s="187">
        <f t="shared" si="254"/>
        <v>0</v>
      </c>
      <c r="BM151" s="187">
        <f t="shared" si="255"/>
        <v>3</v>
      </c>
      <c r="BN151" s="187">
        <f t="shared" si="256"/>
        <v>1</v>
      </c>
      <c r="BO151" s="184">
        <v>20</v>
      </c>
      <c r="BP151" s="185">
        <f t="shared" si="245"/>
        <v>5</v>
      </c>
      <c r="BQ151" s="185">
        <v>1</v>
      </c>
      <c r="BR151" s="184">
        <v>15</v>
      </c>
      <c r="BS151" s="185">
        <f t="shared" si="246"/>
        <v>4</v>
      </c>
      <c r="BT151" s="185">
        <v>1</v>
      </c>
      <c r="BU151" s="199">
        <f t="shared" si="269"/>
        <v>11.666666666666666</v>
      </c>
      <c r="BV151" s="191">
        <f t="shared" si="206"/>
        <v>9</v>
      </c>
      <c r="BW151" s="187">
        <f t="shared" si="257"/>
        <v>2</v>
      </c>
      <c r="BX151" s="187">
        <f t="shared" si="258"/>
        <v>1</v>
      </c>
      <c r="BY151" s="248">
        <v>4</v>
      </c>
      <c r="BZ151" s="183">
        <f t="shared" si="247"/>
        <v>0</v>
      </c>
      <c r="CA151" s="77">
        <v>1</v>
      </c>
      <c r="CB151" s="186">
        <f t="shared" si="207"/>
        <v>4</v>
      </c>
      <c r="CC151" s="187">
        <f t="shared" si="259"/>
        <v>0</v>
      </c>
      <c r="CD151" s="187">
        <f t="shared" si="260"/>
        <v>1</v>
      </c>
      <c r="CE151" s="187">
        <f t="shared" si="261"/>
        <v>1</v>
      </c>
      <c r="CF151" s="184">
        <v>7.75</v>
      </c>
      <c r="CG151" s="183">
        <f t="shared" si="248"/>
        <v>0</v>
      </c>
      <c r="CH151" s="77">
        <v>1</v>
      </c>
      <c r="CI151" s="190">
        <f t="shared" si="209"/>
        <v>7.75</v>
      </c>
      <c r="CJ151" s="191">
        <f t="shared" si="262"/>
        <v>0</v>
      </c>
      <c r="CK151" s="195">
        <f t="shared" si="263"/>
        <v>1</v>
      </c>
      <c r="CL151" s="195">
        <f t="shared" si="264"/>
        <v>1</v>
      </c>
      <c r="CM151" s="197">
        <f t="shared" si="249"/>
        <v>7.3409090909090908</v>
      </c>
      <c r="CN151" s="198">
        <f t="shared" si="253"/>
        <v>9</v>
      </c>
      <c r="CO151" s="198">
        <f t="shared" si="265"/>
        <v>7</v>
      </c>
      <c r="CP151" s="198">
        <f t="shared" si="266"/>
        <v>1</v>
      </c>
      <c r="CQ151" s="235" t="str">
        <f t="shared" si="250"/>
        <v xml:space="preserve">مؤجل (ة) </v>
      </c>
      <c r="CR151" s="244">
        <f t="shared" si="211"/>
        <v>8.201704545454545</v>
      </c>
      <c r="CS151" s="34">
        <f t="shared" si="212"/>
        <v>30</v>
      </c>
      <c r="CT151" s="30" t="str">
        <f t="shared" si="213"/>
        <v xml:space="preserve">مؤجل (ة) </v>
      </c>
    </row>
    <row r="152" spans="1:98" s="28" customFormat="1" ht="14.1" customHeight="1">
      <c r="A152" s="101"/>
      <c r="B152" s="39">
        <v>25</v>
      </c>
      <c r="C152" s="80" t="s">
        <v>199</v>
      </c>
      <c r="D152" s="80" t="s">
        <v>53</v>
      </c>
      <c r="E152" s="77" t="str">
        <f t="shared" si="267"/>
        <v xml:space="preserve">ناصري </v>
      </c>
      <c r="F152" s="77" t="str">
        <f t="shared" si="268"/>
        <v xml:space="preserve"> مريم </v>
      </c>
      <c r="G152" s="12">
        <v>11.75</v>
      </c>
      <c r="H152" s="9">
        <f t="shared" si="214"/>
        <v>0</v>
      </c>
      <c r="I152" s="9">
        <v>1</v>
      </c>
      <c r="J152" s="19">
        <v>14.25</v>
      </c>
      <c r="K152" s="9">
        <f t="shared" si="215"/>
        <v>0</v>
      </c>
      <c r="L152" s="9">
        <v>1</v>
      </c>
      <c r="M152" s="7">
        <v>17</v>
      </c>
      <c r="N152" s="9">
        <f t="shared" si="216"/>
        <v>0</v>
      </c>
      <c r="O152" s="9">
        <v>1</v>
      </c>
      <c r="P152" s="5">
        <f t="shared" si="217"/>
        <v>7.166666666666667</v>
      </c>
      <c r="Q152" s="53">
        <f t="shared" si="218"/>
        <v>0</v>
      </c>
      <c r="R152" s="53">
        <f t="shared" si="219"/>
        <v>3</v>
      </c>
      <c r="S152" s="53">
        <f t="shared" si="220"/>
        <v>1</v>
      </c>
      <c r="T152" s="7">
        <v>16.25</v>
      </c>
      <c r="U152" s="9">
        <f t="shared" si="221"/>
        <v>0</v>
      </c>
      <c r="V152" s="9">
        <v>1</v>
      </c>
      <c r="W152" s="12">
        <v>24</v>
      </c>
      <c r="X152" s="9">
        <f t="shared" si="222"/>
        <v>4</v>
      </c>
      <c r="Y152" s="9">
        <v>1</v>
      </c>
      <c r="Z152" s="126">
        <f t="shared" si="223"/>
        <v>10.0625</v>
      </c>
      <c r="AA152" s="8">
        <f t="shared" si="224"/>
        <v>9</v>
      </c>
      <c r="AB152" s="8">
        <f t="shared" si="225"/>
        <v>2</v>
      </c>
      <c r="AC152" s="8">
        <f t="shared" si="226"/>
        <v>1</v>
      </c>
      <c r="AD152" s="151">
        <v>6.5</v>
      </c>
      <c r="AE152" s="9">
        <f t="shared" si="227"/>
        <v>0</v>
      </c>
      <c r="AF152" s="9">
        <v>1</v>
      </c>
      <c r="AG152" s="5">
        <f t="shared" si="202"/>
        <v>6.5</v>
      </c>
      <c r="AH152" s="8">
        <f t="shared" si="228"/>
        <v>0</v>
      </c>
      <c r="AI152" s="8">
        <f t="shared" si="229"/>
        <v>1</v>
      </c>
      <c r="AJ152" s="8">
        <f t="shared" si="230"/>
        <v>1</v>
      </c>
      <c r="AK152" s="55">
        <v>12.75</v>
      </c>
      <c r="AL152" s="9">
        <f t="shared" si="231"/>
        <v>1</v>
      </c>
      <c r="AM152" s="9">
        <v>1</v>
      </c>
      <c r="AN152" s="5">
        <f t="shared" si="203"/>
        <v>12.75</v>
      </c>
      <c r="AO152" s="8">
        <f t="shared" si="232"/>
        <v>1</v>
      </c>
      <c r="AP152" s="8">
        <f t="shared" si="233"/>
        <v>1</v>
      </c>
      <c r="AQ152" s="8">
        <f t="shared" si="234"/>
        <v>1</v>
      </c>
      <c r="AR152" s="49">
        <f t="shared" si="235"/>
        <v>8.5416666666666661</v>
      </c>
      <c r="AS152" s="50">
        <f t="shared" si="236"/>
        <v>10</v>
      </c>
      <c r="AT152" s="50" t="str">
        <f t="shared" si="237"/>
        <v xml:space="preserve">مؤجل (ة) </v>
      </c>
      <c r="AU152" s="50">
        <f t="shared" si="238"/>
        <v>4</v>
      </c>
      <c r="AV152" s="158" t="str">
        <f t="shared" si="204"/>
        <v xml:space="preserve">1 </v>
      </c>
      <c r="AW152" s="56" t="s">
        <v>40</v>
      </c>
      <c r="AX152" s="16"/>
      <c r="AY152" s="22">
        <v>25</v>
      </c>
      <c r="AZ152" s="128" t="str">
        <f t="shared" si="239"/>
        <v xml:space="preserve">ناصري </v>
      </c>
      <c r="BA152" s="128" t="str">
        <f t="shared" si="240"/>
        <v xml:space="preserve"> مريم </v>
      </c>
      <c r="BB152" s="184">
        <v>18.5</v>
      </c>
      <c r="BC152" s="185">
        <f t="shared" si="241"/>
        <v>0</v>
      </c>
      <c r="BD152" s="185">
        <v>1</v>
      </c>
      <c r="BE152" s="184">
        <v>20</v>
      </c>
      <c r="BF152" s="185">
        <f t="shared" si="242"/>
        <v>6</v>
      </c>
      <c r="BG152" s="185">
        <v>1</v>
      </c>
      <c r="BH152" s="184">
        <v>10</v>
      </c>
      <c r="BI152" s="185">
        <f t="shared" si="243"/>
        <v>0</v>
      </c>
      <c r="BJ152" s="185">
        <v>1</v>
      </c>
      <c r="BK152" s="186">
        <f t="shared" si="244"/>
        <v>8.0833333333333339</v>
      </c>
      <c r="BL152" s="187">
        <f t="shared" si="254"/>
        <v>6</v>
      </c>
      <c r="BM152" s="187">
        <f t="shared" si="255"/>
        <v>3</v>
      </c>
      <c r="BN152" s="187">
        <f t="shared" si="256"/>
        <v>1</v>
      </c>
      <c r="BO152" s="184">
        <v>22</v>
      </c>
      <c r="BP152" s="185">
        <f t="shared" si="245"/>
        <v>5</v>
      </c>
      <c r="BQ152" s="185">
        <v>1</v>
      </c>
      <c r="BR152" s="184">
        <v>15</v>
      </c>
      <c r="BS152" s="185">
        <f t="shared" si="246"/>
        <v>4</v>
      </c>
      <c r="BT152" s="185">
        <v>1</v>
      </c>
      <c r="BU152" s="199">
        <f t="shared" si="269"/>
        <v>12.333333333333334</v>
      </c>
      <c r="BV152" s="191">
        <f t="shared" si="206"/>
        <v>9</v>
      </c>
      <c r="BW152" s="187">
        <f t="shared" si="257"/>
        <v>2</v>
      </c>
      <c r="BX152" s="187">
        <f t="shared" si="258"/>
        <v>1</v>
      </c>
      <c r="BY152" s="248">
        <v>3</v>
      </c>
      <c r="BZ152" s="183">
        <f t="shared" si="247"/>
        <v>0</v>
      </c>
      <c r="CA152" s="77">
        <v>1</v>
      </c>
      <c r="CB152" s="186">
        <f t="shared" si="207"/>
        <v>3</v>
      </c>
      <c r="CC152" s="187">
        <f t="shared" si="259"/>
        <v>0</v>
      </c>
      <c r="CD152" s="187">
        <f t="shared" si="260"/>
        <v>1</v>
      </c>
      <c r="CE152" s="187">
        <f t="shared" si="261"/>
        <v>1</v>
      </c>
      <c r="CF152" s="184">
        <v>15.5</v>
      </c>
      <c r="CG152" s="183">
        <f t="shared" si="248"/>
        <v>1</v>
      </c>
      <c r="CH152" s="77">
        <v>1</v>
      </c>
      <c r="CI152" s="190">
        <f t="shared" si="209"/>
        <v>15.5</v>
      </c>
      <c r="CJ152" s="191">
        <f t="shared" si="262"/>
        <v>1</v>
      </c>
      <c r="CK152" s="195">
        <f t="shared" si="263"/>
        <v>1</v>
      </c>
      <c r="CL152" s="195">
        <f t="shared" si="264"/>
        <v>1</v>
      </c>
      <c r="CM152" s="197">
        <f t="shared" si="249"/>
        <v>9.454545454545455</v>
      </c>
      <c r="CN152" s="198">
        <f t="shared" si="253"/>
        <v>16</v>
      </c>
      <c r="CO152" s="198">
        <f t="shared" si="265"/>
        <v>7</v>
      </c>
      <c r="CP152" s="198">
        <f t="shared" si="266"/>
        <v>1</v>
      </c>
      <c r="CQ152" s="235" t="str">
        <f t="shared" si="250"/>
        <v xml:space="preserve">مؤجل (ة) </v>
      </c>
      <c r="CR152" s="244">
        <f t="shared" si="211"/>
        <v>8.9981060606060606</v>
      </c>
      <c r="CS152" s="34">
        <f t="shared" si="212"/>
        <v>26</v>
      </c>
      <c r="CT152" s="30" t="str">
        <f t="shared" si="213"/>
        <v xml:space="preserve">مؤجل (ة) </v>
      </c>
    </row>
    <row r="153" spans="1:98" s="71" customFormat="1" ht="14.1" customHeight="1">
      <c r="A153" s="101"/>
      <c r="B153" s="39">
        <v>26</v>
      </c>
      <c r="C153" s="80" t="s">
        <v>213</v>
      </c>
      <c r="D153" s="80" t="s">
        <v>214</v>
      </c>
      <c r="E153" s="77" t="str">
        <f>C153</f>
        <v>هادف</v>
      </c>
      <c r="F153" s="77" t="str">
        <f>D153</f>
        <v>حسام الدين</v>
      </c>
      <c r="G153" s="12">
        <v>10.75</v>
      </c>
      <c r="H153" s="9">
        <f>IF(G153&gt;=20,6,0)</f>
        <v>0</v>
      </c>
      <c r="I153" s="9">
        <v>1</v>
      </c>
      <c r="J153" s="19">
        <v>17.75</v>
      </c>
      <c r="K153" s="9">
        <f>IF(J153=20,6,0)</f>
        <v>0</v>
      </c>
      <c r="L153" s="9">
        <v>1</v>
      </c>
      <c r="M153" s="7">
        <v>11.5</v>
      </c>
      <c r="N153" s="9">
        <f>IF(M153&gt;=20,6,0)</f>
        <v>0</v>
      </c>
      <c r="O153" s="9">
        <v>1</v>
      </c>
      <c r="P153" s="5">
        <f>(G153+J153+M153)/6</f>
        <v>6.666666666666667</v>
      </c>
      <c r="Q153" s="72">
        <f>IF(P153&gt;=10,18,H153+K153+N153)</f>
        <v>0</v>
      </c>
      <c r="R153" s="72">
        <f>I153+L153+O153</f>
        <v>3</v>
      </c>
      <c r="S153" s="72">
        <f>IF(R153&gt;=4,2,1)</f>
        <v>1</v>
      </c>
      <c r="T153" s="7">
        <v>17.75</v>
      </c>
      <c r="U153" s="9">
        <f>IF(T153&gt;=20,5,0)</f>
        <v>0</v>
      </c>
      <c r="V153" s="9">
        <v>1</v>
      </c>
      <c r="W153" s="12">
        <v>25</v>
      </c>
      <c r="X153" s="9">
        <f>IF(W153&gt;=20,4,0)</f>
        <v>4</v>
      </c>
      <c r="Y153" s="9">
        <v>1</v>
      </c>
      <c r="Z153" s="126">
        <f>(T153+W153)/4</f>
        <v>10.6875</v>
      </c>
      <c r="AA153" s="8">
        <f>IF(Z153&gt;=10,9,U153+X153)</f>
        <v>9</v>
      </c>
      <c r="AB153" s="8">
        <f>V153+Y153</f>
        <v>2</v>
      </c>
      <c r="AC153" s="8">
        <f>IF(AB153&gt;=3,2,1)</f>
        <v>1</v>
      </c>
      <c r="AD153" s="151">
        <v>5.25</v>
      </c>
      <c r="AE153" s="9">
        <f>IF(AD153&gt;=10,2,0)</f>
        <v>0</v>
      </c>
      <c r="AF153" s="9">
        <v>1</v>
      </c>
      <c r="AG153" s="5">
        <f t="shared" si="202"/>
        <v>5.25</v>
      </c>
      <c r="AH153" s="8">
        <f>IF(AG153&gt;=10,2,0)</f>
        <v>0</v>
      </c>
      <c r="AI153" s="8">
        <f>AF153</f>
        <v>1</v>
      </c>
      <c r="AJ153" s="8">
        <f>IF(AI153&gt;=2,2,1)</f>
        <v>1</v>
      </c>
      <c r="AK153" s="74">
        <v>8</v>
      </c>
      <c r="AL153" s="9">
        <f>IF(AK153&gt;=10,1,0)</f>
        <v>0</v>
      </c>
      <c r="AM153" s="9">
        <v>1</v>
      </c>
      <c r="AN153" s="5">
        <f t="shared" si="203"/>
        <v>8</v>
      </c>
      <c r="AO153" s="8">
        <f>IF(AN153&gt;=10,1,0)</f>
        <v>0</v>
      </c>
      <c r="AP153" s="8">
        <f>AM153</f>
        <v>1</v>
      </c>
      <c r="AQ153" s="8">
        <f>IF(AP153&gt;=2,2,1)</f>
        <v>1</v>
      </c>
      <c r="AR153" s="49">
        <f>(G153+J153+M153+T153+W153+AD153+AK153)/12</f>
        <v>8</v>
      </c>
      <c r="AS153" s="50">
        <f>IF(AR153&gt;=10,30,AO153+AH153+AA153+Q153)</f>
        <v>9</v>
      </c>
      <c r="AT153" s="50" t="str">
        <f>IF(AR153&gt;=10,"ناجح(ة)  ",IF(AR153&lt;10,"مؤجل (ة) "))</f>
        <v xml:space="preserve">مؤجل (ة) </v>
      </c>
      <c r="AU153" s="50">
        <f>AQ153+AJ153+AC153+S153</f>
        <v>4</v>
      </c>
      <c r="AV153" s="158" t="str">
        <f t="shared" si="204"/>
        <v xml:space="preserve">1 </v>
      </c>
      <c r="AW153" s="75" t="s">
        <v>40</v>
      </c>
      <c r="AX153" s="16"/>
      <c r="AY153" s="22">
        <v>25</v>
      </c>
      <c r="AZ153" s="128" t="str">
        <f>C153</f>
        <v>هادف</v>
      </c>
      <c r="BA153" s="128" t="str">
        <f>D153</f>
        <v>حسام الدين</v>
      </c>
      <c r="BB153" s="184">
        <v>2</v>
      </c>
      <c r="BC153" s="185">
        <f>IF(BB153&gt;=20,6,0)</f>
        <v>0</v>
      </c>
      <c r="BD153" s="185">
        <v>1</v>
      </c>
      <c r="BE153" s="184">
        <v>2</v>
      </c>
      <c r="BF153" s="185">
        <f>IF(BE153&gt;=20,6,0)</f>
        <v>0</v>
      </c>
      <c r="BG153" s="185">
        <v>1</v>
      </c>
      <c r="BH153" s="184">
        <v>9</v>
      </c>
      <c r="BI153" s="185">
        <f>IF(BH153&gt;=20,6,0)</f>
        <v>0</v>
      </c>
      <c r="BJ153" s="185">
        <v>1</v>
      </c>
      <c r="BK153" s="186">
        <f>(BB153+BE153+BH153)/6</f>
        <v>2.1666666666666665</v>
      </c>
      <c r="BL153" s="187">
        <f>IF(BK153&gt;=10,18,BC153+BF153+BI153)</f>
        <v>0</v>
      </c>
      <c r="BM153" s="187">
        <f>BD153+BG153+BJ153</f>
        <v>3</v>
      </c>
      <c r="BN153" s="187">
        <f>IF(BM153&gt;=4,2,1)</f>
        <v>1</v>
      </c>
      <c r="BO153" s="184">
        <v>10</v>
      </c>
      <c r="BP153" s="185">
        <f t="shared" si="245"/>
        <v>0</v>
      </c>
      <c r="BQ153" s="185">
        <v>1</v>
      </c>
      <c r="BR153" s="184">
        <v>12</v>
      </c>
      <c r="BS153" s="185">
        <f>IF(BR153&gt;=10,4,0)</f>
        <v>4</v>
      </c>
      <c r="BT153" s="185">
        <v>1</v>
      </c>
      <c r="BU153" s="199">
        <f t="shared" si="269"/>
        <v>7.333333333333333</v>
      </c>
      <c r="BV153" s="191">
        <f t="shared" si="206"/>
        <v>4</v>
      </c>
      <c r="BW153" s="187">
        <f>BQ153+BT153</f>
        <v>2</v>
      </c>
      <c r="BX153" s="187">
        <f>IF(BW153&gt;=3,2,1)</f>
        <v>1</v>
      </c>
      <c r="BY153" s="248">
        <v>10</v>
      </c>
      <c r="BZ153" s="183">
        <f>IF(BY153&gt;=10,2,0)</f>
        <v>2</v>
      </c>
      <c r="CA153" s="77">
        <v>1</v>
      </c>
      <c r="CB153" s="186">
        <f t="shared" si="207"/>
        <v>10</v>
      </c>
      <c r="CC153" s="187">
        <f>BZ153</f>
        <v>2</v>
      </c>
      <c r="CD153" s="187">
        <f>CA153</f>
        <v>1</v>
      </c>
      <c r="CE153" s="187">
        <f>IF(CD153&gt;=2,2,1)</f>
        <v>1</v>
      </c>
      <c r="CF153" s="184">
        <v>8.75</v>
      </c>
      <c r="CG153" s="183">
        <f>IF(CF153&gt;=10,1,0)</f>
        <v>0</v>
      </c>
      <c r="CH153" s="77">
        <v>1</v>
      </c>
      <c r="CI153" s="190">
        <f t="shared" si="209"/>
        <v>8.75</v>
      </c>
      <c r="CJ153" s="191">
        <f>CG153</f>
        <v>0</v>
      </c>
      <c r="CK153" s="195">
        <f>CH153</f>
        <v>1</v>
      </c>
      <c r="CL153" s="195">
        <f>IF(CK153&gt;=2,2,1)</f>
        <v>1</v>
      </c>
      <c r="CM153" s="197">
        <f t="shared" si="249"/>
        <v>4.8863636363636367</v>
      </c>
      <c r="CN153" s="198">
        <f t="shared" si="253"/>
        <v>6</v>
      </c>
      <c r="CO153" s="198">
        <f>BD153+BG153+BJ153+BQ153+BT153+CA153+CH153</f>
        <v>7</v>
      </c>
      <c r="CP153" s="198">
        <f>IF(CO153&gt;=8,2,1)</f>
        <v>1</v>
      </c>
      <c r="CQ153" s="235" t="str">
        <f t="shared" si="250"/>
        <v xml:space="preserve">مؤجل (ة) </v>
      </c>
      <c r="CR153" s="244">
        <f t="shared" si="211"/>
        <v>6.4431818181818183</v>
      </c>
      <c r="CS153" s="34">
        <f t="shared" si="212"/>
        <v>15</v>
      </c>
      <c r="CT153" s="73" t="str">
        <f t="shared" si="213"/>
        <v xml:space="preserve">مؤجل (ة) </v>
      </c>
    </row>
    <row r="154" spans="1:98" s="28" customFormat="1" ht="14.1" customHeight="1">
      <c r="A154" s="101"/>
      <c r="B154" s="39">
        <v>27</v>
      </c>
      <c r="C154" s="80" t="s">
        <v>200</v>
      </c>
      <c r="D154" s="80" t="s">
        <v>101</v>
      </c>
      <c r="E154" s="77" t="str">
        <f t="shared" si="267"/>
        <v xml:space="preserve">وادة </v>
      </c>
      <c r="F154" s="77" t="str">
        <f t="shared" si="268"/>
        <v>عبير</v>
      </c>
      <c r="G154" s="12">
        <v>26.5</v>
      </c>
      <c r="H154" s="9">
        <f t="shared" si="214"/>
        <v>6</v>
      </c>
      <c r="I154" s="9">
        <v>1</v>
      </c>
      <c r="J154" s="19">
        <v>14.5</v>
      </c>
      <c r="K154" s="9">
        <f t="shared" si="215"/>
        <v>0</v>
      </c>
      <c r="L154" s="9">
        <v>1</v>
      </c>
      <c r="M154" s="7">
        <v>20</v>
      </c>
      <c r="N154" s="9">
        <f t="shared" si="216"/>
        <v>6</v>
      </c>
      <c r="O154" s="9">
        <v>1</v>
      </c>
      <c r="P154" s="5">
        <f t="shared" si="217"/>
        <v>10.166666666666666</v>
      </c>
      <c r="Q154" s="53">
        <f t="shared" si="218"/>
        <v>18</v>
      </c>
      <c r="R154" s="53">
        <f t="shared" si="219"/>
        <v>3</v>
      </c>
      <c r="S154" s="53">
        <f t="shared" si="220"/>
        <v>1</v>
      </c>
      <c r="T154" s="7">
        <v>22.75</v>
      </c>
      <c r="U154" s="9">
        <f t="shared" si="221"/>
        <v>5</v>
      </c>
      <c r="V154" s="9">
        <v>1</v>
      </c>
      <c r="W154" s="12">
        <v>29</v>
      </c>
      <c r="X154" s="9">
        <f t="shared" si="222"/>
        <v>4</v>
      </c>
      <c r="Y154" s="9">
        <v>1</v>
      </c>
      <c r="Z154" s="126">
        <f t="shared" si="223"/>
        <v>12.9375</v>
      </c>
      <c r="AA154" s="8">
        <f t="shared" si="224"/>
        <v>9</v>
      </c>
      <c r="AB154" s="8">
        <f t="shared" si="225"/>
        <v>2</v>
      </c>
      <c r="AC154" s="8">
        <f t="shared" si="226"/>
        <v>1</v>
      </c>
      <c r="AD154" s="151">
        <v>7.75</v>
      </c>
      <c r="AE154" s="9">
        <f t="shared" si="227"/>
        <v>0</v>
      </c>
      <c r="AF154" s="9">
        <v>1</v>
      </c>
      <c r="AG154" s="5">
        <f t="shared" si="202"/>
        <v>7.75</v>
      </c>
      <c r="AH154" s="8">
        <f t="shared" si="228"/>
        <v>0</v>
      </c>
      <c r="AI154" s="8">
        <f t="shared" si="229"/>
        <v>1</v>
      </c>
      <c r="AJ154" s="8">
        <f t="shared" si="230"/>
        <v>1</v>
      </c>
      <c r="AK154" s="55">
        <v>14.87</v>
      </c>
      <c r="AL154" s="9">
        <f t="shared" si="231"/>
        <v>1</v>
      </c>
      <c r="AM154" s="9">
        <v>1</v>
      </c>
      <c r="AN154" s="5">
        <f t="shared" si="203"/>
        <v>14.87</v>
      </c>
      <c r="AO154" s="8">
        <f t="shared" si="232"/>
        <v>1</v>
      </c>
      <c r="AP154" s="8">
        <f t="shared" si="233"/>
        <v>1</v>
      </c>
      <c r="AQ154" s="8">
        <f t="shared" si="234"/>
        <v>1</v>
      </c>
      <c r="AR154" s="49">
        <f t="shared" si="235"/>
        <v>11.280833333333334</v>
      </c>
      <c r="AS154" s="50">
        <f t="shared" si="236"/>
        <v>30</v>
      </c>
      <c r="AT154" s="50" t="str">
        <f t="shared" si="237"/>
        <v xml:space="preserve">ناجح(ة)  </v>
      </c>
      <c r="AU154" s="50">
        <f t="shared" si="238"/>
        <v>4</v>
      </c>
      <c r="AV154" s="158" t="str">
        <f t="shared" si="204"/>
        <v xml:space="preserve">1 </v>
      </c>
      <c r="AW154" s="56" t="s">
        <v>40</v>
      </c>
      <c r="AX154" s="16"/>
      <c r="AY154" s="70">
        <v>26</v>
      </c>
      <c r="AZ154" s="128" t="str">
        <f t="shared" si="239"/>
        <v xml:space="preserve">وادة </v>
      </c>
      <c r="BA154" s="128" t="str">
        <f t="shared" si="240"/>
        <v>عبير</v>
      </c>
      <c r="BB154" s="184">
        <v>14</v>
      </c>
      <c r="BC154" s="185">
        <f t="shared" si="241"/>
        <v>0</v>
      </c>
      <c r="BD154" s="185">
        <v>1</v>
      </c>
      <c r="BE154" s="184">
        <v>18.5</v>
      </c>
      <c r="BF154" s="185">
        <f t="shared" si="242"/>
        <v>0</v>
      </c>
      <c r="BG154" s="185">
        <v>1</v>
      </c>
      <c r="BH154" s="184">
        <v>8.5</v>
      </c>
      <c r="BI154" s="185">
        <f t="shared" si="243"/>
        <v>0</v>
      </c>
      <c r="BJ154" s="185">
        <v>1</v>
      </c>
      <c r="BK154" s="186">
        <f t="shared" si="244"/>
        <v>6.833333333333333</v>
      </c>
      <c r="BL154" s="187">
        <f t="shared" si="254"/>
        <v>0</v>
      </c>
      <c r="BM154" s="187">
        <f t="shared" si="255"/>
        <v>3</v>
      </c>
      <c r="BN154" s="187">
        <f t="shared" si="256"/>
        <v>1</v>
      </c>
      <c r="BO154" s="184">
        <v>24.5</v>
      </c>
      <c r="BP154" s="185">
        <f t="shared" si="245"/>
        <v>5</v>
      </c>
      <c r="BQ154" s="185">
        <v>1</v>
      </c>
      <c r="BR154" s="184">
        <v>14.5</v>
      </c>
      <c r="BS154" s="185">
        <f t="shared" si="246"/>
        <v>4</v>
      </c>
      <c r="BT154" s="185">
        <v>1</v>
      </c>
      <c r="BU154" s="199">
        <f t="shared" si="269"/>
        <v>13</v>
      </c>
      <c r="BV154" s="191">
        <f t="shared" si="206"/>
        <v>9</v>
      </c>
      <c r="BW154" s="187">
        <f t="shared" si="257"/>
        <v>2</v>
      </c>
      <c r="BX154" s="187">
        <f t="shared" si="258"/>
        <v>1</v>
      </c>
      <c r="BY154" s="248">
        <v>6</v>
      </c>
      <c r="BZ154" s="183">
        <f t="shared" si="247"/>
        <v>0</v>
      </c>
      <c r="CA154" s="77">
        <v>1</v>
      </c>
      <c r="CB154" s="186">
        <f t="shared" si="207"/>
        <v>6</v>
      </c>
      <c r="CC154" s="187">
        <f t="shared" si="259"/>
        <v>0</v>
      </c>
      <c r="CD154" s="187">
        <f t="shared" si="260"/>
        <v>1</v>
      </c>
      <c r="CE154" s="187">
        <f t="shared" si="261"/>
        <v>1</v>
      </c>
      <c r="CF154" s="184">
        <v>8.5</v>
      </c>
      <c r="CG154" s="183">
        <f t="shared" si="248"/>
        <v>0</v>
      </c>
      <c r="CH154" s="77">
        <v>1</v>
      </c>
      <c r="CI154" s="190">
        <f t="shared" si="209"/>
        <v>8.5</v>
      </c>
      <c r="CJ154" s="191">
        <f t="shared" si="262"/>
        <v>0</v>
      </c>
      <c r="CK154" s="195">
        <f t="shared" si="263"/>
        <v>1</v>
      </c>
      <c r="CL154" s="195">
        <f t="shared" si="264"/>
        <v>1</v>
      </c>
      <c r="CM154" s="197">
        <f t="shared" si="249"/>
        <v>8.5909090909090917</v>
      </c>
      <c r="CN154" s="198">
        <f t="shared" si="253"/>
        <v>9</v>
      </c>
      <c r="CO154" s="198">
        <f t="shared" si="265"/>
        <v>7</v>
      </c>
      <c r="CP154" s="198">
        <f t="shared" si="266"/>
        <v>1</v>
      </c>
      <c r="CQ154" s="235" t="str">
        <f t="shared" si="250"/>
        <v xml:space="preserve">مؤجل (ة) </v>
      </c>
      <c r="CR154" s="244">
        <f t="shared" si="211"/>
        <v>9.9358712121212136</v>
      </c>
      <c r="CS154" s="34">
        <f t="shared" si="212"/>
        <v>39</v>
      </c>
      <c r="CT154" s="30" t="str">
        <f t="shared" si="213"/>
        <v xml:space="preserve">مؤجل (ة) </v>
      </c>
    </row>
    <row r="155" spans="1:98" s="28" customFormat="1" ht="14.1" customHeight="1">
      <c r="A155" s="101"/>
      <c r="B155" s="39">
        <v>28</v>
      </c>
      <c r="C155" s="80" t="s">
        <v>201</v>
      </c>
      <c r="D155" s="80" t="s">
        <v>202</v>
      </c>
      <c r="E155" s="77" t="str">
        <f>C155</f>
        <v xml:space="preserve">ويشاوي </v>
      </c>
      <c r="F155" s="77" t="str">
        <f>D155</f>
        <v xml:space="preserve"> عبد الحق</v>
      </c>
      <c r="G155" s="12">
        <v>24.25</v>
      </c>
      <c r="H155" s="9">
        <f>IF(G155&gt;=20,6,0)</f>
        <v>6</v>
      </c>
      <c r="I155" s="9">
        <v>1</v>
      </c>
      <c r="J155" s="19">
        <v>20</v>
      </c>
      <c r="K155" s="9">
        <f>IF(J155=20,6,0)</f>
        <v>6</v>
      </c>
      <c r="L155" s="9">
        <v>1</v>
      </c>
      <c r="M155" s="7">
        <v>17.5</v>
      </c>
      <c r="N155" s="9">
        <f>IF(M155&gt;=20,6,0)</f>
        <v>0</v>
      </c>
      <c r="O155" s="9">
        <v>1</v>
      </c>
      <c r="P155" s="5">
        <f>(G155+J155+M155)/6</f>
        <v>10.291666666666666</v>
      </c>
      <c r="Q155" s="53">
        <f>IF(P155&gt;=10,18,H155+K155+N155)</f>
        <v>18</v>
      </c>
      <c r="R155" s="53">
        <f>I155+L155+O155</f>
        <v>3</v>
      </c>
      <c r="S155" s="53">
        <f>IF(R155&gt;=4,2,1)</f>
        <v>1</v>
      </c>
      <c r="T155" s="7">
        <v>23.25</v>
      </c>
      <c r="U155" s="9">
        <f>IF(T155&gt;=20,5,0)</f>
        <v>5</v>
      </c>
      <c r="V155" s="9">
        <v>1</v>
      </c>
      <c r="W155" s="12">
        <v>29</v>
      </c>
      <c r="X155" s="9">
        <f>IF(W155&gt;=20,4,0)</f>
        <v>4</v>
      </c>
      <c r="Y155" s="9">
        <v>1</v>
      </c>
      <c r="Z155" s="126">
        <f>(T155+W155)/4</f>
        <v>13.0625</v>
      </c>
      <c r="AA155" s="8">
        <f>IF(Z155&gt;=10,9,U155+X155)</f>
        <v>9</v>
      </c>
      <c r="AB155" s="8">
        <f>V155+Y155</f>
        <v>2</v>
      </c>
      <c r="AC155" s="8">
        <f>IF(AB155&gt;=3,2,1)</f>
        <v>1</v>
      </c>
      <c r="AD155" s="151">
        <v>10.75</v>
      </c>
      <c r="AE155" s="9">
        <f>IF(AD155&gt;=10,2,0)</f>
        <v>2</v>
      </c>
      <c r="AF155" s="9">
        <v>1</v>
      </c>
      <c r="AG155" s="5">
        <f t="shared" si="202"/>
        <v>10.75</v>
      </c>
      <c r="AH155" s="8">
        <f>IF(AG155&gt;=10,2,0)</f>
        <v>2</v>
      </c>
      <c r="AI155" s="8">
        <f>AF155</f>
        <v>1</v>
      </c>
      <c r="AJ155" s="8">
        <f>IF(AI155&gt;=2,2,1)</f>
        <v>1</v>
      </c>
      <c r="AK155" s="55">
        <v>11.75</v>
      </c>
      <c r="AL155" s="9">
        <f>IF(AK155&gt;=10,1,0)</f>
        <v>1</v>
      </c>
      <c r="AM155" s="9">
        <v>1</v>
      </c>
      <c r="AN155" s="5">
        <f t="shared" si="203"/>
        <v>11.75</v>
      </c>
      <c r="AO155" s="8">
        <f>IF(AN155&gt;=10,1,0)</f>
        <v>1</v>
      </c>
      <c r="AP155" s="8">
        <f>AM155</f>
        <v>1</v>
      </c>
      <c r="AQ155" s="8">
        <f>IF(AP155&gt;=2,2,1)</f>
        <v>1</v>
      </c>
      <c r="AR155" s="49">
        <f>(G155+J155+M155+T155+W155+AD155+AK155)/12</f>
        <v>11.375</v>
      </c>
      <c r="AS155" s="50">
        <f>IF(AR155&gt;=10,30,AO155+AH155+AA155+Q155)</f>
        <v>30</v>
      </c>
      <c r="AT155" s="50" t="str">
        <f>IF(AR155&gt;=10,"ناجح(ة)  ",IF(AR155&lt;10,"مؤجل (ة) "))</f>
        <v xml:space="preserve">ناجح(ة)  </v>
      </c>
      <c r="AU155" s="50">
        <f>AQ155+AJ155+AC155+S155</f>
        <v>4</v>
      </c>
      <c r="AV155" s="158" t="str">
        <f t="shared" si="204"/>
        <v xml:space="preserve">1 </v>
      </c>
      <c r="AW155" s="56" t="s">
        <v>40</v>
      </c>
      <c r="AX155" s="16"/>
      <c r="AY155" s="22">
        <v>27</v>
      </c>
      <c r="AZ155" s="128" t="str">
        <f>C155</f>
        <v xml:space="preserve">ويشاوي </v>
      </c>
      <c r="BA155" s="128" t="str">
        <f>D155</f>
        <v xml:space="preserve"> عبد الحق</v>
      </c>
      <c r="BB155" s="184">
        <v>20</v>
      </c>
      <c r="BC155" s="185">
        <f>IF(BB155&gt;=20,6,0)</f>
        <v>6</v>
      </c>
      <c r="BD155" s="185">
        <v>1</v>
      </c>
      <c r="BE155" s="184">
        <v>17.25</v>
      </c>
      <c r="BF155" s="185">
        <f>IF(BE155&gt;=20,6,0)</f>
        <v>0</v>
      </c>
      <c r="BG155" s="185">
        <v>1</v>
      </c>
      <c r="BH155" s="184">
        <v>19</v>
      </c>
      <c r="BI155" s="185">
        <f>IF(BH155&gt;=20,6,0)</f>
        <v>0</v>
      </c>
      <c r="BJ155" s="185">
        <v>1</v>
      </c>
      <c r="BK155" s="186">
        <f>(BB155+BE155+BH155)/6</f>
        <v>9.375</v>
      </c>
      <c r="BL155" s="187">
        <f>IF(BK155&gt;=10,18,BC155+BF155+BI155)</f>
        <v>6</v>
      </c>
      <c r="BM155" s="187">
        <f>BD155+BG155+BJ155</f>
        <v>3</v>
      </c>
      <c r="BN155" s="187">
        <f>IF(BM155&gt;=4,2,1)</f>
        <v>1</v>
      </c>
      <c r="BO155" s="184">
        <v>22.25</v>
      </c>
      <c r="BP155" s="185">
        <f t="shared" si="245"/>
        <v>5</v>
      </c>
      <c r="BQ155" s="185">
        <v>1</v>
      </c>
      <c r="BR155" s="184">
        <v>15.5</v>
      </c>
      <c r="BS155" s="185">
        <f>IF(BR155&gt;=10,4,0)</f>
        <v>4</v>
      </c>
      <c r="BT155" s="185">
        <v>1</v>
      </c>
      <c r="BU155" s="199">
        <f t="shared" si="269"/>
        <v>12.583333333333334</v>
      </c>
      <c r="BV155" s="191">
        <f t="shared" si="206"/>
        <v>9</v>
      </c>
      <c r="BW155" s="187">
        <f>BQ155+BT155</f>
        <v>2</v>
      </c>
      <c r="BX155" s="187">
        <f>IF(BW155&gt;=3,2,1)</f>
        <v>1</v>
      </c>
      <c r="BY155" s="248">
        <v>10</v>
      </c>
      <c r="BZ155" s="183">
        <f>IF(BY155&gt;=10,2,0)</f>
        <v>2</v>
      </c>
      <c r="CA155" s="77">
        <v>1</v>
      </c>
      <c r="CB155" s="186">
        <f t="shared" si="207"/>
        <v>10</v>
      </c>
      <c r="CC155" s="187">
        <f>BZ155</f>
        <v>2</v>
      </c>
      <c r="CD155" s="187">
        <f>CA155</f>
        <v>1</v>
      </c>
      <c r="CE155" s="187">
        <f>IF(CD155&gt;=2,2,1)</f>
        <v>1</v>
      </c>
      <c r="CF155" s="184">
        <v>13.75</v>
      </c>
      <c r="CG155" s="183">
        <f>IF(CF155&gt;=10,1,0)</f>
        <v>1</v>
      </c>
      <c r="CH155" s="77">
        <v>1</v>
      </c>
      <c r="CI155" s="190">
        <f t="shared" si="209"/>
        <v>13.75</v>
      </c>
      <c r="CJ155" s="191">
        <f>CG155</f>
        <v>1</v>
      </c>
      <c r="CK155" s="195">
        <f>CH155</f>
        <v>1</v>
      </c>
      <c r="CL155" s="195">
        <f>IF(CK155&gt;=2,2,1)</f>
        <v>1</v>
      </c>
      <c r="CM155" s="197">
        <f t="shared" si="249"/>
        <v>10.704545454545455</v>
      </c>
      <c r="CN155" s="198">
        <f t="shared" si="253"/>
        <v>30</v>
      </c>
      <c r="CO155" s="198">
        <f>BD155+BG155+BJ155+BQ155+BT155+CA155+CH155</f>
        <v>7</v>
      </c>
      <c r="CP155" s="198">
        <f>IF(CO155&gt;=8,2,1)</f>
        <v>1</v>
      </c>
      <c r="CQ155" s="235" t="str">
        <f t="shared" si="250"/>
        <v xml:space="preserve">ناجح (ة) الدورة الاولى  </v>
      </c>
      <c r="CR155" s="244">
        <f t="shared" si="211"/>
        <v>11.039772727272727</v>
      </c>
      <c r="CS155" s="34">
        <f t="shared" si="212"/>
        <v>60</v>
      </c>
      <c r="CT155" s="30" t="str">
        <f t="shared" si="213"/>
        <v xml:space="preserve">ناجح (ة) الدورة الاولى  </v>
      </c>
    </row>
    <row r="156" spans="1:98" s="87" customFormat="1" ht="12.95" customHeight="1">
      <c r="A156" s="101"/>
      <c r="B156" s="39">
        <v>29</v>
      </c>
      <c r="C156" s="80" t="s">
        <v>254</v>
      </c>
      <c r="D156" s="80" t="s">
        <v>255</v>
      </c>
      <c r="E156" s="77" t="str">
        <f>C156</f>
        <v>جساس</v>
      </c>
      <c r="F156" s="77" t="str">
        <f>D156</f>
        <v>شهاب الدين</v>
      </c>
      <c r="G156" s="367" t="s">
        <v>258</v>
      </c>
      <c r="H156" s="368"/>
      <c r="I156" s="368"/>
      <c r="J156" s="368"/>
      <c r="K156" s="368"/>
      <c r="L156" s="368"/>
      <c r="M156" s="368"/>
      <c r="N156" s="368"/>
      <c r="O156" s="368"/>
      <c r="P156" s="368"/>
      <c r="Q156" s="368"/>
      <c r="R156" s="368"/>
      <c r="S156" s="368"/>
      <c r="T156" s="368"/>
      <c r="U156" s="368"/>
      <c r="V156" s="368"/>
      <c r="W156" s="368"/>
      <c r="X156" s="368"/>
      <c r="Y156" s="368"/>
      <c r="Z156" s="368"/>
      <c r="AA156" s="368"/>
      <c r="AB156" s="368"/>
      <c r="AC156" s="368"/>
      <c r="AD156" s="368"/>
      <c r="AE156" s="368"/>
      <c r="AF156" s="368"/>
      <c r="AG156" s="368"/>
      <c r="AH156" s="368"/>
      <c r="AI156" s="368"/>
      <c r="AJ156" s="368"/>
      <c r="AK156" s="368"/>
      <c r="AL156" s="368"/>
      <c r="AM156" s="368"/>
      <c r="AN156" s="368"/>
      <c r="AO156" s="368"/>
      <c r="AP156" s="368"/>
      <c r="AQ156" s="368"/>
      <c r="AR156" s="49">
        <v>10.210000000000001</v>
      </c>
      <c r="AS156" s="50">
        <f t="shared" ref="AS156:AS158" si="270">IF(AR156&gt;=10,30,AO156+AH156+AA156+Q156)</f>
        <v>30</v>
      </c>
      <c r="AT156" s="50" t="str">
        <f t="shared" ref="AT156:AT158" si="271">IF(AR156&gt;=10,"ناجح(ة)  ",IF(AR156&lt;10,"مؤجل (ة) "))</f>
        <v xml:space="preserve">ناجح(ة)  </v>
      </c>
      <c r="AU156" s="50">
        <v>1</v>
      </c>
      <c r="AV156" s="158" t="str">
        <f t="shared" si="204"/>
        <v xml:space="preserve">1 </v>
      </c>
      <c r="AW156" s="145" t="s">
        <v>35</v>
      </c>
      <c r="AX156" s="16"/>
      <c r="AY156" s="86"/>
      <c r="AZ156" s="128" t="str">
        <f>C156</f>
        <v>جساس</v>
      </c>
      <c r="BA156" s="128" t="str">
        <f>D156</f>
        <v>شهاب الدين</v>
      </c>
      <c r="BB156" s="371" t="s">
        <v>305</v>
      </c>
      <c r="BC156" s="372"/>
      <c r="BD156" s="372"/>
      <c r="BE156" s="372"/>
      <c r="BF156" s="372"/>
      <c r="BG156" s="372"/>
      <c r="BH156" s="372"/>
      <c r="BI156" s="372"/>
      <c r="BJ156" s="372"/>
      <c r="BK156" s="372"/>
      <c r="BL156" s="372"/>
      <c r="BM156" s="372"/>
      <c r="BN156" s="372"/>
      <c r="BO156" s="372"/>
      <c r="BP156" s="372"/>
      <c r="BQ156" s="372"/>
      <c r="BR156" s="372"/>
      <c r="BS156" s="372"/>
      <c r="BT156" s="372"/>
      <c r="BU156" s="372"/>
      <c r="BV156" s="372"/>
      <c r="BW156" s="372"/>
      <c r="BX156" s="372"/>
      <c r="BY156" s="372"/>
      <c r="BZ156" s="372"/>
      <c r="CA156" s="372"/>
      <c r="CB156" s="372"/>
      <c r="CC156" s="372"/>
      <c r="CD156" s="372"/>
      <c r="CE156" s="372"/>
      <c r="CF156" s="372"/>
      <c r="CG156" s="372"/>
      <c r="CH156" s="372"/>
      <c r="CI156" s="372"/>
      <c r="CJ156" s="372"/>
      <c r="CK156" s="217"/>
      <c r="CL156" s="217"/>
      <c r="CM156" s="219">
        <v>10.07</v>
      </c>
      <c r="CN156" s="198">
        <f t="shared" si="253"/>
        <v>30</v>
      </c>
      <c r="CO156" s="219"/>
      <c r="CP156" s="219"/>
      <c r="CQ156" s="238" t="s">
        <v>309</v>
      </c>
      <c r="CR156" s="244">
        <f t="shared" si="211"/>
        <v>10.14</v>
      </c>
      <c r="CS156" s="34">
        <f t="shared" si="212"/>
        <v>60</v>
      </c>
      <c r="CT156" s="85" t="str">
        <f t="shared" si="213"/>
        <v xml:space="preserve">ناجح (ة) الدورة الاولى  </v>
      </c>
    </row>
    <row r="157" spans="1:98" s="87" customFormat="1" ht="12.95" customHeight="1">
      <c r="A157" s="101"/>
      <c r="B157" s="39">
        <v>30</v>
      </c>
      <c r="C157" s="80" t="s">
        <v>253</v>
      </c>
      <c r="D157" s="80" t="s">
        <v>231</v>
      </c>
      <c r="E157" s="77" t="str">
        <f t="shared" si="267"/>
        <v>لمروكس</v>
      </c>
      <c r="F157" s="77" t="str">
        <f t="shared" si="268"/>
        <v>محمد</v>
      </c>
      <c r="G157" s="373" t="s">
        <v>261</v>
      </c>
      <c r="H157" s="374"/>
      <c r="I157" s="374"/>
      <c r="J157" s="374"/>
      <c r="K157" s="374"/>
      <c r="L157" s="374"/>
      <c r="M157" s="374"/>
      <c r="N157" s="374"/>
      <c r="O157" s="374"/>
      <c r="P157" s="374"/>
      <c r="Q157" s="374"/>
      <c r="R157" s="374"/>
      <c r="S157" s="374"/>
      <c r="T157" s="374"/>
      <c r="U157" s="374"/>
      <c r="V157" s="374"/>
      <c r="W157" s="374"/>
      <c r="X157" s="374"/>
      <c r="Y157" s="374"/>
      <c r="Z157" s="374"/>
      <c r="AA157" s="374"/>
      <c r="AB157" s="374"/>
      <c r="AC157" s="374"/>
      <c r="AD157" s="374"/>
      <c r="AE157" s="374"/>
      <c r="AF157" s="374"/>
      <c r="AG157" s="374"/>
      <c r="AH157" s="374"/>
      <c r="AI157" s="374"/>
      <c r="AJ157" s="374"/>
      <c r="AK157" s="374"/>
      <c r="AL157" s="374"/>
      <c r="AM157" s="374"/>
      <c r="AN157" s="374"/>
      <c r="AO157" s="374"/>
      <c r="AP157" s="374"/>
      <c r="AQ157" s="374"/>
      <c r="AR157" s="49">
        <v>10.02</v>
      </c>
      <c r="AS157" s="50">
        <f t="shared" si="270"/>
        <v>30</v>
      </c>
      <c r="AT157" s="50" t="str">
        <f t="shared" si="271"/>
        <v xml:space="preserve">ناجح(ة)  </v>
      </c>
      <c r="AU157" s="50">
        <v>2</v>
      </c>
      <c r="AV157" s="135">
        <v>2</v>
      </c>
      <c r="AW157" s="146" t="s">
        <v>215</v>
      </c>
      <c r="AX157" s="16"/>
      <c r="AY157" s="86"/>
      <c r="AZ157" s="128" t="str">
        <f t="shared" si="239"/>
        <v>لمروكس</v>
      </c>
      <c r="BA157" s="128" t="str">
        <f t="shared" si="240"/>
        <v>محمد</v>
      </c>
      <c r="BB157" s="371" t="s">
        <v>305</v>
      </c>
      <c r="BC157" s="372"/>
      <c r="BD157" s="372"/>
      <c r="BE157" s="372"/>
      <c r="BF157" s="372"/>
      <c r="BG157" s="372"/>
      <c r="BH157" s="372"/>
      <c r="BI157" s="372"/>
      <c r="BJ157" s="372"/>
      <c r="BK157" s="372"/>
      <c r="BL157" s="372"/>
      <c r="BM157" s="372"/>
      <c r="BN157" s="372"/>
      <c r="BO157" s="372"/>
      <c r="BP157" s="372"/>
      <c r="BQ157" s="372"/>
      <c r="BR157" s="372"/>
      <c r="BS157" s="372"/>
      <c r="BT157" s="372"/>
      <c r="BU157" s="372"/>
      <c r="BV157" s="372"/>
      <c r="BW157" s="372"/>
      <c r="BX157" s="372"/>
      <c r="BY157" s="372"/>
      <c r="BZ157" s="372"/>
      <c r="CA157" s="372"/>
      <c r="CB157" s="372"/>
      <c r="CC157" s="372"/>
      <c r="CD157" s="372"/>
      <c r="CE157" s="372"/>
      <c r="CF157" s="372"/>
      <c r="CG157" s="372"/>
      <c r="CH157" s="372"/>
      <c r="CI157" s="372"/>
      <c r="CJ157" s="372"/>
      <c r="CK157" s="217"/>
      <c r="CL157" s="217"/>
      <c r="CM157" s="219">
        <v>10.02</v>
      </c>
      <c r="CN157" s="198">
        <f t="shared" si="253"/>
        <v>30</v>
      </c>
      <c r="CO157" s="219"/>
      <c r="CP157" s="219"/>
      <c r="CQ157" s="238" t="s">
        <v>309</v>
      </c>
      <c r="CR157" s="244">
        <f t="shared" si="211"/>
        <v>10.02</v>
      </c>
      <c r="CS157" s="34">
        <f t="shared" si="212"/>
        <v>60</v>
      </c>
      <c r="CT157" s="85" t="str">
        <f t="shared" si="213"/>
        <v xml:space="preserve">ناجح (ة) الدورة الاولى  </v>
      </c>
    </row>
    <row r="158" spans="1:98" s="87" customFormat="1" ht="12.95" customHeight="1" thickBot="1">
      <c r="A158" s="101"/>
      <c r="B158" s="39">
        <v>31</v>
      </c>
      <c r="C158" s="80" t="s">
        <v>252</v>
      </c>
      <c r="D158" s="80" t="s">
        <v>83</v>
      </c>
      <c r="E158" s="77" t="str">
        <f>C158</f>
        <v>مرجي</v>
      </c>
      <c r="F158" s="77" t="str">
        <f>D158</f>
        <v>نور الدين</v>
      </c>
      <c r="G158" s="373" t="s">
        <v>262</v>
      </c>
      <c r="H158" s="374"/>
      <c r="I158" s="374"/>
      <c r="J158" s="374"/>
      <c r="K158" s="374"/>
      <c r="L158" s="374"/>
      <c r="M158" s="374"/>
      <c r="N158" s="374"/>
      <c r="O158" s="374"/>
      <c r="P158" s="374"/>
      <c r="Q158" s="374"/>
      <c r="R158" s="374"/>
      <c r="S158" s="374"/>
      <c r="T158" s="374"/>
      <c r="U158" s="374"/>
      <c r="V158" s="374"/>
      <c r="W158" s="374"/>
      <c r="X158" s="374"/>
      <c r="Y158" s="374"/>
      <c r="Z158" s="374"/>
      <c r="AA158" s="374"/>
      <c r="AB158" s="374"/>
      <c r="AC158" s="374"/>
      <c r="AD158" s="374"/>
      <c r="AE158" s="374"/>
      <c r="AF158" s="374"/>
      <c r="AG158" s="374"/>
      <c r="AH158" s="374"/>
      <c r="AI158" s="374"/>
      <c r="AJ158" s="374"/>
      <c r="AK158" s="374"/>
      <c r="AL158" s="374"/>
      <c r="AM158" s="374"/>
      <c r="AN158" s="374"/>
      <c r="AO158" s="374"/>
      <c r="AP158" s="374"/>
      <c r="AQ158" s="374"/>
      <c r="AR158" s="49">
        <v>10.48</v>
      </c>
      <c r="AS158" s="50">
        <f t="shared" si="270"/>
        <v>30</v>
      </c>
      <c r="AT158" s="50" t="str">
        <f t="shared" si="271"/>
        <v xml:space="preserve">ناجح(ة)  </v>
      </c>
      <c r="AU158" s="50">
        <v>2</v>
      </c>
      <c r="AV158" s="135">
        <v>2</v>
      </c>
      <c r="AW158" s="146" t="s">
        <v>215</v>
      </c>
      <c r="AX158" s="16"/>
      <c r="AY158" s="116"/>
      <c r="AZ158" s="176" t="str">
        <f>C158</f>
        <v>مرجي</v>
      </c>
      <c r="BA158" s="176" t="str">
        <f>D158</f>
        <v>نور الدين</v>
      </c>
      <c r="BB158" s="371" t="s">
        <v>305</v>
      </c>
      <c r="BC158" s="372"/>
      <c r="BD158" s="372"/>
      <c r="BE158" s="372"/>
      <c r="BF158" s="372"/>
      <c r="BG158" s="372"/>
      <c r="BH158" s="372"/>
      <c r="BI158" s="372"/>
      <c r="BJ158" s="372"/>
      <c r="BK158" s="372"/>
      <c r="BL158" s="372"/>
      <c r="BM158" s="372"/>
      <c r="BN158" s="372"/>
      <c r="BO158" s="372"/>
      <c r="BP158" s="372"/>
      <c r="BQ158" s="372"/>
      <c r="BR158" s="372"/>
      <c r="BS158" s="372"/>
      <c r="BT158" s="372"/>
      <c r="BU158" s="372"/>
      <c r="BV158" s="372"/>
      <c r="BW158" s="372"/>
      <c r="BX158" s="372"/>
      <c r="BY158" s="372"/>
      <c r="BZ158" s="372"/>
      <c r="CA158" s="372"/>
      <c r="CB158" s="372"/>
      <c r="CC158" s="372"/>
      <c r="CD158" s="372"/>
      <c r="CE158" s="372"/>
      <c r="CF158" s="372"/>
      <c r="CG158" s="372"/>
      <c r="CH158" s="372"/>
      <c r="CI158" s="372"/>
      <c r="CJ158" s="372"/>
      <c r="CK158" s="218"/>
      <c r="CL158" s="218"/>
      <c r="CM158" s="219">
        <v>10.5</v>
      </c>
      <c r="CN158" s="198">
        <f t="shared" si="253"/>
        <v>30</v>
      </c>
      <c r="CO158" s="219"/>
      <c r="CP158" s="219"/>
      <c r="CQ158" s="238" t="s">
        <v>309</v>
      </c>
      <c r="CR158" s="244">
        <f t="shared" si="211"/>
        <v>10.49</v>
      </c>
      <c r="CS158" s="34">
        <f t="shared" si="212"/>
        <v>60</v>
      </c>
      <c r="CT158" s="85" t="str">
        <f t="shared" si="213"/>
        <v xml:space="preserve">ناجح (ة) الدورة الاولى  </v>
      </c>
    </row>
    <row r="159" spans="1:98" s="84" customFormat="1" ht="13.5" customHeight="1">
      <c r="B159" s="474" t="s">
        <v>278</v>
      </c>
      <c r="C159" s="474"/>
      <c r="D159" s="474"/>
      <c r="E159" s="495" t="s">
        <v>64</v>
      </c>
      <c r="F159" s="496"/>
      <c r="G159" s="366" t="s">
        <v>275</v>
      </c>
      <c r="H159" s="366"/>
      <c r="I159" s="366"/>
      <c r="J159" s="366" t="s">
        <v>274</v>
      </c>
      <c r="K159" s="366"/>
      <c r="L159" s="366"/>
      <c r="M159" s="366" t="s">
        <v>273</v>
      </c>
      <c r="N159" s="366"/>
      <c r="O159" s="366"/>
      <c r="T159" s="366" t="s">
        <v>277</v>
      </c>
      <c r="U159" s="366"/>
      <c r="V159" s="366"/>
      <c r="W159" s="366" t="s">
        <v>276</v>
      </c>
      <c r="X159" s="366"/>
      <c r="Y159" s="366"/>
      <c r="Z159" s="107"/>
      <c r="AD159" s="366" t="s">
        <v>302</v>
      </c>
      <c r="AE159" s="366"/>
      <c r="AF159" s="366"/>
      <c r="AK159" s="366" t="s">
        <v>290</v>
      </c>
      <c r="AL159" s="366"/>
      <c r="AM159" s="366"/>
      <c r="AR159" s="407" t="s">
        <v>65</v>
      </c>
      <c r="AS159" s="407"/>
      <c r="AT159" s="407"/>
      <c r="AU159" s="407"/>
      <c r="AV159" s="407"/>
      <c r="AW159" s="104"/>
      <c r="AX159" s="16"/>
      <c r="AY159" s="461" t="s">
        <v>278</v>
      </c>
      <c r="AZ159" s="462"/>
      <c r="BA159" s="463"/>
      <c r="BB159" s="437" t="s">
        <v>273</v>
      </c>
      <c r="BC159" s="438"/>
      <c r="BD159" s="439"/>
      <c r="BE159" s="437" t="s">
        <v>314</v>
      </c>
      <c r="BF159" s="439"/>
      <c r="BG159" s="437" t="s">
        <v>307</v>
      </c>
      <c r="BH159" s="438"/>
      <c r="BI159" s="439"/>
      <c r="BJ159" s="260"/>
      <c r="BK159" s="261"/>
      <c r="BL159" s="443" t="s">
        <v>275</v>
      </c>
      <c r="BM159" s="444"/>
      <c r="BN159" s="444"/>
      <c r="BO159" s="444"/>
      <c r="BP159" s="445"/>
      <c r="BQ159" s="262"/>
      <c r="BR159" s="423" t="s">
        <v>304</v>
      </c>
      <c r="BS159" s="424"/>
      <c r="BT159" s="424"/>
      <c r="BU159" s="425"/>
      <c r="BV159" s="260"/>
      <c r="BW159" s="260"/>
      <c r="BX159" s="260"/>
      <c r="BY159" s="429" t="s">
        <v>313</v>
      </c>
      <c r="BZ159" s="430"/>
      <c r="CA159" s="430"/>
      <c r="CB159" s="431"/>
      <c r="CC159" s="260"/>
      <c r="CD159" s="260"/>
      <c r="CE159" s="260"/>
      <c r="CF159" s="423" t="s">
        <v>290</v>
      </c>
      <c r="CG159" s="424"/>
      <c r="CH159" s="424"/>
      <c r="CI159" s="424"/>
      <c r="CJ159" s="425"/>
      <c r="CK159" s="180"/>
      <c r="CL159" s="180"/>
      <c r="CM159" s="408" t="s">
        <v>6</v>
      </c>
      <c r="CN159" s="408"/>
      <c r="CO159" s="408"/>
      <c r="CP159" s="408"/>
      <c r="CQ159" s="408"/>
      <c r="CR159" s="408"/>
      <c r="CS159" s="23"/>
      <c r="CT159" s="23"/>
    </row>
    <row r="160" spans="1:98" s="84" customFormat="1" ht="34.5" customHeight="1" thickBot="1">
      <c r="B160" s="474"/>
      <c r="C160" s="474"/>
      <c r="D160" s="474"/>
      <c r="E160" s="497"/>
      <c r="F160" s="498"/>
      <c r="G160" s="366"/>
      <c r="H160" s="366"/>
      <c r="I160" s="366"/>
      <c r="J160" s="366"/>
      <c r="K160" s="366"/>
      <c r="L160" s="366"/>
      <c r="M160" s="366"/>
      <c r="N160" s="366"/>
      <c r="O160" s="366"/>
      <c r="T160" s="366"/>
      <c r="U160" s="366"/>
      <c r="V160" s="366"/>
      <c r="W160" s="366"/>
      <c r="X160" s="366"/>
      <c r="Y160" s="366"/>
      <c r="Z160" s="107"/>
      <c r="AD160" s="366"/>
      <c r="AE160" s="366"/>
      <c r="AF160" s="366"/>
      <c r="AK160" s="366"/>
      <c r="AL160" s="366"/>
      <c r="AM160" s="366"/>
      <c r="AR160" s="104"/>
      <c r="AS160" s="104"/>
      <c r="AT160" s="104"/>
      <c r="AU160" s="104"/>
      <c r="AV160" s="104"/>
      <c r="AW160" s="104"/>
      <c r="AX160" s="16"/>
      <c r="AY160" s="464"/>
      <c r="AZ160" s="465"/>
      <c r="BA160" s="466"/>
      <c r="BB160" s="440"/>
      <c r="BC160" s="441"/>
      <c r="BD160" s="442"/>
      <c r="BE160" s="440"/>
      <c r="BF160" s="442"/>
      <c r="BG160" s="440"/>
      <c r="BH160" s="441"/>
      <c r="BI160" s="442"/>
      <c r="BJ160" s="260"/>
      <c r="BK160" s="261"/>
      <c r="BL160" s="446"/>
      <c r="BM160" s="447"/>
      <c r="BN160" s="447"/>
      <c r="BO160" s="447"/>
      <c r="BP160" s="448"/>
      <c r="BQ160" s="263"/>
      <c r="BR160" s="426"/>
      <c r="BS160" s="427"/>
      <c r="BT160" s="427"/>
      <c r="BU160" s="428"/>
      <c r="BV160" s="260"/>
      <c r="BW160" s="260"/>
      <c r="BX160" s="260"/>
      <c r="BY160" s="432"/>
      <c r="BZ160" s="433"/>
      <c r="CA160" s="433"/>
      <c r="CB160" s="434"/>
      <c r="CC160" s="260"/>
      <c r="CD160" s="260"/>
      <c r="CE160" s="260"/>
      <c r="CF160" s="426"/>
      <c r="CG160" s="427"/>
      <c r="CH160" s="427"/>
      <c r="CI160" s="427"/>
      <c r="CJ160" s="428"/>
      <c r="CK160" s="181"/>
      <c r="CL160" s="181"/>
      <c r="CM160" s="409"/>
      <c r="CN160" s="409"/>
      <c r="CO160" s="409"/>
      <c r="CP160" s="409"/>
      <c r="CQ160" s="409"/>
      <c r="CR160" s="409"/>
      <c r="CS160" s="23"/>
      <c r="CT160" s="23"/>
    </row>
    <row r="161" spans="2:98" s="1" customFormat="1" ht="15" customHeight="1">
      <c r="B161" s="38"/>
      <c r="C161" s="79"/>
      <c r="D161" s="79"/>
      <c r="E161" s="83"/>
      <c r="F161" s="83"/>
      <c r="Z161" s="41"/>
      <c r="AD161" s="154"/>
      <c r="AN161" s="83"/>
      <c r="AR161" s="99"/>
      <c r="AS161" s="99"/>
      <c r="AT161" s="99"/>
      <c r="AU161" s="99"/>
      <c r="AV161" s="99"/>
      <c r="AW161" s="99"/>
      <c r="AX161" s="16"/>
      <c r="AZ161" s="127"/>
      <c r="BA161" s="127"/>
      <c r="BB161" s="20"/>
      <c r="BE161" s="20"/>
      <c r="BH161" s="20"/>
      <c r="BK161" s="20"/>
      <c r="BO161" s="20"/>
      <c r="BR161" s="20"/>
      <c r="BU161" s="109"/>
      <c r="BY161" s="253"/>
      <c r="CB161" s="20"/>
      <c r="CF161" s="20"/>
      <c r="CM161" s="83"/>
      <c r="CN161" s="83"/>
      <c r="CO161" s="83"/>
      <c r="CP161" s="83"/>
      <c r="CQ161" s="237"/>
      <c r="CR161" s="240"/>
      <c r="CS161" s="83"/>
      <c r="CT161" s="83"/>
    </row>
    <row r="162" spans="2:98" s="1" customFormat="1" ht="15" customHeight="1">
      <c r="B162" s="38"/>
      <c r="C162" s="79"/>
      <c r="D162" s="79"/>
      <c r="E162" s="83"/>
      <c r="F162" s="83"/>
      <c r="Z162" s="41"/>
      <c r="AD162" s="154"/>
      <c r="AR162" s="99"/>
      <c r="AS162" s="99"/>
      <c r="AT162" s="99"/>
      <c r="AU162" s="99"/>
      <c r="AV162" s="99"/>
      <c r="AW162" s="99"/>
      <c r="AX162" s="16"/>
      <c r="AZ162" s="127"/>
      <c r="BA162" s="127"/>
      <c r="BB162" s="20"/>
      <c r="BE162" s="20"/>
      <c r="BH162" s="20"/>
      <c r="BK162" s="20"/>
      <c r="BO162" s="20"/>
      <c r="BR162" s="20"/>
      <c r="BU162" s="109"/>
      <c r="BY162" s="253"/>
      <c r="CB162" s="20"/>
      <c r="CF162" s="20"/>
      <c r="CM162" s="83"/>
      <c r="CN162" s="83"/>
      <c r="CO162" s="83"/>
      <c r="CP162" s="83"/>
      <c r="CQ162" s="237"/>
      <c r="CR162" s="240"/>
      <c r="CS162" s="83"/>
      <c r="CT162" s="83"/>
    </row>
    <row r="163" spans="2:98" s="1" customFormat="1" ht="15" customHeight="1">
      <c r="B163" s="38"/>
      <c r="C163" s="79"/>
      <c r="D163" s="79"/>
      <c r="E163" s="83"/>
      <c r="F163" s="83"/>
      <c r="Z163" s="41"/>
      <c r="AD163" s="154"/>
      <c r="AR163" s="99"/>
      <c r="AS163" s="99"/>
      <c r="AT163" s="99"/>
      <c r="AU163" s="99"/>
      <c r="AV163" s="99"/>
      <c r="AW163" s="99"/>
      <c r="AX163" s="16"/>
      <c r="AZ163" s="127"/>
      <c r="BA163" s="127"/>
      <c r="BB163" s="20"/>
      <c r="BE163" s="20"/>
      <c r="BH163" s="20"/>
      <c r="BK163" s="20"/>
      <c r="BO163" s="20"/>
      <c r="BR163" s="20"/>
      <c r="BU163" s="109"/>
      <c r="BY163" s="253"/>
      <c r="CB163" s="20"/>
      <c r="CF163" s="20"/>
      <c r="CM163" s="83"/>
      <c r="CN163" s="83"/>
      <c r="CO163" s="83"/>
      <c r="CP163" s="83"/>
      <c r="CQ163" s="237"/>
      <c r="CR163" s="240"/>
      <c r="CS163" s="83"/>
      <c r="CT163" s="83"/>
    </row>
    <row r="164" spans="2:98" s="1" customFormat="1" ht="15" customHeight="1">
      <c r="B164" s="38"/>
      <c r="C164" s="79"/>
      <c r="D164" s="79"/>
      <c r="E164" s="83"/>
      <c r="F164" s="83"/>
      <c r="Z164" s="41"/>
      <c r="AD164" s="154"/>
      <c r="AR164" s="99"/>
      <c r="AS164" s="99"/>
      <c r="AT164" s="99"/>
      <c r="AU164" s="99"/>
      <c r="AV164" s="99"/>
      <c r="AW164" s="99"/>
      <c r="AX164" s="16"/>
      <c r="AZ164" s="127"/>
      <c r="BA164" s="127"/>
      <c r="BB164" s="20"/>
      <c r="BE164" s="20"/>
      <c r="BH164" s="20"/>
      <c r="BK164" s="20"/>
      <c r="BO164" s="20"/>
      <c r="BR164" s="20"/>
      <c r="BU164" s="109"/>
      <c r="BY164" s="253"/>
      <c r="CB164" s="20"/>
      <c r="CF164" s="20"/>
      <c r="CM164" s="83"/>
      <c r="CN164" s="83"/>
      <c r="CO164" s="83"/>
      <c r="CP164" s="83"/>
      <c r="CQ164" s="237"/>
      <c r="CR164" s="240"/>
      <c r="CS164" s="83"/>
      <c r="CT164" s="83"/>
    </row>
    <row r="165" spans="2:98" s="1" customFormat="1" ht="15" customHeight="1">
      <c r="B165" s="38"/>
      <c r="C165" s="79"/>
      <c r="D165" s="79"/>
      <c r="E165" s="83"/>
      <c r="F165" s="83"/>
      <c r="Z165" s="41"/>
      <c r="AD165" s="154"/>
      <c r="AR165" s="99"/>
      <c r="AS165" s="99"/>
      <c r="AT165" s="99"/>
      <c r="AU165" s="99"/>
      <c r="AV165" s="99"/>
      <c r="AW165" s="99"/>
      <c r="AX165" s="16"/>
      <c r="AZ165" s="127"/>
      <c r="BA165" s="127"/>
      <c r="BB165" s="20"/>
      <c r="BE165" s="20"/>
      <c r="BH165" s="20"/>
      <c r="BK165" s="20"/>
      <c r="BO165" s="20"/>
      <c r="BR165" s="20"/>
      <c r="BU165" s="109"/>
      <c r="BY165" s="253"/>
      <c r="CB165" s="20"/>
      <c r="CF165" s="20"/>
      <c r="CM165" s="83"/>
      <c r="CN165" s="83"/>
      <c r="CO165" s="83"/>
      <c r="CP165" s="83"/>
      <c r="CQ165" s="237"/>
      <c r="CR165" s="240"/>
      <c r="CS165" s="83"/>
      <c r="CT165" s="83"/>
    </row>
    <row r="166" spans="2:98" s="1" customFormat="1" ht="15" customHeight="1">
      <c r="B166" s="38"/>
      <c r="C166" s="79"/>
      <c r="D166" s="79"/>
      <c r="E166" s="83"/>
      <c r="F166" s="83"/>
      <c r="Z166" s="41"/>
      <c r="AD166" s="154"/>
      <c r="AR166" s="99"/>
      <c r="AS166" s="99"/>
      <c r="AT166" s="99"/>
      <c r="AU166" s="99"/>
      <c r="AV166" s="99"/>
      <c r="AW166" s="99"/>
      <c r="AX166" s="16"/>
      <c r="AZ166" s="127"/>
      <c r="BA166" s="127"/>
      <c r="BB166" s="20"/>
      <c r="BE166" s="20"/>
      <c r="BH166" s="20"/>
      <c r="BK166" s="20"/>
      <c r="BO166" s="20"/>
      <c r="BR166" s="20"/>
      <c r="BU166" s="109"/>
      <c r="BY166" s="253"/>
      <c r="CB166" s="20"/>
      <c r="CF166" s="20"/>
      <c r="CM166" s="83"/>
      <c r="CN166" s="83"/>
      <c r="CO166" s="83"/>
      <c r="CP166" s="83"/>
      <c r="CQ166" s="237"/>
      <c r="CR166" s="240"/>
      <c r="CS166" s="83"/>
      <c r="CT166" s="83"/>
    </row>
    <row r="167" spans="2:98" s="1" customFormat="1" ht="15" customHeight="1">
      <c r="B167" s="38"/>
      <c r="C167" s="79"/>
      <c r="D167" s="79"/>
      <c r="E167" s="83"/>
      <c r="F167" s="83"/>
      <c r="Z167" s="41"/>
      <c r="AD167" s="154"/>
      <c r="AR167" s="99"/>
      <c r="AS167" s="99"/>
      <c r="AT167" s="99"/>
      <c r="AU167" s="99"/>
      <c r="AV167" s="99"/>
      <c r="AW167" s="99"/>
      <c r="AX167" s="16"/>
      <c r="AZ167" s="127"/>
      <c r="BA167" s="127"/>
      <c r="BB167" s="20"/>
      <c r="BE167" s="20"/>
      <c r="BH167" s="20"/>
      <c r="BK167" s="20"/>
      <c r="BO167" s="20"/>
      <c r="BR167" s="20"/>
      <c r="BU167" s="109"/>
      <c r="BY167" s="253"/>
      <c r="CB167" s="20"/>
      <c r="CF167" s="20"/>
      <c r="CM167" s="83"/>
      <c r="CN167" s="83"/>
      <c r="CO167" s="83"/>
      <c r="CP167" s="83"/>
      <c r="CQ167" s="237"/>
      <c r="CR167" s="240"/>
      <c r="CS167" s="83"/>
      <c r="CT167" s="83"/>
    </row>
    <row r="168" spans="2:98" s="1" customFormat="1" ht="15.75" customHeight="1">
      <c r="B168" s="38"/>
      <c r="C168" s="79"/>
      <c r="D168" s="79"/>
      <c r="E168" s="83"/>
      <c r="F168" s="83"/>
      <c r="Z168" s="41"/>
      <c r="AD168" s="154"/>
      <c r="AR168" s="99"/>
      <c r="AS168" s="99"/>
      <c r="AT168" s="99"/>
      <c r="AU168" s="99"/>
      <c r="AV168" s="99"/>
      <c r="AW168" s="99"/>
      <c r="AX168" s="16"/>
      <c r="AZ168" s="127"/>
      <c r="BA168" s="127"/>
      <c r="BB168" s="20"/>
      <c r="BE168" s="20"/>
      <c r="BH168" s="20"/>
      <c r="BK168" s="20"/>
      <c r="BO168" s="20"/>
      <c r="BR168" s="20"/>
      <c r="BU168" s="109"/>
      <c r="BY168" s="253"/>
      <c r="CB168" s="20"/>
      <c r="CF168" s="20"/>
      <c r="CM168" s="83"/>
      <c r="CN168" s="83"/>
      <c r="CO168" s="83"/>
      <c r="CP168" s="83"/>
      <c r="CQ168" s="237"/>
      <c r="CR168" s="240"/>
      <c r="CS168" s="83"/>
      <c r="CT168" s="83"/>
    </row>
    <row r="169" spans="2:98" s="1" customFormat="1" ht="15" customHeight="1">
      <c r="B169" s="38"/>
      <c r="C169" s="79"/>
      <c r="D169" s="79"/>
      <c r="E169" s="83"/>
      <c r="F169" s="83"/>
      <c r="Z169" s="41"/>
      <c r="AD169" s="154"/>
      <c r="AR169" s="99"/>
      <c r="AS169" s="99"/>
      <c r="AT169" s="99"/>
      <c r="AU169" s="99"/>
      <c r="AV169" s="99"/>
      <c r="AW169" s="99"/>
      <c r="AX169" s="16"/>
      <c r="AZ169" s="127"/>
      <c r="BA169" s="127"/>
      <c r="BB169" s="20"/>
      <c r="BE169" s="20"/>
      <c r="BH169" s="20"/>
      <c r="BK169" s="20"/>
      <c r="BO169" s="20"/>
      <c r="BR169" s="20"/>
      <c r="BU169" s="109"/>
      <c r="BY169" s="253"/>
      <c r="CB169" s="20"/>
      <c r="CF169" s="20"/>
      <c r="CM169" s="83"/>
      <c r="CN169" s="83"/>
      <c r="CO169" s="83"/>
      <c r="CP169" s="83"/>
      <c r="CQ169" s="237"/>
      <c r="CR169" s="240"/>
      <c r="CS169" s="83"/>
      <c r="CT169" s="83"/>
    </row>
    <row r="170" spans="2:98" s="1" customFormat="1" ht="15" customHeight="1">
      <c r="B170" s="38"/>
      <c r="C170" s="79"/>
      <c r="D170" s="79"/>
      <c r="E170" s="83"/>
      <c r="F170" s="83"/>
      <c r="Z170" s="41"/>
      <c r="AD170" s="154"/>
      <c r="AR170" s="99"/>
      <c r="AS170" s="99"/>
      <c r="AT170" s="99"/>
      <c r="AU170" s="99"/>
      <c r="AV170" s="99"/>
      <c r="AW170" s="99"/>
      <c r="AX170" s="16"/>
      <c r="AZ170" s="127"/>
      <c r="BA170" s="127"/>
      <c r="BB170" s="20"/>
      <c r="BE170" s="20"/>
      <c r="BH170" s="20"/>
      <c r="BK170" s="20"/>
      <c r="BO170" s="20"/>
      <c r="BR170" s="20"/>
      <c r="BU170" s="109"/>
      <c r="BY170" s="253"/>
      <c r="CB170" s="20"/>
      <c r="CF170" s="20"/>
      <c r="CM170" s="83"/>
      <c r="CN170" s="83"/>
      <c r="CO170" s="83"/>
      <c r="CP170" s="83"/>
      <c r="CQ170" s="237"/>
      <c r="CR170" s="240"/>
      <c r="CS170" s="83"/>
      <c r="CT170" s="83"/>
    </row>
    <row r="171" spans="2:98" s="1" customFormat="1" ht="15" customHeight="1">
      <c r="B171" s="38"/>
      <c r="C171" s="79"/>
      <c r="D171" s="79"/>
      <c r="E171" s="83"/>
      <c r="F171" s="83"/>
      <c r="Z171" s="41"/>
      <c r="AD171" s="154"/>
      <c r="AR171" s="99"/>
      <c r="AS171" s="99"/>
      <c r="AT171" s="99"/>
      <c r="AU171" s="99"/>
      <c r="AV171" s="99"/>
      <c r="AW171" s="99"/>
      <c r="AX171" s="16"/>
      <c r="AZ171" s="127"/>
      <c r="BA171" s="127"/>
      <c r="BB171" s="20"/>
      <c r="BE171" s="20"/>
      <c r="BH171" s="20"/>
      <c r="BK171" s="20"/>
      <c r="BO171" s="20"/>
      <c r="BR171" s="20"/>
      <c r="BU171" s="109"/>
      <c r="BY171" s="253"/>
      <c r="CB171" s="20"/>
      <c r="CF171" s="20"/>
      <c r="CM171" s="83"/>
      <c r="CN171" s="83"/>
      <c r="CO171" s="83"/>
      <c r="CP171" s="83"/>
      <c r="CQ171" s="237"/>
      <c r="CR171" s="240"/>
      <c r="CS171" s="83"/>
      <c r="CT171" s="83"/>
    </row>
    <row r="172" spans="2:98" s="1" customFormat="1" ht="15" customHeight="1">
      <c r="B172" s="38"/>
      <c r="C172" s="79"/>
      <c r="D172" s="79"/>
      <c r="E172" s="83"/>
      <c r="F172" s="83"/>
      <c r="Z172" s="41"/>
      <c r="AD172" s="154"/>
      <c r="AR172" s="99"/>
      <c r="AS172" s="99"/>
      <c r="AT172" s="99"/>
      <c r="AU172" s="99"/>
      <c r="AV172" s="99"/>
      <c r="AW172" s="99"/>
      <c r="AX172" s="16"/>
      <c r="AZ172" s="127"/>
      <c r="BA172" s="127"/>
      <c r="BB172" s="20"/>
      <c r="BE172" s="20"/>
      <c r="BH172" s="20"/>
      <c r="BK172" s="20"/>
      <c r="BO172" s="20"/>
      <c r="BR172" s="20"/>
      <c r="BU172" s="109"/>
      <c r="BY172" s="253"/>
      <c r="CB172" s="20"/>
      <c r="CF172" s="20"/>
      <c r="CM172" s="83"/>
      <c r="CN172" s="83"/>
      <c r="CO172" s="83"/>
      <c r="CP172" s="83"/>
      <c r="CQ172" s="237"/>
      <c r="CR172" s="240"/>
      <c r="CS172" s="83"/>
      <c r="CT172" s="83"/>
    </row>
    <row r="173" spans="2:98" s="1" customFormat="1" ht="15" customHeight="1">
      <c r="B173" s="38"/>
      <c r="C173" s="79"/>
      <c r="D173" s="79"/>
      <c r="E173" s="83"/>
      <c r="F173" s="83"/>
      <c r="Z173" s="41"/>
      <c r="AD173" s="154"/>
      <c r="AR173" s="99"/>
      <c r="AS173" s="99"/>
      <c r="AT173" s="99"/>
      <c r="AU173" s="99"/>
      <c r="AV173" s="99"/>
      <c r="AW173" s="99"/>
      <c r="AX173" s="16"/>
      <c r="AZ173" s="127"/>
      <c r="BA173" s="127"/>
      <c r="BB173" s="20"/>
      <c r="BE173" s="20"/>
      <c r="BH173" s="20"/>
      <c r="BK173" s="20"/>
      <c r="BO173" s="20"/>
      <c r="BR173" s="20"/>
      <c r="BU173" s="109"/>
      <c r="BY173" s="253"/>
      <c r="CB173" s="20"/>
      <c r="CF173" s="20"/>
      <c r="CM173" s="83"/>
      <c r="CN173" s="83"/>
      <c r="CO173" s="83"/>
      <c r="CP173" s="83"/>
      <c r="CQ173" s="237"/>
      <c r="CR173" s="240"/>
      <c r="CS173" s="83"/>
      <c r="CT173" s="83"/>
    </row>
    <row r="174" spans="2:98" s="1" customFormat="1" ht="15" customHeight="1">
      <c r="B174" s="38"/>
      <c r="C174" s="79"/>
      <c r="D174" s="79"/>
      <c r="E174" s="83"/>
      <c r="F174" s="83"/>
      <c r="Z174" s="41"/>
      <c r="AD174" s="154"/>
      <c r="AR174" s="99"/>
      <c r="AS174" s="99"/>
      <c r="AT174" s="99"/>
      <c r="AU174" s="99"/>
      <c r="AV174" s="99"/>
      <c r="AW174" s="99"/>
      <c r="AX174" s="16"/>
      <c r="AZ174" s="127"/>
      <c r="BA174" s="127"/>
      <c r="BB174" s="20"/>
      <c r="BE174" s="20"/>
      <c r="BH174" s="20"/>
      <c r="BK174" s="20"/>
      <c r="BO174" s="20"/>
      <c r="BR174" s="20"/>
      <c r="BU174" s="109"/>
      <c r="BY174" s="253"/>
      <c r="CB174" s="20"/>
      <c r="CF174" s="20"/>
      <c r="CM174" s="83"/>
      <c r="CN174" s="83"/>
      <c r="CO174" s="83"/>
      <c r="CP174" s="83"/>
      <c r="CQ174" s="237"/>
      <c r="CR174" s="240"/>
      <c r="CS174" s="83"/>
      <c r="CT174" s="83"/>
    </row>
    <row r="175" spans="2:98" s="1" customFormat="1" ht="15" customHeight="1">
      <c r="B175" s="38"/>
      <c r="C175" s="79"/>
      <c r="D175" s="79"/>
      <c r="E175" s="83"/>
      <c r="F175" s="83"/>
      <c r="Z175" s="41"/>
      <c r="AD175" s="154"/>
      <c r="AR175" s="99"/>
      <c r="AS175" s="99"/>
      <c r="AT175" s="99"/>
      <c r="AU175" s="99"/>
      <c r="AV175" s="99"/>
      <c r="AW175" s="99"/>
      <c r="AX175" s="16"/>
      <c r="AZ175" s="127"/>
      <c r="BA175" s="127"/>
      <c r="BB175" s="20"/>
      <c r="BE175" s="20"/>
      <c r="BH175" s="20"/>
      <c r="BK175" s="20"/>
      <c r="BO175" s="20"/>
      <c r="BR175" s="20"/>
      <c r="BU175" s="109"/>
      <c r="BY175" s="253"/>
      <c r="CB175" s="20"/>
      <c r="CF175" s="20"/>
      <c r="CM175" s="83"/>
      <c r="CN175" s="83"/>
      <c r="CO175" s="83"/>
      <c r="CP175" s="83"/>
      <c r="CQ175" s="237"/>
      <c r="CR175" s="240"/>
      <c r="CS175" s="83"/>
      <c r="CT175" s="83"/>
    </row>
    <row r="176" spans="2:98" s="1" customFormat="1" ht="15" customHeight="1">
      <c r="B176" s="38"/>
      <c r="C176" s="79"/>
      <c r="D176" s="79"/>
      <c r="E176" s="83"/>
      <c r="F176" s="83"/>
      <c r="Z176" s="41"/>
      <c r="AD176" s="154"/>
      <c r="AR176" s="99"/>
      <c r="AS176" s="99"/>
      <c r="AT176" s="99"/>
      <c r="AU176" s="99"/>
      <c r="AV176" s="99"/>
      <c r="AW176" s="99"/>
      <c r="AX176" s="16"/>
      <c r="AZ176" s="127"/>
      <c r="BA176" s="127"/>
      <c r="BB176" s="20"/>
      <c r="BE176" s="20"/>
      <c r="BH176" s="20"/>
      <c r="BK176" s="20"/>
      <c r="BO176" s="20"/>
      <c r="BR176" s="20"/>
      <c r="BU176" s="109"/>
      <c r="BY176" s="253"/>
      <c r="CB176" s="20"/>
      <c r="CF176" s="20"/>
      <c r="CM176" s="83"/>
      <c r="CN176" s="83"/>
      <c r="CO176" s="83"/>
      <c r="CP176" s="83"/>
      <c r="CQ176" s="237"/>
      <c r="CR176" s="240"/>
      <c r="CS176" s="83"/>
      <c r="CT176" s="83"/>
    </row>
    <row r="177" spans="2:98" s="1" customFormat="1" ht="15" customHeight="1">
      <c r="B177" s="38"/>
      <c r="C177" s="79"/>
      <c r="D177" s="79"/>
      <c r="E177" s="83"/>
      <c r="F177" s="83"/>
      <c r="Z177" s="41"/>
      <c r="AD177" s="154"/>
      <c r="AR177" s="99"/>
      <c r="AS177" s="99"/>
      <c r="AT177" s="99"/>
      <c r="AU177" s="99"/>
      <c r="AV177" s="99"/>
      <c r="AW177" s="99"/>
      <c r="AX177" s="16"/>
      <c r="AZ177" s="127"/>
      <c r="BA177" s="127"/>
      <c r="BB177" s="20"/>
      <c r="BE177" s="20"/>
      <c r="BH177" s="20"/>
      <c r="BK177" s="20"/>
      <c r="BO177" s="20"/>
      <c r="BR177" s="20"/>
      <c r="BU177" s="109"/>
      <c r="BY177" s="253"/>
      <c r="CB177" s="20"/>
      <c r="CF177" s="20"/>
      <c r="CM177" s="83"/>
      <c r="CN177" s="83"/>
      <c r="CO177" s="83"/>
      <c r="CP177" s="83"/>
      <c r="CQ177" s="237"/>
      <c r="CR177" s="240"/>
      <c r="CS177" s="83"/>
      <c r="CT177" s="83"/>
    </row>
    <row r="178" spans="2:98" s="1" customFormat="1" ht="15" customHeight="1">
      <c r="B178" s="38"/>
      <c r="C178" s="79"/>
      <c r="D178" s="79"/>
      <c r="E178" s="83"/>
      <c r="F178" s="83"/>
      <c r="Z178" s="41"/>
      <c r="AD178" s="154"/>
      <c r="AR178" s="99"/>
      <c r="AS178" s="99"/>
      <c r="AT178" s="99"/>
      <c r="AU178" s="99"/>
      <c r="AV178" s="99"/>
      <c r="AW178" s="99"/>
      <c r="AX178" s="16"/>
      <c r="AZ178" s="127"/>
      <c r="BA178" s="127"/>
      <c r="BB178" s="20"/>
      <c r="BE178" s="20"/>
      <c r="BH178" s="20"/>
      <c r="BK178" s="20"/>
      <c r="BO178" s="20"/>
      <c r="BR178" s="20"/>
      <c r="BU178" s="109"/>
      <c r="BY178" s="253"/>
      <c r="CB178" s="20"/>
      <c r="CF178" s="20"/>
      <c r="CM178" s="83"/>
      <c r="CN178" s="83"/>
      <c r="CO178" s="83"/>
      <c r="CP178" s="83"/>
      <c r="CQ178" s="237"/>
      <c r="CR178" s="240"/>
      <c r="CS178" s="83"/>
      <c r="CT178" s="83"/>
    </row>
    <row r="179" spans="2:98" s="1" customFormat="1" ht="15" customHeight="1">
      <c r="B179" s="38"/>
      <c r="C179" s="79"/>
      <c r="D179" s="79"/>
      <c r="E179" s="83"/>
      <c r="F179" s="83"/>
      <c r="Z179" s="41"/>
      <c r="AD179" s="154"/>
      <c r="AR179" s="99"/>
      <c r="AS179" s="99"/>
      <c r="AT179" s="99"/>
      <c r="AU179" s="99"/>
      <c r="AV179" s="99"/>
      <c r="AW179" s="99"/>
      <c r="AX179" s="16"/>
      <c r="AZ179" s="127"/>
      <c r="BA179" s="127"/>
      <c r="BB179" s="20"/>
      <c r="BE179" s="20"/>
      <c r="BH179" s="20"/>
      <c r="BK179" s="20"/>
      <c r="BO179" s="20"/>
      <c r="BR179" s="20"/>
      <c r="BU179" s="109"/>
      <c r="BY179" s="253"/>
      <c r="CB179" s="20"/>
      <c r="CF179" s="20"/>
      <c r="CM179" s="83"/>
      <c r="CN179" s="83"/>
      <c r="CO179" s="83"/>
      <c r="CP179" s="83"/>
      <c r="CQ179" s="237"/>
      <c r="CR179" s="240"/>
      <c r="CS179" s="83"/>
      <c r="CT179" s="83"/>
    </row>
    <row r="180" spans="2:98" s="1" customFormat="1" ht="15" customHeight="1">
      <c r="B180" s="38"/>
      <c r="C180" s="79"/>
      <c r="D180" s="79"/>
      <c r="E180" s="83"/>
      <c r="F180" s="83"/>
      <c r="Z180" s="41"/>
      <c r="AD180" s="154"/>
      <c r="AR180" s="99"/>
      <c r="AS180" s="99"/>
      <c r="AT180" s="99"/>
      <c r="AU180" s="99"/>
      <c r="AV180" s="99"/>
      <c r="AW180" s="99"/>
      <c r="AX180" s="16"/>
      <c r="AZ180" s="127"/>
      <c r="BA180" s="127"/>
      <c r="BB180" s="20"/>
      <c r="BE180" s="20"/>
      <c r="BH180" s="20"/>
      <c r="BK180" s="20"/>
      <c r="BO180" s="20"/>
      <c r="BR180" s="20"/>
      <c r="BU180" s="109"/>
      <c r="BY180" s="253"/>
      <c r="CB180" s="20"/>
      <c r="CF180" s="20"/>
      <c r="CM180" s="83"/>
      <c r="CN180" s="83"/>
      <c r="CO180" s="83"/>
      <c r="CP180" s="83"/>
      <c r="CQ180" s="237"/>
      <c r="CR180" s="240"/>
      <c r="CS180" s="83"/>
      <c r="CT180" s="83"/>
    </row>
    <row r="181" spans="2:98" s="1" customFormat="1" ht="15" customHeight="1">
      <c r="B181" s="38"/>
      <c r="C181" s="79"/>
      <c r="D181" s="79"/>
      <c r="E181" s="83"/>
      <c r="F181" s="83"/>
      <c r="Z181" s="41"/>
      <c r="AD181" s="154"/>
      <c r="AR181" s="99"/>
      <c r="AS181" s="99"/>
      <c r="AT181" s="99"/>
      <c r="AU181" s="99"/>
      <c r="AV181" s="99"/>
      <c r="AW181" s="99"/>
      <c r="AX181" s="16"/>
      <c r="AZ181" s="127"/>
      <c r="BA181" s="127"/>
      <c r="BB181" s="20"/>
      <c r="BE181" s="20"/>
      <c r="BH181" s="20"/>
      <c r="BK181" s="20"/>
      <c r="BO181" s="20"/>
      <c r="BR181" s="20"/>
      <c r="BU181" s="109"/>
      <c r="BY181" s="253"/>
      <c r="CB181" s="20"/>
      <c r="CF181" s="20"/>
      <c r="CM181" s="83"/>
      <c r="CN181" s="83"/>
      <c r="CO181" s="83"/>
      <c r="CP181" s="83"/>
      <c r="CQ181" s="237"/>
      <c r="CR181" s="240"/>
      <c r="CS181" s="83"/>
      <c r="CT181" s="83"/>
    </row>
    <row r="182" spans="2:98" s="1" customFormat="1" ht="15" customHeight="1">
      <c r="B182" s="38"/>
      <c r="C182" s="79"/>
      <c r="D182" s="79"/>
      <c r="E182" s="83"/>
      <c r="F182" s="83"/>
      <c r="Z182" s="41"/>
      <c r="AD182" s="154"/>
      <c r="AR182" s="99"/>
      <c r="AS182" s="99"/>
      <c r="AT182" s="99"/>
      <c r="AU182" s="99"/>
      <c r="AV182" s="99"/>
      <c r="AW182" s="99"/>
      <c r="AX182" s="16"/>
      <c r="AZ182" s="127"/>
      <c r="BA182" s="127"/>
      <c r="BB182" s="20"/>
      <c r="BE182" s="20"/>
      <c r="BH182" s="20"/>
      <c r="BK182" s="20"/>
      <c r="BO182" s="20"/>
      <c r="BR182" s="20"/>
      <c r="BU182" s="109"/>
      <c r="BY182" s="253"/>
      <c r="CB182" s="20"/>
      <c r="CF182" s="20"/>
      <c r="CM182" s="83"/>
      <c r="CN182" s="83"/>
      <c r="CO182" s="83"/>
      <c r="CP182" s="83"/>
      <c r="CQ182" s="237"/>
      <c r="CR182" s="240"/>
      <c r="CS182" s="83"/>
      <c r="CT182" s="83"/>
    </row>
    <row r="183" spans="2:98" s="1" customFormat="1" ht="15" customHeight="1">
      <c r="B183" s="38"/>
      <c r="C183" s="79"/>
      <c r="D183" s="79"/>
      <c r="E183" s="83"/>
      <c r="F183" s="83"/>
      <c r="Z183" s="41"/>
      <c r="AD183" s="154"/>
      <c r="AR183" s="99"/>
      <c r="AS183" s="99"/>
      <c r="AT183" s="99"/>
      <c r="AU183" s="99"/>
      <c r="AV183" s="99"/>
      <c r="AW183" s="99"/>
      <c r="AX183" s="16"/>
      <c r="AZ183" s="127"/>
      <c r="BA183" s="127"/>
      <c r="BB183" s="20"/>
      <c r="BE183" s="20"/>
      <c r="BH183" s="20"/>
      <c r="BK183" s="20"/>
      <c r="BO183" s="20"/>
      <c r="BR183" s="20"/>
      <c r="BU183" s="109"/>
      <c r="BY183" s="253"/>
      <c r="CB183" s="20"/>
      <c r="CF183" s="20"/>
      <c r="CM183" s="83"/>
      <c r="CN183" s="83"/>
      <c r="CO183" s="83"/>
      <c r="CP183" s="83"/>
      <c r="CQ183" s="237"/>
      <c r="CR183" s="240"/>
      <c r="CS183" s="83"/>
      <c r="CT183" s="83"/>
    </row>
    <row r="184" spans="2:98" s="1" customFormat="1" ht="15" customHeight="1">
      <c r="B184" s="38"/>
      <c r="C184" s="79"/>
      <c r="D184" s="79"/>
      <c r="E184" s="83"/>
      <c r="F184" s="83"/>
      <c r="Z184" s="41"/>
      <c r="AD184" s="154"/>
      <c r="AR184" s="99"/>
      <c r="AS184" s="99"/>
      <c r="AT184" s="99"/>
      <c r="AU184" s="99"/>
      <c r="AV184" s="99"/>
      <c r="AW184" s="99"/>
      <c r="AX184" s="16"/>
      <c r="AZ184" s="127"/>
      <c r="BA184" s="127"/>
      <c r="BB184" s="20"/>
      <c r="BE184" s="20"/>
      <c r="BH184" s="20"/>
      <c r="BK184" s="20"/>
      <c r="BO184" s="20"/>
      <c r="BR184" s="20"/>
      <c r="BU184" s="109"/>
      <c r="BY184" s="253"/>
      <c r="CB184" s="20"/>
      <c r="CF184" s="20"/>
      <c r="CM184" s="83"/>
      <c r="CN184" s="83"/>
      <c r="CO184" s="83"/>
      <c r="CP184" s="83"/>
      <c r="CQ184" s="237"/>
      <c r="CR184" s="240"/>
      <c r="CS184" s="83"/>
      <c r="CT184" s="83"/>
    </row>
    <row r="185" spans="2:98" s="1" customFormat="1" ht="15" customHeight="1">
      <c r="B185" s="38"/>
      <c r="C185" s="79"/>
      <c r="D185" s="79"/>
      <c r="E185" s="83"/>
      <c r="F185" s="83"/>
      <c r="Z185" s="41"/>
      <c r="AD185" s="154"/>
      <c r="AR185" s="99"/>
      <c r="AS185" s="99"/>
      <c r="AT185" s="99"/>
      <c r="AU185" s="99"/>
      <c r="AV185" s="99"/>
      <c r="AW185" s="99"/>
      <c r="AX185" s="16"/>
      <c r="AZ185" s="127"/>
      <c r="BA185" s="127"/>
      <c r="BB185" s="20"/>
      <c r="BE185" s="20"/>
      <c r="BH185" s="20"/>
      <c r="BK185" s="20"/>
      <c r="BO185" s="20"/>
      <c r="BR185" s="20"/>
      <c r="BU185" s="109"/>
      <c r="BY185" s="253"/>
      <c r="CB185" s="20"/>
      <c r="CF185" s="20"/>
      <c r="CM185" s="83"/>
      <c r="CN185" s="83"/>
      <c r="CO185" s="83"/>
      <c r="CP185" s="83"/>
      <c r="CQ185" s="237"/>
      <c r="CR185" s="240"/>
      <c r="CS185" s="83"/>
      <c r="CT185" s="83"/>
    </row>
    <row r="186" spans="2:98" s="1" customFormat="1" ht="15" customHeight="1">
      <c r="B186" s="38"/>
      <c r="C186" s="79"/>
      <c r="D186" s="79"/>
      <c r="E186" s="83"/>
      <c r="F186" s="83"/>
      <c r="Z186" s="41"/>
      <c r="AD186" s="154"/>
      <c r="AR186" s="99"/>
      <c r="AS186" s="99"/>
      <c r="AT186" s="99"/>
      <c r="AU186" s="99"/>
      <c r="AV186" s="99"/>
      <c r="AW186" s="99"/>
      <c r="AX186" s="16"/>
      <c r="AZ186" s="127"/>
      <c r="BA186" s="127"/>
      <c r="BB186" s="20"/>
      <c r="BE186" s="20"/>
      <c r="BH186" s="20"/>
      <c r="BK186" s="20"/>
      <c r="BO186" s="20"/>
      <c r="BR186" s="20"/>
      <c r="BU186" s="109"/>
      <c r="BY186" s="253"/>
      <c r="CB186" s="20"/>
      <c r="CF186" s="20"/>
      <c r="CM186" s="83"/>
      <c r="CN186" s="83"/>
      <c r="CO186" s="83"/>
      <c r="CP186" s="83"/>
      <c r="CQ186" s="237"/>
      <c r="CR186" s="240"/>
      <c r="CS186" s="83"/>
      <c r="CT186" s="83"/>
    </row>
    <row r="187" spans="2:98" s="1" customFormat="1" ht="15" customHeight="1">
      <c r="B187" s="38"/>
      <c r="C187" s="79"/>
      <c r="D187" s="79"/>
      <c r="E187" s="83"/>
      <c r="F187" s="83"/>
      <c r="Z187" s="41"/>
      <c r="AD187" s="154"/>
      <c r="AR187" s="99"/>
      <c r="AS187" s="99"/>
      <c r="AT187" s="99"/>
      <c r="AU187" s="99"/>
      <c r="AV187" s="99"/>
      <c r="AW187" s="99"/>
      <c r="AX187" s="16"/>
      <c r="AZ187" s="127"/>
      <c r="BA187" s="127"/>
      <c r="BB187" s="20"/>
      <c r="BE187" s="20"/>
      <c r="BH187" s="20"/>
      <c r="BK187" s="20"/>
      <c r="BO187" s="20"/>
      <c r="BR187" s="20"/>
      <c r="BU187" s="109"/>
      <c r="BY187" s="253"/>
      <c r="CB187" s="20"/>
      <c r="CF187" s="20"/>
      <c r="CM187" s="83"/>
      <c r="CN187" s="83"/>
      <c r="CO187" s="83"/>
      <c r="CP187" s="83"/>
      <c r="CQ187" s="237"/>
      <c r="CR187" s="240"/>
      <c r="CS187" s="83"/>
      <c r="CT187" s="83"/>
    </row>
    <row r="188" spans="2:98" s="1" customFormat="1" ht="15" customHeight="1">
      <c r="B188" s="38"/>
      <c r="C188" s="79"/>
      <c r="D188" s="79"/>
      <c r="E188" s="83"/>
      <c r="F188" s="83"/>
      <c r="Z188" s="41"/>
      <c r="AD188" s="154"/>
      <c r="AR188" s="99"/>
      <c r="AS188" s="99"/>
      <c r="AT188" s="99"/>
      <c r="AU188" s="99"/>
      <c r="AV188" s="99"/>
      <c r="AW188" s="99"/>
      <c r="AX188" s="16"/>
      <c r="AZ188" s="127"/>
      <c r="BA188" s="127"/>
      <c r="BB188" s="20"/>
      <c r="BE188" s="20"/>
      <c r="BH188" s="20"/>
      <c r="BK188" s="20"/>
      <c r="BO188" s="20"/>
      <c r="BR188" s="20"/>
      <c r="BU188" s="109"/>
      <c r="BY188" s="253"/>
      <c r="CB188" s="20"/>
      <c r="CF188" s="20"/>
      <c r="CM188" s="83"/>
      <c r="CN188" s="83"/>
      <c r="CO188" s="83"/>
      <c r="CP188" s="83"/>
      <c r="CQ188" s="237"/>
      <c r="CR188" s="240"/>
      <c r="CS188" s="83"/>
      <c r="CT188" s="83"/>
    </row>
    <row r="189" spans="2:98" s="1" customFormat="1" ht="15" customHeight="1">
      <c r="B189" s="38"/>
      <c r="C189" s="79"/>
      <c r="D189" s="79"/>
      <c r="E189" s="83"/>
      <c r="F189" s="83"/>
      <c r="Z189" s="41"/>
      <c r="AD189" s="154"/>
      <c r="AR189" s="99"/>
      <c r="AS189" s="99"/>
      <c r="AT189" s="99"/>
      <c r="AU189" s="99"/>
      <c r="AV189" s="99"/>
      <c r="AW189" s="99"/>
      <c r="AX189" s="16"/>
      <c r="AZ189" s="127"/>
      <c r="BA189" s="127"/>
      <c r="BB189" s="20"/>
      <c r="BE189" s="20"/>
      <c r="BH189" s="20"/>
      <c r="BK189" s="20"/>
      <c r="BO189" s="20"/>
      <c r="BR189" s="20"/>
      <c r="BU189" s="109"/>
      <c r="BY189" s="253"/>
      <c r="CB189" s="20"/>
      <c r="CF189" s="20"/>
      <c r="CM189" s="83"/>
      <c r="CN189" s="83"/>
      <c r="CO189" s="83"/>
      <c r="CP189" s="83"/>
      <c r="CQ189" s="237"/>
      <c r="CR189" s="240"/>
      <c r="CS189" s="83"/>
      <c r="CT189" s="83"/>
    </row>
    <row r="190" spans="2:98" s="1" customFormat="1" ht="15" customHeight="1">
      <c r="B190" s="38"/>
      <c r="C190" s="79"/>
      <c r="D190" s="79"/>
      <c r="E190" s="83"/>
      <c r="F190" s="83"/>
      <c r="Z190" s="41"/>
      <c r="AD190" s="154"/>
      <c r="AR190" s="99"/>
      <c r="AS190" s="99"/>
      <c r="AT190" s="99"/>
      <c r="AU190" s="99"/>
      <c r="AV190" s="99"/>
      <c r="AW190" s="99"/>
      <c r="AX190" s="16"/>
      <c r="AZ190" s="127"/>
      <c r="BA190" s="127"/>
      <c r="BB190" s="20"/>
      <c r="BE190" s="20"/>
      <c r="BH190" s="20"/>
      <c r="BK190" s="20"/>
      <c r="BO190" s="20"/>
      <c r="BR190" s="20"/>
      <c r="BU190" s="109"/>
      <c r="BY190" s="253"/>
      <c r="CB190" s="20"/>
      <c r="CF190" s="20"/>
      <c r="CM190" s="83"/>
      <c r="CN190" s="83"/>
      <c r="CO190" s="83"/>
      <c r="CP190" s="83"/>
      <c r="CQ190" s="237"/>
      <c r="CR190" s="240"/>
      <c r="CS190" s="83"/>
      <c r="CT190" s="83"/>
    </row>
    <row r="191" spans="2:98" s="1" customFormat="1" ht="15" customHeight="1">
      <c r="B191" s="38"/>
      <c r="C191" s="79"/>
      <c r="D191" s="79"/>
      <c r="E191" s="83"/>
      <c r="F191" s="83"/>
      <c r="Z191" s="41"/>
      <c r="AD191" s="154"/>
      <c r="AR191" s="99"/>
      <c r="AS191" s="99"/>
      <c r="AT191" s="99"/>
      <c r="AU191" s="99"/>
      <c r="AV191" s="99"/>
      <c r="AW191" s="99"/>
      <c r="AX191" s="16"/>
      <c r="AZ191" s="127"/>
      <c r="BA191" s="127"/>
      <c r="BB191" s="20"/>
      <c r="BE191" s="20"/>
      <c r="BH191" s="20"/>
      <c r="BK191" s="20"/>
      <c r="BO191" s="20"/>
      <c r="BR191" s="20"/>
      <c r="BU191" s="109"/>
      <c r="BY191" s="253"/>
      <c r="CB191" s="20"/>
      <c r="CF191" s="20"/>
      <c r="CM191" s="83"/>
      <c r="CN191" s="83"/>
      <c r="CO191" s="83"/>
      <c r="CP191" s="83"/>
      <c r="CQ191" s="237"/>
      <c r="CR191" s="240"/>
      <c r="CS191" s="83"/>
      <c r="CT191" s="83"/>
    </row>
    <row r="192" spans="2:98" s="1" customFormat="1" ht="15" customHeight="1">
      <c r="B192" s="38"/>
      <c r="C192" s="79"/>
      <c r="D192" s="79"/>
      <c r="E192" s="83"/>
      <c r="F192" s="83"/>
      <c r="Z192" s="41"/>
      <c r="AD192" s="154"/>
      <c r="AR192" s="99"/>
      <c r="AS192" s="99"/>
      <c r="AT192" s="99"/>
      <c r="AU192" s="99"/>
      <c r="AV192" s="99"/>
      <c r="AW192" s="99"/>
      <c r="AX192" s="16"/>
      <c r="AZ192" s="127"/>
      <c r="BA192" s="127"/>
      <c r="BB192" s="20"/>
      <c r="BE192" s="20"/>
      <c r="BH192" s="20"/>
      <c r="BK192" s="20"/>
      <c r="BO192" s="20"/>
      <c r="BR192" s="20"/>
      <c r="BU192" s="109"/>
      <c r="BY192" s="253"/>
      <c r="CB192" s="20"/>
      <c r="CF192" s="20"/>
      <c r="CM192" s="83"/>
      <c r="CN192" s="83"/>
      <c r="CO192" s="83"/>
      <c r="CP192" s="83"/>
      <c r="CQ192" s="237"/>
      <c r="CR192" s="240"/>
      <c r="CS192" s="83"/>
      <c r="CT192" s="83"/>
    </row>
    <row r="193" spans="2:98" s="1" customFormat="1" ht="15" customHeight="1">
      <c r="B193" s="38"/>
      <c r="C193" s="79"/>
      <c r="D193" s="79"/>
      <c r="E193" s="83"/>
      <c r="F193" s="83"/>
      <c r="Z193" s="41"/>
      <c r="AD193" s="154"/>
      <c r="AR193" s="99"/>
      <c r="AS193" s="99"/>
      <c r="AT193" s="99"/>
      <c r="AU193" s="99"/>
      <c r="AV193" s="99"/>
      <c r="AW193" s="99"/>
      <c r="AX193" s="16"/>
      <c r="AZ193" s="127"/>
      <c r="BA193" s="127"/>
      <c r="BB193" s="20"/>
      <c r="BE193" s="20"/>
      <c r="BH193" s="20"/>
      <c r="BK193" s="20"/>
      <c r="BO193" s="20"/>
      <c r="BR193" s="20"/>
      <c r="BU193" s="109"/>
      <c r="BY193" s="253"/>
      <c r="CB193" s="20"/>
      <c r="CF193" s="20"/>
      <c r="CM193" s="83"/>
      <c r="CN193" s="83"/>
      <c r="CO193" s="83"/>
      <c r="CP193" s="83"/>
      <c r="CQ193" s="237"/>
      <c r="CR193" s="240"/>
      <c r="CS193" s="83"/>
      <c r="CT193" s="83"/>
    </row>
    <row r="194" spans="2:98" s="1" customFormat="1" ht="15" customHeight="1">
      <c r="B194" s="38"/>
      <c r="C194" s="79"/>
      <c r="D194" s="79"/>
      <c r="E194" s="83"/>
      <c r="F194" s="83"/>
      <c r="Z194" s="41"/>
      <c r="AD194" s="154"/>
      <c r="AR194" s="99"/>
      <c r="AS194" s="99"/>
      <c r="AT194" s="99"/>
      <c r="AU194" s="99"/>
      <c r="AV194" s="99"/>
      <c r="AW194" s="99"/>
      <c r="AX194" s="16"/>
      <c r="AZ194" s="127"/>
      <c r="BA194" s="127"/>
      <c r="BB194" s="20"/>
      <c r="BE194" s="20"/>
      <c r="BH194" s="20"/>
      <c r="BK194" s="20"/>
      <c r="BO194" s="20"/>
      <c r="BR194" s="20"/>
      <c r="BU194" s="109"/>
      <c r="BY194" s="253"/>
      <c r="CB194" s="20"/>
      <c r="CF194" s="20"/>
      <c r="CM194" s="83"/>
      <c r="CN194" s="83"/>
      <c r="CO194" s="83"/>
      <c r="CP194" s="83"/>
      <c r="CQ194" s="237"/>
      <c r="CR194" s="240"/>
      <c r="CS194" s="83"/>
      <c r="CT194" s="83"/>
    </row>
    <row r="195" spans="2:98" s="1" customFormat="1" ht="15" customHeight="1">
      <c r="B195" s="38"/>
      <c r="C195" s="79"/>
      <c r="D195" s="79"/>
      <c r="E195" s="83"/>
      <c r="F195" s="83"/>
      <c r="Z195" s="41"/>
      <c r="AD195" s="154"/>
      <c r="AR195" s="99"/>
      <c r="AS195" s="99"/>
      <c r="AT195" s="99"/>
      <c r="AU195" s="99"/>
      <c r="AV195" s="99"/>
      <c r="AW195" s="99"/>
      <c r="AX195" s="16"/>
      <c r="AZ195" s="127"/>
      <c r="BA195" s="127"/>
      <c r="BB195" s="20"/>
      <c r="BE195" s="20"/>
      <c r="BH195" s="20"/>
      <c r="BK195" s="20"/>
      <c r="BO195" s="20"/>
      <c r="BR195" s="20"/>
      <c r="BU195" s="109"/>
      <c r="BY195" s="253"/>
      <c r="CB195" s="20"/>
      <c r="CF195" s="20"/>
      <c r="CM195" s="83"/>
      <c r="CN195" s="83"/>
      <c r="CO195" s="83"/>
      <c r="CP195" s="83"/>
      <c r="CQ195" s="237"/>
      <c r="CR195" s="240"/>
      <c r="CS195" s="83"/>
      <c r="CT195" s="83"/>
    </row>
    <row r="196" spans="2:98" s="1" customFormat="1" ht="15" customHeight="1">
      <c r="B196" s="38"/>
      <c r="C196" s="79"/>
      <c r="D196" s="79"/>
      <c r="E196" s="83"/>
      <c r="F196" s="83"/>
      <c r="Z196" s="41"/>
      <c r="AD196" s="154"/>
      <c r="AR196" s="99"/>
      <c r="AS196" s="99"/>
      <c r="AT196" s="99"/>
      <c r="AU196" s="99"/>
      <c r="AV196" s="99"/>
      <c r="AW196" s="99"/>
      <c r="AX196" s="16"/>
      <c r="AZ196" s="127"/>
      <c r="BA196" s="127"/>
      <c r="BB196" s="20"/>
      <c r="BE196" s="20"/>
      <c r="BH196" s="20"/>
      <c r="BK196" s="20"/>
      <c r="BO196" s="20"/>
      <c r="BR196" s="20"/>
      <c r="BU196" s="109"/>
      <c r="BY196" s="253"/>
      <c r="CB196" s="20"/>
      <c r="CF196" s="20"/>
      <c r="CM196" s="83"/>
      <c r="CN196" s="83"/>
      <c r="CO196" s="83"/>
      <c r="CP196" s="83"/>
      <c r="CQ196" s="237"/>
      <c r="CR196" s="240"/>
      <c r="CS196" s="83"/>
      <c r="CT196" s="83"/>
    </row>
    <row r="197" spans="2:98" s="1" customFormat="1" ht="15" customHeight="1">
      <c r="B197" s="38"/>
      <c r="C197" s="79"/>
      <c r="D197" s="79"/>
      <c r="E197" s="83"/>
      <c r="F197" s="83"/>
      <c r="Z197" s="41"/>
      <c r="AD197" s="154"/>
      <c r="AR197" s="99"/>
      <c r="AS197" s="99"/>
      <c r="AT197" s="99"/>
      <c r="AU197" s="99"/>
      <c r="AV197" s="99"/>
      <c r="AW197" s="99"/>
      <c r="AX197" s="16"/>
      <c r="AZ197" s="127"/>
      <c r="BA197" s="127"/>
      <c r="BB197" s="20"/>
      <c r="BE197" s="20"/>
      <c r="BH197" s="20"/>
      <c r="BK197" s="20"/>
      <c r="BO197" s="20"/>
      <c r="BR197" s="20"/>
      <c r="BU197" s="109"/>
      <c r="BY197" s="253"/>
      <c r="CB197" s="20"/>
      <c r="CF197" s="20"/>
      <c r="CM197" s="83"/>
      <c r="CN197" s="83"/>
      <c r="CO197" s="83"/>
      <c r="CP197" s="83"/>
      <c r="CQ197" s="237"/>
      <c r="CR197" s="240"/>
      <c r="CS197" s="83"/>
      <c r="CT197" s="83"/>
    </row>
    <row r="198" spans="2:98" s="1" customFormat="1" ht="15" customHeight="1">
      <c r="B198" s="38"/>
      <c r="C198" s="79"/>
      <c r="D198" s="79"/>
      <c r="E198" s="83"/>
      <c r="F198" s="83"/>
      <c r="Z198" s="41"/>
      <c r="AD198" s="154"/>
      <c r="AR198" s="99"/>
      <c r="AS198" s="99"/>
      <c r="AT198" s="99"/>
      <c r="AU198" s="99"/>
      <c r="AV198" s="99"/>
      <c r="AW198" s="99"/>
      <c r="AX198" s="16"/>
      <c r="AZ198" s="127"/>
      <c r="BA198" s="127"/>
      <c r="BB198" s="20"/>
      <c r="BE198" s="20"/>
      <c r="BH198" s="20"/>
      <c r="BK198" s="20"/>
      <c r="BO198" s="20"/>
      <c r="BR198" s="20"/>
      <c r="BU198" s="109"/>
      <c r="BY198" s="253"/>
      <c r="CB198" s="20"/>
      <c r="CF198" s="20"/>
      <c r="CM198" s="83"/>
      <c r="CN198" s="83"/>
      <c r="CO198" s="83"/>
      <c r="CP198" s="83"/>
      <c r="CQ198" s="237"/>
      <c r="CR198" s="240"/>
      <c r="CS198" s="83"/>
      <c r="CT198" s="83"/>
    </row>
    <row r="199" spans="2:98" s="1" customFormat="1" ht="15" customHeight="1">
      <c r="B199" s="38"/>
      <c r="C199" s="79"/>
      <c r="D199" s="79"/>
      <c r="E199" s="83"/>
      <c r="F199" s="83"/>
      <c r="Z199" s="41"/>
      <c r="AD199" s="154"/>
      <c r="AR199" s="99"/>
      <c r="AS199" s="99"/>
      <c r="AT199" s="99"/>
      <c r="AU199" s="99"/>
      <c r="AV199" s="99"/>
      <c r="AW199" s="99"/>
      <c r="AX199" s="16"/>
      <c r="AZ199" s="127"/>
      <c r="BA199" s="127"/>
      <c r="BB199" s="20"/>
      <c r="BE199" s="20"/>
      <c r="BH199" s="20"/>
      <c r="BK199" s="20"/>
      <c r="BO199" s="20"/>
      <c r="BR199" s="20"/>
      <c r="BU199" s="109"/>
      <c r="BY199" s="253"/>
      <c r="CB199" s="20"/>
      <c r="CF199" s="20"/>
      <c r="CM199" s="83"/>
      <c r="CN199" s="83"/>
      <c r="CO199" s="83"/>
      <c r="CP199" s="83"/>
      <c r="CQ199" s="237"/>
      <c r="CR199" s="240"/>
      <c r="CS199" s="83"/>
      <c r="CT199" s="83"/>
    </row>
    <row r="200" spans="2:98" s="1" customFormat="1" ht="15" customHeight="1">
      <c r="B200" s="38"/>
      <c r="C200" s="79"/>
      <c r="D200" s="79"/>
      <c r="E200" s="83"/>
      <c r="F200" s="83"/>
      <c r="Z200" s="41"/>
      <c r="AD200" s="154"/>
      <c r="AR200" s="99"/>
      <c r="AS200" s="99"/>
      <c r="AT200" s="99"/>
      <c r="AU200" s="99"/>
      <c r="AV200" s="99"/>
      <c r="AW200" s="99"/>
      <c r="AX200" s="16"/>
      <c r="AZ200" s="127"/>
      <c r="BA200" s="127"/>
      <c r="BB200" s="20"/>
      <c r="BE200" s="20"/>
      <c r="BH200" s="20"/>
      <c r="BK200" s="20"/>
      <c r="BO200" s="20"/>
      <c r="BR200" s="20"/>
      <c r="BU200" s="109"/>
      <c r="BY200" s="253"/>
      <c r="CB200" s="20"/>
      <c r="CF200" s="20"/>
      <c r="CM200" s="83"/>
      <c r="CN200" s="83"/>
      <c r="CO200" s="83"/>
      <c r="CP200" s="83"/>
      <c r="CQ200" s="237"/>
      <c r="CR200" s="240"/>
      <c r="CS200" s="83"/>
      <c r="CT200" s="83"/>
    </row>
    <row r="201" spans="2:98" s="1" customFormat="1" ht="15" customHeight="1">
      <c r="B201" s="38"/>
      <c r="C201" s="79"/>
      <c r="D201" s="79"/>
      <c r="E201" s="83"/>
      <c r="F201" s="83"/>
      <c r="Z201" s="41"/>
      <c r="AD201" s="154"/>
      <c r="AR201" s="99"/>
      <c r="AS201" s="99"/>
      <c r="AT201" s="99"/>
      <c r="AU201" s="99"/>
      <c r="AV201" s="99"/>
      <c r="AW201" s="99"/>
      <c r="AX201" s="16"/>
      <c r="AZ201" s="127"/>
      <c r="BA201" s="127"/>
      <c r="BB201" s="20"/>
      <c r="BE201" s="20"/>
      <c r="BH201" s="20"/>
      <c r="BK201" s="20"/>
      <c r="BO201" s="20"/>
      <c r="BR201" s="20"/>
      <c r="BU201" s="109"/>
      <c r="BY201" s="253"/>
      <c r="CB201" s="20"/>
      <c r="CF201" s="20"/>
      <c r="CM201" s="83"/>
      <c r="CN201" s="83"/>
      <c r="CO201" s="83"/>
      <c r="CP201" s="83"/>
      <c r="CQ201" s="237"/>
      <c r="CR201" s="240"/>
      <c r="CS201" s="83"/>
      <c r="CT201" s="83"/>
    </row>
    <row r="202" spans="2:98" s="1" customFormat="1" ht="15" customHeight="1">
      <c r="B202" s="38"/>
      <c r="C202" s="79"/>
      <c r="D202" s="79"/>
      <c r="E202" s="83"/>
      <c r="F202" s="83"/>
      <c r="Z202" s="41"/>
      <c r="AD202" s="154"/>
      <c r="AR202" s="99"/>
      <c r="AS202" s="99"/>
      <c r="AT202" s="99"/>
      <c r="AU202" s="99"/>
      <c r="AV202" s="99"/>
      <c r="AW202" s="99"/>
      <c r="AX202" s="16"/>
      <c r="AZ202" s="127"/>
      <c r="BA202" s="127"/>
      <c r="BB202" s="20"/>
      <c r="BE202" s="20"/>
      <c r="BH202" s="20"/>
      <c r="BK202" s="20"/>
      <c r="BO202" s="20"/>
      <c r="BR202" s="20"/>
      <c r="BU202" s="109"/>
      <c r="BY202" s="253"/>
      <c r="CB202" s="20"/>
      <c r="CF202" s="20"/>
      <c r="CM202" s="83"/>
      <c r="CN202" s="83"/>
      <c r="CO202" s="83"/>
      <c r="CP202" s="83"/>
      <c r="CQ202" s="237"/>
      <c r="CR202" s="240"/>
      <c r="CS202" s="83"/>
      <c r="CT202" s="83"/>
    </row>
    <row r="203" spans="2:98" s="1" customFormat="1" ht="15" customHeight="1">
      <c r="B203" s="38"/>
      <c r="C203" s="79"/>
      <c r="D203" s="79"/>
      <c r="E203" s="83"/>
      <c r="F203" s="83"/>
      <c r="Z203" s="41"/>
      <c r="AD203" s="154"/>
      <c r="AR203" s="99"/>
      <c r="AS203" s="99"/>
      <c r="AT203" s="99"/>
      <c r="AU203" s="99"/>
      <c r="AV203" s="99"/>
      <c r="AW203" s="99"/>
      <c r="AX203" s="16"/>
      <c r="AZ203" s="127"/>
      <c r="BA203" s="127"/>
      <c r="BB203" s="20"/>
      <c r="BE203" s="20"/>
      <c r="BH203" s="20"/>
      <c r="BK203" s="20"/>
      <c r="BO203" s="20"/>
      <c r="BR203" s="20"/>
      <c r="BU203" s="109"/>
      <c r="BY203" s="253"/>
      <c r="CB203" s="20"/>
      <c r="CF203" s="20"/>
      <c r="CM203" s="83"/>
      <c r="CN203" s="83"/>
      <c r="CO203" s="83"/>
      <c r="CP203" s="83"/>
      <c r="CQ203" s="237"/>
      <c r="CR203" s="240"/>
      <c r="CS203" s="83"/>
      <c r="CT203" s="83"/>
    </row>
    <row r="204" spans="2:98" s="1" customFormat="1" ht="15" customHeight="1">
      <c r="B204" s="38"/>
      <c r="C204" s="79"/>
      <c r="D204" s="79"/>
      <c r="E204" s="83"/>
      <c r="F204" s="83"/>
      <c r="Z204" s="41"/>
      <c r="AD204" s="154"/>
      <c r="AR204" s="99"/>
      <c r="AS204" s="99"/>
      <c r="AT204" s="99"/>
      <c r="AU204" s="99"/>
      <c r="AV204" s="99"/>
      <c r="AW204" s="99"/>
      <c r="AX204" s="16"/>
      <c r="AZ204" s="127"/>
      <c r="BA204" s="127"/>
      <c r="BB204" s="20"/>
      <c r="BE204" s="20"/>
      <c r="BH204" s="20"/>
      <c r="BK204" s="20"/>
      <c r="BO204" s="20"/>
      <c r="BR204" s="20"/>
      <c r="BU204" s="109"/>
      <c r="BY204" s="253"/>
      <c r="CB204" s="20"/>
      <c r="CF204" s="20"/>
      <c r="CM204" s="83"/>
      <c r="CN204" s="83"/>
      <c r="CO204" s="83"/>
      <c r="CP204" s="83"/>
      <c r="CQ204" s="237"/>
      <c r="CR204" s="240"/>
      <c r="CS204" s="83"/>
      <c r="CT204" s="83"/>
    </row>
    <row r="205" spans="2:98" s="1" customFormat="1" ht="15" customHeight="1">
      <c r="B205" s="38"/>
      <c r="C205" s="79"/>
      <c r="D205" s="79"/>
      <c r="E205" s="83"/>
      <c r="F205" s="83"/>
      <c r="Z205" s="41"/>
      <c r="AD205" s="154"/>
      <c r="AR205" s="99"/>
      <c r="AS205" s="99"/>
      <c r="AT205" s="99"/>
      <c r="AU205" s="99"/>
      <c r="AV205" s="99"/>
      <c r="AW205" s="99"/>
      <c r="AX205" s="16"/>
      <c r="AZ205" s="127"/>
      <c r="BA205" s="127"/>
      <c r="BB205" s="20"/>
      <c r="BE205" s="20"/>
      <c r="BH205" s="20"/>
      <c r="BK205" s="20"/>
      <c r="BO205" s="20"/>
      <c r="BR205" s="20"/>
      <c r="BU205" s="109"/>
      <c r="BY205" s="253"/>
      <c r="CB205" s="20"/>
      <c r="CF205" s="20"/>
      <c r="CM205" s="83"/>
      <c r="CN205" s="83"/>
      <c r="CO205" s="83"/>
      <c r="CP205" s="83"/>
      <c r="CQ205" s="237"/>
      <c r="CR205" s="240"/>
      <c r="CS205" s="83"/>
      <c r="CT205" s="83"/>
    </row>
    <row r="206" spans="2:98" s="1" customFormat="1" ht="15" customHeight="1">
      <c r="B206" s="38"/>
      <c r="C206" s="79"/>
      <c r="D206" s="79"/>
      <c r="E206" s="83"/>
      <c r="F206" s="83"/>
      <c r="Z206" s="41"/>
      <c r="AD206" s="154"/>
      <c r="AR206" s="99"/>
      <c r="AS206" s="99"/>
      <c r="AT206" s="99"/>
      <c r="AU206" s="99"/>
      <c r="AV206" s="99"/>
      <c r="AW206" s="99"/>
      <c r="AX206" s="16"/>
      <c r="AZ206" s="127"/>
      <c r="BA206" s="127"/>
      <c r="BB206" s="20"/>
      <c r="BE206" s="20"/>
      <c r="BH206" s="20"/>
      <c r="BK206" s="20"/>
      <c r="BO206" s="20"/>
      <c r="BR206" s="20"/>
      <c r="BU206" s="109"/>
      <c r="BY206" s="253"/>
      <c r="CB206" s="20"/>
      <c r="CF206" s="20"/>
      <c r="CM206" s="83"/>
      <c r="CN206" s="83"/>
      <c r="CO206" s="83"/>
      <c r="CP206" s="83"/>
      <c r="CQ206" s="237"/>
      <c r="CR206" s="240"/>
      <c r="CS206" s="83"/>
      <c r="CT206" s="83"/>
    </row>
    <row r="207" spans="2:98" s="1" customFormat="1" ht="15" customHeight="1">
      <c r="B207" s="38"/>
      <c r="C207" s="79"/>
      <c r="D207" s="79"/>
      <c r="E207" s="83"/>
      <c r="F207" s="83"/>
      <c r="Z207" s="41"/>
      <c r="AD207" s="154"/>
      <c r="AR207" s="99"/>
      <c r="AS207" s="99"/>
      <c r="AT207" s="99"/>
      <c r="AU207" s="99"/>
      <c r="AV207" s="99"/>
      <c r="AW207" s="99"/>
      <c r="AX207" s="16"/>
      <c r="AZ207" s="127"/>
      <c r="BA207" s="127"/>
      <c r="BB207" s="20"/>
      <c r="BE207" s="20"/>
      <c r="BH207" s="20"/>
      <c r="BK207" s="20"/>
      <c r="BO207" s="20"/>
      <c r="BR207" s="20"/>
      <c r="BU207" s="109"/>
      <c r="BY207" s="253"/>
      <c r="CB207" s="20"/>
      <c r="CF207" s="20"/>
      <c r="CM207" s="83"/>
      <c r="CN207" s="83"/>
      <c r="CO207" s="83"/>
      <c r="CP207" s="83"/>
      <c r="CQ207" s="237"/>
      <c r="CR207" s="240"/>
      <c r="CS207" s="83"/>
      <c r="CT207" s="83"/>
    </row>
    <row r="208" spans="2:98" s="1" customFormat="1" ht="15" customHeight="1">
      <c r="B208" s="38"/>
      <c r="C208" s="79"/>
      <c r="D208" s="79"/>
      <c r="E208" s="83"/>
      <c r="F208" s="83"/>
      <c r="Z208" s="41"/>
      <c r="AD208" s="154"/>
      <c r="AR208" s="99"/>
      <c r="AS208" s="99"/>
      <c r="AT208" s="99"/>
      <c r="AU208" s="99"/>
      <c r="AV208" s="99"/>
      <c r="AW208" s="99"/>
      <c r="AX208" s="16"/>
      <c r="AZ208" s="127"/>
      <c r="BA208" s="127"/>
      <c r="BB208" s="20"/>
      <c r="BE208" s="20"/>
      <c r="BH208" s="20"/>
      <c r="BK208" s="20"/>
      <c r="BO208" s="20"/>
      <c r="BR208" s="20"/>
      <c r="BU208" s="109"/>
      <c r="BY208" s="253"/>
      <c r="CB208" s="20"/>
      <c r="CF208" s="20"/>
      <c r="CM208" s="83"/>
      <c r="CN208" s="83"/>
      <c r="CO208" s="83"/>
      <c r="CP208" s="83"/>
      <c r="CQ208" s="237"/>
      <c r="CR208" s="240"/>
      <c r="CS208" s="83"/>
      <c r="CT208" s="83"/>
    </row>
    <row r="209" spans="2:98" s="1" customFormat="1" ht="15" customHeight="1">
      <c r="B209" s="38"/>
      <c r="C209" s="79"/>
      <c r="D209" s="79"/>
      <c r="E209" s="83"/>
      <c r="F209" s="83"/>
      <c r="Z209" s="41"/>
      <c r="AD209" s="154"/>
      <c r="AR209" s="99"/>
      <c r="AS209" s="99"/>
      <c r="AT209" s="99"/>
      <c r="AU209" s="99"/>
      <c r="AV209" s="99"/>
      <c r="AW209" s="99"/>
      <c r="AX209" s="16"/>
      <c r="AZ209" s="127"/>
      <c r="BA209" s="127"/>
      <c r="BB209" s="20"/>
      <c r="BE209" s="20"/>
      <c r="BH209" s="20"/>
      <c r="BK209" s="20"/>
      <c r="BO209" s="20"/>
      <c r="BR209" s="20"/>
      <c r="BU209" s="109"/>
      <c r="BY209" s="253"/>
      <c r="CB209" s="20"/>
      <c r="CF209" s="20"/>
      <c r="CM209" s="83"/>
      <c r="CN209" s="83"/>
      <c r="CO209" s="83"/>
      <c r="CP209" s="83"/>
      <c r="CQ209" s="237"/>
      <c r="CR209" s="240"/>
      <c r="CS209" s="83"/>
      <c r="CT209" s="83"/>
    </row>
    <row r="210" spans="2:98" s="1" customFormat="1" ht="15" customHeight="1">
      <c r="B210" s="38"/>
      <c r="C210" s="79"/>
      <c r="D210" s="79"/>
      <c r="E210" s="83"/>
      <c r="F210" s="83"/>
      <c r="Z210" s="41"/>
      <c r="AD210" s="154"/>
      <c r="AR210" s="99"/>
      <c r="AS210" s="99"/>
      <c r="AT210" s="99"/>
      <c r="AU210" s="99"/>
      <c r="AV210" s="99"/>
      <c r="AW210" s="99"/>
      <c r="AZ210" s="127"/>
      <c r="BA210" s="127"/>
      <c r="BB210" s="20"/>
      <c r="BE210" s="20"/>
      <c r="BH210" s="20"/>
      <c r="BK210" s="20"/>
      <c r="BO210" s="20"/>
      <c r="BR210" s="20"/>
      <c r="BU210" s="109"/>
      <c r="BY210" s="253"/>
      <c r="CB210" s="20"/>
      <c r="CF210" s="20"/>
      <c r="CM210" s="83"/>
      <c r="CN210" s="83"/>
      <c r="CO210" s="83"/>
      <c r="CP210" s="83"/>
      <c r="CQ210" s="237"/>
      <c r="CR210" s="240"/>
      <c r="CS210" s="83"/>
      <c r="CT210" s="83"/>
    </row>
    <row r="211" spans="2:98" s="1" customFormat="1" ht="15" customHeight="1">
      <c r="B211" s="38"/>
      <c r="C211" s="79"/>
      <c r="D211" s="79"/>
      <c r="E211" s="83"/>
      <c r="F211" s="83"/>
      <c r="Z211" s="41"/>
      <c r="AD211" s="154"/>
      <c r="AR211" s="99"/>
      <c r="AS211" s="99"/>
      <c r="AT211" s="99"/>
      <c r="AU211" s="99"/>
      <c r="AV211" s="99"/>
      <c r="AW211" s="99"/>
      <c r="AZ211" s="127"/>
      <c r="BA211" s="127"/>
      <c r="BB211" s="20"/>
      <c r="BE211" s="20"/>
      <c r="BH211" s="20"/>
      <c r="BK211" s="20"/>
      <c r="BO211" s="20"/>
      <c r="BR211" s="20"/>
      <c r="BU211" s="109"/>
      <c r="BY211" s="253"/>
      <c r="CB211" s="20"/>
      <c r="CF211" s="20"/>
      <c r="CM211" s="83"/>
      <c r="CN211" s="83"/>
      <c r="CO211" s="83"/>
      <c r="CP211" s="83"/>
      <c r="CQ211" s="237"/>
      <c r="CR211" s="240"/>
      <c r="CS211" s="83"/>
      <c r="CT211" s="83"/>
    </row>
    <row r="212" spans="2:98" s="1" customFormat="1" ht="15" customHeight="1">
      <c r="B212" s="38"/>
      <c r="C212" s="79"/>
      <c r="D212" s="79"/>
      <c r="E212" s="83"/>
      <c r="F212" s="83"/>
      <c r="Z212" s="41"/>
      <c r="AD212" s="154"/>
      <c r="AR212" s="99"/>
      <c r="AS212" s="99"/>
      <c r="AT212" s="99"/>
      <c r="AU212" s="99"/>
      <c r="AV212" s="99"/>
      <c r="AW212" s="99"/>
      <c r="AZ212" s="127"/>
      <c r="BA212" s="127"/>
      <c r="BB212" s="20"/>
      <c r="BE212" s="20"/>
      <c r="BH212" s="20"/>
      <c r="BK212" s="20"/>
      <c r="BO212" s="20"/>
      <c r="BR212" s="20"/>
      <c r="BU212" s="109"/>
      <c r="BY212" s="253"/>
      <c r="CB212" s="20"/>
      <c r="CF212" s="20"/>
      <c r="CM212" s="83"/>
      <c r="CN212" s="83"/>
      <c r="CO212" s="83"/>
      <c r="CP212" s="83"/>
      <c r="CQ212" s="237"/>
      <c r="CR212" s="240"/>
      <c r="CS212" s="83"/>
      <c r="CT212" s="83"/>
    </row>
    <row r="213" spans="2:98" s="1" customFormat="1" ht="15" customHeight="1">
      <c r="B213" s="38"/>
      <c r="C213" s="79"/>
      <c r="D213" s="79"/>
      <c r="E213" s="83"/>
      <c r="F213" s="83"/>
      <c r="Z213" s="41"/>
      <c r="AD213" s="154"/>
      <c r="AR213" s="99"/>
      <c r="AS213" s="99"/>
      <c r="AT213" s="99"/>
      <c r="AU213" s="99"/>
      <c r="AV213" s="99"/>
      <c r="AW213" s="99"/>
      <c r="AZ213" s="127"/>
      <c r="BA213" s="127"/>
      <c r="BB213" s="20"/>
      <c r="BE213" s="20"/>
      <c r="BH213" s="20"/>
      <c r="BK213" s="20"/>
      <c r="BO213" s="20"/>
      <c r="BR213" s="20"/>
      <c r="BU213" s="109"/>
      <c r="BY213" s="253"/>
      <c r="CB213" s="20"/>
      <c r="CF213" s="20"/>
      <c r="CM213" s="83"/>
      <c r="CN213" s="83"/>
      <c r="CO213" s="83"/>
      <c r="CP213" s="83"/>
      <c r="CQ213" s="237"/>
      <c r="CR213" s="240"/>
      <c r="CS213" s="83"/>
      <c r="CT213" s="83"/>
    </row>
    <row r="214" spans="2:98" s="1" customFormat="1" ht="15" customHeight="1">
      <c r="B214" s="38"/>
      <c r="C214" s="79"/>
      <c r="D214" s="79"/>
      <c r="E214" s="83"/>
      <c r="F214" s="83"/>
      <c r="Z214" s="41"/>
      <c r="AD214" s="154"/>
      <c r="AR214" s="99"/>
      <c r="AS214" s="99"/>
      <c r="AT214" s="99"/>
      <c r="AU214" s="99"/>
      <c r="AV214" s="99"/>
      <c r="AW214" s="99"/>
      <c r="AZ214" s="127"/>
      <c r="BA214" s="127"/>
      <c r="BB214" s="20"/>
      <c r="BE214" s="20"/>
      <c r="BH214" s="20"/>
      <c r="BK214" s="20"/>
      <c r="BO214" s="20"/>
      <c r="BR214" s="20"/>
      <c r="BU214" s="109"/>
      <c r="BY214" s="253"/>
      <c r="CB214" s="20"/>
      <c r="CF214" s="20"/>
      <c r="CM214" s="83"/>
      <c r="CN214" s="83"/>
      <c r="CO214" s="83"/>
      <c r="CP214" s="83"/>
      <c r="CQ214" s="237"/>
      <c r="CR214" s="240"/>
      <c r="CS214" s="83"/>
      <c r="CT214" s="83"/>
    </row>
    <row r="215" spans="2:98" s="1" customFormat="1" ht="15" customHeight="1">
      <c r="B215" s="38"/>
      <c r="C215" s="79"/>
      <c r="D215" s="79"/>
      <c r="E215" s="83"/>
      <c r="F215" s="83"/>
      <c r="Z215" s="41"/>
      <c r="AD215" s="154"/>
      <c r="AR215" s="99"/>
      <c r="AS215" s="99"/>
      <c r="AT215" s="99"/>
      <c r="AU215" s="99"/>
      <c r="AV215" s="99"/>
      <c r="AW215" s="99"/>
      <c r="AZ215" s="127"/>
      <c r="BA215" s="127"/>
      <c r="BB215" s="20"/>
      <c r="BE215" s="20"/>
      <c r="BH215" s="20"/>
      <c r="BK215" s="20"/>
      <c r="BO215" s="20"/>
      <c r="BR215" s="20"/>
      <c r="BU215" s="109"/>
      <c r="BY215" s="253"/>
      <c r="CB215" s="20"/>
      <c r="CF215" s="20"/>
      <c r="CM215" s="83"/>
      <c r="CN215" s="83"/>
      <c r="CO215" s="83"/>
      <c r="CP215" s="83"/>
      <c r="CQ215" s="237"/>
      <c r="CR215" s="240"/>
      <c r="CS215" s="83"/>
      <c r="CT215" s="83"/>
    </row>
    <row r="216" spans="2:98" s="1" customFormat="1" ht="15" customHeight="1">
      <c r="B216" s="38"/>
      <c r="C216" s="79"/>
      <c r="D216" s="79"/>
      <c r="E216" s="83"/>
      <c r="F216" s="83"/>
      <c r="Z216" s="41"/>
      <c r="AD216" s="154"/>
      <c r="AR216" s="99"/>
      <c r="AS216" s="99"/>
      <c r="AT216" s="99"/>
      <c r="AU216" s="99"/>
      <c r="AV216" s="99"/>
      <c r="AW216" s="99"/>
      <c r="AZ216" s="127"/>
      <c r="BA216" s="127"/>
      <c r="BB216" s="20"/>
      <c r="BE216" s="20"/>
      <c r="BH216" s="20"/>
      <c r="BK216" s="20"/>
      <c r="BO216" s="20"/>
      <c r="BR216" s="20"/>
      <c r="BU216" s="109"/>
      <c r="BY216" s="253"/>
      <c r="CB216" s="20"/>
      <c r="CF216" s="20"/>
      <c r="CM216" s="83"/>
      <c r="CN216" s="83"/>
      <c r="CO216" s="83"/>
      <c r="CP216" s="83"/>
      <c r="CQ216" s="237"/>
      <c r="CR216" s="240"/>
      <c r="CS216" s="83"/>
      <c r="CT216" s="83"/>
    </row>
    <row r="217" spans="2:98" s="1" customFormat="1" ht="15" customHeight="1">
      <c r="B217" s="38"/>
      <c r="C217" s="79"/>
      <c r="D217" s="79"/>
      <c r="E217" s="83"/>
      <c r="F217" s="83"/>
      <c r="Z217" s="41"/>
      <c r="AD217" s="154"/>
      <c r="AR217" s="99"/>
      <c r="AS217" s="99"/>
      <c r="AT217" s="99"/>
      <c r="AU217" s="99"/>
      <c r="AV217" s="99"/>
      <c r="AW217" s="99"/>
      <c r="AZ217" s="127"/>
      <c r="BA217" s="127"/>
      <c r="BB217" s="20"/>
      <c r="BE217" s="20"/>
      <c r="BH217" s="20"/>
      <c r="BK217" s="20"/>
      <c r="BO217" s="20"/>
      <c r="BR217" s="20"/>
      <c r="BU217" s="109"/>
      <c r="BY217" s="253"/>
      <c r="CB217" s="20"/>
      <c r="CF217" s="20"/>
      <c r="CM217" s="83"/>
      <c r="CN217" s="83"/>
      <c r="CO217" s="83"/>
      <c r="CP217" s="83"/>
      <c r="CQ217" s="237"/>
      <c r="CR217" s="240"/>
      <c r="CS217" s="83"/>
      <c r="CT217" s="83"/>
    </row>
    <row r="218" spans="2:98" s="1" customFormat="1" ht="15" customHeight="1">
      <c r="B218" s="38"/>
      <c r="C218" s="79"/>
      <c r="D218" s="79"/>
      <c r="E218" s="83"/>
      <c r="F218" s="83"/>
      <c r="Z218" s="41"/>
      <c r="AD218" s="154"/>
      <c r="AR218" s="99"/>
      <c r="AS218" s="99"/>
      <c r="AT218" s="99"/>
      <c r="AU218" s="99"/>
      <c r="AV218" s="99"/>
      <c r="AW218" s="99"/>
      <c r="AZ218" s="127"/>
      <c r="BA218" s="127"/>
      <c r="BB218" s="20"/>
      <c r="BE218" s="20"/>
      <c r="BH218" s="20"/>
      <c r="BK218" s="20"/>
      <c r="BO218" s="20"/>
      <c r="BR218" s="20"/>
      <c r="BU218" s="109"/>
      <c r="BY218" s="253"/>
      <c r="CB218" s="20"/>
      <c r="CF218" s="20"/>
      <c r="CM218" s="83"/>
      <c r="CN218" s="83"/>
      <c r="CO218" s="83"/>
      <c r="CP218" s="83"/>
      <c r="CQ218" s="237"/>
      <c r="CR218" s="240"/>
      <c r="CS218" s="83"/>
      <c r="CT218" s="83"/>
    </row>
    <row r="219" spans="2:98" s="1" customFormat="1" ht="15" customHeight="1">
      <c r="B219" s="38"/>
      <c r="C219" s="79"/>
      <c r="D219" s="79"/>
      <c r="E219" s="83"/>
      <c r="F219" s="83"/>
      <c r="Z219" s="41"/>
      <c r="AD219" s="154"/>
      <c r="AR219" s="99"/>
      <c r="AS219" s="99"/>
      <c r="AT219" s="99"/>
      <c r="AU219" s="99"/>
      <c r="AV219" s="99"/>
      <c r="AW219" s="99"/>
      <c r="AZ219" s="127"/>
      <c r="BA219" s="127"/>
      <c r="BB219" s="20"/>
      <c r="BE219" s="20"/>
      <c r="BH219" s="20"/>
      <c r="BK219" s="20"/>
      <c r="BO219" s="20"/>
      <c r="BR219" s="20"/>
      <c r="BU219" s="109"/>
      <c r="BY219" s="253"/>
      <c r="CB219" s="20"/>
      <c r="CF219" s="20"/>
      <c r="CM219" s="83"/>
      <c r="CN219" s="83"/>
      <c r="CO219" s="83"/>
      <c r="CP219" s="83"/>
      <c r="CQ219" s="237"/>
      <c r="CR219" s="240"/>
      <c r="CS219" s="83"/>
      <c r="CT219" s="83"/>
    </row>
    <row r="220" spans="2:98" s="1" customFormat="1" ht="15" customHeight="1">
      <c r="B220" s="38"/>
      <c r="C220" s="79"/>
      <c r="D220" s="79"/>
      <c r="E220" s="83"/>
      <c r="F220" s="83"/>
      <c r="Z220" s="41"/>
      <c r="AD220" s="154"/>
      <c r="AR220" s="99"/>
      <c r="AS220" s="99"/>
      <c r="AT220" s="99"/>
      <c r="AU220" s="99"/>
      <c r="AV220" s="99"/>
      <c r="AW220" s="99"/>
      <c r="AZ220" s="127"/>
      <c r="BA220" s="127"/>
      <c r="BB220" s="20"/>
      <c r="BE220" s="20"/>
      <c r="BH220" s="20"/>
      <c r="BK220" s="20"/>
      <c r="BO220" s="20"/>
      <c r="BR220" s="20"/>
      <c r="BU220" s="109"/>
      <c r="BY220" s="253"/>
      <c r="CB220" s="20"/>
      <c r="CF220" s="20"/>
      <c r="CM220" s="83"/>
      <c r="CN220" s="83"/>
      <c r="CO220" s="83"/>
      <c r="CP220" s="83"/>
      <c r="CQ220" s="237"/>
      <c r="CR220" s="240"/>
      <c r="CS220" s="83"/>
      <c r="CT220" s="83"/>
    </row>
    <row r="221" spans="2:98" s="1" customFormat="1" ht="15" customHeight="1">
      <c r="B221" s="38"/>
      <c r="C221" s="79"/>
      <c r="D221" s="79"/>
      <c r="E221" s="83"/>
      <c r="F221" s="83"/>
      <c r="Z221" s="41"/>
      <c r="AD221" s="154"/>
      <c r="AR221" s="99"/>
      <c r="AS221" s="99"/>
      <c r="AT221" s="99"/>
      <c r="AU221" s="99"/>
      <c r="AV221" s="99"/>
      <c r="AW221" s="99"/>
      <c r="AZ221" s="127"/>
      <c r="BA221" s="127"/>
      <c r="BB221" s="20"/>
      <c r="BE221" s="20"/>
      <c r="BH221" s="20"/>
      <c r="BK221" s="20"/>
      <c r="BO221" s="20"/>
      <c r="BR221" s="20"/>
      <c r="BU221" s="109"/>
      <c r="BY221" s="253"/>
      <c r="CB221" s="20"/>
      <c r="CF221" s="20"/>
      <c r="CM221" s="83"/>
      <c r="CN221" s="83"/>
      <c r="CO221" s="83"/>
      <c r="CP221" s="83"/>
      <c r="CQ221" s="237"/>
      <c r="CR221" s="240"/>
      <c r="CS221" s="83"/>
      <c r="CT221" s="83"/>
    </row>
    <row r="222" spans="2:98" s="1" customFormat="1" ht="15" customHeight="1">
      <c r="B222" s="38"/>
      <c r="C222" s="79"/>
      <c r="D222" s="79"/>
      <c r="E222" s="83"/>
      <c r="F222" s="83"/>
      <c r="Z222" s="41"/>
      <c r="AD222" s="154"/>
      <c r="AR222" s="99"/>
      <c r="AS222" s="99"/>
      <c r="AT222" s="99"/>
      <c r="AU222" s="99"/>
      <c r="AV222" s="99"/>
      <c r="AW222" s="99"/>
      <c r="AZ222" s="127"/>
      <c r="BA222" s="127"/>
      <c r="BB222" s="20"/>
      <c r="BE222" s="20"/>
      <c r="BH222" s="20"/>
      <c r="BK222" s="20"/>
      <c r="BO222" s="20"/>
      <c r="BR222" s="20"/>
      <c r="BU222" s="109"/>
      <c r="BY222" s="253"/>
      <c r="CB222" s="20"/>
      <c r="CF222" s="20"/>
      <c r="CM222" s="83"/>
      <c r="CN222" s="83"/>
      <c r="CO222" s="83"/>
      <c r="CP222" s="83"/>
      <c r="CQ222" s="237"/>
      <c r="CR222" s="240"/>
      <c r="CS222" s="83"/>
      <c r="CT222" s="83"/>
    </row>
    <row r="223" spans="2:98" s="1" customFormat="1" ht="15" customHeight="1">
      <c r="B223" s="38"/>
      <c r="C223" s="79"/>
      <c r="D223" s="79"/>
      <c r="E223" s="83"/>
      <c r="F223" s="83"/>
      <c r="Z223" s="41"/>
      <c r="AD223" s="154"/>
      <c r="AR223" s="99"/>
      <c r="AS223" s="99"/>
      <c r="AT223" s="99"/>
      <c r="AU223" s="99"/>
      <c r="AV223" s="99"/>
      <c r="AW223" s="99"/>
      <c r="AZ223" s="127"/>
      <c r="BA223" s="127"/>
      <c r="BB223" s="20"/>
      <c r="BE223" s="20"/>
      <c r="BH223" s="20"/>
      <c r="BK223" s="20"/>
      <c r="BO223" s="20"/>
      <c r="BR223" s="20"/>
      <c r="BU223" s="109"/>
      <c r="BY223" s="253"/>
      <c r="CB223" s="20"/>
      <c r="CF223" s="20"/>
      <c r="CM223" s="83"/>
      <c r="CN223" s="83"/>
      <c r="CO223" s="83"/>
      <c r="CP223" s="83"/>
      <c r="CQ223" s="237"/>
      <c r="CR223" s="240"/>
      <c r="CS223" s="83"/>
      <c r="CT223" s="83"/>
    </row>
    <row r="224" spans="2:98" s="1" customFormat="1" ht="15" customHeight="1">
      <c r="B224" s="38"/>
      <c r="C224" s="79"/>
      <c r="D224" s="79"/>
      <c r="E224" s="83"/>
      <c r="F224" s="83"/>
      <c r="Z224" s="41"/>
      <c r="AD224" s="154"/>
      <c r="AR224" s="99"/>
      <c r="AS224" s="99"/>
      <c r="AT224" s="99"/>
      <c r="AU224" s="99"/>
      <c r="AV224" s="99"/>
      <c r="AW224" s="99"/>
      <c r="AZ224" s="127"/>
      <c r="BA224" s="127"/>
      <c r="BB224" s="20"/>
      <c r="BE224" s="20"/>
      <c r="BH224" s="20"/>
      <c r="BK224" s="20"/>
      <c r="BO224" s="20"/>
      <c r="BR224" s="20"/>
      <c r="BU224" s="109"/>
      <c r="BY224" s="253"/>
      <c r="CB224" s="20"/>
      <c r="CF224" s="20"/>
      <c r="CM224" s="83"/>
      <c r="CN224" s="83"/>
      <c r="CO224" s="83"/>
      <c r="CP224" s="83"/>
      <c r="CQ224" s="237"/>
      <c r="CR224" s="240"/>
      <c r="CS224" s="83"/>
      <c r="CT224" s="83"/>
    </row>
    <row r="225" spans="2:98" s="1" customFormat="1" ht="15" customHeight="1">
      <c r="B225" s="38"/>
      <c r="C225" s="79"/>
      <c r="D225" s="79"/>
      <c r="E225" s="83"/>
      <c r="F225" s="83"/>
      <c r="Z225" s="41"/>
      <c r="AD225" s="154"/>
      <c r="AR225" s="99"/>
      <c r="AS225" s="99"/>
      <c r="AT225" s="99"/>
      <c r="AU225" s="99"/>
      <c r="AV225" s="99"/>
      <c r="AW225" s="99"/>
      <c r="AZ225" s="127"/>
      <c r="BA225" s="127"/>
      <c r="BB225" s="20"/>
      <c r="BE225" s="20"/>
      <c r="BH225" s="20"/>
      <c r="BK225" s="20"/>
      <c r="BO225" s="20"/>
      <c r="BR225" s="20"/>
      <c r="BU225" s="109"/>
      <c r="BY225" s="253"/>
      <c r="CB225" s="20"/>
      <c r="CF225" s="20"/>
      <c r="CM225" s="83"/>
      <c r="CN225" s="83"/>
      <c r="CO225" s="83"/>
      <c r="CP225" s="83"/>
      <c r="CQ225" s="237"/>
      <c r="CR225" s="240"/>
      <c r="CS225" s="83"/>
      <c r="CT225" s="83"/>
    </row>
    <row r="226" spans="2:98" s="1" customFormat="1" ht="15" customHeight="1">
      <c r="B226" s="38"/>
      <c r="C226" s="79"/>
      <c r="D226" s="79"/>
      <c r="E226" s="83"/>
      <c r="F226" s="83"/>
      <c r="Z226" s="41"/>
      <c r="AD226" s="154"/>
      <c r="AR226" s="99"/>
      <c r="AS226" s="99"/>
      <c r="AT226" s="99"/>
      <c r="AU226" s="99"/>
      <c r="AV226" s="99"/>
      <c r="AW226" s="99"/>
      <c r="AZ226" s="127"/>
      <c r="BA226" s="127"/>
      <c r="BB226" s="20"/>
      <c r="BE226" s="20"/>
      <c r="BH226" s="20"/>
      <c r="BK226" s="20"/>
      <c r="BO226" s="20"/>
      <c r="BR226" s="20"/>
      <c r="BU226" s="109"/>
      <c r="BY226" s="253"/>
      <c r="CB226" s="20"/>
      <c r="CF226" s="20"/>
      <c r="CM226" s="83"/>
      <c r="CN226" s="83"/>
      <c r="CO226" s="83"/>
      <c r="CP226" s="83"/>
      <c r="CQ226" s="237"/>
      <c r="CR226" s="240"/>
      <c r="CS226" s="83"/>
      <c r="CT226" s="83"/>
    </row>
    <row r="227" spans="2:98" s="1" customFormat="1" ht="15" customHeight="1">
      <c r="B227" s="38"/>
      <c r="C227" s="79"/>
      <c r="D227" s="79"/>
      <c r="E227" s="83"/>
      <c r="F227" s="83"/>
      <c r="Z227" s="41"/>
      <c r="AD227" s="154"/>
      <c r="AR227" s="99"/>
      <c r="AS227" s="99"/>
      <c r="AT227" s="99"/>
      <c r="AU227" s="99"/>
      <c r="AV227" s="99"/>
      <c r="AW227" s="99"/>
      <c r="AZ227" s="127"/>
      <c r="BA227" s="127"/>
      <c r="BB227" s="20"/>
      <c r="BE227" s="20"/>
      <c r="BH227" s="20"/>
      <c r="BK227" s="20"/>
      <c r="BO227" s="20"/>
      <c r="BR227" s="20"/>
      <c r="BU227" s="109"/>
      <c r="BY227" s="253"/>
      <c r="CB227" s="20"/>
      <c r="CF227" s="20"/>
      <c r="CM227" s="83"/>
      <c r="CN227" s="83"/>
      <c r="CO227" s="83"/>
      <c r="CP227" s="83"/>
      <c r="CQ227" s="237"/>
      <c r="CR227" s="240"/>
      <c r="CS227" s="83"/>
      <c r="CT227" s="83"/>
    </row>
    <row r="228" spans="2:98" s="1" customFormat="1" ht="15" customHeight="1">
      <c r="B228" s="38"/>
      <c r="C228" s="79"/>
      <c r="D228" s="79"/>
      <c r="E228" s="83"/>
      <c r="F228" s="83"/>
      <c r="Z228" s="41"/>
      <c r="AD228" s="154"/>
      <c r="AR228" s="99"/>
      <c r="AS228" s="99"/>
      <c r="AT228" s="99"/>
      <c r="AU228" s="99"/>
      <c r="AV228" s="99"/>
      <c r="AW228" s="99"/>
      <c r="AZ228" s="127"/>
      <c r="BA228" s="127"/>
      <c r="BB228" s="20"/>
      <c r="BE228" s="20"/>
      <c r="BH228" s="20"/>
      <c r="BK228" s="20"/>
      <c r="BO228" s="20"/>
      <c r="BR228" s="20"/>
      <c r="BU228" s="109"/>
      <c r="BY228" s="253"/>
      <c r="CB228" s="20"/>
      <c r="CF228" s="20"/>
      <c r="CM228" s="83"/>
      <c r="CN228" s="83"/>
      <c r="CO228" s="83"/>
      <c r="CP228" s="83"/>
      <c r="CQ228" s="237"/>
      <c r="CR228" s="240"/>
      <c r="CS228" s="83"/>
      <c r="CT228" s="83"/>
    </row>
    <row r="229" spans="2:98" ht="15" customHeight="1"/>
  </sheetData>
  <mergeCells count="336">
    <mergeCell ref="B82:B85"/>
    <mergeCell ref="C82:C85"/>
    <mergeCell ref="D82:D85"/>
    <mergeCell ref="C43:C46"/>
    <mergeCell ref="D43:D46"/>
    <mergeCell ref="G44:I45"/>
    <mergeCell ref="Z83:AC84"/>
    <mergeCell ref="B124:B127"/>
    <mergeCell ref="AD84:AF84"/>
    <mergeCell ref="CT82:CT85"/>
    <mergeCell ref="AD83:AF83"/>
    <mergeCell ref="C119:D119"/>
    <mergeCell ref="CS5:CS8"/>
    <mergeCell ref="CI44:CL45"/>
    <mergeCell ref="AK44:AM44"/>
    <mergeCell ref="BO5:BX5"/>
    <mergeCell ref="C39:D39"/>
    <mergeCell ref="C78:D78"/>
    <mergeCell ref="B75:D76"/>
    <mergeCell ref="B37:D38"/>
    <mergeCell ref="B5:B8"/>
    <mergeCell ref="C5:C8"/>
    <mergeCell ref="D5:D8"/>
    <mergeCell ref="B43:B46"/>
    <mergeCell ref="AG6:AJ7"/>
    <mergeCell ref="J44:L44"/>
    <mergeCell ref="M44:O44"/>
    <mergeCell ref="P44:S45"/>
    <mergeCell ref="AW5:AW8"/>
    <mergeCell ref="AK45:AM45"/>
    <mergeCell ref="AN6:AQ7"/>
    <mergeCell ref="AK7:AM7"/>
    <mergeCell ref="BL37:BP38"/>
    <mergeCell ref="CF37:CJ38"/>
    <mergeCell ref="BA5:BA8"/>
    <mergeCell ref="AZ43:AZ46"/>
    <mergeCell ref="BA43:BA46"/>
    <mergeCell ref="BB43:BN43"/>
    <mergeCell ref="AS8:AT8"/>
    <mergeCell ref="AK5:AQ5"/>
    <mergeCell ref="AV5:AV8"/>
    <mergeCell ref="T6:V6"/>
    <mergeCell ref="W6:Y6"/>
    <mergeCell ref="T5:AC5"/>
    <mergeCell ref="AD5:AJ5"/>
    <mergeCell ref="AY5:AY8"/>
    <mergeCell ref="AZ5:AZ8"/>
    <mergeCell ref="G5:S5"/>
    <mergeCell ref="AR5:AU7"/>
    <mergeCell ref="AD6:AF6"/>
    <mergeCell ref="AK6:AM6"/>
    <mergeCell ref="J6:L6"/>
    <mergeCell ref="M6:O6"/>
    <mergeCell ref="CT5:CT8"/>
    <mergeCell ref="CR5:CR8"/>
    <mergeCell ref="AD7:AF7"/>
    <mergeCell ref="BU6:BX7"/>
    <mergeCell ref="CF5:CL5"/>
    <mergeCell ref="BB6:BD7"/>
    <mergeCell ref="M7:O7"/>
    <mergeCell ref="G34:AW34"/>
    <mergeCell ref="G37:I38"/>
    <mergeCell ref="J37:L38"/>
    <mergeCell ref="M37:O38"/>
    <mergeCell ref="AW43:AW46"/>
    <mergeCell ref="Z44:AC45"/>
    <mergeCell ref="AD44:AF44"/>
    <mergeCell ref="AG44:AJ45"/>
    <mergeCell ref="AN44:AQ45"/>
    <mergeCell ref="J45:L45"/>
    <mergeCell ref="M45:O45"/>
    <mergeCell ref="W45:Y45"/>
    <mergeCell ref="AK37:AM38"/>
    <mergeCell ref="T43:AC43"/>
    <mergeCell ref="AS46:AT46"/>
    <mergeCell ref="J7:L7"/>
    <mergeCell ref="G6:I7"/>
    <mergeCell ref="E5:E8"/>
    <mergeCell ref="F5:F8"/>
    <mergeCell ref="AS127:AT127"/>
    <mergeCell ref="AK125:AM125"/>
    <mergeCell ref="AN125:AQ126"/>
    <mergeCell ref="CI125:CL126"/>
    <mergeCell ref="AZ124:AZ127"/>
    <mergeCell ref="BA124:BA127"/>
    <mergeCell ref="BB124:BN124"/>
    <mergeCell ref="BY124:CD124"/>
    <mergeCell ref="CM75:CR76"/>
    <mergeCell ref="CM115:CR116"/>
    <mergeCell ref="AK126:AM126"/>
    <mergeCell ref="AY124:AY127"/>
    <mergeCell ref="AR124:AU126"/>
    <mergeCell ref="AV124:AV127"/>
    <mergeCell ref="AD126:AF126"/>
    <mergeCell ref="T126:V126"/>
    <mergeCell ref="F124:F127"/>
    <mergeCell ref="G124:S124"/>
    <mergeCell ref="T124:AC124"/>
    <mergeCell ref="V122:AD122"/>
    <mergeCell ref="W126:Y126"/>
    <mergeCell ref="E124:E127"/>
    <mergeCell ref="AD124:AJ124"/>
    <mergeCell ref="AD125:AF125"/>
    <mergeCell ref="AG125:AJ126"/>
    <mergeCell ref="G125:I126"/>
    <mergeCell ref="J125:L125"/>
    <mergeCell ref="M125:O125"/>
    <mergeCell ref="P125:S126"/>
    <mergeCell ref="T125:V125"/>
    <mergeCell ref="W125:Y125"/>
    <mergeCell ref="Z125:AC126"/>
    <mergeCell ref="J126:L126"/>
    <mergeCell ref="M126:O126"/>
    <mergeCell ref="J84:L84"/>
    <mergeCell ref="E82:E85"/>
    <mergeCell ref="F82:F85"/>
    <mergeCell ref="G82:S82"/>
    <mergeCell ref="G83:I84"/>
    <mergeCell ref="D124:D127"/>
    <mergeCell ref="C124:C127"/>
    <mergeCell ref="AK124:AQ124"/>
    <mergeCell ref="CM124:CQ126"/>
    <mergeCell ref="CT124:CT127"/>
    <mergeCell ref="AW124:AW127"/>
    <mergeCell ref="BH83:BJ84"/>
    <mergeCell ref="BK83:BN84"/>
    <mergeCell ref="BY43:CD43"/>
    <mergeCell ref="AD43:AJ43"/>
    <mergeCell ref="AK43:AQ43"/>
    <mergeCell ref="AR43:AU45"/>
    <mergeCell ref="AV43:AV46"/>
    <mergeCell ref="BB30:CQ30"/>
    <mergeCell ref="CF43:CL43"/>
    <mergeCell ref="CI83:CL84"/>
    <mergeCell ref="BK79:CB79"/>
    <mergeCell ref="CF82:CL82"/>
    <mergeCell ref="AY82:AY85"/>
    <mergeCell ref="BH44:BJ45"/>
    <mergeCell ref="BY44:CA45"/>
    <mergeCell ref="BB44:BD45"/>
    <mergeCell ref="BE44:BG45"/>
    <mergeCell ref="BO43:BX43"/>
    <mergeCell ref="BU44:BX45"/>
    <mergeCell ref="AK75:AM76"/>
    <mergeCell ref="AW82:AW85"/>
    <mergeCell ref="AS85:AT85"/>
    <mergeCell ref="AK83:AM83"/>
    <mergeCell ref="BK2:CB2"/>
    <mergeCell ref="BK3:CB3"/>
    <mergeCell ref="CM39:CP39"/>
    <mergeCell ref="BK40:CB40"/>
    <mergeCell ref="BK41:CB41"/>
    <mergeCell ref="BY5:CD5"/>
    <mergeCell ref="CM5:CQ7"/>
    <mergeCell ref="CI6:CL7"/>
    <mergeCell ref="BY6:CA7"/>
    <mergeCell ref="CB6:CE7"/>
    <mergeCell ref="CF6:CH7"/>
    <mergeCell ref="CM43:CQ45"/>
    <mergeCell ref="CB44:CE45"/>
    <mergeCell ref="T44:V44"/>
    <mergeCell ref="W84:Y84"/>
    <mergeCell ref="V81:AD81"/>
    <mergeCell ref="AD45:AF45"/>
    <mergeCell ref="P6:S7"/>
    <mergeCell ref="T37:V38"/>
    <mergeCell ref="W37:Y38"/>
    <mergeCell ref="AD37:AF38"/>
    <mergeCell ref="V4:AD4"/>
    <mergeCell ref="W44:Y44"/>
    <mergeCell ref="T115:V116"/>
    <mergeCell ref="W115:Y116"/>
    <mergeCell ref="T75:V76"/>
    <mergeCell ref="W75:Y76"/>
    <mergeCell ref="AD75:AF76"/>
    <mergeCell ref="AD115:AF116"/>
    <mergeCell ref="M84:O84"/>
    <mergeCell ref="T83:V83"/>
    <mergeCell ref="W83:Y83"/>
    <mergeCell ref="T84:V84"/>
    <mergeCell ref="E159:F160"/>
    <mergeCell ref="G159:I160"/>
    <mergeCell ref="J159:L160"/>
    <mergeCell ref="M159:O160"/>
    <mergeCell ref="T159:V160"/>
    <mergeCell ref="T45:V45"/>
    <mergeCell ref="G115:I116"/>
    <mergeCell ref="J115:L116"/>
    <mergeCell ref="E75:F76"/>
    <mergeCell ref="G75:I76"/>
    <mergeCell ref="J75:L76"/>
    <mergeCell ref="M75:O76"/>
    <mergeCell ref="E43:E46"/>
    <mergeCell ref="F43:F46"/>
    <mergeCell ref="E115:F116"/>
    <mergeCell ref="J83:L83"/>
    <mergeCell ref="M83:O83"/>
    <mergeCell ref="P83:S84"/>
    <mergeCell ref="G130:AT130"/>
    <mergeCell ref="G142:AT142"/>
    <mergeCell ref="E78:G78"/>
    <mergeCell ref="E119:G119"/>
    <mergeCell ref="AK84:AM84"/>
    <mergeCell ref="AR75:AV75"/>
    <mergeCell ref="W159:Y160"/>
    <mergeCell ref="G43:S43"/>
    <mergeCell ref="AG83:AJ84"/>
    <mergeCell ref="BO124:BX124"/>
    <mergeCell ref="CF124:CL124"/>
    <mergeCell ref="BB125:BD126"/>
    <mergeCell ref="BE125:BG126"/>
    <mergeCell ref="BH125:BJ126"/>
    <mergeCell ref="AN83:AQ84"/>
    <mergeCell ref="BO83:BQ84"/>
    <mergeCell ref="BR83:BT84"/>
    <mergeCell ref="AR82:AU84"/>
    <mergeCell ref="AV82:AV85"/>
    <mergeCell ref="BK120:CB120"/>
    <mergeCell ref="BU83:BX84"/>
    <mergeCell ref="BB83:BD84"/>
    <mergeCell ref="BE83:BG84"/>
    <mergeCell ref="CB83:CE84"/>
    <mergeCell ref="CF83:CH84"/>
    <mergeCell ref="CB125:CE126"/>
    <mergeCell ref="CF125:CH126"/>
    <mergeCell ref="AK115:AN116"/>
    <mergeCell ref="AY115:BA116"/>
    <mergeCell ref="AY159:BA160"/>
    <mergeCell ref="B159:D160"/>
    <mergeCell ref="AR159:AV159"/>
    <mergeCell ref="M115:P116"/>
    <mergeCell ref="AD159:AF160"/>
    <mergeCell ref="AK159:AM160"/>
    <mergeCell ref="AD82:AJ82"/>
    <mergeCell ref="AK82:AQ82"/>
    <mergeCell ref="G158:AQ158"/>
    <mergeCell ref="G156:AQ156"/>
    <mergeCell ref="G157:AQ157"/>
    <mergeCell ref="B115:D116"/>
    <mergeCell ref="T82:AC82"/>
    <mergeCell ref="BE159:BF160"/>
    <mergeCell ref="BG159:BI160"/>
    <mergeCell ref="CF159:CJ160"/>
    <mergeCell ref="CF115:CJ116"/>
    <mergeCell ref="AR2:AT2"/>
    <mergeCell ref="BY83:CA84"/>
    <mergeCell ref="BG75:BI76"/>
    <mergeCell ref="BK44:BN45"/>
    <mergeCell ref="BO44:BQ45"/>
    <mergeCell ref="BR44:BT45"/>
    <mergeCell ref="BO82:BX82"/>
    <mergeCell ref="BK121:CB121"/>
    <mergeCell ref="BK125:BN126"/>
    <mergeCell ref="BO125:BQ126"/>
    <mergeCell ref="BK6:BN7"/>
    <mergeCell ref="AY75:BA76"/>
    <mergeCell ref="BE75:BF76"/>
    <mergeCell ref="BY115:CB116"/>
    <mergeCell ref="BB115:BD116"/>
    <mergeCell ref="BR115:BU116"/>
    <mergeCell ref="G30:AT30"/>
    <mergeCell ref="E39:G39"/>
    <mergeCell ref="Q3:AH3"/>
    <mergeCell ref="T7:V7"/>
    <mergeCell ref="E37:F38"/>
    <mergeCell ref="V42:AD42"/>
    <mergeCell ref="Z6:AC7"/>
    <mergeCell ref="W7:Y7"/>
    <mergeCell ref="CK1:CQ1"/>
    <mergeCell ref="CK40:CQ40"/>
    <mergeCell ref="CK41:CQ41"/>
    <mergeCell ref="CK79:CQ79"/>
    <mergeCell ref="CK80:CQ80"/>
    <mergeCell ref="CK120:CQ120"/>
    <mergeCell ref="CK121:CQ121"/>
    <mergeCell ref="BB34:CQ34"/>
    <mergeCell ref="BH37:BK38"/>
    <mergeCell ref="CF1:CJ1"/>
    <mergeCell ref="BO6:BQ7"/>
    <mergeCell ref="BR6:BT7"/>
    <mergeCell ref="BB5:BN5"/>
    <mergeCell ref="BE6:BG7"/>
    <mergeCell ref="BH6:BJ7"/>
    <mergeCell ref="BB37:BD38"/>
    <mergeCell ref="BK80:CB80"/>
    <mergeCell ref="CF80:CJ80"/>
    <mergeCell ref="CF120:CJ120"/>
    <mergeCell ref="CF121:CJ121"/>
    <mergeCell ref="BE37:BF38"/>
    <mergeCell ref="BO4:BY4"/>
    <mergeCell ref="BE115:BF116"/>
    <mergeCell ref="BB75:BD76"/>
    <mergeCell ref="CF2:CJ2"/>
    <mergeCell ref="CF40:CJ40"/>
    <mergeCell ref="CF41:CJ41"/>
    <mergeCell ref="CF79:CJ79"/>
    <mergeCell ref="CM159:CR160"/>
    <mergeCell ref="CR43:CR46"/>
    <mergeCell ref="CS43:CS46"/>
    <mergeCell ref="CF75:CJ76"/>
    <mergeCell ref="BR75:BU76"/>
    <mergeCell ref="BY75:CB76"/>
    <mergeCell ref="BR159:BU160"/>
    <mergeCell ref="BY159:CB160"/>
    <mergeCell ref="BB156:CJ156"/>
    <mergeCell ref="BB157:CJ157"/>
    <mergeCell ref="BB158:CJ158"/>
    <mergeCell ref="BR125:BT126"/>
    <mergeCell ref="BU125:BX126"/>
    <mergeCell ref="BY125:CA126"/>
    <mergeCell ref="BB130:CQ130"/>
    <mergeCell ref="BB142:CQ142"/>
    <mergeCell ref="CK2:CQ2"/>
    <mergeCell ref="BB159:BD160"/>
    <mergeCell ref="BL159:BP160"/>
    <mergeCell ref="CM82:CQ84"/>
    <mergeCell ref="CT43:CT46"/>
    <mergeCell ref="AR41:AT41"/>
    <mergeCell ref="AR80:AT80"/>
    <mergeCell ref="AR121:AT121"/>
    <mergeCell ref="AR40:AT40"/>
    <mergeCell ref="AR79:AT79"/>
    <mergeCell ref="AR120:AT120"/>
    <mergeCell ref="BR37:BU38"/>
    <mergeCell ref="BY37:CB38"/>
    <mergeCell ref="BG115:BI116"/>
    <mergeCell ref="BL115:BP116"/>
    <mergeCell ref="BL75:BP76"/>
    <mergeCell ref="AY37:BA38"/>
    <mergeCell ref="AR115:AV115"/>
    <mergeCell ref="AZ82:AZ85"/>
    <mergeCell ref="BA82:BA85"/>
    <mergeCell ref="BB82:BN82"/>
    <mergeCell ref="BY82:CD82"/>
    <mergeCell ref="AY43:AY46"/>
    <mergeCell ref="CF44:CH45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PVD</vt:lpstr>
    </vt:vector>
  </TitlesOfParts>
  <Company>BECI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Faycel</dc:creator>
  <cp:lastModifiedBy>Marjorie</cp:lastModifiedBy>
  <cp:lastPrinted>2019-07-08T10:39:57Z</cp:lastPrinted>
  <dcterms:created xsi:type="dcterms:W3CDTF">2015-08-03T08:48:53Z</dcterms:created>
  <dcterms:modified xsi:type="dcterms:W3CDTF">2019-07-09T08:16:42Z</dcterms:modified>
</cp:coreProperties>
</file>