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9660" tabRatio="513"/>
  </bookViews>
  <sheets>
    <sheet name="PVD" sheetId="11" r:id="rId1"/>
  </sheets>
  <calcPr calcId="124519"/>
</workbook>
</file>

<file path=xl/calcChain.xml><?xml version="1.0" encoding="utf-8"?>
<calcChain xmlns="http://schemas.openxmlformats.org/spreadsheetml/2006/main">
  <c r="AY80" i="11"/>
  <c r="AZ80" s="1"/>
  <c r="AX155"/>
  <c r="AY155"/>
  <c r="AZ155"/>
  <c r="CV14"/>
  <c r="CV30"/>
  <c r="CT37"/>
  <c r="CU37" s="1"/>
  <c r="CV37"/>
  <c r="CV58"/>
  <c r="CV72"/>
  <c r="CV80"/>
  <c r="CX80"/>
  <c r="CY80" s="1"/>
  <c r="CV112"/>
  <c r="CV152"/>
  <c r="CV155"/>
  <c r="CX155"/>
  <c r="CY155" s="1"/>
  <c r="DA155"/>
  <c r="AU122"/>
  <c r="AU85"/>
  <c r="AU44"/>
  <c r="DA80" l="1"/>
  <c r="CP44"/>
  <c r="G49"/>
  <c r="H49"/>
  <c r="J49"/>
  <c r="M49"/>
  <c r="P49"/>
  <c r="R49"/>
  <c r="S49" s="1"/>
  <c r="T49"/>
  <c r="U49"/>
  <c r="W49"/>
  <c r="Z49"/>
  <c r="AB49"/>
  <c r="AC49"/>
  <c r="AD49"/>
  <c r="AE49"/>
  <c r="AG49"/>
  <c r="AI49"/>
  <c r="AJ49" s="1"/>
  <c r="AK49"/>
  <c r="AL49" s="1"/>
  <c r="AN49"/>
  <c r="AP49"/>
  <c r="AQ49"/>
  <c r="AR49"/>
  <c r="AS49"/>
  <c r="AW49" s="1"/>
  <c r="AX49" s="1"/>
  <c r="AT49"/>
  <c r="AV49"/>
  <c r="BD49"/>
  <c r="BE49"/>
  <c r="BG49"/>
  <c r="BJ49"/>
  <c r="BM49"/>
  <c r="BO49"/>
  <c r="BP49" s="1"/>
  <c r="BQ49"/>
  <c r="BR49" s="1"/>
  <c r="BT49"/>
  <c r="BW49"/>
  <c r="BY49"/>
  <c r="BZ49" s="1"/>
  <c r="CA49"/>
  <c r="CB49" s="1"/>
  <c r="CD49"/>
  <c r="CF49"/>
  <c r="CG49"/>
  <c r="CH49"/>
  <c r="CI49" s="1"/>
  <c r="CK49"/>
  <c r="CM49"/>
  <c r="CN49"/>
  <c r="CO49"/>
  <c r="CT49" s="1"/>
  <c r="CP49"/>
  <c r="CQ49"/>
  <c r="CX49" s="1"/>
  <c r="CS49"/>
  <c r="G50"/>
  <c r="H50"/>
  <c r="J50"/>
  <c r="M50"/>
  <c r="P50"/>
  <c r="R50"/>
  <c r="T50"/>
  <c r="U50" s="1"/>
  <c r="W50"/>
  <c r="Z50"/>
  <c r="AB50"/>
  <c r="AD50"/>
  <c r="AE50" s="1"/>
  <c r="AG50"/>
  <c r="AI50"/>
  <c r="AJ50" s="1"/>
  <c r="AK50"/>
  <c r="AL50" s="1"/>
  <c r="AN50"/>
  <c r="AP50"/>
  <c r="AQ50" s="1"/>
  <c r="AR50"/>
  <c r="AS50" s="1"/>
  <c r="AW50" s="1"/>
  <c r="AX50" s="1"/>
  <c r="AT50"/>
  <c r="BD50"/>
  <c r="BE50"/>
  <c r="BG50"/>
  <c r="BJ50"/>
  <c r="BM50"/>
  <c r="BO50"/>
  <c r="BQ50"/>
  <c r="BR50" s="1"/>
  <c r="BT50"/>
  <c r="BW50"/>
  <c r="BY50"/>
  <c r="CA50"/>
  <c r="CB50" s="1"/>
  <c r="CD50"/>
  <c r="CF50"/>
  <c r="CG50"/>
  <c r="CH50"/>
  <c r="CI50" s="1"/>
  <c r="CK50"/>
  <c r="CM50"/>
  <c r="CN50"/>
  <c r="CO50"/>
  <c r="CQ50"/>
  <c r="G51"/>
  <c r="H51"/>
  <c r="J51"/>
  <c r="M51"/>
  <c r="P51"/>
  <c r="R51"/>
  <c r="T51"/>
  <c r="U51" s="1"/>
  <c r="W51"/>
  <c r="Z51"/>
  <c r="AB51"/>
  <c r="AD51"/>
  <c r="AE51" s="1"/>
  <c r="AG51"/>
  <c r="AI51"/>
  <c r="AJ51" s="1"/>
  <c r="AK51"/>
  <c r="AL51" s="1"/>
  <c r="AN51"/>
  <c r="AP51"/>
  <c r="AQ51" s="1"/>
  <c r="AR51"/>
  <c r="AS51" s="1"/>
  <c r="AW51" s="1"/>
  <c r="AX51" s="1"/>
  <c r="AT51"/>
  <c r="BD51"/>
  <c r="BE51"/>
  <c r="BG51"/>
  <c r="BJ51"/>
  <c r="BM51"/>
  <c r="BO51"/>
  <c r="BP51" s="1"/>
  <c r="BQ51"/>
  <c r="BR51" s="1"/>
  <c r="BT51"/>
  <c r="BW51"/>
  <c r="BY51"/>
  <c r="CA51"/>
  <c r="CB51" s="1"/>
  <c r="CD51"/>
  <c r="CF51"/>
  <c r="CG51"/>
  <c r="CH51"/>
  <c r="CI51" s="1"/>
  <c r="CK51"/>
  <c r="CM51"/>
  <c r="CN51"/>
  <c r="CO51"/>
  <c r="CQ51"/>
  <c r="G52"/>
  <c r="H52"/>
  <c r="J52"/>
  <c r="M52"/>
  <c r="P52"/>
  <c r="R52"/>
  <c r="T52"/>
  <c r="U52" s="1"/>
  <c r="W52"/>
  <c r="Z52"/>
  <c r="AB52"/>
  <c r="AD52"/>
  <c r="AE52" s="1"/>
  <c r="AG52"/>
  <c r="AI52"/>
  <c r="AJ52" s="1"/>
  <c r="AK52"/>
  <c r="AL52" s="1"/>
  <c r="AN52"/>
  <c r="AP52"/>
  <c r="AQ52" s="1"/>
  <c r="AR52"/>
  <c r="AS52" s="1"/>
  <c r="AW52" s="1"/>
  <c r="AX52" s="1"/>
  <c r="AT52"/>
  <c r="BD52"/>
  <c r="BE52"/>
  <c r="BG52"/>
  <c r="BJ52"/>
  <c r="BM52"/>
  <c r="BO52"/>
  <c r="BQ52"/>
  <c r="BR52" s="1"/>
  <c r="BT52"/>
  <c r="BW52"/>
  <c r="BY52"/>
  <c r="CA52"/>
  <c r="CB52" s="1"/>
  <c r="CD52"/>
  <c r="CF52"/>
  <c r="CG52"/>
  <c r="CH52"/>
  <c r="CI52" s="1"/>
  <c r="CK52"/>
  <c r="CM52"/>
  <c r="CN52"/>
  <c r="CO52"/>
  <c r="CQ52"/>
  <c r="G53"/>
  <c r="H53"/>
  <c r="J53"/>
  <c r="M53"/>
  <c r="P53"/>
  <c r="R53"/>
  <c r="T53"/>
  <c r="U53" s="1"/>
  <c r="W53"/>
  <c r="Z53"/>
  <c r="AB53"/>
  <c r="AD53"/>
  <c r="AE53" s="1"/>
  <c r="AG53"/>
  <c r="AI53"/>
  <c r="AJ53" s="1"/>
  <c r="AK53"/>
  <c r="AL53" s="1"/>
  <c r="AN53"/>
  <c r="AP53"/>
  <c r="AQ53" s="1"/>
  <c r="AR53"/>
  <c r="AS53" s="1"/>
  <c r="AW53" s="1"/>
  <c r="AX53" s="1"/>
  <c r="AT53"/>
  <c r="BD53"/>
  <c r="BE53"/>
  <c r="BG53"/>
  <c r="BJ53"/>
  <c r="BM53"/>
  <c r="BO53"/>
  <c r="BP53" s="1"/>
  <c r="BQ53"/>
  <c r="BR53" s="1"/>
  <c r="BT53"/>
  <c r="BW53"/>
  <c r="BY53"/>
  <c r="BZ53" s="1"/>
  <c r="CA53"/>
  <c r="CB53" s="1"/>
  <c r="CD53"/>
  <c r="CF53"/>
  <c r="CG53"/>
  <c r="CH53"/>
  <c r="CI53" s="1"/>
  <c r="CK53"/>
  <c r="CM53"/>
  <c r="CN53"/>
  <c r="CO53"/>
  <c r="CQ53"/>
  <c r="G54"/>
  <c r="H54"/>
  <c r="J54"/>
  <c r="M54"/>
  <c r="P54"/>
  <c r="R54"/>
  <c r="T54"/>
  <c r="U54" s="1"/>
  <c r="W54"/>
  <c r="Z54"/>
  <c r="AB54"/>
  <c r="AD54"/>
  <c r="AE54" s="1"/>
  <c r="AG54"/>
  <c r="AI54"/>
  <c r="AJ54" s="1"/>
  <c r="AK54"/>
  <c r="AL54" s="1"/>
  <c r="AN54"/>
  <c r="AP54"/>
  <c r="AQ54" s="1"/>
  <c r="AR54"/>
  <c r="AS54" s="1"/>
  <c r="AW54" s="1"/>
  <c r="AX54" s="1"/>
  <c r="AT54"/>
  <c r="BD54"/>
  <c r="BE54"/>
  <c r="BG54"/>
  <c r="BJ54"/>
  <c r="BM54"/>
  <c r="BO54"/>
  <c r="BP54" s="1"/>
  <c r="BQ54"/>
  <c r="BR54" s="1"/>
  <c r="BT54"/>
  <c r="BW54"/>
  <c r="BY54"/>
  <c r="CA54"/>
  <c r="CB54" s="1"/>
  <c r="CD54"/>
  <c r="CF54"/>
  <c r="CG54"/>
  <c r="CH54"/>
  <c r="CI54" s="1"/>
  <c r="CK54"/>
  <c r="CM54"/>
  <c r="CN54"/>
  <c r="CO54"/>
  <c r="CQ54"/>
  <c r="G55"/>
  <c r="H55"/>
  <c r="J55"/>
  <c r="M55"/>
  <c r="P55"/>
  <c r="R55"/>
  <c r="S55" s="1"/>
  <c r="T55"/>
  <c r="U55" s="1"/>
  <c r="W55"/>
  <c r="Z55"/>
  <c r="AB55"/>
  <c r="AD55"/>
  <c r="AE55" s="1"/>
  <c r="AG55"/>
  <c r="AI55"/>
  <c r="AJ55" s="1"/>
  <c r="AK55"/>
  <c r="AL55" s="1"/>
  <c r="AN55"/>
  <c r="AP55"/>
  <c r="AQ55" s="1"/>
  <c r="AR55"/>
  <c r="AS55" s="1"/>
  <c r="AW55" s="1"/>
  <c r="AX55" s="1"/>
  <c r="AT55"/>
  <c r="BD55"/>
  <c r="BE55"/>
  <c r="BG55"/>
  <c r="BJ55"/>
  <c r="BM55"/>
  <c r="BO55"/>
  <c r="BP55" s="1"/>
  <c r="BQ55"/>
  <c r="BR55" s="1"/>
  <c r="BT55"/>
  <c r="BW55"/>
  <c r="BY55"/>
  <c r="BZ55" s="1"/>
  <c r="CA55"/>
  <c r="CB55" s="1"/>
  <c r="CD55"/>
  <c r="CF55"/>
  <c r="CG55"/>
  <c r="CH55"/>
  <c r="CI55" s="1"/>
  <c r="CK55"/>
  <c r="CM55"/>
  <c r="CN55"/>
  <c r="CO55"/>
  <c r="CQ55"/>
  <c r="G56"/>
  <c r="H56"/>
  <c r="J56"/>
  <c r="M56"/>
  <c r="P56"/>
  <c r="R56"/>
  <c r="S56" s="1"/>
  <c r="T56"/>
  <c r="U56" s="1"/>
  <c r="W56"/>
  <c r="Z56"/>
  <c r="AB56"/>
  <c r="AC56" s="1"/>
  <c r="AD56"/>
  <c r="AE56" s="1"/>
  <c r="AG56"/>
  <c r="AI56"/>
  <c r="AJ56" s="1"/>
  <c r="AK56"/>
  <c r="AL56" s="1"/>
  <c r="AN56"/>
  <c r="AP56"/>
  <c r="AQ56" s="1"/>
  <c r="AR56"/>
  <c r="AS56" s="1"/>
  <c r="AW56" s="1"/>
  <c r="AX56" s="1"/>
  <c r="AT56"/>
  <c r="BD56"/>
  <c r="BE56"/>
  <c r="BG56"/>
  <c r="BJ56"/>
  <c r="BM56"/>
  <c r="BO56"/>
  <c r="BP56" s="1"/>
  <c r="BQ56"/>
  <c r="BR56" s="1"/>
  <c r="BT56"/>
  <c r="BW56"/>
  <c r="BY56"/>
  <c r="BZ56" s="1"/>
  <c r="CA56"/>
  <c r="CB56" s="1"/>
  <c r="CD56"/>
  <c r="CF56"/>
  <c r="CG56"/>
  <c r="CH56"/>
  <c r="CI56" s="1"/>
  <c r="CK56"/>
  <c r="CM56"/>
  <c r="CN56"/>
  <c r="CO56"/>
  <c r="CQ56"/>
  <c r="G57"/>
  <c r="H57"/>
  <c r="J57"/>
  <c r="M57"/>
  <c r="P57"/>
  <c r="R57"/>
  <c r="T57"/>
  <c r="U57" s="1"/>
  <c r="W57"/>
  <c r="Z57"/>
  <c r="AB57"/>
  <c r="AD57"/>
  <c r="AE57" s="1"/>
  <c r="AG57"/>
  <c r="AI57"/>
  <c r="AJ57" s="1"/>
  <c r="AK57"/>
  <c r="AL57" s="1"/>
  <c r="AN57"/>
  <c r="AP57"/>
  <c r="AQ57" s="1"/>
  <c r="AR57"/>
  <c r="AS57" s="1"/>
  <c r="AW57" s="1"/>
  <c r="AX57" s="1"/>
  <c r="AT57"/>
  <c r="BD57"/>
  <c r="BE57"/>
  <c r="BG57"/>
  <c r="BJ57"/>
  <c r="BM57"/>
  <c r="BO57"/>
  <c r="BP57" s="1"/>
  <c r="BQ57"/>
  <c r="BR57" s="1"/>
  <c r="BT57"/>
  <c r="BW57"/>
  <c r="BY57"/>
  <c r="CA57"/>
  <c r="CB57" s="1"/>
  <c r="CD57"/>
  <c r="CF57"/>
  <c r="CG57"/>
  <c r="CH57"/>
  <c r="CI57" s="1"/>
  <c r="CK57"/>
  <c r="CM57"/>
  <c r="CN57"/>
  <c r="CO57"/>
  <c r="CQ57"/>
  <c r="G58"/>
  <c r="H58"/>
  <c r="J58"/>
  <c r="M58"/>
  <c r="P58"/>
  <c r="R58"/>
  <c r="T58"/>
  <c r="U58" s="1"/>
  <c r="W58"/>
  <c r="Z58"/>
  <c r="AB58"/>
  <c r="AD58"/>
  <c r="AE58" s="1"/>
  <c r="AG58"/>
  <c r="AI58"/>
  <c r="AJ58" s="1"/>
  <c r="AK58"/>
  <c r="AL58" s="1"/>
  <c r="AN58"/>
  <c r="AP58"/>
  <c r="AQ58" s="1"/>
  <c r="AR58"/>
  <c r="AS58" s="1"/>
  <c r="AW58" s="1"/>
  <c r="AX58" s="1"/>
  <c r="BD58"/>
  <c r="BE58"/>
  <c r="G59"/>
  <c r="H59"/>
  <c r="J59"/>
  <c r="M59"/>
  <c r="P59"/>
  <c r="R59"/>
  <c r="T59"/>
  <c r="U59" s="1"/>
  <c r="W59"/>
  <c r="Z59"/>
  <c r="AB59"/>
  <c r="AD59"/>
  <c r="AE59" s="1"/>
  <c r="AG59"/>
  <c r="AI59"/>
  <c r="AJ59" s="1"/>
  <c r="AK59"/>
  <c r="AL59" s="1"/>
  <c r="AN59"/>
  <c r="AP59"/>
  <c r="AQ59" s="1"/>
  <c r="AR59"/>
  <c r="AS59" s="1"/>
  <c r="AW59" s="1"/>
  <c r="AX59" s="1"/>
  <c r="AT59"/>
  <c r="BD59"/>
  <c r="BE59"/>
  <c r="BG59"/>
  <c r="BJ59"/>
  <c r="BM59"/>
  <c r="BO59"/>
  <c r="BP59" s="1"/>
  <c r="BQ59"/>
  <c r="BR59" s="1"/>
  <c r="BT59"/>
  <c r="BW59"/>
  <c r="BY59"/>
  <c r="CA59"/>
  <c r="CB59" s="1"/>
  <c r="CD59"/>
  <c r="CF59"/>
  <c r="CG59"/>
  <c r="CH59"/>
  <c r="CI59" s="1"/>
  <c r="CK59"/>
  <c r="CM59"/>
  <c r="CN59"/>
  <c r="CO59"/>
  <c r="CQ59"/>
  <c r="G60"/>
  <c r="H60"/>
  <c r="J60"/>
  <c r="M60"/>
  <c r="P60"/>
  <c r="R60"/>
  <c r="S60" s="1"/>
  <c r="T60"/>
  <c r="U60" s="1"/>
  <c r="W60"/>
  <c r="Z60"/>
  <c r="AB60"/>
  <c r="AD60"/>
  <c r="AE60" s="1"/>
  <c r="AG60"/>
  <c r="AI60"/>
  <c r="AJ60" s="1"/>
  <c r="AK60"/>
  <c r="AL60" s="1"/>
  <c r="AN60"/>
  <c r="AP60"/>
  <c r="AQ60" s="1"/>
  <c r="AR60"/>
  <c r="AS60" s="1"/>
  <c r="AW60" s="1"/>
  <c r="AX60" s="1"/>
  <c r="AT60"/>
  <c r="BD60"/>
  <c r="BE60"/>
  <c r="BG60"/>
  <c r="BJ60"/>
  <c r="BM60"/>
  <c r="BO60"/>
  <c r="BP60" s="1"/>
  <c r="BQ60"/>
  <c r="BR60" s="1"/>
  <c r="BT60"/>
  <c r="BW60"/>
  <c r="BY60"/>
  <c r="BZ60" s="1"/>
  <c r="CA60"/>
  <c r="CB60" s="1"/>
  <c r="CD60"/>
  <c r="CF60"/>
  <c r="CG60"/>
  <c r="CH60"/>
  <c r="CI60" s="1"/>
  <c r="CK60"/>
  <c r="CM60"/>
  <c r="CN60"/>
  <c r="CO60"/>
  <c r="CQ60"/>
  <c r="CX60" s="1"/>
  <c r="G61"/>
  <c r="H61"/>
  <c r="J61"/>
  <c r="M61"/>
  <c r="P61"/>
  <c r="R61"/>
  <c r="T61"/>
  <c r="U61" s="1"/>
  <c r="W61"/>
  <c r="Z61"/>
  <c r="AB61"/>
  <c r="AD61"/>
  <c r="AE61" s="1"/>
  <c r="AG61"/>
  <c r="AI61"/>
  <c r="AJ61" s="1"/>
  <c r="AK61"/>
  <c r="AL61" s="1"/>
  <c r="AN61"/>
  <c r="AP61"/>
  <c r="AQ61" s="1"/>
  <c r="AR61"/>
  <c r="AS61" s="1"/>
  <c r="AW61" s="1"/>
  <c r="AX61" s="1"/>
  <c r="AT61"/>
  <c r="BD61"/>
  <c r="BE61"/>
  <c r="BG61"/>
  <c r="BJ61"/>
  <c r="BM61"/>
  <c r="BO61"/>
  <c r="BP61" s="1"/>
  <c r="BQ61"/>
  <c r="BR61" s="1"/>
  <c r="BT61"/>
  <c r="BW61"/>
  <c r="BY61"/>
  <c r="CA61"/>
  <c r="CB61" s="1"/>
  <c r="CD61"/>
  <c r="CF61"/>
  <c r="CG61"/>
  <c r="CH61"/>
  <c r="CI61" s="1"/>
  <c r="CK61"/>
  <c r="CM61"/>
  <c r="CN61"/>
  <c r="CO61"/>
  <c r="CQ61"/>
  <c r="CX61" s="1"/>
  <c r="G62"/>
  <c r="H62"/>
  <c r="J62"/>
  <c r="M62"/>
  <c r="P62"/>
  <c r="R62"/>
  <c r="T62"/>
  <c r="U62" s="1"/>
  <c r="W62"/>
  <c r="Z62"/>
  <c r="AB62"/>
  <c r="AD62"/>
  <c r="AE62" s="1"/>
  <c r="AG62"/>
  <c r="AI62"/>
  <c r="AJ62" s="1"/>
  <c r="AK62"/>
  <c r="AL62" s="1"/>
  <c r="AN62"/>
  <c r="AP62"/>
  <c r="AQ62" s="1"/>
  <c r="AR62"/>
  <c r="AS62" s="1"/>
  <c r="AT62"/>
  <c r="BD62"/>
  <c r="BE62"/>
  <c r="BG62"/>
  <c r="BJ62"/>
  <c r="BM62"/>
  <c r="BO62"/>
  <c r="BP62" s="1"/>
  <c r="BQ62"/>
  <c r="BR62" s="1"/>
  <c r="BT62"/>
  <c r="BW62"/>
  <c r="BY62"/>
  <c r="BZ62" s="1"/>
  <c r="CA62"/>
  <c r="CB62" s="1"/>
  <c r="CD62"/>
  <c r="CF62"/>
  <c r="CG62"/>
  <c r="CH62"/>
  <c r="CI62" s="1"/>
  <c r="CK62"/>
  <c r="CM62"/>
  <c r="CN62"/>
  <c r="CO62"/>
  <c r="CQ62"/>
  <c r="CX62" s="1"/>
  <c r="G63"/>
  <c r="H63"/>
  <c r="J63"/>
  <c r="M63"/>
  <c r="P63"/>
  <c r="R63"/>
  <c r="S63" s="1"/>
  <c r="T63"/>
  <c r="U63" s="1"/>
  <c r="W63"/>
  <c r="Z63"/>
  <c r="AB63"/>
  <c r="AD63"/>
  <c r="AE63" s="1"/>
  <c r="AG63"/>
  <c r="AI63"/>
  <c r="AJ63" s="1"/>
  <c r="AK63"/>
  <c r="AL63" s="1"/>
  <c r="AN63"/>
  <c r="AP63"/>
  <c r="AQ63" s="1"/>
  <c r="AR63"/>
  <c r="AS63" s="1"/>
  <c r="AT63"/>
  <c r="BD63"/>
  <c r="BE63"/>
  <c r="BG63"/>
  <c r="BJ63"/>
  <c r="BM63"/>
  <c r="BO63"/>
  <c r="BP63" s="1"/>
  <c r="BQ63"/>
  <c r="BR63" s="1"/>
  <c r="BT63"/>
  <c r="BW63"/>
  <c r="BY63"/>
  <c r="BZ63" s="1"/>
  <c r="CA63"/>
  <c r="CB63" s="1"/>
  <c r="CD63"/>
  <c r="CF63"/>
  <c r="CG63"/>
  <c r="CH63"/>
  <c r="CI63" s="1"/>
  <c r="CK63"/>
  <c r="CM63"/>
  <c r="CN63"/>
  <c r="CO63"/>
  <c r="CQ63"/>
  <c r="CX63" s="1"/>
  <c r="G64"/>
  <c r="H64"/>
  <c r="J64"/>
  <c r="M64"/>
  <c r="P64"/>
  <c r="R64"/>
  <c r="T64"/>
  <c r="U64" s="1"/>
  <c r="W64"/>
  <c r="Z64"/>
  <c r="AB64"/>
  <c r="AD64"/>
  <c r="AE64" s="1"/>
  <c r="AG64"/>
  <c r="AI64"/>
  <c r="AJ64" s="1"/>
  <c r="AK64"/>
  <c r="AL64" s="1"/>
  <c r="AN64"/>
  <c r="AP64"/>
  <c r="AQ64" s="1"/>
  <c r="AR64"/>
  <c r="AS64" s="1"/>
  <c r="AT64"/>
  <c r="BD64"/>
  <c r="BE64"/>
  <c r="BG64"/>
  <c r="BJ64"/>
  <c r="BM64"/>
  <c r="BO64"/>
  <c r="BQ64"/>
  <c r="BR64" s="1"/>
  <c r="BT64"/>
  <c r="BW64"/>
  <c r="BY64"/>
  <c r="CA64"/>
  <c r="CB64" s="1"/>
  <c r="CD64"/>
  <c r="CF64"/>
  <c r="CG64"/>
  <c r="CH64"/>
  <c r="CI64" s="1"/>
  <c r="CK64"/>
  <c r="CM64"/>
  <c r="CN64"/>
  <c r="CO64"/>
  <c r="CQ64"/>
  <c r="CX64" s="1"/>
  <c r="G65"/>
  <c r="H65"/>
  <c r="J65"/>
  <c r="M65"/>
  <c r="P65"/>
  <c r="R65"/>
  <c r="T65"/>
  <c r="U65" s="1"/>
  <c r="W65"/>
  <c r="Z65"/>
  <c r="AB65"/>
  <c r="AD65"/>
  <c r="AE65" s="1"/>
  <c r="AG65"/>
  <c r="AI65"/>
  <c r="AJ65" s="1"/>
  <c r="AK65"/>
  <c r="AL65" s="1"/>
  <c r="AN65"/>
  <c r="AP65"/>
  <c r="AQ65" s="1"/>
  <c r="AR65"/>
  <c r="AS65" s="1"/>
  <c r="AW65" s="1"/>
  <c r="AX65" s="1"/>
  <c r="AT65"/>
  <c r="BD65"/>
  <c r="BE65"/>
  <c r="BG65"/>
  <c r="BJ65"/>
  <c r="BM65"/>
  <c r="BO65"/>
  <c r="BQ65"/>
  <c r="BR65" s="1"/>
  <c r="BT65"/>
  <c r="BW65"/>
  <c r="BY65"/>
  <c r="CA65"/>
  <c r="CB65" s="1"/>
  <c r="CD65"/>
  <c r="CF65"/>
  <c r="CG65"/>
  <c r="CH65"/>
  <c r="CI65" s="1"/>
  <c r="CK65"/>
  <c r="CM65"/>
  <c r="CN65"/>
  <c r="CO65"/>
  <c r="CQ65"/>
  <c r="CX65" s="1"/>
  <c r="G66"/>
  <c r="H66"/>
  <c r="J66"/>
  <c r="M66"/>
  <c r="P66"/>
  <c r="R66"/>
  <c r="T66"/>
  <c r="U66" s="1"/>
  <c r="W66"/>
  <c r="Z66"/>
  <c r="AB66"/>
  <c r="AD66"/>
  <c r="AE66" s="1"/>
  <c r="AG66"/>
  <c r="AI66"/>
  <c r="AJ66" s="1"/>
  <c r="AK66"/>
  <c r="AL66" s="1"/>
  <c r="AN66"/>
  <c r="AP66"/>
  <c r="AQ66" s="1"/>
  <c r="AR66"/>
  <c r="AS66" s="1"/>
  <c r="AW66" s="1"/>
  <c r="AX66" s="1"/>
  <c r="AT66"/>
  <c r="BD66"/>
  <c r="BE66"/>
  <c r="BG66"/>
  <c r="BJ66"/>
  <c r="BM66"/>
  <c r="BO66"/>
  <c r="BQ66"/>
  <c r="BR66" s="1"/>
  <c r="BT66"/>
  <c r="BW66"/>
  <c r="BY66"/>
  <c r="CA66"/>
  <c r="CB66" s="1"/>
  <c r="CD66"/>
  <c r="CG66" s="1"/>
  <c r="CF66"/>
  <c r="CH66"/>
  <c r="CI66" s="1"/>
  <c r="CK66"/>
  <c r="CM66"/>
  <c r="CN66"/>
  <c r="CO66"/>
  <c r="CQ66"/>
  <c r="CX66" s="1"/>
  <c r="G67"/>
  <c r="H67"/>
  <c r="J67"/>
  <c r="M67"/>
  <c r="P67"/>
  <c r="R67"/>
  <c r="S67" s="1"/>
  <c r="T67"/>
  <c r="U67" s="1"/>
  <c r="W67"/>
  <c r="Z67"/>
  <c r="AB67"/>
  <c r="AD67"/>
  <c r="AE67" s="1"/>
  <c r="AG67"/>
  <c r="AI67"/>
  <c r="AJ67" s="1"/>
  <c r="AK67"/>
  <c r="AL67" s="1"/>
  <c r="AN67"/>
  <c r="AP67"/>
  <c r="AQ67" s="1"/>
  <c r="AR67"/>
  <c r="AS67" s="1"/>
  <c r="AT67"/>
  <c r="BD67"/>
  <c r="BE67"/>
  <c r="BG67"/>
  <c r="BJ67"/>
  <c r="BM67"/>
  <c r="BO67"/>
  <c r="BP67" s="1"/>
  <c r="BQ67"/>
  <c r="BR67" s="1"/>
  <c r="BT67"/>
  <c r="BW67"/>
  <c r="BY67"/>
  <c r="BZ67" s="1"/>
  <c r="CA67"/>
  <c r="CB67" s="1"/>
  <c r="CD67"/>
  <c r="CG67" s="1"/>
  <c r="CF67"/>
  <c r="CH67"/>
  <c r="CI67" s="1"/>
  <c r="CK67"/>
  <c r="CM67"/>
  <c r="CN67"/>
  <c r="CO67"/>
  <c r="CQ67"/>
  <c r="CX67" s="1"/>
  <c r="G68"/>
  <c r="H68"/>
  <c r="J68"/>
  <c r="M68"/>
  <c r="P68"/>
  <c r="R68"/>
  <c r="S68" s="1"/>
  <c r="T68"/>
  <c r="U68" s="1"/>
  <c r="W68"/>
  <c r="Z68"/>
  <c r="AB68"/>
  <c r="AC68" s="1"/>
  <c r="AD68"/>
  <c r="AE68" s="1"/>
  <c r="AG68"/>
  <c r="AI68"/>
  <c r="AJ68" s="1"/>
  <c r="AK68"/>
  <c r="AL68" s="1"/>
  <c r="AN68"/>
  <c r="AP68"/>
  <c r="AQ68" s="1"/>
  <c r="AR68"/>
  <c r="AS68" s="1"/>
  <c r="AW68" s="1"/>
  <c r="AX68" s="1"/>
  <c r="AT68"/>
  <c r="BD68"/>
  <c r="BE68"/>
  <c r="BG68"/>
  <c r="BJ68"/>
  <c r="BM68"/>
  <c r="BO68"/>
  <c r="BP68" s="1"/>
  <c r="BQ68"/>
  <c r="BR68" s="1"/>
  <c r="BT68"/>
  <c r="BW68"/>
  <c r="BY68"/>
  <c r="BZ68" s="1"/>
  <c r="CA68"/>
  <c r="CB68" s="1"/>
  <c r="CD68"/>
  <c r="CG68" s="1"/>
  <c r="CF68"/>
  <c r="CH68"/>
  <c r="CI68" s="1"/>
  <c r="CK68"/>
  <c r="CM68"/>
  <c r="CN68"/>
  <c r="CO68"/>
  <c r="CQ68"/>
  <c r="CX68" s="1"/>
  <c r="G69"/>
  <c r="H69"/>
  <c r="J69"/>
  <c r="M69"/>
  <c r="P69"/>
  <c r="R69"/>
  <c r="T69"/>
  <c r="U69" s="1"/>
  <c r="W69"/>
  <c r="Z69"/>
  <c r="AB69"/>
  <c r="AD69"/>
  <c r="AE69" s="1"/>
  <c r="AG69"/>
  <c r="AI69"/>
  <c r="AJ69" s="1"/>
  <c r="AK69"/>
  <c r="AL69" s="1"/>
  <c r="AN69"/>
  <c r="AP69"/>
  <c r="AQ69" s="1"/>
  <c r="AR69"/>
  <c r="AS69" s="1"/>
  <c r="AT69"/>
  <c r="BD69"/>
  <c r="BE69"/>
  <c r="BG69"/>
  <c r="BJ69"/>
  <c r="BM69"/>
  <c r="BO69"/>
  <c r="BQ69"/>
  <c r="BR69" s="1"/>
  <c r="BT69"/>
  <c r="BW69"/>
  <c r="BY69"/>
  <c r="CA69"/>
  <c r="CB69" s="1"/>
  <c r="CD69"/>
  <c r="CF69"/>
  <c r="CG69"/>
  <c r="CH69"/>
  <c r="CI69" s="1"/>
  <c r="CK69"/>
  <c r="CM69"/>
  <c r="CN69"/>
  <c r="CO69"/>
  <c r="CQ69"/>
  <c r="CX69" s="1"/>
  <c r="G70"/>
  <c r="H70"/>
  <c r="J70"/>
  <c r="M70"/>
  <c r="P70"/>
  <c r="R70"/>
  <c r="T70"/>
  <c r="U70" s="1"/>
  <c r="W70"/>
  <c r="Z70"/>
  <c r="AB70"/>
  <c r="AD70"/>
  <c r="AE70" s="1"/>
  <c r="AG70"/>
  <c r="AI70"/>
  <c r="AJ70" s="1"/>
  <c r="AK70"/>
  <c r="AL70" s="1"/>
  <c r="AN70"/>
  <c r="AP70"/>
  <c r="AQ70" s="1"/>
  <c r="AR70"/>
  <c r="AS70" s="1"/>
  <c r="AW70" s="1"/>
  <c r="AX70" s="1"/>
  <c r="AT70"/>
  <c r="BD70"/>
  <c r="BE70"/>
  <c r="BG70"/>
  <c r="BJ70"/>
  <c r="BM70"/>
  <c r="BO70"/>
  <c r="BP70" s="1"/>
  <c r="BQ70"/>
  <c r="BR70" s="1"/>
  <c r="BT70"/>
  <c r="BW70"/>
  <c r="BY70"/>
  <c r="BZ70" s="1"/>
  <c r="CA70"/>
  <c r="CB70" s="1"/>
  <c r="CD70"/>
  <c r="CG70" s="1"/>
  <c r="CF70"/>
  <c r="CH70"/>
  <c r="CI70" s="1"/>
  <c r="CK70"/>
  <c r="CM70"/>
  <c r="CN70"/>
  <c r="CO70"/>
  <c r="CQ70"/>
  <c r="CX70" s="1"/>
  <c r="G71"/>
  <c r="H71"/>
  <c r="J71"/>
  <c r="M71"/>
  <c r="P71"/>
  <c r="R71"/>
  <c r="T71"/>
  <c r="U71" s="1"/>
  <c r="W71"/>
  <c r="Z71"/>
  <c r="AB71"/>
  <c r="AD71"/>
  <c r="AE71" s="1"/>
  <c r="AG71"/>
  <c r="AI71"/>
  <c r="AJ71" s="1"/>
  <c r="AK71"/>
  <c r="AL71" s="1"/>
  <c r="AN71"/>
  <c r="AP71"/>
  <c r="AQ71" s="1"/>
  <c r="AR71"/>
  <c r="AS71" s="1"/>
  <c r="AW71" s="1"/>
  <c r="AX71" s="1"/>
  <c r="AT71"/>
  <c r="BD71"/>
  <c r="BE71"/>
  <c r="BG71"/>
  <c r="BJ71"/>
  <c r="BM71"/>
  <c r="BO71"/>
  <c r="BP71" s="1"/>
  <c r="BQ71"/>
  <c r="BR71" s="1"/>
  <c r="BT71"/>
  <c r="BW71"/>
  <c r="BY71"/>
  <c r="CA71"/>
  <c r="CB71" s="1"/>
  <c r="CD71"/>
  <c r="CG71" s="1"/>
  <c r="CF71"/>
  <c r="CH71"/>
  <c r="CI71" s="1"/>
  <c r="CK71"/>
  <c r="CM71"/>
  <c r="CN71"/>
  <c r="CO71"/>
  <c r="CQ71"/>
  <c r="G72"/>
  <c r="H72"/>
  <c r="J72"/>
  <c r="M72"/>
  <c r="P72"/>
  <c r="R72"/>
  <c r="T72"/>
  <c r="U72" s="1"/>
  <c r="W72"/>
  <c r="Z72"/>
  <c r="AB72"/>
  <c r="AD72"/>
  <c r="AE72" s="1"/>
  <c r="AG72"/>
  <c r="AI72"/>
  <c r="AJ72" s="1"/>
  <c r="AK72"/>
  <c r="AL72" s="1"/>
  <c r="AN72"/>
  <c r="AP72"/>
  <c r="AQ72" s="1"/>
  <c r="AR72"/>
  <c r="AS72" s="1"/>
  <c r="AW72" s="1"/>
  <c r="AX72" s="1"/>
  <c r="BD72"/>
  <c r="BE72"/>
  <c r="G73"/>
  <c r="H73"/>
  <c r="J73"/>
  <c r="M73"/>
  <c r="P73"/>
  <c r="R73"/>
  <c r="T73"/>
  <c r="U73" s="1"/>
  <c r="W73"/>
  <c r="Z73"/>
  <c r="AB73"/>
  <c r="AD73"/>
  <c r="AE73" s="1"/>
  <c r="AG73"/>
  <c r="AI73"/>
  <c r="AJ73" s="1"/>
  <c r="AK73"/>
  <c r="AL73" s="1"/>
  <c r="AN73"/>
  <c r="AP73"/>
  <c r="AQ73" s="1"/>
  <c r="AR73"/>
  <c r="AS73" s="1"/>
  <c r="AW73" s="1"/>
  <c r="AX73" s="1"/>
  <c r="AT73"/>
  <c r="BD73"/>
  <c r="BE73"/>
  <c r="BG73"/>
  <c r="BJ73"/>
  <c r="BM73"/>
  <c r="BO73"/>
  <c r="BP73" s="1"/>
  <c r="BQ73"/>
  <c r="BR73" s="1"/>
  <c r="BT73"/>
  <c r="BW73"/>
  <c r="BY73"/>
  <c r="BZ73" s="1"/>
  <c r="CA73"/>
  <c r="CB73" s="1"/>
  <c r="CD73"/>
  <c r="CF73"/>
  <c r="CG73"/>
  <c r="CH73"/>
  <c r="CI73" s="1"/>
  <c r="CK73"/>
  <c r="CN73" s="1"/>
  <c r="CM73"/>
  <c r="CO73"/>
  <c r="CQ73"/>
  <c r="G74"/>
  <c r="H74"/>
  <c r="J74"/>
  <c r="M74"/>
  <c r="P74"/>
  <c r="R74"/>
  <c r="S74" s="1"/>
  <c r="T74"/>
  <c r="U74" s="1"/>
  <c r="W74"/>
  <c r="Z74"/>
  <c r="AB74"/>
  <c r="AD74"/>
  <c r="AE74" s="1"/>
  <c r="AG74"/>
  <c r="AI74"/>
  <c r="AJ74" s="1"/>
  <c r="AK74"/>
  <c r="AL74" s="1"/>
  <c r="AN74"/>
  <c r="AP74"/>
  <c r="AQ74" s="1"/>
  <c r="AR74"/>
  <c r="AS74" s="1"/>
  <c r="AT74"/>
  <c r="BD74"/>
  <c r="BE74"/>
  <c r="BG74"/>
  <c r="BJ74"/>
  <c r="BM74"/>
  <c r="BO74"/>
  <c r="BP74" s="1"/>
  <c r="BQ74"/>
  <c r="BR74" s="1"/>
  <c r="BT74"/>
  <c r="BW74"/>
  <c r="BY74"/>
  <c r="BZ74" s="1"/>
  <c r="CA74"/>
  <c r="CB74" s="1"/>
  <c r="CD74"/>
  <c r="CF74"/>
  <c r="CG74"/>
  <c r="CH74"/>
  <c r="CI74" s="1"/>
  <c r="CK74"/>
  <c r="CN74" s="1"/>
  <c r="CM74"/>
  <c r="CO74"/>
  <c r="CQ74"/>
  <c r="G75"/>
  <c r="H75"/>
  <c r="J75"/>
  <c r="M75"/>
  <c r="P75"/>
  <c r="R75"/>
  <c r="T75"/>
  <c r="U75" s="1"/>
  <c r="W75"/>
  <c r="Z75"/>
  <c r="AB75"/>
  <c r="AC75" s="1"/>
  <c r="AD75"/>
  <c r="AE75" s="1"/>
  <c r="AG75"/>
  <c r="AI75"/>
  <c r="AJ75" s="1"/>
  <c r="AK75"/>
  <c r="AL75" s="1"/>
  <c r="AN75"/>
  <c r="AP75"/>
  <c r="AQ75" s="1"/>
  <c r="AR75"/>
  <c r="AS75" s="1"/>
  <c r="AW75" s="1"/>
  <c r="AX75" s="1"/>
  <c r="AT75"/>
  <c r="BD75"/>
  <c r="BE75"/>
  <c r="BG75"/>
  <c r="BJ75"/>
  <c r="BM75"/>
  <c r="BO75"/>
  <c r="BP75" s="1"/>
  <c r="BQ75"/>
  <c r="BR75" s="1"/>
  <c r="BT75"/>
  <c r="BW75"/>
  <c r="BY75"/>
  <c r="BZ75" s="1"/>
  <c r="CA75"/>
  <c r="CB75" s="1"/>
  <c r="CD75"/>
  <c r="CF75"/>
  <c r="CG75"/>
  <c r="CH75"/>
  <c r="CI75" s="1"/>
  <c r="CK75"/>
  <c r="CM75"/>
  <c r="CN75"/>
  <c r="CO75"/>
  <c r="CQ75"/>
  <c r="G76"/>
  <c r="H76"/>
  <c r="J76"/>
  <c r="M76"/>
  <c r="P76"/>
  <c r="R76"/>
  <c r="T76"/>
  <c r="U76" s="1"/>
  <c r="W76"/>
  <c r="Z76"/>
  <c r="AB76"/>
  <c r="AD76"/>
  <c r="AE76" s="1"/>
  <c r="AG76"/>
  <c r="AI76"/>
  <c r="AJ76" s="1"/>
  <c r="AK76"/>
  <c r="AL76" s="1"/>
  <c r="AN76"/>
  <c r="AP76"/>
  <c r="AQ76" s="1"/>
  <c r="AR76"/>
  <c r="AS76" s="1"/>
  <c r="AW76" s="1"/>
  <c r="AX76" s="1"/>
  <c r="AT76"/>
  <c r="BD76"/>
  <c r="BE76"/>
  <c r="BG76"/>
  <c r="BJ76"/>
  <c r="BM76"/>
  <c r="BO76"/>
  <c r="BQ76"/>
  <c r="BR76" s="1"/>
  <c r="BT76"/>
  <c r="BW76"/>
  <c r="BY76"/>
  <c r="CA76"/>
  <c r="CB76" s="1"/>
  <c r="CD76"/>
  <c r="CF76"/>
  <c r="CG76"/>
  <c r="CH76"/>
  <c r="CI76" s="1"/>
  <c r="CK76"/>
  <c r="CM76"/>
  <c r="CN76"/>
  <c r="CO76"/>
  <c r="CQ76"/>
  <c r="G77"/>
  <c r="H77"/>
  <c r="J77"/>
  <c r="M77"/>
  <c r="P77"/>
  <c r="R77"/>
  <c r="T77"/>
  <c r="U77" s="1"/>
  <c r="W77"/>
  <c r="Z77"/>
  <c r="AB77"/>
  <c r="AD77"/>
  <c r="AE77" s="1"/>
  <c r="AG77"/>
  <c r="AI77"/>
  <c r="AJ77" s="1"/>
  <c r="AK77"/>
  <c r="AL77" s="1"/>
  <c r="AN77"/>
  <c r="AP77"/>
  <c r="AQ77" s="1"/>
  <c r="AR77"/>
  <c r="AS77" s="1"/>
  <c r="AW77" s="1"/>
  <c r="AX77" s="1"/>
  <c r="AT77"/>
  <c r="BD77"/>
  <c r="BE77"/>
  <c r="BG77"/>
  <c r="BJ77"/>
  <c r="BM77"/>
  <c r="BO77"/>
  <c r="BP77" s="1"/>
  <c r="BQ77"/>
  <c r="BR77" s="1"/>
  <c r="BT77"/>
  <c r="BW77"/>
  <c r="BY77"/>
  <c r="BZ77" s="1"/>
  <c r="CA77"/>
  <c r="CB77" s="1"/>
  <c r="CD77"/>
  <c r="CF77"/>
  <c r="CG77"/>
  <c r="CH77"/>
  <c r="CI77" s="1"/>
  <c r="CK77"/>
  <c r="CM77"/>
  <c r="CN77"/>
  <c r="CO77"/>
  <c r="CQ77"/>
  <c r="G78"/>
  <c r="H78"/>
  <c r="J78"/>
  <c r="M78"/>
  <c r="P78"/>
  <c r="R78"/>
  <c r="T78"/>
  <c r="U78" s="1"/>
  <c r="W78"/>
  <c r="Z78"/>
  <c r="AB78"/>
  <c r="AD78"/>
  <c r="AE78" s="1"/>
  <c r="AG78"/>
  <c r="AI78"/>
  <c r="AJ78" s="1"/>
  <c r="AK78"/>
  <c r="AL78" s="1"/>
  <c r="AN78"/>
  <c r="AP78"/>
  <c r="AQ78" s="1"/>
  <c r="AR78"/>
  <c r="AS78" s="1"/>
  <c r="AW78" s="1"/>
  <c r="AX78" s="1"/>
  <c r="AT78"/>
  <c r="BD78"/>
  <c r="BE78"/>
  <c r="BG78"/>
  <c r="BJ78"/>
  <c r="BM78"/>
  <c r="BO78"/>
  <c r="BQ78"/>
  <c r="BR78" s="1"/>
  <c r="BT78"/>
  <c r="BW78"/>
  <c r="BY78"/>
  <c r="CA78"/>
  <c r="CB78" s="1"/>
  <c r="CD78"/>
  <c r="CF78"/>
  <c r="CG78"/>
  <c r="CH78"/>
  <c r="CI78" s="1"/>
  <c r="CK78"/>
  <c r="CM78"/>
  <c r="CN78"/>
  <c r="CO78"/>
  <c r="CQ78"/>
  <c r="CQ122"/>
  <c r="CR80"/>
  <c r="BM109"/>
  <c r="CO122"/>
  <c r="AV76" l="1"/>
  <c r="AY76"/>
  <c r="AZ76" s="1"/>
  <c r="AV75"/>
  <c r="AY75"/>
  <c r="AZ75" s="1"/>
  <c r="AV73"/>
  <c r="AY73"/>
  <c r="AV68"/>
  <c r="AY68"/>
  <c r="AZ68" s="1"/>
  <c r="AV66"/>
  <c r="AY66"/>
  <c r="AZ66" s="1"/>
  <c r="AV65"/>
  <c r="AY65"/>
  <c r="AZ65" s="1"/>
  <c r="AV64"/>
  <c r="AY64"/>
  <c r="AZ64" s="1"/>
  <c r="AV63"/>
  <c r="AY63"/>
  <c r="AZ63" s="1"/>
  <c r="AV62"/>
  <c r="AY62"/>
  <c r="AZ62" s="1"/>
  <c r="AV61"/>
  <c r="AY61"/>
  <c r="AZ61" s="1"/>
  <c r="AV60"/>
  <c r="AY60"/>
  <c r="AZ60" s="1"/>
  <c r="AV59"/>
  <c r="AY59"/>
  <c r="AZ59" s="1"/>
  <c r="AY78"/>
  <c r="AZ78" s="1"/>
  <c r="AY77"/>
  <c r="AZ77" s="1"/>
  <c r="AW74"/>
  <c r="AX74" s="1"/>
  <c r="AY71"/>
  <c r="AZ71" s="1"/>
  <c r="AW69"/>
  <c r="AX69" s="1"/>
  <c r="AW67"/>
  <c r="AX67" s="1"/>
  <c r="AY49"/>
  <c r="AZ49" s="1"/>
  <c r="AV70"/>
  <c r="AY70"/>
  <c r="AZ70" s="1"/>
  <c r="AV69"/>
  <c r="AY69"/>
  <c r="AZ69" s="1"/>
  <c r="AV57"/>
  <c r="AY57"/>
  <c r="AZ57" s="1"/>
  <c r="AV56"/>
  <c r="AY56"/>
  <c r="AZ56" s="1"/>
  <c r="AV55"/>
  <c r="AY55"/>
  <c r="AZ55" s="1"/>
  <c r="AV54"/>
  <c r="AY54"/>
  <c r="AZ54" s="1"/>
  <c r="AV53"/>
  <c r="AY53"/>
  <c r="AZ53" s="1"/>
  <c r="AV52"/>
  <c r="AY52"/>
  <c r="AZ52" s="1"/>
  <c r="AV51"/>
  <c r="AY51"/>
  <c r="AZ51" s="1"/>
  <c r="AV50"/>
  <c r="AY50"/>
  <c r="AZ50" s="1"/>
  <c r="AY74"/>
  <c r="AZ74" s="1"/>
  <c r="AY67"/>
  <c r="AZ67" s="1"/>
  <c r="AW64"/>
  <c r="AX64" s="1"/>
  <c r="AW63"/>
  <c r="AX63" s="1"/>
  <c r="AW62"/>
  <c r="AX62" s="1"/>
  <c r="CP78"/>
  <c r="CT78"/>
  <c r="CP77"/>
  <c r="CT77"/>
  <c r="CP76"/>
  <c r="CT76"/>
  <c r="CP75"/>
  <c r="CT75"/>
  <c r="CP74"/>
  <c r="CT74"/>
  <c r="CR73"/>
  <c r="CX73"/>
  <c r="CS71"/>
  <c r="CX71"/>
  <c r="CP70"/>
  <c r="CT70"/>
  <c r="DA69"/>
  <c r="DA68"/>
  <c r="CY68"/>
  <c r="CP67"/>
  <c r="CT67"/>
  <c r="DA66"/>
  <c r="CP65"/>
  <c r="CT65"/>
  <c r="CP64"/>
  <c r="CT64"/>
  <c r="CP63"/>
  <c r="CT63"/>
  <c r="CP62"/>
  <c r="CT62"/>
  <c r="CP61"/>
  <c r="CT61"/>
  <c r="CP60"/>
  <c r="CT60"/>
  <c r="CP59"/>
  <c r="CT59"/>
  <c r="CS57"/>
  <c r="CX57"/>
  <c r="CS56"/>
  <c r="CX56"/>
  <c r="CS55"/>
  <c r="CX55"/>
  <c r="CS54"/>
  <c r="CX54"/>
  <c r="CS53"/>
  <c r="CX53"/>
  <c r="CS52"/>
  <c r="CX52"/>
  <c r="CS51"/>
  <c r="CX51"/>
  <c r="CS50"/>
  <c r="CX50"/>
  <c r="CS78"/>
  <c r="CX78"/>
  <c r="CS77"/>
  <c r="CX77"/>
  <c r="CS76"/>
  <c r="CX76"/>
  <c r="CS75"/>
  <c r="CX75"/>
  <c r="CS74"/>
  <c r="CX74"/>
  <c r="CP71"/>
  <c r="CT71"/>
  <c r="DA70"/>
  <c r="CP69"/>
  <c r="CT69"/>
  <c r="CP68"/>
  <c r="CT68"/>
  <c r="DA67"/>
  <c r="CY67"/>
  <c r="CP66"/>
  <c r="CT66"/>
  <c r="DA65"/>
  <c r="DA64"/>
  <c r="DA63"/>
  <c r="CY63"/>
  <c r="DA62"/>
  <c r="CY62"/>
  <c r="DA61"/>
  <c r="CY61"/>
  <c r="DA60"/>
  <c r="CS59"/>
  <c r="CX59"/>
  <c r="CP57"/>
  <c r="CT57"/>
  <c r="CP56"/>
  <c r="CT56"/>
  <c r="CP55"/>
  <c r="CT55"/>
  <c r="CP54"/>
  <c r="CT54"/>
  <c r="CP53"/>
  <c r="CT53"/>
  <c r="CP52"/>
  <c r="CT52"/>
  <c r="CP51"/>
  <c r="CT51"/>
  <c r="CP50"/>
  <c r="CT50"/>
  <c r="DA49"/>
  <c r="CV49"/>
  <c r="CU49"/>
  <c r="CT73"/>
  <c r="AC70"/>
  <c r="S70"/>
  <c r="AC69"/>
  <c r="S69"/>
  <c r="BZ78"/>
  <c r="BP78"/>
  <c r="AC78"/>
  <c r="S78"/>
  <c r="AC71"/>
  <c r="S71"/>
  <c r="AC64"/>
  <c r="S64"/>
  <c r="BZ51"/>
  <c r="CR62"/>
  <c r="BZ50"/>
  <c r="BP50"/>
  <c r="CS73"/>
  <c r="S72"/>
  <c r="AU67"/>
  <c r="AC53"/>
  <c r="AC65"/>
  <c r="AU65" s="1"/>
  <c r="S65"/>
  <c r="AC62"/>
  <c r="S62"/>
  <c r="CR60"/>
  <c r="S53"/>
  <c r="AU53" s="1"/>
  <c r="BZ76"/>
  <c r="BP76"/>
  <c r="AC76"/>
  <c r="S76"/>
  <c r="AC72"/>
  <c r="BZ57"/>
  <c r="AC57"/>
  <c r="AC51"/>
  <c r="S51"/>
  <c r="CS64"/>
  <c r="BZ64"/>
  <c r="BP64"/>
  <c r="CR63"/>
  <c r="AC61"/>
  <c r="S61"/>
  <c r="S57"/>
  <c r="AU57" s="1"/>
  <c r="BZ52"/>
  <c r="BP52"/>
  <c r="AC77"/>
  <c r="S77"/>
  <c r="AC73"/>
  <c r="S73"/>
  <c r="AC67"/>
  <c r="BZ66"/>
  <c r="BP66"/>
  <c r="S66"/>
  <c r="AC63"/>
  <c r="CS62"/>
  <c r="CR61"/>
  <c r="AC60"/>
  <c r="BZ59"/>
  <c r="AC55"/>
  <c r="BZ54"/>
  <c r="CP73"/>
  <c r="AV71"/>
  <c r="S75"/>
  <c r="AU74"/>
  <c r="AC74"/>
  <c r="BZ71"/>
  <c r="BZ69"/>
  <c r="BP69"/>
  <c r="AC66"/>
  <c r="CS65"/>
  <c r="BZ65"/>
  <c r="BP65"/>
  <c r="CS63"/>
  <c r="CS61"/>
  <c r="BZ61"/>
  <c r="CS60"/>
  <c r="AC59"/>
  <c r="S59"/>
  <c r="AC58"/>
  <c r="S58"/>
  <c r="AC54"/>
  <c r="AU54" s="1"/>
  <c r="S54"/>
  <c r="AC52"/>
  <c r="S52"/>
  <c r="AC50"/>
  <c r="AU50" s="1"/>
  <c r="S50"/>
  <c r="CR49"/>
  <c r="AU63"/>
  <c r="AU61"/>
  <c r="AV78"/>
  <c r="AV77"/>
  <c r="AU70"/>
  <c r="AU69"/>
  <c r="AU68"/>
  <c r="AU62"/>
  <c r="AU73"/>
  <c r="AU56"/>
  <c r="AU52"/>
  <c r="AU49"/>
  <c r="AV74"/>
  <c r="CS67"/>
  <c r="CS66"/>
  <c r="AU55"/>
  <c r="AU51"/>
  <c r="CS70"/>
  <c r="CS69"/>
  <c r="CS68"/>
  <c r="CY49" l="1"/>
  <c r="CR69"/>
  <c r="CY69" s="1"/>
  <c r="AU64"/>
  <c r="CV73"/>
  <c r="CU73"/>
  <c r="CV50"/>
  <c r="CU50"/>
  <c r="CV51"/>
  <c r="CU51"/>
  <c r="CV52"/>
  <c r="CU52"/>
  <c r="CV53"/>
  <c r="CU53"/>
  <c r="CV54"/>
  <c r="CU54"/>
  <c r="CV55"/>
  <c r="CU55"/>
  <c r="CV56"/>
  <c r="CU56"/>
  <c r="CV57"/>
  <c r="CU57"/>
  <c r="DA59"/>
  <c r="CU66"/>
  <c r="CV66"/>
  <c r="CU68"/>
  <c r="CV68"/>
  <c r="CU69"/>
  <c r="CV69"/>
  <c r="CU71"/>
  <c r="CV71"/>
  <c r="CY74"/>
  <c r="DA74"/>
  <c r="CY75"/>
  <c r="DA75"/>
  <c r="DA76"/>
  <c r="DA77"/>
  <c r="DA78"/>
  <c r="DA50"/>
  <c r="DA51"/>
  <c r="DA52"/>
  <c r="DA53"/>
  <c r="DA54"/>
  <c r="CY55"/>
  <c r="DA55"/>
  <c r="CY56"/>
  <c r="DA56"/>
  <c r="DA57"/>
  <c r="CU59"/>
  <c r="CV59"/>
  <c r="CU60"/>
  <c r="CV60"/>
  <c r="CU61"/>
  <c r="CV61"/>
  <c r="CU62"/>
  <c r="CV62"/>
  <c r="CU63"/>
  <c r="CV63"/>
  <c r="CU64"/>
  <c r="CV64"/>
  <c r="CU65"/>
  <c r="CV65"/>
  <c r="CU67"/>
  <c r="CV67"/>
  <c r="CU70"/>
  <c r="CV70"/>
  <c r="DA71"/>
  <c r="CY73"/>
  <c r="DA73"/>
  <c r="CV74"/>
  <c r="CU74"/>
  <c r="CV75"/>
  <c r="CU75"/>
  <c r="CV76"/>
  <c r="CU76"/>
  <c r="CV77"/>
  <c r="CU77"/>
  <c r="CV78"/>
  <c r="CU78"/>
  <c r="CR64"/>
  <c r="CY64" s="1"/>
  <c r="CR65"/>
  <c r="CY65" s="1"/>
  <c r="CR50"/>
  <c r="CY50" s="1"/>
  <c r="CR52"/>
  <c r="CY52" s="1"/>
  <c r="CR54"/>
  <c r="CY54" s="1"/>
  <c r="CR56"/>
  <c r="CR70"/>
  <c r="CY70" s="1"/>
  <c r="AU60"/>
  <c r="CY60" s="1"/>
  <c r="AU66"/>
  <c r="CR66"/>
  <c r="CR67"/>
  <c r="CR59"/>
  <c r="CR75"/>
  <c r="CR76"/>
  <c r="AU77"/>
  <c r="AU78"/>
  <c r="CR51"/>
  <c r="CY51" s="1"/>
  <c r="CR53"/>
  <c r="CY53" s="1"/>
  <c r="CR55"/>
  <c r="CR57"/>
  <c r="CY57" s="1"/>
  <c r="CR68"/>
  <c r="CR71"/>
  <c r="CR74"/>
  <c r="AU71"/>
  <c r="AU59"/>
  <c r="AU75"/>
  <c r="AU76"/>
  <c r="CR77"/>
  <c r="CY77" s="1"/>
  <c r="CR78"/>
  <c r="CY78" s="1"/>
  <c r="CY71" l="1"/>
  <c r="CY76"/>
  <c r="CY59"/>
  <c r="CY66"/>
  <c r="CS155"/>
  <c r="BN109"/>
  <c r="AU80" l="1"/>
  <c r="AU155"/>
  <c r="BE80" l="1"/>
  <c r="BD80"/>
  <c r="AM156" l="1"/>
  <c r="CQ37"/>
  <c r="CX37" s="1"/>
  <c r="BE37"/>
  <c r="BD37"/>
  <c r="H37"/>
  <c r="G37"/>
  <c r="BE155"/>
  <c r="BD155"/>
  <c r="H155"/>
  <c r="G155"/>
  <c r="DA37" l="1"/>
  <c r="CR37"/>
  <c r="CY37" s="1"/>
  <c r="CS37"/>
  <c r="G80" l="1"/>
  <c r="G36"/>
  <c r="H80"/>
  <c r="CQ166"/>
  <c r="CO166"/>
  <c r="CM166"/>
  <c r="CK166"/>
  <c r="CN166" s="1"/>
  <c r="CH166"/>
  <c r="CI166" s="1"/>
  <c r="CF166"/>
  <c r="CD166"/>
  <c r="CG166" s="1"/>
  <c r="CA166"/>
  <c r="CB166" s="1"/>
  <c r="BY166"/>
  <c r="BW166"/>
  <c r="BT166"/>
  <c r="BQ166"/>
  <c r="BR166" s="1"/>
  <c r="BO166"/>
  <c r="BM166"/>
  <c r="BJ166"/>
  <c r="BG166"/>
  <c r="BE166"/>
  <c r="BD166"/>
  <c r="AT166"/>
  <c r="AR166"/>
  <c r="AS166" s="1"/>
  <c r="AP166"/>
  <c r="AQ166" s="1"/>
  <c r="AN166"/>
  <c r="AK166"/>
  <c r="AL166" s="1"/>
  <c r="AI166"/>
  <c r="AJ166" s="1"/>
  <c r="AG166"/>
  <c r="AD166"/>
  <c r="AE166" s="1"/>
  <c r="AB166"/>
  <c r="Z166"/>
  <c r="W166"/>
  <c r="T166"/>
  <c r="U166" s="1"/>
  <c r="R166"/>
  <c r="P166"/>
  <c r="M166"/>
  <c r="J166"/>
  <c r="H166"/>
  <c r="G166"/>
  <c r="AW166" l="1"/>
  <c r="AX166" s="1"/>
  <c r="CT166"/>
  <c r="CX166"/>
  <c r="BZ166"/>
  <c r="BP166"/>
  <c r="S166"/>
  <c r="AC166"/>
  <c r="AV166"/>
  <c r="CP166"/>
  <c r="CS166"/>
  <c r="CV166" l="1"/>
  <c r="CU166"/>
  <c r="CR166"/>
  <c r="CY166" s="1"/>
  <c r="AU166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H36"/>
  <c r="H8"/>
  <c r="CQ154"/>
  <c r="CO154"/>
  <c r="CM154"/>
  <c r="CK154"/>
  <c r="CN154" s="1"/>
  <c r="CH154"/>
  <c r="CI154" s="1"/>
  <c r="CF154"/>
  <c r="CD154"/>
  <c r="CG154" s="1"/>
  <c r="CA154"/>
  <c r="CB154" s="1"/>
  <c r="BY154"/>
  <c r="BW154"/>
  <c r="BT154"/>
  <c r="BQ154"/>
  <c r="BR154" s="1"/>
  <c r="BO154"/>
  <c r="BM154"/>
  <c r="BJ154"/>
  <c r="BG154"/>
  <c r="BE154"/>
  <c r="BD154"/>
  <c r="AT154"/>
  <c r="AY154" s="1"/>
  <c r="AZ154" s="1"/>
  <c r="AR154"/>
  <c r="AS154" s="1"/>
  <c r="AP154"/>
  <c r="AQ154" s="1"/>
  <c r="AN154"/>
  <c r="AK154"/>
  <c r="AL154" s="1"/>
  <c r="AI154"/>
  <c r="AJ154" s="1"/>
  <c r="AG154"/>
  <c r="AD154"/>
  <c r="AE154" s="1"/>
  <c r="AB154"/>
  <c r="Z154"/>
  <c r="W154"/>
  <c r="T154"/>
  <c r="U154" s="1"/>
  <c r="R154"/>
  <c r="P154"/>
  <c r="M154"/>
  <c r="J154"/>
  <c r="H154"/>
  <c r="G154"/>
  <c r="CQ149"/>
  <c r="CO149"/>
  <c r="CM149"/>
  <c r="CK149"/>
  <c r="CN149" s="1"/>
  <c r="CH149"/>
  <c r="CI149" s="1"/>
  <c r="CF149"/>
  <c r="CD149"/>
  <c r="CG149" s="1"/>
  <c r="CA149"/>
  <c r="CB149" s="1"/>
  <c r="BY149"/>
  <c r="BW149"/>
  <c r="BT149"/>
  <c r="BQ149"/>
  <c r="BR149" s="1"/>
  <c r="BO149"/>
  <c r="BM149"/>
  <c r="BJ149"/>
  <c r="BG149"/>
  <c r="BE149"/>
  <c r="BD149"/>
  <c r="AT149"/>
  <c r="AY149" s="1"/>
  <c r="AZ149" s="1"/>
  <c r="AR149"/>
  <c r="AS149" s="1"/>
  <c r="AP149"/>
  <c r="AQ149" s="1"/>
  <c r="AN149"/>
  <c r="AK149"/>
  <c r="AL149" s="1"/>
  <c r="AI149"/>
  <c r="AJ149" s="1"/>
  <c r="AG149"/>
  <c r="AD149"/>
  <c r="AE149" s="1"/>
  <c r="AB149"/>
  <c r="Z149"/>
  <c r="W149"/>
  <c r="T149"/>
  <c r="U149" s="1"/>
  <c r="R149"/>
  <c r="P149"/>
  <c r="M149"/>
  <c r="J149"/>
  <c r="H149"/>
  <c r="G149"/>
  <c r="CQ134"/>
  <c r="CO134"/>
  <c r="CM134"/>
  <c r="CK134"/>
  <c r="CN134" s="1"/>
  <c r="CH134"/>
  <c r="CI134" s="1"/>
  <c r="CF134"/>
  <c r="CD134"/>
  <c r="CG134" s="1"/>
  <c r="CA134"/>
  <c r="CB134" s="1"/>
  <c r="BY134"/>
  <c r="BW134"/>
  <c r="BT134"/>
  <c r="BQ134"/>
  <c r="BR134" s="1"/>
  <c r="BO134"/>
  <c r="BM134"/>
  <c r="BJ134"/>
  <c r="BG134"/>
  <c r="BE134"/>
  <c r="BD134"/>
  <c r="AT134"/>
  <c r="AR134"/>
  <c r="AS134" s="1"/>
  <c r="AP134"/>
  <c r="AQ134" s="1"/>
  <c r="AN134"/>
  <c r="AK134"/>
  <c r="AL134" s="1"/>
  <c r="AI134"/>
  <c r="AJ134" s="1"/>
  <c r="AG134"/>
  <c r="AD134"/>
  <c r="AE134" s="1"/>
  <c r="AB134"/>
  <c r="Z134"/>
  <c r="W134"/>
  <c r="T134"/>
  <c r="U134" s="1"/>
  <c r="R134"/>
  <c r="P134"/>
  <c r="M134"/>
  <c r="J134"/>
  <c r="H134"/>
  <c r="G134"/>
  <c r="AV134" l="1"/>
  <c r="AY134"/>
  <c r="AZ134" s="1"/>
  <c r="AW134"/>
  <c r="AX134" s="1"/>
  <c r="AW149"/>
  <c r="AX149" s="1"/>
  <c r="AW154"/>
  <c r="AX154" s="1"/>
  <c r="CT134"/>
  <c r="CT149"/>
  <c r="CT154"/>
  <c r="CX134"/>
  <c r="CX149"/>
  <c r="CX154"/>
  <c r="AV149"/>
  <c r="AV154"/>
  <c r="BZ134"/>
  <c r="AC134"/>
  <c r="S134"/>
  <c r="BP149"/>
  <c r="AC154"/>
  <c r="BP134"/>
  <c r="S149"/>
  <c r="AC149"/>
  <c r="BZ149"/>
  <c r="S154"/>
  <c r="BP154"/>
  <c r="BZ154"/>
  <c r="CS154"/>
  <c r="CP154"/>
  <c r="CP149"/>
  <c r="CS149"/>
  <c r="CP134"/>
  <c r="CS134"/>
  <c r="BE112"/>
  <c r="BD112"/>
  <c r="AR112"/>
  <c r="AS112" s="1"/>
  <c r="AP112"/>
  <c r="AQ112" s="1"/>
  <c r="AN112"/>
  <c r="AK112"/>
  <c r="AL112" s="1"/>
  <c r="AI112"/>
  <c r="AJ112" s="1"/>
  <c r="AG112"/>
  <c r="AD112"/>
  <c r="AE112" s="1"/>
  <c r="AB112"/>
  <c r="Z112"/>
  <c r="W112"/>
  <c r="T112"/>
  <c r="U112" s="1"/>
  <c r="R112"/>
  <c r="P112"/>
  <c r="M112"/>
  <c r="J112"/>
  <c r="H112"/>
  <c r="G112"/>
  <c r="CQ109"/>
  <c r="CO109"/>
  <c r="CM109"/>
  <c r="CK109"/>
  <c r="CN109" s="1"/>
  <c r="CH109"/>
  <c r="CI109" s="1"/>
  <c r="CF109"/>
  <c r="CD109"/>
  <c r="CG109" s="1"/>
  <c r="CA109"/>
  <c r="CB109" s="1"/>
  <c r="BY109"/>
  <c r="BW109"/>
  <c r="BT109"/>
  <c r="BQ109"/>
  <c r="BR109" s="1"/>
  <c r="BO109"/>
  <c r="BJ109"/>
  <c r="BG109"/>
  <c r="BE109"/>
  <c r="BD109"/>
  <c r="AT109"/>
  <c r="AR109"/>
  <c r="AS109" s="1"/>
  <c r="AP109"/>
  <c r="AQ109" s="1"/>
  <c r="AN109"/>
  <c r="AK109"/>
  <c r="AL109" s="1"/>
  <c r="AI109"/>
  <c r="AJ109" s="1"/>
  <c r="AG109"/>
  <c r="AD109"/>
  <c r="AE109" s="1"/>
  <c r="AB109"/>
  <c r="Z109"/>
  <c r="W109"/>
  <c r="T109"/>
  <c r="U109" s="1"/>
  <c r="R109"/>
  <c r="P109"/>
  <c r="M109"/>
  <c r="J109"/>
  <c r="H109"/>
  <c r="G109"/>
  <c r="CQ98"/>
  <c r="CO98"/>
  <c r="CM98"/>
  <c r="CK98"/>
  <c r="CN98" s="1"/>
  <c r="CH98"/>
  <c r="CI98" s="1"/>
  <c r="CF98"/>
  <c r="CD98"/>
  <c r="CG98" s="1"/>
  <c r="CA98"/>
  <c r="CB98" s="1"/>
  <c r="BY98"/>
  <c r="BW98"/>
  <c r="BT98"/>
  <c r="BQ98"/>
  <c r="BR98" s="1"/>
  <c r="BO98"/>
  <c r="BM98"/>
  <c r="BJ98"/>
  <c r="BG98"/>
  <c r="BE98"/>
  <c r="BD98"/>
  <c r="AT98"/>
  <c r="AR98"/>
  <c r="AS98" s="1"/>
  <c r="AP98"/>
  <c r="AQ98" s="1"/>
  <c r="AN98"/>
  <c r="AK98"/>
  <c r="AL98" s="1"/>
  <c r="AI98"/>
  <c r="AJ98" s="1"/>
  <c r="AG98"/>
  <c r="AD98"/>
  <c r="AE98" s="1"/>
  <c r="AB98"/>
  <c r="Z98"/>
  <c r="W98"/>
  <c r="T98"/>
  <c r="U98" s="1"/>
  <c r="R98"/>
  <c r="P98"/>
  <c r="M98"/>
  <c r="J98"/>
  <c r="H98"/>
  <c r="G98"/>
  <c r="AW98" l="1"/>
  <c r="AX98" s="1"/>
  <c r="AW109"/>
  <c r="AX109" s="1"/>
  <c r="AV98"/>
  <c r="AY98"/>
  <c r="AZ98" s="1"/>
  <c r="AV109"/>
  <c r="AY109"/>
  <c r="AZ109" s="1"/>
  <c r="AW112"/>
  <c r="AX112" s="1"/>
  <c r="DA149"/>
  <c r="CY149"/>
  <c r="CV154"/>
  <c r="CU154"/>
  <c r="CU134"/>
  <c r="CV134"/>
  <c r="CX98"/>
  <c r="CT109"/>
  <c r="CP98"/>
  <c r="CT98"/>
  <c r="DA154"/>
  <c r="DA134"/>
  <c r="CY134"/>
  <c r="CU149"/>
  <c r="CV149"/>
  <c r="CX109"/>
  <c r="CR154"/>
  <c r="CY154" s="1"/>
  <c r="AU154"/>
  <c r="AU149"/>
  <c r="CR149"/>
  <c r="CR134"/>
  <c r="AU134"/>
  <c r="BZ109"/>
  <c r="BP98"/>
  <c r="BZ98"/>
  <c r="S109"/>
  <c r="AC109"/>
  <c r="BP109"/>
  <c r="S112"/>
  <c r="AC112"/>
  <c r="CP109"/>
  <c r="CS109"/>
  <c r="S98"/>
  <c r="AC98"/>
  <c r="CS98"/>
  <c r="BD9"/>
  <c r="BE9"/>
  <c r="BD10"/>
  <c r="BE10"/>
  <c r="BD11"/>
  <c r="BE11"/>
  <c r="BD12"/>
  <c r="BE12"/>
  <c r="BD13"/>
  <c r="BE13"/>
  <c r="BD14"/>
  <c r="BE14"/>
  <c r="BD15"/>
  <c r="BE15"/>
  <c r="BD16"/>
  <c r="BE16"/>
  <c r="BD17"/>
  <c r="BE17"/>
  <c r="BD18"/>
  <c r="BE18"/>
  <c r="BD19"/>
  <c r="BE19"/>
  <c r="BD20"/>
  <c r="BE20"/>
  <c r="BD21"/>
  <c r="BE21"/>
  <c r="BD22"/>
  <c r="BE22"/>
  <c r="BD23"/>
  <c r="BE23"/>
  <c r="BD24"/>
  <c r="BE24"/>
  <c r="BD25"/>
  <c r="BE25"/>
  <c r="BD26"/>
  <c r="BE26"/>
  <c r="BD27"/>
  <c r="BE27"/>
  <c r="BD28"/>
  <c r="BE28"/>
  <c r="BD29"/>
  <c r="BE29"/>
  <c r="BD30"/>
  <c r="BE30"/>
  <c r="BD31"/>
  <c r="BE31"/>
  <c r="BD32"/>
  <c r="BE32"/>
  <c r="BD33"/>
  <c r="BE33"/>
  <c r="BD34"/>
  <c r="BE34"/>
  <c r="BD35"/>
  <c r="BE35"/>
  <c r="BD36"/>
  <c r="BE36"/>
  <c r="BE8"/>
  <c r="BD8"/>
  <c r="G8"/>
  <c r="CQ36"/>
  <c r="CO36"/>
  <c r="CM36"/>
  <c r="CK36"/>
  <c r="CN36" s="1"/>
  <c r="CH36"/>
  <c r="CI36" s="1"/>
  <c r="CF36"/>
  <c r="CD36"/>
  <c r="CG36" s="1"/>
  <c r="CA36"/>
  <c r="CB36" s="1"/>
  <c r="BY36"/>
  <c r="BW36"/>
  <c r="BT36"/>
  <c r="BQ36"/>
  <c r="BR36" s="1"/>
  <c r="BO36"/>
  <c r="BM36"/>
  <c r="BJ36"/>
  <c r="BG36"/>
  <c r="AT36"/>
  <c r="AY36" s="1"/>
  <c r="AZ36" s="1"/>
  <c r="AR36"/>
  <c r="AS36" s="1"/>
  <c r="AP36"/>
  <c r="AQ36" s="1"/>
  <c r="AN36"/>
  <c r="AK36"/>
  <c r="AL36" s="1"/>
  <c r="AI36"/>
  <c r="AJ36" s="1"/>
  <c r="AG36"/>
  <c r="AD36"/>
  <c r="AE36" s="1"/>
  <c r="AB36"/>
  <c r="Z36"/>
  <c r="W36"/>
  <c r="T36"/>
  <c r="U36" s="1"/>
  <c r="R36"/>
  <c r="P36"/>
  <c r="M36"/>
  <c r="J36"/>
  <c r="CQ10"/>
  <c r="CO10"/>
  <c r="CM10"/>
  <c r="CK10"/>
  <c r="CN10" s="1"/>
  <c r="CH10"/>
  <c r="CI10" s="1"/>
  <c r="CF10"/>
  <c r="CD10"/>
  <c r="CG10" s="1"/>
  <c r="CA10"/>
  <c r="CB10" s="1"/>
  <c r="BY10"/>
  <c r="BW10"/>
  <c r="BT10"/>
  <c r="BQ10"/>
  <c r="BR10" s="1"/>
  <c r="BO10"/>
  <c r="BM10"/>
  <c r="BJ10"/>
  <c r="BG10"/>
  <c r="AT10"/>
  <c r="AY10" s="1"/>
  <c r="AZ10" s="1"/>
  <c r="AR10"/>
  <c r="AS10" s="1"/>
  <c r="AP10"/>
  <c r="AQ10" s="1"/>
  <c r="AN10"/>
  <c r="AK10"/>
  <c r="AL10" s="1"/>
  <c r="AI10"/>
  <c r="AJ10" s="1"/>
  <c r="AG10"/>
  <c r="AD10"/>
  <c r="AE10" s="1"/>
  <c r="AB10"/>
  <c r="Z10"/>
  <c r="W10"/>
  <c r="T10"/>
  <c r="U10" s="1"/>
  <c r="R10"/>
  <c r="P10"/>
  <c r="M10"/>
  <c r="J10"/>
  <c r="CQ8"/>
  <c r="CO8"/>
  <c r="CM8"/>
  <c r="CK8"/>
  <c r="CN8" s="1"/>
  <c r="CH8"/>
  <c r="CI8" s="1"/>
  <c r="CF8"/>
  <c r="CD8"/>
  <c r="CG8" s="1"/>
  <c r="CA8"/>
  <c r="CB8" s="1"/>
  <c r="BY8"/>
  <c r="BW8"/>
  <c r="BT8"/>
  <c r="BQ8"/>
  <c r="BR8" s="1"/>
  <c r="BO8"/>
  <c r="BM8"/>
  <c r="BJ8"/>
  <c r="BG8"/>
  <c r="AT8"/>
  <c r="AR8"/>
  <c r="AS8" s="1"/>
  <c r="AP8"/>
  <c r="AQ8" s="1"/>
  <c r="AN8"/>
  <c r="AK8"/>
  <c r="AL8" s="1"/>
  <c r="AI8"/>
  <c r="AJ8" s="1"/>
  <c r="AG8"/>
  <c r="AD8"/>
  <c r="AE8" s="1"/>
  <c r="AB8"/>
  <c r="Z8"/>
  <c r="W8"/>
  <c r="T8"/>
  <c r="U8" s="1"/>
  <c r="R8"/>
  <c r="P8"/>
  <c r="M8"/>
  <c r="J8"/>
  <c r="CQ2"/>
  <c r="CQ79"/>
  <c r="CO79"/>
  <c r="CM79"/>
  <c r="CK79"/>
  <c r="CH79"/>
  <c r="CI79" s="1"/>
  <c r="CF79"/>
  <c r="CD79"/>
  <c r="CG79" s="1"/>
  <c r="CA79"/>
  <c r="CB79" s="1"/>
  <c r="BY79"/>
  <c r="BW79"/>
  <c r="BT79"/>
  <c r="BQ79"/>
  <c r="BO79"/>
  <c r="BM79"/>
  <c r="BJ79"/>
  <c r="BG79"/>
  <c r="BE79"/>
  <c r="BD79"/>
  <c r="AT79"/>
  <c r="AY79" s="1"/>
  <c r="AZ79" s="1"/>
  <c r="AR79"/>
  <c r="AP79"/>
  <c r="AN79"/>
  <c r="AK79"/>
  <c r="AI79"/>
  <c r="AG79"/>
  <c r="AD79"/>
  <c r="AB79"/>
  <c r="Z79"/>
  <c r="W79"/>
  <c r="T79"/>
  <c r="R79"/>
  <c r="P79"/>
  <c r="M79"/>
  <c r="J79"/>
  <c r="H79"/>
  <c r="G79"/>
  <c r="AW8" l="1"/>
  <c r="AX8" s="1"/>
  <c r="AW10"/>
  <c r="AX10" s="1"/>
  <c r="AW36"/>
  <c r="AX36" s="1"/>
  <c r="AV8"/>
  <c r="AY8"/>
  <c r="AZ8" s="1"/>
  <c r="CP10"/>
  <c r="CT10"/>
  <c r="CY109"/>
  <c r="DA109"/>
  <c r="CY98"/>
  <c r="DA98"/>
  <c r="CX79"/>
  <c r="CT8"/>
  <c r="CT36"/>
  <c r="CP79"/>
  <c r="CT79"/>
  <c r="CV98"/>
  <c r="CU98"/>
  <c r="CV109"/>
  <c r="CU109"/>
  <c r="CX8"/>
  <c r="CX10"/>
  <c r="CX36"/>
  <c r="AU79"/>
  <c r="CR109"/>
  <c r="AU109"/>
  <c r="CR98"/>
  <c r="AU98"/>
  <c r="AV10"/>
  <c r="AV79"/>
  <c r="AV36"/>
  <c r="AL79"/>
  <c r="BP79"/>
  <c r="S36"/>
  <c r="BP36"/>
  <c r="AQ79"/>
  <c r="U79"/>
  <c r="AC79"/>
  <c r="BZ10"/>
  <c r="AC36"/>
  <c r="BZ36"/>
  <c r="CS36"/>
  <c r="CP36"/>
  <c r="S79"/>
  <c r="AE79"/>
  <c r="AJ79"/>
  <c r="AS79"/>
  <c r="AW79" s="1"/>
  <c r="AX79" s="1"/>
  <c r="S10"/>
  <c r="AC10"/>
  <c r="S8"/>
  <c r="AC8"/>
  <c r="BP8"/>
  <c r="BZ8"/>
  <c r="BP10"/>
  <c r="CS10"/>
  <c r="CP8"/>
  <c r="CS8"/>
  <c r="BR79"/>
  <c r="CN79"/>
  <c r="CS79"/>
  <c r="BZ79"/>
  <c r="CQ153"/>
  <c r="CO153"/>
  <c r="CM153"/>
  <c r="CK153"/>
  <c r="CH153"/>
  <c r="CI153" s="1"/>
  <c r="CF153"/>
  <c r="CD153"/>
  <c r="CG153" s="1"/>
  <c r="CA153"/>
  <c r="CB153" s="1"/>
  <c r="BY153"/>
  <c r="BW153"/>
  <c r="BT153"/>
  <c r="BQ153"/>
  <c r="BO153"/>
  <c r="BM153"/>
  <c r="BJ153"/>
  <c r="BG153"/>
  <c r="BE153"/>
  <c r="BD153"/>
  <c r="AT153"/>
  <c r="AY153" s="1"/>
  <c r="AZ153" s="1"/>
  <c r="AR153"/>
  <c r="AP153"/>
  <c r="AN153"/>
  <c r="AK153"/>
  <c r="AI153"/>
  <c r="AG153"/>
  <c r="AD153"/>
  <c r="AB153"/>
  <c r="Z153"/>
  <c r="W153"/>
  <c r="T153"/>
  <c r="R153"/>
  <c r="P153"/>
  <c r="M153"/>
  <c r="J153"/>
  <c r="H153"/>
  <c r="G153"/>
  <c r="BE152"/>
  <c r="BD152"/>
  <c r="AR152"/>
  <c r="AP152"/>
  <c r="AN152"/>
  <c r="AK152"/>
  <c r="AI152"/>
  <c r="AG152"/>
  <c r="AD152"/>
  <c r="AB152"/>
  <c r="Z152"/>
  <c r="W152"/>
  <c r="T152"/>
  <c r="R152"/>
  <c r="P152"/>
  <c r="M152"/>
  <c r="J152"/>
  <c r="H152"/>
  <c r="G152"/>
  <c r="CQ151"/>
  <c r="CO151"/>
  <c r="CM151"/>
  <c r="CK151"/>
  <c r="CH151"/>
  <c r="CI151" s="1"/>
  <c r="CF151"/>
  <c r="CD151"/>
  <c r="CG151" s="1"/>
  <c r="CA151"/>
  <c r="CB151" s="1"/>
  <c r="BY151"/>
  <c r="BW151"/>
  <c r="BT151"/>
  <c r="BQ151"/>
  <c r="BO151"/>
  <c r="BM151"/>
  <c r="BJ151"/>
  <c r="BG151"/>
  <c r="BE151"/>
  <c r="BD151"/>
  <c r="AT151"/>
  <c r="AY151" s="1"/>
  <c r="AZ151" s="1"/>
  <c r="AR151"/>
  <c r="AP151"/>
  <c r="AN151"/>
  <c r="AK151"/>
  <c r="AI151"/>
  <c r="AG151"/>
  <c r="AD151"/>
  <c r="AB151"/>
  <c r="Z151"/>
  <c r="W151"/>
  <c r="T151"/>
  <c r="R151"/>
  <c r="P151"/>
  <c r="M151"/>
  <c r="J151"/>
  <c r="H151"/>
  <c r="G151"/>
  <c r="CQ150"/>
  <c r="CO150"/>
  <c r="CM150"/>
  <c r="CK150"/>
  <c r="CH150"/>
  <c r="CI150" s="1"/>
  <c r="CF150"/>
  <c r="CD150"/>
  <c r="CG150" s="1"/>
  <c r="CA150"/>
  <c r="CB150" s="1"/>
  <c r="BY150"/>
  <c r="BW150"/>
  <c r="BT150"/>
  <c r="BQ150"/>
  <c r="BO150"/>
  <c r="BM150"/>
  <c r="BJ150"/>
  <c r="BG150"/>
  <c r="BE150"/>
  <c r="BD150"/>
  <c r="AT150"/>
  <c r="AY150" s="1"/>
  <c r="AZ150" s="1"/>
  <c r="AR150"/>
  <c r="AP150"/>
  <c r="AN150"/>
  <c r="AK150"/>
  <c r="AI150"/>
  <c r="AG150"/>
  <c r="AD150"/>
  <c r="AB150"/>
  <c r="Z150"/>
  <c r="W150"/>
  <c r="T150"/>
  <c r="R150"/>
  <c r="P150"/>
  <c r="M150"/>
  <c r="J150"/>
  <c r="H150"/>
  <c r="G150"/>
  <c r="CQ148"/>
  <c r="CO148"/>
  <c r="CM148"/>
  <c r="CK148"/>
  <c r="CH148"/>
  <c r="CI148" s="1"/>
  <c r="CF148"/>
  <c r="CD148"/>
  <c r="CG148" s="1"/>
  <c r="CA148"/>
  <c r="CB148" s="1"/>
  <c r="BY148"/>
  <c r="BW148"/>
  <c r="BT148"/>
  <c r="BQ148"/>
  <c r="BO148"/>
  <c r="BM148"/>
  <c r="BJ148"/>
  <c r="BG148"/>
  <c r="BE148"/>
  <c r="BD148"/>
  <c r="AT148"/>
  <c r="AY148" s="1"/>
  <c r="AZ148" s="1"/>
  <c r="AR148"/>
  <c r="AP148"/>
  <c r="AN148"/>
  <c r="AK148"/>
  <c r="AI148"/>
  <c r="AG148"/>
  <c r="AD148"/>
  <c r="AB148"/>
  <c r="Z148"/>
  <c r="W148"/>
  <c r="T148"/>
  <c r="R148"/>
  <c r="P148"/>
  <c r="M148"/>
  <c r="J148"/>
  <c r="H148"/>
  <c r="G148"/>
  <c r="CQ147"/>
  <c r="CO147"/>
  <c r="CM147"/>
  <c r="CK147"/>
  <c r="CH147"/>
  <c r="CI147" s="1"/>
  <c r="CF147"/>
  <c r="CD147"/>
  <c r="CG147" s="1"/>
  <c r="CA147"/>
  <c r="CB147" s="1"/>
  <c r="BY147"/>
  <c r="BW147"/>
  <c r="BT147"/>
  <c r="BQ147"/>
  <c r="BO147"/>
  <c r="BM147"/>
  <c r="BJ147"/>
  <c r="BG147"/>
  <c r="BE147"/>
  <c r="BD147"/>
  <c r="AT147"/>
  <c r="AY147" s="1"/>
  <c r="AZ147" s="1"/>
  <c r="AR147"/>
  <c r="AP147"/>
  <c r="AN147"/>
  <c r="AK147"/>
  <c r="AI147"/>
  <c r="AG147"/>
  <c r="AD147"/>
  <c r="AB147"/>
  <c r="Z147"/>
  <c r="W147"/>
  <c r="T147"/>
  <c r="R147"/>
  <c r="P147"/>
  <c r="M147"/>
  <c r="J147"/>
  <c r="H147"/>
  <c r="G147"/>
  <c r="CQ146"/>
  <c r="CO146"/>
  <c r="CM146"/>
  <c r="CK146"/>
  <c r="CH146"/>
  <c r="CI146" s="1"/>
  <c r="CF146"/>
  <c r="CD146"/>
  <c r="CG146" s="1"/>
  <c r="CA146"/>
  <c r="CB146" s="1"/>
  <c r="BY146"/>
  <c r="BW146"/>
  <c r="BT146"/>
  <c r="BQ146"/>
  <c r="BO146"/>
  <c r="BM146"/>
  <c r="BJ146"/>
  <c r="BG146"/>
  <c r="BE146"/>
  <c r="BD146"/>
  <c r="AT146"/>
  <c r="AY146" s="1"/>
  <c r="AZ146" s="1"/>
  <c r="AR146"/>
  <c r="AP146"/>
  <c r="AN146"/>
  <c r="AK146"/>
  <c r="AI146"/>
  <c r="AG146"/>
  <c r="AD146"/>
  <c r="AB146"/>
  <c r="Z146"/>
  <c r="W146"/>
  <c r="T146"/>
  <c r="R146"/>
  <c r="P146"/>
  <c r="M146"/>
  <c r="J146"/>
  <c r="H146"/>
  <c r="G146"/>
  <c r="CQ145"/>
  <c r="CO145"/>
  <c r="CM145"/>
  <c r="CK145"/>
  <c r="CH145"/>
  <c r="CI145" s="1"/>
  <c r="CF145"/>
  <c r="CD145"/>
  <c r="CG145" s="1"/>
  <c r="CA145"/>
  <c r="CB145" s="1"/>
  <c r="BY145"/>
  <c r="BW145"/>
  <c r="BT145"/>
  <c r="BQ145"/>
  <c r="BO145"/>
  <c r="BM145"/>
  <c r="BJ145"/>
  <c r="BG145"/>
  <c r="BE145"/>
  <c r="BD145"/>
  <c r="AT145"/>
  <c r="AY145" s="1"/>
  <c r="AZ145" s="1"/>
  <c r="AR145"/>
  <c r="AP145"/>
  <c r="AN145"/>
  <c r="AK145"/>
  <c r="AI145"/>
  <c r="AG145"/>
  <c r="AD145"/>
  <c r="AB145"/>
  <c r="Z145"/>
  <c r="W145"/>
  <c r="T145"/>
  <c r="R145"/>
  <c r="P145"/>
  <c r="M145"/>
  <c r="J145"/>
  <c r="H145"/>
  <c r="G145"/>
  <c r="CQ144"/>
  <c r="CO144"/>
  <c r="CM144"/>
  <c r="CK144"/>
  <c r="CH144"/>
  <c r="CI144" s="1"/>
  <c r="CF144"/>
  <c r="CD144"/>
  <c r="CG144" s="1"/>
  <c r="CA144"/>
  <c r="CB144" s="1"/>
  <c r="BY144"/>
  <c r="BW144"/>
  <c r="BT144"/>
  <c r="BQ144"/>
  <c r="BO144"/>
  <c r="BM144"/>
  <c r="BJ144"/>
  <c r="BG144"/>
  <c r="BE144"/>
  <c r="BD144"/>
  <c r="AT144"/>
  <c r="AR144"/>
  <c r="AP144"/>
  <c r="AN144"/>
  <c r="AK144"/>
  <c r="AI144"/>
  <c r="AG144"/>
  <c r="AD144"/>
  <c r="AB144"/>
  <c r="Z144"/>
  <c r="W144"/>
  <c r="T144"/>
  <c r="R144"/>
  <c r="P144"/>
  <c r="M144"/>
  <c r="J144"/>
  <c r="H144"/>
  <c r="G144"/>
  <c r="CQ143"/>
  <c r="CO143"/>
  <c r="CM143"/>
  <c r="CK143"/>
  <c r="CH143"/>
  <c r="CI143" s="1"/>
  <c r="CF143"/>
  <c r="CD143"/>
  <c r="CG143" s="1"/>
  <c r="CA143"/>
  <c r="CB143" s="1"/>
  <c r="BY143"/>
  <c r="BW143"/>
  <c r="BT143"/>
  <c r="BQ143"/>
  <c r="BO143"/>
  <c r="BM143"/>
  <c r="BJ143"/>
  <c r="BG143"/>
  <c r="BE143"/>
  <c r="BD143"/>
  <c r="AT143"/>
  <c r="AY143" s="1"/>
  <c r="AZ143" s="1"/>
  <c r="AR143"/>
  <c r="AP143"/>
  <c r="AN143"/>
  <c r="AK143"/>
  <c r="AI143"/>
  <c r="AG143"/>
  <c r="AD143"/>
  <c r="AB143"/>
  <c r="Z143"/>
  <c r="W143"/>
  <c r="T143"/>
  <c r="R143"/>
  <c r="P143"/>
  <c r="M143"/>
  <c r="J143"/>
  <c r="H143"/>
  <c r="G143"/>
  <c r="CQ142"/>
  <c r="CO142"/>
  <c r="CM142"/>
  <c r="CK142"/>
  <c r="CH142"/>
  <c r="CI142" s="1"/>
  <c r="CF142"/>
  <c r="CD142"/>
  <c r="CG142" s="1"/>
  <c r="CA142"/>
  <c r="CB142" s="1"/>
  <c r="BY142"/>
  <c r="BW142"/>
  <c r="BT142"/>
  <c r="BQ142"/>
  <c r="BO142"/>
  <c r="BM142"/>
  <c r="BJ142"/>
  <c r="BG142"/>
  <c r="BE142"/>
  <c r="BD142"/>
  <c r="AT142"/>
  <c r="AY142" s="1"/>
  <c r="AZ142" s="1"/>
  <c r="AR142"/>
  <c r="AP142"/>
  <c r="AN142"/>
  <c r="AK142"/>
  <c r="AI142"/>
  <c r="AG142"/>
  <c r="AD142"/>
  <c r="AB142"/>
  <c r="Z142"/>
  <c r="W142"/>
  <c r="T142"/>
  <c r="R142"/>
  <c r="P142"/>
  <c r="M142"/>
  <c r="J142"/>
  <c r="H142"/>
  <c r="G142"/>
  <c r="CQ141"/>
  <c r="CO141"/>
  <c r="CM141"/>
  <c r="CK141"/>
  <c r="CH141"/>
  <c r="CI141" s="1"/>
  <c r="CF141"/>
  <c r="CD141"/>
  <c r="CG141" s="1"/>
  <c r="CA141"/>
  <c r="CB141" s="1"/>
  <c r="BY141"/>
  <c r="BW141"/>
  <c r="BT141"/>
  <c r="BQ141"/>
  <c r="BO141"/>
  <c r="BM141"/>
  <c r="BJ141"/>
  <c r="BG141"/>
  <c r="BE141"/>
  <c r="BD141"/>
  <c r="AT141"/>
  <c r="AY141" s="1"/>
  <c r="AZ141" s="1"/>
  <c r="AR141"/>
  <c r="AV144" l="1"/>
  <c r="AY144"/>
  <c r="AZ144" s="1"/>
  <c r="CP141"/>
  <c r="CT141"/>
  <c r="CP142"/>
  <c r="CT142"/>
  <c r="CP143"/>
  <c r="CT143"/>
  <c r="CP144"/>
  <c r="CT144"/>
  <c r="CP145"/>
  <c r="CT145"/>
  <c r="CP146"/>
  <c r="CT146"/>
  <c r="CP147"/>
  <c r="CT147"/>
  <c r="CP148"/>
  <c r="CT148"/>
  <c r="CP150"/>
  <c r="CT150"/>
  <c r="CP151"/>
  <c r="CT151"/>
  <c r="DA10"/>
  <c r="CV79"/>
  <c r="CU79"/>
  <c r="CV36"/>
  <c r="CU36"/>
  <c r="CY79"/>
  <c r="DA79"/>
  <c r="CX142"/>
  <c r="CX153"/>
  <c r="CP153"/>
  <c r="CT153"/>
  <c r="DA36"/>
  <c r="DA8"/>
  <c r="CU8"/>
  <c r="CV8"/>
  <c r="CU10"/>
  <c r="CV10"/>
  <c r="CX141"/>
  <c r="CX143"/>
  <c r="CX144"/>
  <c r="CX145"/>
  <c r="CX146"/>
  <c r="CX147"/>
  <c r="CX148"/>
  <c r="CX150"/>
  <c r="CX151"/>
  <c r="CR10"/>
  <c r="AV147"/>
  <c r="AV148"/>
  <c r="CR36"/>
  <c r="CR79"/>
  <c r="AU36"/>
  <c r="AU10"/>
  <c r="CR8"/>
  <c r="AU8"/>
  <c r="AV142"/>
  <c r="AV143"/>
  <c r="AV145"/>
  <c r="AV146"/>
  <c r="AV150"/>
  <c r="AV151"/>
  <c r="AV153"/>
  <c r="AV141"/>
  <c r="U144"/>
  <c r="U146"/>
  <c r="S152"/>
  <c r="AL152"/>
  <c r="AQ152"/>
  <c r="U151"/>
  <c r="S153"/>
  <c r="AL153"/>
  <c r="AQ153"/>
  <c r="BP153"/>
  <c r="BR151"/>
  <c r="S145"/>
  <c r="AL145"/>
  <c r="S147"/>
  <c r="AL147"/>
  <c r="BR146"/>
  <c r="AQ147"/>
  <c r="AE148"/>
  <c r="AJ148"/>
  <c r="BR148"/>
  <c r="S150"/>
  <c r="AL150"/>
  <c r="AQ150"/>
  <c r="BP150"/>
  <c r="BR141"/>
  <c r="AC142"/>
  <c r="AC143"/>
  <c r="BP143"/>
  <c r="AQ145"/>
  <c r="BP145"/>
  <c r="AC144"/>
  <c r="AC146"/>
  <c r="BP147"/>
  <c r="S148"/>
  <c r="AC151"/>
  <c r="BP141"/>
  <c r="S142"/>
  <c r="AE142"/>
  <c r="AJ142"/>
  <c r="BP142"/>
  <c r="S143"/>
  <c r="AE143"/>
  <c r="AJ143"/>
  <c r="BR143"/>
  <c r="S144"/>
  <c r="AL144"/>
  <c r="AQ144"/>
  <c r="BP144"/>
  <c r="U145"/>
  <c r="AC145"/>
  <c r="BR145"/>
  <c r="S146"/>
  <c r="AL146"/>
  <c r="AQ146"/>
  <c r="BP146"/>
  <c r="U147"/>
  <c r="AC147"/>
  <c r="AC148"/>
  <c r="BP148"/>
  <c r="U150"/>
  <c r="AC150"/>
  <c r="BR150"/>
  <c r="S151"/>
  <c r="AL151"/>
  <c r="AQ151"/>
  <c r="BP151"/>
  <c r="U152"/>
  <c r="AC152"/>
  <c r="U153"/>
  <c r="AC153"/>
  <c r="BR153"/>
  <c r="AS141"/>
  <c r="AS142"/>
  <c r="AS143"/>
  <c r="AS144"/>
  <c r="AS145"/>
  <c r="AW145" s="1"/>
  <c r="AX145" s="1"/>
  <c r="AS146"/>
  <c r="AS147"/>
  <c r="AW147" s="1"/>
  <c r="AX147" s="1"/>
  <c r="AS150"/>
  <c r="AS151"/>
  <c r="AS152"/>
  <c r="AS153"/>
  <c r="AW153" s="1"/>
  <c r="AX153" s="1"/>
  <c r="BZ141"/>
  <c r="U142"/>
  <c r="AL142"/>
  <c r="AQ142"/>
  <c r="BR142"/>
  <c r="CN142"/>
  <c r="U143"/>
  <c r="AL143"/>
  <c r="AQ143"/>
  <c r="BZ143"/>
  <c r="AE144"/>
  <c r="AJ144"/>
  <c r="BR144"/>
  <c r="CN144"/>
  <c r="AE145"/>
  <c r="AJ145"/>
  <c r="BZ145"/>
  <c r="AE146"/>
  <c r="AJ146"/>
  <c r="BZ146"/>
  <c r="AE147"/>
  <c r="AJ147"/>
  <c r="BR147"/>
  <c r="CN147"/>
  <c r="U148"/>
  <c r="AL148"/>
  <c r="AQ148"/>
  <c r="BZ148"/>
  <c r="AE150"/>
  <c r="AJ150"/>
  <c r="BZ150"/>
  <c r="AE151"/>
  <c r="AJ151"/>
  <c r="BZ151"/>
  <c r="AE152"/>
  <c r="AJ152"/>
  <c r="AE153"/>
  <c r="AJ153"/>
  <c r="BZ153"/>
  <c r="AS148"/>
  <c r="AW148" s="1"/>
  <c r="AX148" s="1"/>
  <c r="CN141"/>
  <c r="BZ142"/>
  <c r="CN143"/>
  <c r="BZ144"/>
  <c r="CN145"/>
  <c r="CN146"/>
  <c r="BZ147"/>
  <c r="CN148"/>
  <c r="CN150"/>
  <c r="CN151"/>
  <c r="CN153"/>
  <c r="AP141"/>
  <c r="AQ141" s="1"/>
  <c r="AN141"/>
  <c r="AK141"/>
  <c r="AI141"/>
  <c r="AG141"/>
  <c r="AD141"/>
  <c r="AB141"/>
  <c r="Z141"/>
  <c r="W141"/>
  <c r="T141"/>
  <c r="R141"/>
  <c r="P141"/>
  <c r="M141"/>
  <c r="J141"/>
  <c r="H141"/>
  <c r="G141"/>
  <c r="CQ140"/>
  <c r="CO140"/>
  <c r="CM140"/>
  <c r="CK140"/>
  <c r="CH140"/>
  <c r="CI140" s="1"/>
  <c r="CF140"/>
  <c r="CD140"/>
  <c r="CG140" s="1"/>
  <c r="CA140"/>
  <c r="BY140"/>
  <c r="BW140"/>
  <c r="BT140"/>
  <c r="BQ140"/>
  <c r="BO140"/>
  <c r="BM140"/>
  <c r="BJ140"/>
  <c r="BG140"/>
  <c r="BE140"/>
  <c r="BD140"/>
  <c r="AT140"/>
  <c r="AR140"/>
  <c r="AP140"/>
  <c r="AQ140" s="1"/>
  <c r="AN140"/>
  <c r="AK140"/>
  <c r="AI140"/>
  <c r="AG140"/>
  <c r="AD140"/>
  <c r="AB140"/>
  <c r="Z140"/>
  <c r="W140"/>
  <c r="T140"/>
  <c r="R140"/>
  <c r="P140"/>
  <c r="M140"/>
  <c r="J140"/>
  <c r="H140"/>
  <c r="G140"/>
  <c r="AV140" l="1"/>
  <c r="AY140"/>
  <c r="AZ140" s="1"/>
  <c r="AW151"/>
  <c r="AX151" s="1"/>
  <c r="AW143"/>
  <c r="AX143" s="1"/>
  <c r="CY10"/>
  <c r="AW152"/>
  <c r="AX152" s="1"/>
  <c r="AW150"/>
  <c r="AX150" s="1"/>
  <c r="AW146"/>
  <c r="AX146" s="1"/>
  <c r="AW144"/>
  <c r="AX144" s="1"/>
  <c r="AW142"/>
  <c r="AX142" s="1"/>
  <c r="CY8"/>
  <c r="CY36"/>
  <c r="CP140"/>
  <c r="CT140"/>
  <c r="DA151"/>
  <c r="CY151"/>
  <c r="DA148"/>
  <c r="DA146"/>
  <c r="DA144"/>
  <c r="DA141"/>
  <c r="CY141"/>
  <c r="DA142"/>
  <c r="DA150"/>
  <c r="CY150"/>
  <c r="DA147"/>
  <c r="CY147"/>
  <c r="DA145"/>
  <c r="DA143"/>
  <c r="CV153"/>
  <c r="CU153"/>
  <c r="CY153"/>
  <c r="DA153"/>
  <c r="CU151"/>
  <c r="CV151"/>
  <c r="CU150"/>
  <c r="CV150"/>
  <c r="CU148"/>
  <c r="CV148"/>
  <c r="CU147"/>
  <c r="CV147"/>
  <c r="CU146"/>
  <c r="CV146"/>
  <c r="CU145"/>
  <c r="CV145"/>
  <c r="CU144"/>
  <c r="CV144"/>
  <c r="CU143"/>
  <c r="CV143"/>
  <c r="CU142"/>
  <c r="CV142"/>
  <c r="CU141"/>
  <c r="CV141"/>
  <c r="CX140"/>
  <c r="AU145"/>
  <c r="CR153"/>
  <c r="AU153"/>
  <c r="AU151"/>
  <c r="CR151"/>
  <c r="CR150"/>
  <c r="AU150"/>
  <c r="AU148"/>
  <c r="CR148"/>
  <c r="CY148" s="1"/>
  <c r="CR147"/>
  <c r="AU147"/>
  <c r="AU146"/>
  <c r="CR146"/>
  <c r="CY146" s="1"/>
  <c r="CR145"/>
  <c r="CR144"/>
  <c r="CY144" s="1"/>
  <c r="AU144"/>
  <c r="AU143"/>
  <c r="CR143"/>
  <c r="CR142"/>
  <c r="CY142" s="1"/>
  <c r="AU142"/>
  <c r="AU141"/>
  <c r="CR141"/>
  <c r="AE140"/>
  <c r="AJ140"/>
  <c r="AC141"/>
  <c r="S140"/>
  <c r="BZ140"/>
  <c r="AC140"/>
  <c r="BP140"/>
  <c r="S141"/>
  <c r="AE141"/>
  <c r="AJ141"/>
  <c r="AS140"/>
  <c r="CS151"/>
  <c r="CS150"/>
  <c r="CS148"/>
  <c r="CS146"/>
  <c r="CS145"/>
  <c r="CS143"/>
  <c r="CS147"/>
  <c r="CS144"/>
  <c r="U140"/>
  <c r="AL140"/>
  <c r="BR140"/>
  <c r="CB140"/>
  <c r="CN140"/>
  <c r="U141"/>
  <c r="AL141"/>
  <c r="AW141" s="1"/>
  <c r="AX141" s="1"/>
  <c r="CS153"/>
  <c r="CS142"/>
  <c r="CS141"/>
  <c r="CQ139"/>
  <c r="CO139"/>
  <c r="CM139"/>
  <c r="CK139"/>
  <c r="CH139"/>
  <c r="CI139" s="1"/>
  <c r="CF139"/>
  <c r="CD139"/>
  <c r="CG139" s="1"/>
  <c r="CA139"/>
  <c r="BY139"/>
  <c r="BW139"/>
  <c r="BT139"/>
  <c r="BQ139"/>
  <c r="BO139"/>
  <c r="BM139"/>
  <c r="BJ139"/>
  <c r="BG139"/>
  <c r="BE139"/>
  <c r="BD139"/>
  <c r="AT139"/>
  <c r="AR139"/>
  <c r="AP139"/>
  <c r="AN139"/>
  <c r="AK139"/>
  <c r="AI139"/>
  <c r="AG139"/>
  <c r="AD139"/>
  <c r="AB139"/>
  <c r="Z139"/>
  <c r="W139"/>
  <c r="T139"/>
  <c r="R139"/>
  <c r="P139"/>
  <c r="M139"/>
  <c r="J139"/>
  <c r="H139"/>
  <c r="G139"/>
  <c r="CQ138"/>
  <c r="CO138"/>
  <c r="CM138"/>
  <c r="CK138"/>
  <c r="CH138"/>
  <c r="CI138" s="1"/>
  <c r="CF138"/>
  <c r="CD138"/>
  <c r="CG138" s="1"/>
  <c r="CA138"/>
  <c r="CB138" s="1"/>
  <c r="BY138"/>
  <c r="BW138"/>
  <c r="BT138"/>
  <c r="BQ138"/>
  <c r="BO138"/>
  <c r="BM138"/>
  <c r="BJ138"/>
  <c r="BG138"/>
  <c r="BE138"/>
  <c r="BD138"/>
  <c r="AT138"/>
  <c r="AY138" s="1"/>
  <c r="AZ138" s="1"/>
  <c r="AR138"/>
  <c r="AP138"/>
  <c r="AN138"/>
  <c r="AK138"/>
  <c r="AI138"/>
  <c r="AG138"/>
  <c r="AD138"/>
  <c r="AB138"/>
  <c r="Z138"/>
  <c r="W138"/>
  <c r="T138"/>
  <c r="R138"/>
  <c r="P138"/>
  <c r="M138"/>
  <c r="J138"/>
  <c r="H138"/>
  <c r="G138"/>
  <c r="CQ137"/>
  <c r="CO137"/>
  <c r="CM137"/>
  <c r="CK137"/>
  <c r="CH137"/>
  <c r="CI137" s="1"/>
  <c r="CF137"/>
  <c r="CD137"/>
  <c r="CG137" s="1"/>
  <c r="CA137"/>
  <c r="BY137"/>
  <c r="BW137"/>
  <c r="BT137"/>
  <c r="BQ137"/>
  <c r="BO137"/>
  <c r="BM137"/>
  <c r="BJ137"/>
  <c r="BG137"/>
  <c r="BE137"/>
  <c r="BD137"/>
  <c r="AT137"/>
  <c r="AY137" s="1"/>
  <c r="AZ137" s="1"/>
  <c r="AR137"/>
  <c r="AP137"/>
  <c r="AN137"/>
  <c r="AK137"/>
  <c r="AI137"/>
  <c r="AG137"/>
  <c r="AD137"/>
  <c r="AB137"/>
  <c r="Z137"/>
  <c r="W137"/>
  <c r="T137"/>
  <c r="R137"/>
  <c r="P137"/>
  <c r="M137"/>
  <c r="J137"/>
  <c r="H137"/>
  <c r="G137"/>
  <c r="CQ136"/>
  <c r="CO136"/>
  <c r="CM136"/>
  <c r="CK136"/>
  <c r="CH136"/>
  <c r="CI136" s="1"/>
  <c r="CF136"/>
  <c r="CD136"/>
  <c r="CG136" s="1"/>
  <c r="CA136"/>
  <c r="BY136"/>
  <c r="BW136"/>
  <c r="BT136"/>
  <c r="BQ136"/>
  <c r="BO136"/>
  <c r="BM136"/>
  <c r="BJ136"/>
  <c r="BG136"/>
  <c r="BE136"/>
  <c r="BD136"/>
  <c r="AT136"/>
  <c r="AY136" s="1"/>
  <c r="AZ136" s="1"/>
  <c r="AR136"/>
  <c r="AP136"/>
  <c r="AN136"/>
  <c r="AK136"/>
  <c r="AI136"/>
  <c r="AG136"/>
  <c r="AD136"/>
  <c r="AB136"/>
  <c r="Z136"/>
  <c r="W136"/>
  <c r="T136"/>
  <c r="R136"/>
  <c r="P136"/>
  <c r="M136"/>
  <c r="J136"/>
  <c r="H136"/>
  <c r="G136"/>
  <c r="CQ135"/>
  <c r="CO135"/>
  <c r="CM135"/>
  <c r="CK135"/>
  <c r="CH135"/>
  <c r="CI135" s="1"/>
  <c r="CF135"/>
  <c r="CD135"/>
  <c r="CG135" s="1"/>
  <c r="CA135"/>
  <c r="BY135"/>
  <c r="BW135"/>
  <c r="BT135"/>
  <c r="BQ135"/>
  <c r="BO135"/>
  <c r="BM135"/>
  <c r="BJ135"/>
  <c r="BG135"/>
  <c r="BE135"/>
  <c r="BD135"/>
  <c r="AT135"/>
  <c r="AY135" s="1"/>
  <c r="AZ135" s="1"/>
  <c r="AR135"/>
  <c r="AP135"/>
  <c r="AN135"/>
  <c r="AK135"/>
  <c r="AI135"/>
  <c r="AG135"/>
  <c r="AD135"/>
  <c r="AB135"/>
  <c r="Z135"/>
  <c r="W135"/>
  <c r="T135"/>
  <c r="R135"/>
  <c r="P135"/>
  <c r="M135"/>
  <c r="J135"/>
  <c r="H135"/>
  <c r="G135"/>
  <c r="CQ133"/>
  <c r="CO133"/>
  <c r="CM133"/>
  <c r="CK133"/>
  <c r="CH133"/>
  <c r="CI133" s="1"/>
  <c r="CF133"/>
  <c r="CD133"/>
  <c r="CG133" s="1"/>
  <c r="CA133"/>
  <c r="BY133"/>
  <c r="BW133"/>
  <c r="BT133"/>
  <c r="BQ133"/>
  <c r="BO133"/>
  <c r="BM133"/>
  <c r="BJ133"/>
  <c r="BG133"/>
  <c r="BE133"/>
  <c r="BD133"/>
  <c r="AT133"/>
  <c r="AY133" s="1"/>
  <c r="AZ133" s="1"/>
  <c r="AR133"/>
  <c r="AP133"/>
  <c r="AN133"/>
  <c r="AK133"/>
  <c r="AI133"/>
  <c r="AG133"/>
  <c r="AD133"/>
  <c r="AB133"/>
  <c r="Z133"/>
  <c r="W133"/>
  <c r="T133"/>
  <c r="R133"/>
  <c r="P133"/>
  <c r="M133"/>
  <c r="J133"/>
  <c r="H133"/>
  <c r="G133"/>
  <c r="CQ132"/>
  <c r="CO132"/>
  <c r="CM132"/>
  <c r="CK132"/>
  <c r="CH132"/>
  <c r="CI132" s="1"/>
  <c r="CF132"/>
  <c r="CD132"/>
  <c r="CG132" s="1"/>
  <c r="CA132"/>
  <c r="BY132"/>
  <c r="BW132"/>
  <c r="BT132"/>
  <c r="BQ132"/>
  <c r="BO132"/>
  <c r="BM132"/>
  <c r="BJ132"/>
  <c r="BG132"/>
  <c r="BE132"/>
  <c r="BD132"/>
  <c r="AT132"/>
  <c r="AY132" s="1"/>
  <c r="AZ132" s="1"/>
  <c r="AR132"/>
  <c r="AP132"/>
  <c r="AN132"/>
  <c r="AK132"/>
  <c r="AI132"/>
  <c r="AG132"/>
  <c r="AD132"/>
  <c r="AB132"/>
  <c r="Z132"/>
  <c r="W132"/>
  <c r="T132"/>
  <c r="R132"/>
  <c r="P132"/>
  <c r="M132"/>
  <c r="J132"/>
  <c r="H132"/>
  <c r="G132"/>
  <c r="AW140" l="1"/>
  <c r="AX140" s="1"/>
  <c r="AV139"/>
  <c r="AY139"/>
  <c r="AZ139" s="1"/>
  <c r="CY143"/>
  <c r="CY145"/>
  <c r="DA140"/>
  <c r="CX132"/>
  <c r="CX133"/>
  <c r="CX135"/>
  <c r="CX136"/>
  <c r="CX137"/>
  <c r="CX138"/>
  <c r="CX139"/>
  <c r="CP132"/>
  <c r="CT132"/>
  <c r="CP133"/>
  <c r="CT133"/>
  <c r="CP135"/>
  <c r="CT135"/>
  <c r="CP136"/>
  <c r="CT136"/>
  <c r="CP137"/>
  <c r="CT137"/>
  <c r="CP139"/>
  <c r="CT139"/>
  <c r="CU140"/>
  <c r="CV140"/>
  <c r="CT138"/>
  <c r="AU140"/>
  <c r="CR140"/>
  <c r="AV132"/>
  <c r="AV133"/>
  <c r="AV135"/>
  <c r="AV136"/>
  <c r="AV137"/>
  <c r="AV138"/>
  <c r="AE132"/>
  <c r="AJ132"/>
  <c r="AE133"/>
  <c r="AJ133"/>
  <c r="AE135"/>
  <c r="AJ135"/>
  <c r="AE136"/>
  <c r="AJ136"/>
  <c r="AE137"/>
  <c r="AJ137"/>
  <c r="AE138"/>
  <c r="AJ138"/>
  <c r="BR138"/>
  <c r="S139"/>
  <c r="AL139"/>
  <c r="AQ139"/>
  <c r="S132"/>
  <c r="BP132"/>
  <c r="S133"/>
  <c r="BP133"/>
  <c r="S135"/>
  <c r="BP135"/>
  <c r="S136"/>
  <c r="BP136"/>
  <c r="S137"/>
  <c r="BP137"/>
  <c r="S138"/>
  <c r="BP139"/>
  <c r="AC132"/>
  <c r="AC133"/>
  <c r="AC135"/>
  <c r="AC136"/>
  <c r="AC137"/>
  <c r="AC138"/>
  <c r="BP138"/>
  <c r="U139"/>
  <c r="AC139"/>
  <c r="AS132"/>
  <c r="AS133"/>
  <c r="AS135"/>
  <c r="AS136"/>
  <c r="AS137"/>
  <c r="AS138"/>
  <c r="CS140"/>
  <c r="BZ132"/>
  <c r="BZ133"/>
  <c r="BZ135"/>
  <c r="BZ136"/>
  <c r="BZ137"/>
  <c r="CN138"/>
  <c r="BZ139"/>
  <c r="AS139"/>
  <c r="U132"/>
  <c r="AL132"/>
  <c r="AQ132"/>
  <c r="BR132"/>
  <c r="CB132"/>
  <c r="CN132"/>
  <c r="U133"/>
  <c r="AL133"/>
  <c r="AQ133"/>
  <c r="BR133"/>
  <c r="CB133"/>
  <c r="CN133"/>
  <c r="U135"/>
  <c r="AL135"/>
  <c r="AQ135"/>
  <c r="BR135"/>
  <c r="CB135"/>
  <c r="CN135"/>
  <c r="U136"/>
  <c r="AL136"/>
  <c r="AQ136"/>
  <c r="BR136"/>
  <c r="CB136"/>
  <c r="CN136"/>
  <c r="U137"/>
  <c r="AL137"/>
  <c r="AQ137"/>
  <c r="BR137"/>
  <c r="CB137"/>
  <c r="CN137"/>
  <c r="U138"/>
  <c r="AL138"/>
  <c r="AQ138"/>
  <c r="BZ138"/>
  <c r="CP138"/>
  <c r="AE139"/>
  <c r="AJ139"/>
  <c r="BR139"/>
  <c r="CB139"/>
  <c r="CN139"/>
  <c r="AW138" l="1"/>
  <c r="AX138" s="1"/>
  <c r="AW136"/>
  <c r="AX136" s="1"/>
  <c r="AW133"/>
  <c r="AX133" s="1"/>
  <c r="AW139"/>
  <c r="AX139" s="1"/>
  <c r="AW137"/>
  <c r="AX137" s="1"/>
  <c r="AW135"/>
  <c r="AX135" s="1"/>
  <c r="AW132"/>
  <c r="AX132" s="1"/>
  <c r="CY140"/>
  <c r="CU139"/>
  <c r="CV139"/>
  <c r="CU137"/>
  <c r="CV137"/>
  <c r="CU136"/>
  <c r="CV136"/>
  <c r="CU135"/>
  <c r="CV135"/>
  <c r="CU133"/>
  <c r="CV133"/>
  <c r="CU132"/>
  <c r="CV132"/>
  <c r="DA139"/>
  <c r="CY139"/>
  <c r="DA137"/>
  <c r="CY137"/>
  <c r="DA135"/>
  <c r="CY135"/>
  <c r="DA132"/>
  <c r="CY132"/>
  <c r="CU138"/>
  <c r="CV138"/>
  <c r="DA138"/>
  <c r="DA136"/>
  <c r="DA133"/>
  <c r="AU139"/>
  <c r="CR139"/>
  <c r="CR138"/>
  <c r="CY138" s="1"/>
  <c r="AU138"/>
  <c r="CR137"/>
  <c r="AU137"/>
  <c r="CR136"/>
  <c r="CY136" s="1"/>
  <c r="AU136"/>
  <c r="CR135"/>
  <c r="AU135"/>
  <c r="CR133"/>
  <c r="AU133"/>
  <c r="CR132"/>
  <c r="AU132"/>
  <c r="CS137"/>
  <c r="CS133"/>
  <c r="CS132"/>
  <c r="CS138"/>
  <c r="CS139"/>
  <c r="CS136"/>
  <c r="CS135"/>
  <c r="CQ131"/>
  <c r="CO131"/>
  <c r="CM131"/>
  <c r="CK131"/>
  <c r="CH131"/>
  <c r="CI131" s="1"/>
  <c r="CF131"/>
  <c r="CD131"/>
  <c r="CG131" s="1"/>
  <c r="CA131"/>
  <c r="CB131" s="1"/>
  <c r="BY131"/>
  <c r="BW131"/>
  <c r="BT131"/>
  <c r="BQ131"/>
  <c r="BO131"/>
  <c r="BM131"/>
  <c r="BJ131"/>
  <c r="BG131"/>
  <c r="BE131"/>
  <c r="BD131"/>
  <c r="AT131"/>
  <c r="AY131" s="1"/>
  <c r="AZ131" s="1"/>
  <c r="AR131"/>
  <c r="AP131"/>
  <c r="AN131"/>
  <c r="AK131"/>
  <c r="AI131"/>
  <c r="AG131"/>
  <c r="AD131"/>
  <c r="AB131"/>
  <c r="Z131"/>
  <c r="W131"/>
  <c r="T131"/>
  <c r="R131"/>
  <c r="P131"/>
  <c r="M131"/>
  <c r="J131"/>
  <c r="H131"/>
  <c r="G131"/>
  <c r="CQ130"/>
  <c r="CO130"/>
  <c r="CM130"/>
  <c r="CK130"/>
  <c r="CH130"/>
  <c r="CI130" s="1"/>
  <c r="CF130"/>
  <c r="CD130"/>
  <c r="CG130" s="1"/>
  <c r="CA130"/>
  <c r="CB130" s="1"/>
  <c r="BY130"/>
  <c r="BW130"/>
  <c r="BT130"/>
  <c r="BQ130"/>
  <c r="BO130"/>
  <c r="BM130"/>
  <c r="BJ130"/>
  <c r="BG130"/>
  <c r="BE130"/>
  <c r="BD130"/>
  <c r="AT130"/>
  <c r="AY130" s="1"/>
  <c r="AZ130" s="1"/>
  <c r="AR130"/>
  <c r="AP130"/>
  <c r="AN130"/>
  <c r="AK130"/>
  <c r="AI130"/>
  <c r="AG130"/>
  <c r="AD130"/>
  <c r="AB130"/>
  <c r="Z130"/>
  <c r="W130"/>
  <c r="T130"/>
  <c r="R130"/>
  <c r="P130"/>
  <c r="M130"/>
  <c r="J130"/>
  <c r="H130"/>
  <c r="G130"/>
  <c r="CQ129"/>
  <c r="CO129"/>
  <c r="CM129"/>
  <c r="CK129"/>
  <c r="CH129"/>
  <c r="CI129" s="1"/>
  <c r="CF129"/>
  <c r="CD129"/>
  <c r="CG129" s="1"/>
  <c r="CA129"/>
  <c r="CB129" s="1"/>
  <c r="BY129"/>
  <c r="BW129"/>
  <c r="BT129"/>
  <c r="BQ129"/>
  <c r="BO129"/>
  <c r="BM129"/>
  <c r="BJ129"/>
  <c r="BG129"/>
  <c r="BE129"/>
  <c r="BD129"/>
  <c r="AT129"/>
  <c r="AY129" s="1"/>
  <c r="AZ129" s="1"/>
  <c r="AR129"/>
  <c r="AP129"/>
  <c r="AN129"/>
  <c r="AK129"/>
  <c r="AI129"/>
  <c r="AG129"/>
  <c r="AD129"/>
  <c r="AB129"/>
  <c r="Z129"/>
  <c r="W129"/>
  <c r="T129"/>
  <c r="R129"/>
  <c r="P129"/>
  <c r="M129"/>
  <c r="J129"/>
  <c r="H129"/>
  <c r="G129"/>
  <c r="CQ128"/>
  <c r="CO128"/>
  <c r="CM128"/>
  <c r="CK128"/>
  <c r="CH128"/>
  <c r="CI128" s="1"/>
  <c r="CF128"/>
  <c r="CD128"/>
  <c r="CG128" s="1"/>
  <c r="CA128"/>
  <c r="BY128"/>
  <c r="BW128"/>
  <c r="BT128"/>
  <c r="BQ128"/>
  <c r="BO128"/>
  <c r="BM128"/>
  <c r="BJ128"/>
  <c r="BG128"/>
  <c r="BE128"/>
  <c r="BD128"/>
  <c r="AT128"/>
  <c r="AY128" s="1"/>
  <c r="AZ128" s="1"/>
  <c r="AR128"/>
  <c r="AP128"/>
  <c r="AN128"/>
  <c r="AK128"/>
  <c r="AI128"/>
  <c r="AG128"/>
  <c r="AD128"/>
  <c r="AB128"/>
  <c r="Z128"/>
  <c r="W128"/>
  <c r="T128"/>
  <c r="R128"/>
  <c r="P128"/>
  <c r="M128"/>
  <c r="J128"/>
  <c r="H128"/>
  <c r="G128"/>
  <c r="CQ127"/>
  <c r="CO127"/>
  <c r="CM127"/>
  <c r="CK127"/>
  <c r="CH127"/>
  <c r="CI127" s="1"/>
  <c r="CF127"/>
  <c r="CD127"/>
  <c r="CG127" s="1"/>
  <c r="CA127"/>
  <c r="BY127"/>
  <c r="BW127"/>
  <c r="BT127"/>
  <c r="BQ127"/>
  <c r="BO127"/>
  <c r="BM127"/>
  <c r="BJ127"/>
  <c r="BG127"/>
  <c r="BE127"/>
  <c r="BD127"/>
  <c r="AT127"/>
  <c r="AY127" s="1"/>
  <c r="AZ127" s="1"/>
  <c r="AR127"/>
  <c r="AP127"/>
  <c r="AN127"/>
  <c r="AK127"/>
  <c r="AI127"/>
  <c r="AG127"/>
  <c r="AD127"/>
  <c r="AB127"/>
  <c r="Z127"/>
  <c r="W127"/>
  <c r="T127"/>
  <c r="R127"/>
  <c r="P127"/>
  <c r="M127"/>
  <c r="J127"/>
  <c r="H127"/>
  <c r="G127"/>
  <c r="CQ118"/>
  <c r="CO118"/>
  <c r="CM118"/>
  <c r="CK118"/>
  <c r="CH118"/>
  <c r="CI118" s="1"/>
  <c r="CF118"/>
  <c r="CD118"/>
  <c r="CG118" s="1"/>
  <c r="CA118"/>
  <c r="BY118"/>
  <c r="BW118"/>
  <c r="BT118"/>
  <c r="BQ118"/>
  <c r="BO118"/>
  <c r="BM118"/>
  <c r="BJ118"/>
  <c r="BG118"/>
  <c r="BE118"/>
  <c r="BD118"/>
  <c r="AT118"/>
  <c r="AY118" s="1"/>
  <c r="AZ118" s="1"/>
  <c r="AR118"/>
  <c r="AP118"/>
  <c r="AN118"/>
  <c r="AK118"/>
  <c r="AI118"/>
  <c r="AG118"/>
  <c r="AD118"/>
  <c r="AB118"/>
  <c r="Z118"/>
  <c r="W118"/>
  <c r="T118"/>
  <c r="R118"/>
  <c r="P118"/>
  <c r="M118"/>
  <c r="J118"/>
  <c r="H118"/>
  <c r="G118"/>
  <c r="CQ117"/>
  <c r="CO117"/>
  <c r="CM117"/>
  <c r="CK117"/>
  <c r="CH117"/>
  <c r="CI117" s="1"/>
  <c r="CF117"/>
  <c r="CD117"/>
  <c r="CG117" s="1"/>
  <c r="CA117"/>
  <c r="BY117"/>
  <c r="BW117"/>
  <c r="BT117"/>
  <c r="BQ117"/>
  <c r="BO117"/>
  <c r="BM117"/>
  <c r="BJ117"/>
  <c r="BG117"/>
  <c r="BE117"/>
  <c r="BD117"/>
  <c r="AT117"/>
  <c r="AR117"/>
  <c r="AP117"/>
  <c r="AN117"/>
  <c r="AK117"/>
  <c r="AI117"/>
  <c r="AG117"/>
  <c r="AD117"/>
  <c r="AB117"/>
  <c r="Z117"/>
  <c r="W117"/>
  <c r="T117"/>
  <c r="R117"/>
  <c r="P117"/>
  <c r="M117"/>
  <c r="J117"/>
  <c r="H117"/>
  <c r="G117"/>
  <c r="AV117" l="1"/>
  <c r="AY117"/>
  <c r="AZ117" s="1"/>
  <c r="CY133"/>
  <c r="CP117"/>
  <c r="CT117"/>
  <c r="CP118"/>
  <c r="CT118"/>
  <c r="CP127"/>
  <c r="CT127"/>
  <c r="CP128"/>
  <c r="CT128"/>
  <c r="CT129"/>
  <c r="CT130"/>
  <c r="CT131"/>
  <c r="CX117"/>
  <c r="CX118"/>
  <c r="CX127"/>
  <c r="CX128"/>
  <c r="CX129"/>
  <c r="CX130"/>
  <c r="CX131"/>
  <c r="AV118"/>
  <c r="AV127"/>
  <c r="AV128"/>
  <c r="AV129"/>
  <c r="AV130"/>
  <c r="AV131"/>
  <c r="BR131"/>
  <c r="AC128"/>
  <c r="AC127"/>
  <c r="AC117"/>
  <c r="AC118"/>
  <c r="U129"/>
  <c r="BR129"/>
  <c r="S130"/>
  <c r="AL130"/>
  <c r="AQ130"/>
  <c r="BP130"/>
  <c r="AC129"/>
  <c r="S131"/>
  <c r="AC131"/>
  <c r="S117"/>
  <c r="AE117"/>
  <c r="AJ117"/>
  <c r="BP117"/>
  <c r="S118"/>
  <c r="AE118"/>
  <c r="AJ118"/>
  <c r="BP118"/>
  <c r="S127"/>
  <c r="AE127"/>
  <c r="AJ127"/>
  <c r="BP127"/>
  <c r="S128"/>
  <c r="AE128"/>
  <c r="AJ128"/>
  <c r="BP128"/>
  <c r="S129"/>
  <c r="AL129"/>
  <c r="AQ129"/>
  <c r="BP129"/>
  <c r="U130"/>
  <c r="AC130"/>
  <c r="BR130"/>
  <c r="AL131"/>
  <c r="BP131"/>
  <c r="AS118"/>
  <c r="AS127"/>
  <c r="AS128"/>
  <c r="BZ117"/>
  <c r="BZ118"/>
  <c r="BZ127"/>
  <c r="BZ128"/>
  <c r="CN129"/>
  <c r="CN130"/>
  <c r="U131"/>
  <c r="AQ131"/>
  <c r="CN131"/>
  <c r="AS117"/>
  <c r="AS129"/>
  <c r="AS130"/>
  <c r="AS131"/>
  <c r="U117"/>
  <c r="AL117"/>
  <c r="AQ117"/>
  <c r="BR117"/>
  <c r="CB117"/>
  <c r="CN117"/>
  <c r="U118"/>
  <c r="AL118"/>
  <c r="AQ118"/>
  <c r="BR118"/>
  <c r="CB118"/>
  <c r="CN118"/>
  <c r="U127"/>
  <c r="AL127"/>
  <c r="AQ127"/>
  <c r="AU127" s="1"/>
  <c r="BR127"/>
  <c r="CB127"/>
  <c r="CN127"/>
  <c r="U128"/>
  <c r="AL128"/>
  <c r="AQ128"/>
  <c r="BR128"/>
  <c r="CB128"/>
  <c r="CN128"/>
  <c r="AE129"/>
  <c r="AJ129"/>
  <c r="BZ129"/>
  <c r="CP129"/>
  <c r="AE130"/>
  <c r="AJ130"/>
  <c r="BZ130"/>
  <c r="CP130"/>
  <c r="AE131"/>
  <c r="AJ131"/>
  <c r="BZ131"/>
  <c r="CP131"/>
  <c r="CQ116"/>
  <c r="CO116"/>
  <c r="CM116"/>
  <c r="CK116"/>
  <c r="CH116"/>
  <c r="CI116" s="1"/>
  <c r="CF116"/>
  <c r="CD116"/>
  <c r="CG116" s="1"/>
  <c r="CA116"/>
  <c r="CB116" s="1"/>
  <c r="BY116"/>
  <c r="BW116"/>
  <c r="BT116"/>
  <c r="BQ116"/>
  <c r="BO116"/>
  <c r="BM116"/>
  <c r="BJ116"/>
  <c r="BG116"/>
  <c r="BE116"/>
  <c r="BD116"/>
  <c r="AT116"/>
  <c r="AY116" s="1"/>
  <c r="AZ116" s="1"/>
  <c r="AR116"/>
  <c r="AP116"/>
  <c r="AN116"/>
  <c r="AK116"/>
  <c r="AI116"/>
  <c r="AG116"/>
  <c r="AD116"/>
  <c r="AB116"/>
  <c r="Z116"/>
  <c r="W116"/>
  <c r="T116"/>
  <c r="R116"/>
  <c r="P116"/>
  <c r="M116"/>
  <c r="J116"/>
  <c r="H116"/>
  <c r="G116"/>
  <c r="CQ115"/>
  <c r="CO115"/>
  <c r="CM115"/>
  <c r="CK115"/>
  <c r="CH115"/>
  <c r="CI115" s="1"/>
  <c r="CF115"/>
  <c r="CD115"/>
  <c r="CG115" s="1"/>
  <c r="CA115"/>
  <c r="CB115" s="1"/>
  <c r="BY115"/>
  <c r="BW115"/>
  <c r="BT115"/>
  <c r="BQ115"/>
  <c r="BO115"/>
  <c r="BM115"/>
  <c r="BJ115"/>
  <c r="BG115"/>
  <c r="BE115"/>
  <c r="BD115"/>
  <c r="AT115"/>
  <c r="AY115" s="1"/>
  <c r="AZ115" s="1"/>
  <c r="AR115"/>
  <c r="AP115"/>
  <c r="AN115"/>
  <c r="AK115"/>
  <c r="AI115"/>
  <c r="AG115"/>
  <c r="AD115"/>
  <c r="AB115"/>
  <c r="Z115"/>
  <c r="W115"/>
  <c r="T115"/>
  <c r="R115"/>
  <c r="P115"/>
  <c r="M115"/>
  <c r="J115"/>
  <c r="H115"/>
  <c r="G115"/>
  <c r="CQ114"/>
  <c r="CO114"/>
  <c r="CM114"/>
  <c r="CK114"/>
  <c r="CH114"/>
  <c r="CI114" s="1"/>
  <c r="CF114"/>
  <c r="CD114"/>
  <c r="CG114" s="1"/>
  <c r="CA114"/>
  <c r="CB114" s="1"/>
  <c r="BY114"/>
  <c r="BW114"/>
  <c r="BT114"/>
  <c r="BQ114"/>
  <c r="BO114"/>
  <c r="BM114"/>
  <c r="BJ114"/>
  <c r="BG114"/>
  <c r="BE114"/>
  <c r="BD114"/>
  <c r="AT114"/>
  <c r="AR114"/>
  <c r="AP114"/>
  <c r="AN114"/>
  <c r="AK114"/>
  <c r="AI114"/>
  <c r="AG114"/>
  <c r="AD114"/>
  <c r="AB114"/>
  <c r="Z114"/>
  <c r="W114"/>
  <c r="T114"/>
  <c r="R114"/>
  <c r="P114"/>
  <c r="M114"/>
  <c r="J114"/>
  <c r="H114"/>
  <c r="G114"/>
  <c r="CQ167"/>
  <c r="CO167"/>
  <c r="CM167"/>
  <c r="CK167"/>
  <c r="CH167"/>
  <c r="CI167" s="1"/>
  <c r="CF167"/>
  <c r="CD167"/>
  <c r="CG167" s="1"/>
  <c r="CA167"/>
  <c r="CB167" s="1"/>
  <c r="BY167"/>
  <c r="BW167"/>
  <c r="BT167"/>
  <c r="BQ167"/>
  <c r="BO167"/>
  <c r="BM167"/>
  <c r="BJ167"/>
  <c r="BG167"/>
  <c r="BE167"/>
  <c r="BD167"/>
  <c r="AT167"/>
  <c r="AR167"/>
  <c r="AP167"/>
  <c r="AN167"/>
  <c r="AK167"/>
  <c r="AI167"/>
  <c r="AG167"/>
  <c r="AD167"/>
  <c r="AB167"/>
  <c r="Z167"/>
  <c r="W167"/>
  <c r="T167"/>
  <c r="R167"/>
  <c r="P167"/>
  <c r="M167"/>
  <c r="J167"/>
  <c r="H167"/>
  <c r="G167"/>
  <c r="CQ113"/>
  <c r="CO113"/>
  <c r="CM113"/>
  <c r="CK113"/>
  <c r="CH113"/>
  <c r="CI113" s="1"/>
  <c r="CF113"/>
  <c r="CD113"/>
  <c r="CG113" s="1"/>
  <c r="CA113"/>
  <c r="CB113" s="1"/>
  <c r="BY113"/>
  <c r="BW113"/>
  <c r="BT113"/>
  <c r="BQ113"/>
  <c r="BO113"/>
  <c r="BM113"/>
  <c r="BJ113"/>
  <c r="BG113"/>
  <c r="BE113"/>
  <c r="BD113"/>
  <c r="AT113"/>
  <c r="AR113"/>
  <c r="AP113"/>
  <c r="AN113"/>
  <c r="AK113"/>
  <c r="AI113"/>
  <c r="AG113"/>
  <c r="AD113"/>
  <c r="AB113"/>
  <c r="Z113"/>
  <c r="W113"/>
  <c r="T113"/>
  <c r="R113"/>
  <c r="P113"/>
  <c r="M113"/>
  <c r="J113"/>
  <c r="H113"/>
  <c r="G113"/>
  <c r="CQ111"/>
  <c r="CO111"/>
  <c r="CM111"/>
  <c r="CK111"/>
  <c r="CH111"/>
  <c r="CI111" s="1"/>
  <c r="CF111"/>
  <c r="CD111"/>
  <c r="CG111" s="1"/>
  <c r="CA111"/>
  <c r="CB111" s="1"/>
  <c r="BY111"/>
  <c r="BW111"/>
  <c r="BT111"/>
  <c r="BQ111"/>
  <c r="BO111"/>
  <c r="BM111"/>
  <c r="BJ111"/>
  <c r="BG111"/>
  <c r="BE111"/>
  <c r="BD111"/>
  <c r="AT111"/>
  <c r="AY111" s="1"/>
  <c r="AZ111" s="1"/>
  <c r="AR111"/>
  <c r="AP111"/>
  <c r="AN111"/>
  <c r="AK111"/>
  <c r="AI111"/>
  <c r="AG111"/>
  <c r="AD111"/>
  <c r="AB111"/>
  <c r="Z111"/>
  <c r="W111"/>
  <c r="T111"/>
  <c r="R111"/>
  <c r="P111"/>
  <c r="M111"/>
  <c r="J111"/>
  <c r="H111"/>
  <c r="G111"/>
  <c r="CQ110"/>
  <c r="CO110"/>
  <c r="CM110"/>
  <c r="CK110"/>
  <c r="CH110"/>
  <c r="CI110" s="1"/>
  <c r="CF110"/>
  <c r="CD110"/>
  <c r="CG110" s="1"/>
  <c r="CA110"/>
  <c r="CB110" s="1"/>
  <c r="BY110"/>
  <c r="BW110"/>
  <c r="BT110"/>
  <c r="BQ110"/>
  <c r="BO110"/>
  <c r="BM110"/>
  <c r="BJ110"/>
  <c r="BG110"/>
  <c r="BE110"/>
  <c r="BD110"/>
  <c r="AT110"/>
  <c r="AR110"/>
  <c r="AP110"/>
  <c r="AN110"/>
  <c r="AK110"/>
  <c r="AI110"/>
  <c r="AG110"/>
  <c r="AD110"/>
  <c r="AB110"/>
  <c r="Z110"/>
  <c r="W110"/>
  <c r="T110"/>
  <c r="R110"/>
  <c r="P110"/>
  <c r="M110"/>
  <c r="J110"/>
  <c r="H110"/>
  <c r="G110"/>
  <c r="CQ108"/>
  <c r="CO108"/>
  <c r="CM108"/>
  <c r="CK108"/>
  <c r="CH108"/>
  <c r="CI108" s="1"/>
  <c r="CF108"/>
  <c r="CD108"/>
  <c r="CG108" s="1"/>
  <c r="CA108"/>
  <c r="CB108" s="1"/>
  <c r="BY108"/>
  <c r="BW108"/>
  <c r="BT108"/>
  <c r="BQ108"/>
  <c r="BO108"/>
  <c r="BM108"/>
  <c r="BJ108"/>
  <c r="BG108"/>
  <c r="BE108"/>
  <c r="BD108"/>
  <c r="AT108"/>
  <c r="AY108" s="1"/>
  <c r="AZ108" s="1"/>
  <c r="AR108"/>
  <c r="AP108"/>
  <c r="AN108"/>
  <c r="AK108"/>
  <c r="AI108"/>
  <c r="AG108"/>
  <c r="AD108"/>
  <c r="AB108"/>
  <c r="Z108"/>
  <c r="W108"/>
  <c r="T108"/>
  <c r="R108"/>
  <c r="P108"/>
  <c r="M108"/>
  <c r="J108"/>
  <c r="H108"/>
  <c r="G108"/>
  <c r="CQ107"/>
  <c r="CO107"/>
  <c r="CM107"/>
  <c r="CK107"/>
  <c r="CH107"/>
  <c r="CI107" s="1"/>
  <c r="CF107"/>
  <c r="CD107"/>
  <c r="CG107" s="1"/>
  <c r="CA107"/>
  <c r="CB107" s="1"/>
  <c r="BY107"/>
  <c r="BW107"/>
  <c r="BT107"/>
  <c r="BQ107"/>
  <c r="BO107"/>
  <c r="BM107"/>
  <c r="BJ107"/>
  <c r="BG107"/>
  <c r="BE107"/>
  <c r="BD107"/>
  <c r="AT107"/>
  <c r="AR107"/>
  <c r="AP107"/>
  <c r="AN107"/>
  <c r="AK107"/>
  <c r="AI107"/>
  <c r="AG107"/>
  <c r="AD107"/>
  <c r="AB107"/>
  <c r="Z107"/>
  <c r="W107"/>
  <c r="T107"/>
  <c r="R107"/>
  <c r="P107"/>
  <c r="M107"/>
  <c r="J107"/>
  <c r="H107"/>
  <c r="G107"/>
  <c r="CQ106"/>
  <c r="CO106"/>
  <c r="CM106"/>
  <c r="CK106"/>
  <c r="CH106"/>
  <c r="CI106" s="1"/>
  <c r="CF106"/>
  <c r="CD106"/>
  <c r="CG106" s="1"/>
  <c r="CA106"/>
  <c r="CB106" s="1"/>
  <c r="BY106"/>
  <c r="BW106"/>
  <c r="BT106"/>
  <c r="BQ106"/>
  <c r="BO106"/>
  <c r="BM106"/>
  <c r="BJ106"/>
  <c r="BG106"/>
  <c r="BE106"/>
  <c r="BD106"/>
  <c r="AT106"/>
  <c r="AY106" s="1"/>
  <c r="AZ106" s="1"/>
  <c r="AR106"/>
  <c r="AP106"/>
  <c r="AN106"/>
  <c r="AK106"/>
  <c r="AI106"/>
  <c r="AG106"/>
  <c r="AD106"/>
  <c r="AB106"/>
  <c r="Z106"/>
  <c r="W106"/>
  <c r="T106"/>
  <c r="R106"/>
  <c r="P106"/>
  <c r="M106"/>
  <c r="J106"/>
  <c r="H106"/>
  <c r="G106"/>
  <c r="CQ105"/>
  <c r="CO105"/>
  <c r="CM105"/>
  <c r="CK105"/>
  <c r="CH105"/>
  <c r="CI105" s="1"/>
  <c r="CF105"/>
  <c r="CD105"/>
  <c r="CG105" s="1"/>
  <c r="CA105"/>
  <c r="CB105" s="1"/>
  <c r="BY105"/>
  <c r="BW105"/>
  <c r="BT105"/>
  <c r="BQ105"/>
  <c r="BO105"/>
  <c r="BM105"/>
  <c r="BJ105"/>
  <c r="BG105"/>
  <c r="BE105"/>
  <c r="BD105"/>
  <c r="AT105"/>
  <c r="AR105"/>
  <c r="AP105"/>
  <c r="AN105"/>
  <c r="AK105"/>
  <c r="AI105"/>
  <c r="AG105"/>
  <c r="AD105"/>
  <c r="AB105"/>
  <c r="Z105"/>
  <c r="W105"/>
  <c r="T105"/>
  <c r="R105"/>
  <c r="P105"/>
  <c r="M105"/>
  <c r="J105"/>
  <c r="H105"/>
  <c r="G105"/>
  <c r="CQ104"/>
  <c r="CO104"/>
  <c r="CM104"/>
  <c r="CK104"/>
  <c r="CH104"/>
  <c r="CI104" s="1"/>
  <c r="CF104"/>
  <c r="CD104"/>
  <c r="CG104" s="1"/>
  <c r="CA104"/>
  <c r="CB104" s="1"/>
  <c r="BY104"/>
  <c r="BW104"/>
  <c r="BT104"/>
  <c r="BQ104"/>
  <c r="BO104"/>
  <c r="BM104"/>
  <c r="BJ104"/>
  <c r="BG104"/>
  <c r="BE104"/>
  <c r="BD104"/>
  <c r="AT104"/>
  <c r="AY104" s="1"/>
  <c r="AZ104" s="1"/>
  <c r="AR104"/>
  <c r="AP104"/>
  <c r="AN104"/>
  <c r="AK104"/>
  <c r="AI104"/>
  <c r="AG104"/>
  <c r="AD104"/>
  <c r="AB104"/>
  <c r="Z104"/>
  <c r="W104"/>
  <c r="T104"/>
  <c r="R104"/>
  <c r="P104"/>
  <c r="M104"/>
  <c r="J104"/>
  <c r="H104"/>
  <c r="G104"/>
  <c r="CQ103"/>
  <c r="CO103"/>
  <c r="CM103"/>
  <c r="CK103"/>
  <c r="CH103"/>
  <c r="CI103" s="1"/>
  <c r="CF103"/>
  <c r="CD103"/>
  <c r="CG103" s="1"/>
  <c r="CA103"/>
  <c r="CB103" s="1"/>
  <c r="BY103"/>
  <c r="BW103"/>
  <c r="BT103"/>
  <c r="BQ103"/>
  <c r="BO103"/>
  <c r="BM103"/>
  <c r="BJ103"/>
  <c r="BG103"/>
  <c r="BE103"/>
  <c r="BD103"/>
  <c r="AT103"/>
  <c r="AY103" s="1"/>
  <c r="AZ103" s="1"/>
  <c r="AR103"/>
  <c r="AP103"/>
  <c r="AN103"/>
  <c r="AK103"/>
  <c r="AI103"/>
  <c r="AG103"/>
  <c r="AD103"/>
  <c r="AB103"/>
  <c r="Z103"/>
  <c r="W103"/>
  <c r="T103"/>
  <c r="R103"/>
  <c r="P103"/>
  <c r="M103"/>
  <c r="J103"/>
  <c r="H103"/>
  <c r="G103"/>
  <c r="CQ102"/>
  <c r="CO102"/>
  <c r="CM102"/>
  <c r="CK102"/>
  <c r="CH102"/>
  <c r="CI102" s="1"/>
  <c r="CF102"/>
  <c r="CD102"/>
  <c r="CG102" s="1"/>
  <c r="CA102"/>
  <c r="CB102" s="1"/>
  <c r="BY102"/>
  <c r="BW102"/>
  <c r="BT102"/>
  <c r="BQ102"/>
  <c r="BO102"/>
  <c r="BM102"/>
  <c r="BJ102"/>
  <c r="BG102"/>
  <c r="BE102"/>
  <c r="BD102"/>
  <c r="AT102"/>
  <c r="AY102" s="1"/>
  <c r="AZ102" s="1"/>
  <c r="AR102"/>
  <c r="AP102"/>
  <c r="AN102"/>
  <c r="AK102"/>
  <c r="AI102"/>
  <c r="AG102"/>
  <c r="AD102"/>
  <c r="AB102"/>
  <c r="Z102"/>
  <c r="W102"/>
  <c r="T102"/>
  <c r="R102"/>
  <c r="P102"/>
  <c r="M102"/>
  <c r="J102"/>
  <c r="H102"/>
  <c r="G102"/>
  <c r="CQ101"/>
  <c r="CO101"/>
  <c r="CM101"/>
  <c r="CK101"/>
  <c r="CH101"/>
  <c r="CI101" s="1"/>
  <c r="CF101"/>
  <c r="CD101"/>
  <c r="CG101" s="1"/>
  <c r="CA101"/>
  <c r="CB101" s="1"/>
  <c r="BY101"/>
  <c r="BW101"/>
  <c r="BT101"/>
  <c r="BQ101"/>
  <c r="BO101"/>
  <c r="BM101"/>
  <c r="BJ101"/>
  <c r="BG101"/>
  <c r="BE101"/>
  <c r="BD101"/>
  <c r="AT101"/>
  <c r="AY101" s="1"/>
  <c r="AZ101" s="1"/>
  <c r="AR101"/>
  <c r="AP101"/>
  <c r="AN101"/>
  <c r="AK101"/>
  <c r="AI101"/>
  <c r="AG101"/>
  <c r="AD101"/>
  <c r="AB101"/>
  <c r="Z101"/>
  <c r="W101"/>
  <c r="T101"/>
  <c r="R101"/>
  <c r="P101"/>
  <c r="M101"/>
  <c r="J101"/>
  <c r="H101"/>
  <c r="G101"/>
  <c r="CQ100"/>
  <c r="CO100"/>
  <c r="CM100"/>
  <c r="CK100"/>
  <c r="CH100"/>
  <c r="CI100" s="1"/>
  <c r="CF100"/>
  <c r="CD100"/>
  <c r="CG100" s="1"/>
  <c r="CA100"/>
  <c r="CB100" s="1"/>
  <c r="BY100"/>
  <c r="BW100"/>
  <c r="BT100"/>
  <c r="BQ100"/>
  <c r="BO100"/>
  <c r="BM100"/>
  <c r="BJ100"/>
  <c r="BG100"/>
  <c r="BE100"/>
  <c r="BD100"/>
  <c r="AT100"/>
  <c r="AY100" s="1"/>
  <c r="AZ100" s="1"/>
  <c r="AR100"/>
  <c r="AP100"/>
  <c r="AN100"/>
  <c r="AK100"/>
  <c r="AI100"/>
  <c r="AG100"/>
  <c r="AD100"/>
  <c r="AB100"/>
  <c r="Z100"/>
  <c r="W100"/>
  <c r="T100"/>
  <c r="R100"/>
  <c r="P100"/>
  <c r="M100"/>
  <c r="J100"/>
  <c r="H100"/>
  <c r="G100"/>
  <c r="CQ99"/>
  <c r="CO99"/>
  <c r="CM99"/>
  <c r="CK99"/>
  <c r="CH99"/>
  <c r="CI99" s="1"/>
  <c r="CF99"/>
  <c r="CD99"/>
  <c r="CG99" s="1"/>
  <c r="CA99"/>
  <c r="CB99" s="1"/>
  <c r="BY99"/>
  <c r="BW99"/>
  <c r="BT99"/>
  <c r="BQ99"/>
  <c r="BO99"/>
  <c r="BM99"/>
  <c r="BJ99"/>
  <c r="BG99"/>
  <c r="BE99"/>
  <c r="BD99"/>
  <c r="AT99"/>
  <c r="AY99" s="1"/>
  <c r="AZ99" s="1"/>
  <c r="AR99"/>
  <c r="AP99"/>
  <c r="AN99"/>
  <c r="AK99"/>
  <c r="AI99"/>
  <c r="AG99"/>
  <c r="AD99"/>
  <c r="AB99"/>
  <c r="Z99"/>
  <c r="W99"/>
  <c r="T99"/>
  <c r="R99"/>
  <c r="P99"/>
  <c r="M99"/>
  <c r="J99"/>
  <c r="H99"/>
  <c r="G99"/>
  <c r="CQ97"/>
  <c r="CO97"/>
  <c r="CM97"/>
  <c r="CK97"/>
  <c r="CH97"/>
  <c r="CI97" s="1"/>
  <c r="CF97"/>
  <c r="CD97"/>
  <c r="CG97" s="1"/>
  <c r="CA97"/>
  <c r="CB97" s="1"/>
  <c r="BY97"/>
  <c r="BW97"/>
  <c r="BT97"/>
  <c r="BQ97"/>
  <c r="BO97"/>
  <c r="BM97"/>
  <c r="BJ97"/>
  <c r="BG97"/>
  <c r="BE97"/>
  <c r="BD97"/>
  <c r="AT97"/>
  <c r="AR97"/>
  <c r="AP97"/>
  <c r="AN97"/>
  <c r="AK97"/>
  <c r="AI97"/>
  <c r="AG97"/>
  <c r="AD97"/>
  <c r="AB97"/>
  <c r="Z97"/>
  <c r="W97"/>
  <c r="T97"/>
  <c r="R97"/>
  <c r="P97"/>
  <c r="M97"/>
  <c r="J97"/>
  <c r="H97"/>
  <c r="G97"/>
  <c r="CQ96"/>
  <c r="CO96"/>
  <c r="CM96"/>
  <c r="CK96"/>
  <c r="CH96"/>
  <c r="CI96" s="1"/>
  <c r="CF96"/>
  <c r="CD96"/>
  <c r="CG96" s="1"/>
  <c r="CA96"/>
  <c r="CB96" s="1"/>
  <c r="BY96"/>
  <c r="BW96"/>
  <c r="BT96"/>
  <c r="BQ96"/>
  <c r="BO96"/>
  <c r="BM96"/>
  <c r="BJ96"/>
  <c r="BG96"/>
  <c r="BE96"/>
  <c r="BD96"/>
  <c r="AT96"/>
  <c r="AY96" s="1"/>
  <c r="AZ96" s="1"/>
  <c r="AR96"/>
  <c r="AP96"/>
  <c r="AN96"/>
  <c r="AK96"/>
  <c r="AI96"/>
  <c r="AG96"/>
  <c r="AD96"/>
  <c r="AB96"/>
  <c r="Z96"/>
  <c r="W96"/>
  <c r="T96"/>
  <c r="R96"/>
  <c r="P96"/>
  <c r="M96"/>
  <c r="J96"/>
  <c r="H96"/>
  <c r="G96"/>
  <c r="CQ94"/>
  <c r="CO94"/>
  <c r="CM94"/>
  <c r="CK94"/>
  <c r="CH94"/>
  <c r="CI94" s="1"/>
  <c r="CF94"/>
  <c r="CD94"/>
  <c r="CG94" s="1"/>
  <c r="CA94"/>
  <c r="CB94" s="1"/>
  <c r="BY94"/>
  <c r="BW94"/>
  <c r="BT94"/>
  <c r="BQ94"/>
  <c r="BO94"/>
  <c r="BM94"/>
  <c r="BJ94"/>
  <c r="BG94"/>
  <c r="BE94"/>
  <c r="BD94"/>
  <c r="AT94"/>
  <c r="AR94"/>
  <c r="AP94"/>
  <c r="AN94"/>
  <c r="AK94"/>
  <c r="AI94"/>
  <c r="AG94"/>
  <c r="AD94"/>
  <c r="AB94"/>
  <c r="Z94"/>
  <c r="W94"/>
  <c r="T94"/>
  <c r="R94"/>
  <c r="P94"/>
  <c r="M94"/>
  <c r="J94"/>
  <c r="H94"/>
  <c r="G94"/>
  <c r="CQ93"/>
  <c r="CO93"/>
  <c r="CM93"/>
  <c r="CK93"/>
  <c r="CH93"/>
  <c r="CI93" s="1"/>
  <c r="CF93"/>
  <c r="CD93"/>
  <c r="CG93" s="1"/>
  <c r="CA93"/>
  <c r="CB93" s="1"/>
  <c r="BY93"/>
  <c r="BW93"/>
  <c r="BT93"/>
  <c r="BQ93"/>
  <c r="BO93"/>
  <c r="BM93"/>
  <c r="BJ93"/>
  <c r="BG93"/>
  <c r="BE93"/>
  <c r="BD93"/>
  <c r="AT93"/>
  <c r="AY93" s="1"/>
  <c r="AZ93" s="1"/>
  <c r="AR93"/>
  <c r="AP93"/>
  <c r="AN93"/>
  <c r="AK93"/>
  <c r="AI93"/>
  <c r="AG93"/>
  <c r="AD93"/>
  <c r="AB93"/>
  <c r="Z93"/>
  <c r="W93"/>
  <c r="T93"/>
  <c r="R93"/>
  <c r="P93"/>
  <c r="M93"/>
  <c r="J93"/>
  <c r="H93"/>
  <c r="G93"/>
  <c r="CQ92"/>
  <c r="CO92"/>
  <c r="CM92"/>
  <c r="CK92"/>
  <c r="CH92"/>
  <c r="CI92" s="1"/>
  <c r="CF92"/>
  <c r="CD92"/>
  <c r="CG92" s="1"/>
  <c r="CA92"/>
  <c r="CB92" s="1"/>
  <c r="BY92"/>
  <c r="BW92"/>
  <c r="BT92"/>
  <c r="BQ92"/>
  <c r="BO92"/>
  <c r="BM92"/>
  <c r="BJ92"/>
  <c r="BG92"/>
  <c r="BE92"/>
  <c r="BD92"/>
  <c r="AT92"/>
  <c r="AR92"/>
  <c r="AP92"/>
  <c r="AN92"/>
  <c r="AK92"/>
  <c r="AI92"/>
  <c r="AG92"/>
  <c r="AD92"/>
  <c r="AB92"/>
  <c r="Z92"/>
  <c r="W92"/>
  <c r="T92"/>
  <c r="R92"/>
  <c r="P92"/>
  <c r="M92"/>
  <c r="J92"/>
  <c r="H92"/>
  <c r="G92"/>
  <c r="CQ91"/>
  <c r="CO91"/>
  <c r="CM91"/>
  <c r="CK91"/>
  <c r="CH91"/>
  <c r="CI91" s="1"/>
  <c r="CF91"/>
  <c r="CD91"/>
  <c r="CG91" s="1"/>
  <c r="CA91"/>
  <c r="CB91" s="1"/>
  <c r="BY91"/>
  <c r="BW91"/>
  <c r="BT91"/>
  <c r="BQ91"/>
  <c r="BO91"/>
  <c r="BM91"/>
  <c r="BJ91"/>
  <c r="BG91"/>
  <c r="BE91"/>
  <c r="BD91"/>
  <c r="AT91"/>
  <c r="AY91" s="1"/>
  <c r="AZ91" s="1"/>
  <c r="AR91"/>
  <c r="AP91"/>
  <c r="AN91"/>
  <c r="AK91"/>
  <c r="AI91"/>
  <c r="AG91"/>
  <c r="AD91"/>
  <c r="AB91"/>
  <c r="Z91"/>
  <c r="W91"/>
  <c r="T91"/>
  <c r="R91"/>
  <c r="P91"/>
  <c r="M91"/>
  <c r="J91"/>
  <c r="H91"/>
  <c r="G91"/>
  <c r="CQ90"/>
  <c r="CO90"/>
  <c r="CM90"/>
  <c r="CK90"/>
  <c r="CH90"/>
  <c r="CI90" s="1"/>
  <c r="CF90"/>
  <c r="CD90"/>
  <c r="CG90" s="1"/>
  <c r="CA90"/>
  <c r="CB90" s="1"/>
  <c r="BY90"/>
  <c r="BW90"/>
  <c r="BT90"/>
  <c r="BQ90"/>
  <c r="BO90"/>
  <c r="BM90"/>
  <c r="BJ90"/>
  <c r="BG90"/>
  <c r="BE90"/>
  <c r="BD90"/>
  <c r="AT90"/>
  <c r="AR90"/>
  <c r="AP90"/>
  <c r="AN90"/>
  <c r="AK90"/>
  <c r="AI90"/>
  <c r="AG90"/>
  <c r="AD90"/>
  <c r="AB90"/>
  <c r="Z90"/>
  <c r="W90"/>
  <c r="T90"/>
  <c r="R90"/>
  <c r="P90"/>
  <c r="M90"/>
  <c r="J90"/>
  <c r="H90"/>
  <c r="G90"/>
  <c r="CQ95"/>
  <c r="CO95"/>
  <c r="CM95"/>
  <c r="CK95"/>
  <c r="CH95"/>
  <c r="CI95" s="1"/>
  <c r="CF95"/>
  <c r="CD95"/>
  <c r="CG95" s="1"/>
  <c r="CA95"/>
  <c r="CB95" s="1"/>
  <c r="BY95"/>
  <c r="BW95"/>
  <c r="BT95"/>
  <c r="BQ95"/>
  <c r="BO95"/>
  <c r="BM95"/>
  <c r="BJ95"/>
  <c r="BG95"/>
  <c r="BE95"/>
  <c r="BD95"/>
  <c r="AT95"/>
  <c r="AR95"/>
  <c r="AP95"/>
  <c r="AN95"/>
  <c r="AK95"/>
  <c r="AI95"/>
  <c r="AG95"/>
  <c r="AD95"/>
  <c r="AB95"/>
  <c r="Z95"/>
  <c r="W95"/>
  <c r="T95"/>
  <c r="R95"/>
  <c r="P95"/>
  <c r="M95"/>
  <c r="J95"/>
  <c r="H95"/>
  <c r="G95"/>
  <c r="AV95" l="1"/>
  <c r="AY95"/>
  <c r="AZ95" s="1"/>
  <c r="AV90"/>
  <c r="AY90"/>
  <c r="AZ90" s="1"/>
  <c r="AV92"/>
  <c r="AY92"/>
  <c r="AZ92" s="1"/>
  <c r="AV94"/>
  <c r="AY94"/>
  <c r="AZ94" s="1"/>
  <c r="AV97"/>
  <c r="AY97"/>
  <c r="AZ97" s="1"/>
  <c r="AV105"/>
  <c r="AY105"/>
  <c r="AZ105" s="1"/>
  <c r="AV107"/>
  <c r="AY107"/>
  <c r="AZ107" s="1"/>
  <c r="AV110"/>
  <c r="AY110"/>
  <c r="AZ110" s="1"/>
  <c r="AV113"/>
  <c r="AY113"/>
  <c r="AZ113" s="1"/>
  <c r="AV114"/>
  <c r="AY114"/>
  <c r="AZ114" s="1"/>
  <c r="AW130"/>
  <c r="AX130" s="1"/>
  <c r="AW117"/>
  <c r="AX117" s="1"/>
  <c r="AW128"/>
  <c r="AX128" s="1"/>
  <c r="AW118"/>
  <c r="AX118" s="1"/>
  <c r="AW131"/>
  <c r="AX131" s="1"/>
  <c r="AW129"/>
  <c r="AX129" s="1"/>
  <c r="AW127"/>
  <c r="AX127" s="1"/>
  <c r="CP95"/>
  <c r="CT95"/>
  <c r="CP90"/>
  <c r="CT90"/>
  <c r="CP91"/>
  <c r="CT91"/>
  <c r="CP92"/>
  <c r="CT92"/>
  <c r="CP93"/>
  <c r="CT93"/>
  <c r="CP94"/>
  <c r="CT94"/>
  <c r="CP96"/>
  <c r="CT96"/>
  <c r="CP97"/>
  <c r="CT97"/>
  <c r="CP99"/>
  <c r="CT99"/>
  <c r="CP100"/>
  <c r="CT100"/>
  <c r="CP101"/>
  <c r="CT101"/>
  <c r="CP102"/>
  <c r="CT102"/>
  <c r="CP103"/>
  <c r="CT103"/>
  <c r="CP104"/>
  <c r="CT104"/>
  <c r="CP105"/>
  <c r="CT105"/>
  <c r="CP106"/>
  <c r="CT106"/>
  <c r="CP107"/>
  <c r="CT107"/>
  <c r="CP108"/>
  <c r="CT108"/>
  <c r="CP110"/>
  <c r="CT110"/>
  <c r="CP111"/>
  <c r="CT111"/>
  <c r="CP113"/>
  <c r="CT113"/>
  <c r="CP167"/>
  <c r="CT167"/>
  <c r="CP114"/>
  <c r="CT114"/>
  <c r="CP115"/>
  <c r="CT115"/>
  <c r="CP116"/>
  <c r="CT116"/>
  <c r="DA130"/>
  <c r="CY130"/>
  <c r="DA128"/>
  <c r="CY128"/>
  <c r="DA118"/>
  <c r="CU131"/>
  <c r="CV131"/>
  <c r="CU129"/>
  <c r="CV129"/>
  <c r="DA131"/>
  <c r="DA129"/>
  <c r="DA127"/>
  <c r="DA117"/>
  <c r="CY117"/>
  <c r="CU130"/>
  <c r="CV130"/>
  <c r="CU128"/>
  <c r="CV128"/>
  <c r="CU127"/>
  <c r="CV127"/>
  <c r="CU118"/>
  <c r="CV118"/>
  <c r="CU117"/>
  <c r="CV117"/>
  <c r="CX95"/>
  <c r="CX90"/>
  <c r="CX91"/>
  <c r="CX92"/>
  <c r="CX93"/>
  <c r="CX94"/>
  <c r="CX96"/>
  <c r="CX97"/>
  <c r="CX99"/>
  <c r="CX100"/>
  <c r="CX101"/>
  <c r="CX102"/>
  <c r="CX103"/>
  <c r="CX104"/>
  <c r="CX105"/>
  <c r="CX106"/>
  <c r="CX107"/>
  <c r="CX108"/>
  <c r="CX110"/>
  <c r="CX111"/>
  <c r="CX113"/>
  <c r="CX167"/>
  <c r="CX114"/>
  <c r="CX115"/>
  <c r="CX116"/>
  <c r="AU131"/>
  <c r="CR118"/>
  <c r="CR127"/>
  <c r="CY127" s="1"/>
  <c r="AU118"/>
  <c r="CR131"/>
  <c r="CY131" s="1"/>
  <c r="CR130"/>
  <c r="AU130"/>
  <c r="CR129"/>
  <c r="AU129"/>
  <c r="CR128"/>
  <c r="AU128"/>
  <c r="AU117"/>
  <c r="CR117"/>
  <c r="AU111"/>
  <c r="AU106"/>
  <c r="AV99"/>
  <c r="AV101"/>
  <c r="AV91"/>
  <c r="AV93"/>
  <c r="AV96"/>
  <c r="AV100"/>
  <c r="AV102"/>
  <c r="AV103"/>
  <c r="AV104"/>
  <c r="AV106"/>
  <c r="AV108"/>
  <c r="AV111"/>
  <c r="AV115"/>
  <c r="AV116"/>
  <c r="S90"/>
  <c r="AL90"/>
  <c r="AE91"/>
  <c r="AJ91"/>
  <c r="AE92"/>
  <c r="AJ92"/>
  <c r="AE93"/>
  <c r="AJ93"/>
  <c r="AE94"/>
  <c r="AJ94"/>
  <c r="AE96"/>
  <c r="AJ96"/>
  <c r="AE97"/>
  <c r="AJ97"/>
  <c r="AE99"/>
  <c r="AJ99"/>
  <c r="U100"/>
  <c r="AE101"/>
  <c r="AJ101"/>
  <c r="AE103"/>
  <c r="AQ90"/>
  <c r="S95"/>
  <c r="AL95"/>
  <c r="AJ103"/>
  <c r="U104"/>
  <c r="BR104"/>
  <c r="AC105"/>
  <c r="AC106"/>
  <c r="AC107"/>
  <c r="AC108"/>
  <c r="AC110"/>
  <c r="AC111"/>
  <c r="AC113"/>
  <c r="AC167"/>
  <c r="AC114"/>
  <c r="AC115"/>
  <c r="S116"/>
  <c r="AL116"/>
  <c r="AQ116"/>
  <c r="BP116"/>
  <c r="AQ95"/>
  <c r="BR101"/>
  <c r="S102"/>
  <c r="AL102"/>
  <c r="AQ102"/>
  <c r="BP102"/>
  <c r="S91"/>
  <c r="S92"/>
  <c r="S93"/>
  <c r="S94"/>
  <c r="S96"/>
  <c r="S97"/>
  <c r="S99"/>
  <c r="AC100"/>
  <c r="S101"/>
  <c r="S103"/>
  <c r="BP103"/>
  <c r="AC104"/>
  <c r="U95"/>
  <c r="AC95"/>
  <c r="U90"/>
  <c r="AC90"/>
  <c r="AC91"/>
  <c r="AC92"/>
  <c r="AC93"/>
  <c r="AC94"/>
  <c r="AC96"/>
  <c r="AC97"/>
  <c r="AC99"/>
  <c r="S100"/>
  <c r="AL100"/>
  <c r="AQ100"/>
  <c r="AC101"/>
  <c r="BP101"/>
  <c r="U102"/>
  <c r="AC102"/>
  <c r="BR102"/>
  <c r="AC103"/>
  <c r="S104"/>
  <c r="AL104"/>
  <c r="AQ104"/>
  <c r="BP104"/>
  <c r="S105"/>
  <c r="AE105"/>
  <c r="AJ105"/>
  <c r="BP105"/>
  <c r="S106"/>
  <c r="AE106"/>
  <c r="AJ106"/>
  <c r="BP106"/>
  <c r="S107"/>
  <c r="AE107"/>
  <c r="AJ107"/>
  <c r="BP107"/>
  <c r="S108"/>
  <c r="AE108"/>
  <c r="AJ108"/>
  <c r="BP108"/>
  <c r="S110"/>
  <c r="AE110"/>
  <c r="AJ110"/>
  <c r="BP110"/>
  <c r="S111"/>
  <c r="AE111"/>
  <c r="AJ111"/>
  <c r="BP111"/>
  <c r="S113"/>
  <c r="AE113"/>
  <c r="AJ113"/>
  <c r="BP113"/>
  <c r="S167"/>
  <c r="AE167"/>
  <c r="AJ167"/>
  <c r="BP167"/>
  <c r="S114"/>
  <c r="AE114"/>
  <c r="AJ114"/>
  <c r="BP114"/>
  <c r="S115"/>
  <c r="AE115"/>
  <c r="AJ115"/>
  <c r="BP115"/>
  <c r="U116"/>
  <c r="AC116"/>
  <c r="BR116"/>
  <c r="BP99"/>
  <c r="BP100"/>
  <c r="BP90"/>
  <c r="BP91"/>
  <c r="BP92"/>
  <c r="BP93"/>
  <c r="BP94"/>
  <c r="BP96"/>
  <c r="BP97"/>
  <c r="BR99"/>
  <c r="BP95"/>
  <c r="BR100"/>
  <c r="AS95"/>
  <c r="AE95"/>
  <c r="AJ95"/>
  <c r="BR95"/>
  <c r="CN95"/>
  <c r="AS90"/>
  <c r="AS100"/>
  <c r="AS102"/>
  <c r="AS104"/>
  <c r="AS116"/>
  <c r="CS128"/>
  <c r="CS127"/>
  <c r="CS118"/>
  <c r="CS131"/>
  <c r="CS129"/>
  <c r="AE90"/>
  <c r="AJ90"/>
  <c r="BR90"/>
  <c r="CN90"/>
  <c r="U91"/>
  <c r="AL91"/>
  <c r="AQ91"/>
  <c r="BR91"/>
  <c r="CN91"/>
  <c r="U92"/>
  <c r="AL92"/>
  <c r="AQ92"/>
  <c r="BR92"/>
  <c r="CN92"/>
  <c r="U93"/>
  <c r="AL93"/>
  <c r="AQ93"/>
  <c r="BR93"/>
  <c r="CN93"/>
  <c r="U94"/>
  <c r="AL94"/>
  <c r="AQ94"/>
  <c r="BR94"/>
  <c r="CN94"/>
  <c r="U96"/>
  <c r="AL96"/>
  <c r="AQ96"/>
  <c r="BR96"/>
  <c r="CN96"/>
  <c r="U97"/>
  <c r="AL97"/>
  <c r="AQ97"/>
  <c r="BR97"/>
  <c r="CN97"/>
  <c r="U99"/>
  <c r="AL99"/>
  <c r="AQ99"/>
  <c r="BZ99"/>
  <c r="AE100"/>
  <c r="AJ100"/>
  <c r="BZ100"/>
  <c r="U101"/>
  <c r="AL101"/>
  <c r="AQ101"/>
  <c r="BZ101"/>
  <c r="AE102"/>
  <c r="AJ102"/>
  <c r="BZ102"/>
  <c r="U103"/>
  <c r="AL103"/>
  <c r="AQ103"/>
  <c r="BR103"/>
  <c r="CN103"/>
  <c r="AE104"/>
  <c r="AJ104"/>
  <c r="BZ104"/>
  <c r="U105"/>
  <c r="AL105"/>
  <c r="AQ105"/>
  <c r="BR105"/>
  <c r="CN105"/>
  <c r="U106"/>
  <c r="AL106"/>
  <c r="AQ106"/>
  <c r="BR106"/>
  <c r="CN106"/>
  <c r="U107"/>
  <c r="AL107"/>
  <c r="AQ107"/>
  <c r="BR107"/>
  <c r="CN107"/>
  <c r="U108"/>
  <c r="AL108"/>
  <c r="AQ108"/>
  <c r="BR108"/>
  <c r="CN108"/>
  <c r="U110"/>
  <c r="AL110"/>
  <c r="AQ110"/>
  <c r="BR110"/>
  <c r="CN110"/>
  <c r="U111"/>
  <c r="AL111"/>
  <c r="AQ111"/>
  <c r="BR111"/>
  <c r="CN111"/>
  <c r="U113"/>
  <c r="AL113"/>
  <c r="AQ113"/>
  <c r="BR113"/>
  <c r="CN113"/>
  <c r="U167"/>
  <c r="AL167"/>
  <c r="AQ167"/>
  <c r="BR167"/>
  <c r="CN167"/>
  <c r="U114"/>
  <c r="AL114"/>
  <c r="AQ114"/>
  <c r="BR114"/>
  <c r="CN114"/>
  <c r="U115"/>
  <c r="AL115"/>
  <c r="AQ115"/>
  <c r="BR115"/>
  <c r="CN115"/>
  <c r="AE116"/>
  <c r="AJ116"/>
  <c r="BZ116"/>
  <c r="AS91"/>
  <c r="AW91" s="1"/>
  <c r="AX91" s="1"/>
  <c r="AS92"/>
  <c r="AW92" s="1"/>
  <c r="AX92" s="1"/>
  <c r="AS93"/>
  <c r="AW93" s="1"/>
  <c r="AX93" s="1"/>
  <c r="AS94"/>
  <c r="AW94" s="1"/>
  <c r="AX94" s="1"/>
  <c r="AS96"/>
  <c r="AW96" s="1"/>
  <c r="AX96" s="1"/>
  <c r="AS97"/>
  <c r="AW97" s="1"/>
  <c r="AX97" s="1"/>
  <c r="AS99"/>
  <c r="AW99" s="1"/>
  <c r="AX99" s="1"/>
  <c r="AS101"/>
  <c r="AW101" s="1"/>
  <c r="AX101" s="1"/>
  <c r="AS103"/>
  <c r="AW103" s="1"/>
  <c r="AX103" s="1"/>
  <c r="AS105"/>
  <c r="AW105" s="1"/>
  <c r="AX105" s="1"/>
  <c r="AS106"/>
  <c r="AW106" s="1"/>
  <c r="AX106" s="1"/>
  <c r="AS107"/>
  <c r="AW107" s="1"/>
  <c r="AX107" s="1"/>
  <c r="AS108"/>
  <c r="AW108" s="1"/>
  <c r="AX108" s="1"/>
  <c r="AS110"/>
  <c r="AW110" s="1"/>
  <c r="AX110" s="1"/>
  <c r="AS111"/>
  <c r="AW111" s="1"/>
  <c r="AX111" s="1"/>
  <c r="AS113"/>
  <c r="AW113" s="1"/>
  <c r="AX113" s="1"/>
  <c r="AS167"/>
  <c r="AW167" s="1"/>
  <c r="AX167" s="1"/>
  <c r="AS114"/>
  <c r="AW114" s="1"/>
  <c r="AX114" s="1"/>
  <c r="AS115"/>
  <c r="AW115" s="1"/>
  <c r="AX115" s="1"/>
  <c r="CS117"/>
  <c r="CS130"/>
  <c r="BZ90"/>
  <c r="BZ91"/>
  <c r="BZ92"/>
  <c r="BZ93"/>
  <c r="BZ94"/>
  <c r="BZ96"/>
  <c r="BZ97"/>
  <c r="CN99"/>
  <c r="CN100"/>
  <c r="CN101"/>
  <c r="CN102"/>
  <c r="BZ103"/>
  <c r="CN104"/>
  <c r="BZ105"/>
  <c r="BZ106"/>
  <c r="BZ107"/>
  <c r="BZ108"/>
  <c r="BZ110"/>
  <c r="BZ111"/>
  <c r="BZ113"/>
  <c r="AV167"/>
  <c r="BZ167"/>
  <c r="BZ114"/>
  <c r="BZ115"/>
  <c r="CN116"/>
  <c r="CS95"/>
  <c r="BZ95"/>
  <c r="CQ35"/>
  <c r="CO35"/>
  <c r="CM35"/>
  <c r="CK35"/>
  <c r="CH35"/>
  <c r="CI35" s="1"/>
  <c r="CF35"/>
  <c r="CD35"/>
  <c r="CG35" s="1"/>
  <c r="CA35"/>
  <c r="CB35" s="1"/>
  <c r="BY35"/>
  <c r="BW35"/>
  <c r="BT35"/>
  <c r="BQ35"/>
  <c r="BO35"/>
  <c r="BM35"/>
  <c r="BJ35"/>
  <c r="BG35"/>
  <c r="AT35"/>
  <c r="AR35"/>
  <c r="AP35"/>
  <c r="AN35"/>
  <c r="AK35"/>
  <c r="AI35"/>
  <c r="AG35"/>
  <c r="AD35"/>
  <c r="AB35"/>
  <c r="Z35"/>
  <c r="W35"/>
  <c r="T35"/>
  <c r="R35"/>
  <c r="P35"/>
  <c r="M35"/>
  <c r="J35"/>
  <c r="AV35" l="1"/>
  <c r="AY35"/>
  <c r="AZ35" s="1"/>
  <c r="AW104"/>
  <c r="AX104" s="1"/>
  <c r="AW100"/>
  <c r="AX100" s="1"/>
  <c r="AW95"/>
  <c r="AX95" s="1"/>
  <c r="AW116"/>
  <c r="AX116" s="1"/>
  <c r="AW102"/>
  <c r="AX102" s="1"/>
  <c r="AW90"/>
  <c r="AX90" s="1"/>
  <c r="CY129"/>
  <c r="CY118"/>
  <c r="DA116"/>
  <c r="DA114"/>
  <c r="CY114"/>
  <c r="DA113"/>
  <c r="CY110"/>
  <c r="DA110"/>
  <c r="DA107"/>
  <c r="CY105"/>
  <c r="DA105"/>
  <c r="CY103"/>
  <c r="DA103"/>
  <c r="CY101"/>
  <c r="DA101"/>
  <c r="CY99"/>
  <c r="DA99"/>
  <c r="CY96"/>
  <c r="DA96"/>
  <c r="CY93"/>
  <c r="DA93"/>
  <c r="CY91"/>
  <c r="DA91"/>
  <c r="CY95"/>
  <c r="DA95"/>
  <c r="CT35"/>
  <c r="DA115"/>
  <c r="CY115"/>
  <c r="CY111"/>
  <c r="DA111"/>
  <c r="CY108"/>
  <c r="DA108"/>
  <c r="CY106"/>
  <c r="DA106"/>
  <c r="CY104"/>
  <c r="DA104"/>
  <c r="CY102"/>
  <c r="DA102"/>
  <c r="DA100"/>
  <c r="DA97"/>
  <c r="CY94"/>
  <c r="DA94"/>
  <c r="CY92"/>
  <c r="DA92"/>
  <c r="CY90"/>
  <c r="DA90"/>
  <c r="CU116"/>
  <c r="CV116"/>
  <c r="CU115"/>
  <c r="CV115"/>
  <c r="CU114"/>
  <c r="CV114"/>
  <c r="CU167"/>
  <c r="CV167"/>
  <c r="CU113"/>
  <c r="CV113"/>
  <c r="CV111"/>
  <c r="CU111"/>
  <c r="CV110"/>
  <c r="CU110"/>
  <c r="CV108"/>
  <c r="CU108"/>
  <c r="CV107"/>
  <c r="CU107"/>
  <c r="CV106"/>
  <c r="CU106"/>
  <c r="CV105"/>
  <c r="CU105"/>
  <c r="CV104"/>
  <c r="CU104"/>
  <c r="CV103"/>
  <c r="CU103"/>
  <c r="CV102"/>
  <c r="CU102"/>
  <c r="CV101"/>
  <c r="CU101"/>
  <c r="CV100"/>
  <c r="CU100"/>
  <c r="CV99"/>
  <c r="CU99"/>
  <c r="CV97"/>
  <c r="CU97"/>
  <c r="CV96"/>
  <c r="CU96"/>
  <c r="CV94"/>
  <c r="CU94"/>
  <c r="CV93"/>
  <c r="CU93"/>
  <c r="CV92"/>
  <c r="CU92"/>
  <c r="CV91"/>
  <c r="CU91"/>
  <c r="CV90"/>
  <c r="CU90"/>
  <c r="CV95"/>
  <c r="CU95"/>
  <c r="CX35"/>
  <c r="CR35" s="1"/>
  <c r="AU100"/>
  <c r="CR108"/>
  <c r="AU108"/>
  <c r="CR116"/>
  <c r="CY116" s="1"/>
  <c r="AU116"/>
  <c r="CR115"/>
  <c r="AU115"/>
  <c r="AU114"/>
  <c r="CR114"/>
  <c r="CR113"/>
  <c r="CY113" s="1"/>
  <c r="AU113"/>
  <c r="CR111"/>
  <c r="CR110"/>
  <c r="AU110"/>
  <c r="CR107"/>
  <c r="AU107"/>
  <c r="CR106"/>
  <c r="AU105"/>
  <c r="CR105"/>
  <c r="CR104"/>
  <c r="AU104"/>
  <c r="AU103"/>
  <c r="CR103"/>
  <c r="CR102"/>
  <c r="AU102"/>
  <c r="CR101"/>
  <c r="AU101"/>
  <c r="CR100"/>
  <c r="CY100" s="1"/>
  <c r="CR99"/>
  <c r="AU99"/>
  <c r="CR97"/>
  <c r="AU97"/>
  <c r="CR96"/>
  <c r="AU96"/>
  <c r="CR95"/>
  <c r="AU95"/>
  <c r="AU94"/>
  <c r="CR94"/>
  <c r="CR93"/>
  <c r="AU93"/>
  <c r="CR92"/>
  <c r="AU92"/>
  <c r="CR91"/>
  <c r="AU91"/>
  <c r="CR90"/>
  <c r="AU90"/>
  <c r="AU167"/>
  <c r="U35"/>
  <c r="BR35"/>
  <c r="AC35"/>
  <c r="S35"/>
  <c r="AL35"/>
  <c r="AQ35"/>
  <c r="BP35"/>
  <c r="CS116"/>
  <c r="CS104"/>
  <c r="CS102"/>
  <c r="CS101"/>
  <c r="CS115"/>
  <c r="CS167"/>
  <c r="CS113"/>
  <c r="CS108"/>
  <c r="CS107"/>
  <c r="CS96"/>
  <c r="CS94"/>
  <c r="CS91"/>
  <c r="CN35"/>
  <c r="AS35"/>
  <c r="AW35" s="1"/>
  <c r="AX35" s="1"/>
  <c r="CS100"/>
  <c r="CS99"/>
  <c r="CS114"/>
  <c r="CS111"/>
  <c r="CS110"/>
  <c r="CS106"/>
  <c r="CS105"/>
  <c r="CS103"/>
  <c r="CS97"/>
  <c r="CS93"/>
  <c r="CS92"/>
  <c r="CS90"/>
  <c r="AE35"/>
  <c r="AJ35"/>
  <c r="BZ35"/>
  <c r="CP35"/>
  <c r="CR167"/>
  <c r="CY167" s="1"/>
  <c r="CQ34"/>
  <c r="CO34"/>
  <c r="CM34"/>
  <c r="CK34"/>
  <c r="CH34"/>
  <c r="CI34" s="1"/>
  <c r="CF34"/>
  <c r="CD34"/>
  <c r="CG34" s="1"/>
  <c r="CA34"/>
  <c r="CB34" s="1"/>
  <c r="BY34"/>
  <c r="BW34"/>
  <c r="BT34"/>
  <c r="BQ34"/>
  <c r="BO34"/>
  <c r="BM34"/>
  <c r="BJ34"/>
  <c r="BG34"/>
  <c r="AT34"/>
  <c r="AY34" s="1"/>
  <c r="AZ34" s="1"/>
  <c r="AR34"/>
  <c r="AP34"/>
  <c r="AN34"/>
  <c r="AK34"/>
  <c r="AI34"/>
  <c r="AG34"/>
  <c r="AD34"/>
  <c r="AB34"/>
  <c r="Z34"/>
  <c r="W34"/>
  <c r="T34"/>
  <c r="R34"/>
  <c r="P34"/>
  <c r="M34"/>
  <c r="J34"/>
  <c r="CQ33"/>
  <c r="CO33"/>
  <c r="CM33"/>
  <c r="CK33"/>
  <c r="CH33"/>
  <c r="CI33" s="1"/>
  <c r="CF33"/>
  <c r="CD33"/>
  <c r="CG33" s="1"/>
  <c r="CA33"/>
  <c r="CB33" s="1"/>
  <c r="BY33"/>
  <c r="BW33"/>
  <c r="BT33"/>
  <c r="BQ33"/>
  <c r="BO33"/>
  <c r="BM33"/>
  <c r="BJ33"/>
  <c r="BG33"/>
  <c r="AT33"/>
  <c r="AY33" s="1"/>
  <c r="AZ33" s="1"/>
  <c r="AR33"/>
  <c r="AP33"/>
  <c r="AN33"/>
  <c r="AK33"/>
  <c r="AI33"/>
  <c r="AG33"/>
  <c r="AD33"/>
  <c r="AB33"/>
  <c r="Z33"/>
  <c r="W33"/>
  <c r="T33"/>
  <c r="R33"/>
  <c r="P33"/>
  <c r="M33"/>
  <c r="J33"/>
  <c r="CQ32"/>
  <c r="CO32"/>
  <c r="CM32"/>
  <c r="CK32"/>
  <c r="CH32"/>
  <c r="CI32" s="1"/>
  <c r="CF32"/>
  <c r="CD32"/>
  <c r="CG32" s="1"/>
  <c r="CA32"/>
  <c r="CB32" s="1"/>
  <c r="BY32"/>
  <c r="BW32"/>
  <c r="BT32"/>
  <c r="BQ32"/>
  <c r="BO32"/>
  <c r="BM32"/>
  <c r="BJ32"/>
  <c r="BG32"/>
  <c r="AT32"/>
  <c r="AR32"/>
  <c r="AP32"/>
  <c r="AN32"/>
  <c r="AK32"/>
  <c r="AI32"/>
  <c r="AG32"/>
  <c r="AD32"/>
  <c r="AB32"/>
  <c r="Z32"/>
  <c r="W32"/>
  <c r="T32"/>
  <c r="R32"/>
  <c r="P32"/>
  <c r="M32"/>
  <c r="J32"/>
  <c r="CQ31"/>
  <c r="CO31"/>
  <c r="CM31"/>
  <c r="CK31"/>
  <c r="CH31"/>
  <c r="CI31" s="1"/>
  <c r="CF31"/>
  <c r="CD31"/>
  <c r="CG31" s="1"/>
  <c r="CA31"/>
  <c r="CB31" s="1"/>
  <c r="BY31"/>
  <c r="BW31"/>
  <c r="BT31"/>
  <c r="BQ31"/>
  <c r="BO31"/>
  <c r="BM31"/>
  <c r="BJ31"/>
  <c r="BG31"/>
  <c r="AT31"/>
  <c r="AY31" s="1"/>
  <c r="AZ31" s="1"/>
  <c r="AR31"/>
  <c r="AP31"/>
  <c r="AN31"/>
  <c r="AK31"/>
  <c r="AI31"/>
  <c r="AG31"/>
  <c r="AD31"/>
  <c r="AB31"/>
  <c r="Z31"/>
  <c r="W31"/>
  <c r="T31"/>
  <c r="R31"/>
  <c r="P31"/>
  <c r="M31"/>
  <c r="J31"/>
  <c r="AR30"/>
  <c r="AP30"/>
  <c r="AN30"/>
  <c r="AK30"/>
  <c r="AI30"/>
  <c r="AG30"/>
  <c r="AD30"/>
  <c r="AB30"/>
  <c r="Z30"/>
  <c r="W30"/>
  <c r="T30"/>
  <c r="R30"/>
  <c r="P30"/>
  <c r="M30"/>
  <c r="J30"/>
  <c r="CQ29"/>
  <c r="CO29"/>
  <c r="CM29"/>
  <c r="CK29"/>
  <c r="CH29"/>
  <c r="CI29" s="1"/>
  <c r="CF29"/>
  <c r="CD29"/>
  <c r="CG29" s="1"/>
  <c r="CA29"/>
  <c r="CB29" s="1"/>
  <c r="BY29"/>
  <c r="BW29"/>
  <c r="BT29"/>
  <c r="BQ29"/>
  <c r="BO29"/>
  <c r="BM29"/>
  <c r="BJ29"/>
  <c r="BG29"/>
  <c r="AT29"/>
  <c r="AY29" s="1"/>
  <c r="AZ29" s="1"/>
  <c r="AR29"/>
  <c r="AP29"/>
  <c r="AN29"/>
  <c r="AK29"/>
  <c r="AI29"/>
  <c r="AG29"/>
  <c r="AD29"/>
  <c r="AB29"/>
  <c r="Z29"/>
  <c r="W29"/>
  <c r="T29"/>
  <c r="R29"/>
  <c r="P29"/>
  <c r="M29"/>
  <c r="J29"/>
  <c r="CQ28"/>
  <c r="CO28"/>
  <c r="CM28"/>
  <c r="CK28"/>
  <c r="CH28"/>
  <c r="CI28" s="1"/>
  <c r="CF28"/>
  <c r="CD28"/>
  <c r="CG28" s="1"/>
  <c r="CA28"/>
  <c r="CB28" s="1"/>
  <c r="BY28"/>
  <c r="BW28"/>
  <c r="BT28"/>
  <c r="BQ28"/>
  <c r="BO28"/>
  <c r="BM28"/>
  <c r="BJ28"/>
  <c r="BG28"/>
  <c r="AT28"/>
  <c r="AR28"/>
  <c r="AP28"/>
  <c r="AN28"/>
  <c r="AK28"/>
  <c r="AI28"/>
  <c r="AG28"/>
  <c r="AD28"/>
  <c r="AB28"/>
  <c r="Z28"/>
  <c r="W28"/>
  <c r="T28"/>
  <c r="R28"/>
  <c r="P28"/>
  <c r="M28"/>
  <c r="J28"/>
  <c r="CQ27"/>
  <c r="CO27"/>
  <c r="CM27"/>
  <c r="CK27"/>
  <c r="CH27"/>
  <c r="CI27" s="1"/>
  <c r="CF27"/>
  <c r="CD27"/>
  <c r="CG27" s="1"/>
  <c r="CA27"/>
  <c r="CB27" s="1"/>
  <c r="BY27"/>
  <c r="BW27"/>
  <c r="BT27"/>
  <c r="BQ27"/>
  <c r="BO27"/>
  <c r="BM27"/>
  <c r="BJ27"/>
  <c r="BG27"/>
  <c r="AT27"/>
  <c r="AR27"/>
  <c r="AP27"/>
  <c r="AN27"/>
  <c r="AK27"/>
  <c r="AI27"/>
  <c r="AG27"/>
  <c r="AD27"/>
  <c r="AB27"/>
  <c r="Z27"/>
  <c r="W27"/>
  <c r="T27"/>
  <c r="R27"/>
  <c r="P27"/>
  <c r="M27"/>
  <c r="J27"/>
  <c r="CQ26"/>
  <c r="CO26"/>
  <c r="CM26"/>
  <c r="CK26"/>
  <c r="CH26"/>
  <c r="CI26" s="1"/>
  <c r="CF26"/>
  <c r="CD26"/>
  <c r="CG26" s="1"/>
  <c r="CA26"/>
  <c r="CB26" s="1"/>
  <c r="BY26"/>
  <c r="BW26"/>
  <c r="BT26"/>
  <c r="BQ26"/>
  <c r="BO26"/>
  <c r="BM26"/>
  <c r="BJ26"/>
  <c r="BG26"/>
  <c r="AT26"/>
  <c r="AY26" s="1"/>
  <c r="AZ26" s="1"/>
  <c r="AR26"/>
  <c r="AP26"/>
  <c r="AN26"/>
  <c r="AK26"/>
  <c r="AI26"/>
  <c r="AG26"/>
  <c r="AD26"/>
  <c r="AB26"/>
  <c r="Z26"/>
  <c r="W26"/>
  <c r="T26"/>
  <c r="R26"/>
  <c r="P26"/>
  <c r="M26"/>
  <c r="J26"/>
  <c r="CQ25"/>
  <c r="CO25"/>
  <c r="CM25"/>
  <c r="CK25"/>
  <c r="CH25"/>
  <c r="CI25" s="1"/>
  <c r="CF25"/>
  <c r="CD25"/>
  <c r="CG25" s="1"/>
  <c r="CA25"/>
  <c r="CB25" s="1"/>
  <c r="BY25"/>
  <c r="BW25"/>
  <c r="BT25"/>
  <c r="BQ25"/>
  <c r="BO25"/>
  <c r="BM25"/>
  <c r="BJ25"/>
  <c r="BG25"/>
  <c r="AT25"/>
  <c r="AY25" s="1"/>
  <c r="AZ25" s="1"/>
  <c r="AR25"/>
  <c r="AP25"/>
  <c r="AN25"/>
  <c r="AK25"/>
  <c r="AI25"/>
  <c r="AG25"/>
  <c r="AD25"/>
  <c r="AB25"/>
  <c r="Z25"/>
  <c r="W25"/>
  <c r="T25"/>
  <c r="R25"/>
  <c r="P25"/>
  <c r="M25"/>
  <c r="J25"/>
  <c r="CQ24"/>
  <c r="CO24"/>
  <c r="CM24"/>
  <c r="CK24"/>
  <c r="CH24"/>
  <c r="CI24" s="1"/>
  <c r="CF24"/>
  <c r="CD24"/>
  <c r="CG24" s="1"/>
  <c r="CA24"/>
  <c r="CB24" s="1"/>
  <c r="BY24"/>
  <c r="BW24"/>
  <c r="BT24"/>
  <c r="BQ24"/>
  <c r="BO24"/>
  <c r="BM24"/>
  <c r="BJ24"/>
  <c r="BG24"/>
  <c r="AT24"/>
  <c r="AY24" s="1"/>
  <c r="AZ24" s="1"/>
  <c r="AR24"/>
  <c r="AP24"/>
  <c r="AN24"/>
  <c r="AK24"/>
  <c r="AI24"/>
  <c r="AG24"/>
  <c r="AD24"/>
  <c r="AB24"/>
  <c r="Z24"/>
  <c r="W24"/>
  <c r="T24"/>
  <c r="R24"/>
  <c r="P24"/>
  <c r="M24"/>
  <c r="J24"/>
  <c r="CQ23"/>
  <c r="CO23"/>
  <c r="CM23"/>
  <c r="CK23"/>
  <c r="CH23"/>
  <c r="CI23" s="1"/>
  <c r="CF23"/>
  <c r="CD23"/>
  <c r="CG23" s="1"/>
  <c r="CA23"/>
  <c r="CB23" s="1"/>
  <c r="BY23"/>
  <c r="BW23"/>
  <c r="BT23"/>
  <c r="BQ23"/>
  <c r="BO23"/>
  <c r="BM23"/>
  <c r="BJ23"/>
  <c r="BG23"/>
  <c r="AT23"/>
  <c r="AY23" s="1"/>
  <c r="AZ23" s="1"/>
  <c r="AR23"/>
  <c r="AP23"/>
  <c r="AN23"/>
  <c r="AK23"/>
  <c r="AI23"/>
  <c r="AG23"/>
  <c r="AD23"/>
  <c r="AB23"/>
  <c r="Z23"/>
  <c r="W23"/>
  <c r="T23"/>
  <c r="R23"/>
  <c r="P23"/>
  <c r="M23"/>
  <c r="J23"/>
  <c r="CQ22"/>
  <c r="CO22"/>
  <c r="CM22"/>
  <c r="CK22"/>
  <c r="CH22"/>
  <c r="CI22" s="1"/>
  <c r="CF22"/>
  <c r="CD22"/>
  <c r="CG22" s="1"/>
  <c r="CA22"/>
  <c r="CB22" s="1"/>
  <c r="BY22"/>
  <c r="BW22"/>
  <c r="BT22"/>
  <c r="BQ22"/>
  <c r="BO22"/>
  <c r="BM22"/>
  <c r="BJ22"/>
  <c r="BG22"/>
  <c r="AT22"/>
  <c r="AY22" s="1"/>
  <c r="AZ22" s="1"/>
  <c r="AR22"/>
  <c r="AP22"/>
  <c r="AN22"/>
  <c r="AK22"/>
  <c r="AI22"/>
  <c r="AG22"/>
  <c r="AD22"/>
  <c r="AB22"/>
  <c r="Z22"/>
  <c r="W22"/>
  <c r="T22"/>
  <c r="R22"/>
  <c r="P22"/>
  <c r="M22"/>
  <c r="J22"/>
  <c r="CQ21"/>
  <c r="CO21"/>
  <c r="CM21"/>
  <c r="CK21"/>
  <c r="CH21"/>
  <c r="CI21" s="1"/>
  <c r="CF21"/>
  <c r="CD21"/>
  <c r="CG21" s="1"/>
  <c r="CA21"/>
  <c r="CB21" s="1"/>
  <c r="BY21"/>
  <c r="BW21"/>
  <c r="BT21"/>
  <c r="BQ21"/>
  <c r="BO21"/>
  <c r="BM21"/>
  <c r="BJ21"/>
  <c r="BG21"/>
  <c r="AT21"/>
  <c r="AY21" s="1"/>
  <c r="AZ21" s="1"/>
  <c r="AR21"/>
  <c r="AP21"/>
  <c r="AN21"/>
  <c r="AK21"/>
  <c r="AI21"/>
  <c r="AG21"/>
  <c r="AD21"/>
  <c r="AB21"/>
  <c r="Z21"/>
  <c r="W21"/>
  <c r="T21"/>
  <c r="R21"/>
  <c r="P21"/>
  <c r="M21"/>
  <c r="J21"/>
  <c r="AV32" l="1"/>
  <c r="AY32"/>
  <c r="AZ32" s="1"/>
  <c r="AV27"/>
  <c r="AY27"/>
  <c r="AZ27" s="1"/>
  <c r="AV28"/>
  <c r="AY28"/>
  <c r="AZ28" s="1"/>
  <c r="CY97"/>
  <c r="CY107"/>
  <c r="CP31"/>
  <c r="CT31"/>
  <c r="CP32"/>
  <c r="CT32"/>
  <c r="CP33"/>
  <c r="CT33"/>
  <c r="CP34"/>
  <c r="CT34"/>
  <c r="CV35"/>
  <c r="CU35"/>
  <c r="CX21"/>
  <c r="CX22"/>
  <c r="CX23"/>
  <c r="CX24"/>
  <c r="CX25"/>
  <c r="CX26"/>
  <c r="CX27"/>
  <c r="CY27" s="1"/>
  <c r="CX28"/>
  <c r="CX29"/>
  <c r="CP22"/>
  <c r="CT22"/>
  <c r="CP23"/>
  <c r="CT23"/>
  <c r="CP24"/>
  <c r="CT24"/>
  <c r="CP25"/>
  <c r="CT25"/>
  <c r="CP26"/>
  <c r="CT26"/>
  <c r="CP27"/>
  <c r="CT27"/>
  <c r="CP28"/>
  <c r="CT28"/>
  <c r="CP29"/>
  <c r="CT29"/>
  <c r="CY35"/>
  <c r="DA35"/>
  <c r="CT21"/>
  <c r="CX31"/>
  <c r="CR31" s="1"/>
  <c r="CX32"/>
  <c r="CX33"/>
  <c r="CR33" s="1"/>
  <c r="CX34"/>
  <c r="CR26"/>
  <c r="CR32"/>
  <c r="AU35"/>
  <c r="CR29"/>
  <c r="CR28"/>
  <c r="AV21"/>
  <c r="AV22"/>
  <c r="AV23"/>
  <c r="AV24"/>
  <c r="AV25"/>
  <c r="AV26"/>
  <c r="AV33"/>
  <c r="AV34"/>
  <c r="AE26"/>
  <c r="AJ26"/>
  <c r="AE29"/>
  <c r="AJ29"/>
  <c r="AE32"/>
  <c r="AJ32"/>
  <c r="U21"/>
  <c r="AE21"/>
  <c r="AJ21"/>
  <c r="BR21"/>
  <c r="AE24"/>
  <c r="AJ24"/>
  <c r="S27"/>
  <c r="S30"/>
  <c r="BP31"/>
  <c r="AE34"/>
  <c r="AJ34"/>
  <c r="AC23"/>
  <c r="AL27"/>
  <c r="AQ27"/>
  <c r="BP27"/>
  <c r="S31"/>
  <c r="AL31"/>
  <c r="AQ31"/>
  <c r="BR32"/>
  <c r="CP21"/>
  <c r="S22"/>
  <c r="AL22"/>
  <c r="AQ22"/>
  <c r="BP22"/>
  <c r="S25"/>
  <c r="AL25"/>
  <c r="AQ25"/>
  <c r="BP25"/>
  <c r="AC28"/>
  <c r="AL30"/>
  <c r="AQ30"/>
  <c r="U33"/>
  <c r="BR33"/>
  <c r="S24"/>
  <c r="BP24"/>
  <c r="S26"/>
  <c r="BP26"/>
  <c r="S29"/>
  <c r="BP29"/>
  <c r="U22"/>
  <c r="AC22"/>
  <c r="BR22"/>
  <c r="S23"/>
  <c r="AE23"/>
  <c r="AJ23"/>
  <c r="BP23"/>
  <c r="AC24"/>
  <c r="U25"/>
  <c r="AC25"/>
  <c r="BR25"/>
  <c r="AC26"/>
  <c r="U27"/>
  <c r="AC27"/>
  <c r="BR27"/>
  <c r="S28"/>
  <c r="AE28"/>
  <c r="AJ28"/>
  <c r="BP28"/>
  <c r="AC29"/>
  <c r="U30"/>
  <c r="AC30"/>
  <c r="U31"/>
  <c r="AC31"/>
  <c r="BR31"/>
  <c r="S32"/>
  <c r="AC33"/>
  <c r="S34"/>
  <c r="BP34"/>
  <c r="AC32"/>
  <c r="BP32"/>
  <c r="S33"/>
  <c r="AL33"/>
  <c r="AQ33"/>
  <c r="BP33"/>
  <c r="AC34"/>
  <c r="CS34"/>
  <c r="AS22"/>
  <c r="AS25"/>
  <c r="AS27"/>
  <c r="AS30"/>
  <c r="AS31"/>
  <c r="AS33"/>
  <c r="S21"/>
  <c r="AC21"/>
  <c r="AL21"/>
  <c r="BZ21"/>
  <c r="AE22"/>
  <c r="AJ22"/>
  <c r="BZ22"/>
  <c r="U23"/>
  <c r="AL23"/>
  <c r="AQ23"/>
  <c r="BR23"/>
  <c r="CN23"/>
  <c r="CS23"/>
  <c r="U24"/>
  <c r="AL24"/>
  <c r="AQ24"/>
  <c r="BR24"/>
  <c r="CN24"/>
  <c r="AE25"/>
  <c r="AJ25"/>
  <c r="BZ25"/>
  <c r="U26"/>
  <c r="AL26"/>
  <c r="AQ26"/>
  <c r="BR26"/>
  <c r="CN26"/>
  <c r="CS26"/>
  <c r="AE27"/>
  <c r="AJ27"/>
  <c r="BZ27"/>
  <c r="U28"/>
  <c r="AL28"/>
  <c r="AQ28"/>
  <c r="BR28"/>
  <c r="CN28"/>
  <c r="U29"/>
  <c r="AL29"/>
  <c r="AQ29"/>
  <c r="BR29"/>
  <c r="CN29"/>
  <c r="AE30"/>
  <c r="AJ30"/>
  <c r="AE31"/>
  <c r="AJ31"/>
  <c r="BZ31"/>
  <c r="U32"/>
  <c r="AL32"/>
  <c r="AQ32"/>
  <c r="BZ32"/>
  <c r="CS32"/>
  <c r="AE33"/>
  <c r="AJ33"/>
  <c r="BZ33"/>
  <c r="U34"/>
  <c r="AL34"/>
  <c r="AQ34"/>
  <c r="BR34"/>
  <c r="CN34"/>
  <c r="AS23"/>
  <c r="AW23" s="1"/>
  <c r="AX23" s="1"/>
  <c r="AS24"/>
  <c r="AW24" s="1"/>
  <c r="AX24" s="1"/>
  <c r="AS26"/>
  <c r="AW26" s="1"/>
  <c r="AX26" s="1"/>
  <c r="AS28"/>
  <c r="AW28" s="1"/>
  <c r="AX28" s="1"/>
  <c r="AS29"/>
  <c r="AW29" s="1"/>
  <c r="AX29" s="1"/>
  <c r="AS32"/>
  <c r="AW32" s="1"/>
  <c r="AX32" s="1"/>
  <c r="AS34"/>
  <c r="AW34" s="1"/>
  <c r="AX34" s="1"/>
  <c r="CS35"/>
  <c r="CN22"/>
  <c r="BZ23"/>
  <c r="BZ24"/>
  <c r="CN25"/>
  <c r="BZ26"/>
  <c r="CN27"/>
  <c r="BZ28"/>
  <c r="BZ29"/>
  <c r="CN31"/>
  <c r="CN32"/>
  <c r="CN33"/>
  <c r="BZ34"/>
  <c r="CN21"/>
  <c r="BP21"/>
  <c r="CS21"/>
  <c r="AQ21"/>
  <c r="AS21"/>
  <c r="AW21" s="1"/>
  <c r="AX21" s="1"/>
  <c r="CQ20"/>
  <c r="CO20"/>
  <c r="CM20"/>
  <c r="CK20"/>
  <c r="CH20"/>
  <c r="CI20" s="1"/>
  <c r="CF20"/>
  <c r="CD20"/>
  <c r="CG20" s="1"/>
  <c r="CA20"/>
  <c r="CB20" s="1"/>
  <c r="BY20"/>
  <c r="BW20"/>
  <c r="BT20"/>
  <c r="BQ20"/>
  <c r="BO20"/>
  <c r="BM20"/>
  <c r="BJ20"/>
  <c r="BG20"/>
  <c r="AT20"/>
  <c r="AY20" s="1"/>
  <c r="AZ20" s="1"/>
  <c r="AR20"/>
  <c r="AP20"/>
  <c r="AN20"/>
  <c r="AK20"/>
  <c r="AI20"/>
  <c r="AG20"/>
  <c r="AD20"/>
  <c r="AB20"/>
  <c r="Z20"/>
  <c r="W20"/>
  <c r="T20"/>
  <c r="R20"/>
  <c r="P20"/>
  <c r="M20"/>
  <c r="J20"/>
  <c r="CQ19"/>
  <c r="CO19"/>
  <c r="CM19"/>
  <c r="CK19"/>
  <c r="CH19"/>
  <c r="CI19" s="1"/>
  <c r="CF19"/>
  <c r="CD19"/>
  <c r="CG19" s="1"/>
  <c r="CA19"/>
  <c r="BY19"/>
  <c r="BW19"/>
  <c r="BT19"/>
  <c r="BQ19"/>
  <c r="BO19"/>
  <c r="BM19"/>
  <c r="BJ19"/>
  <c r="BG19"/>
  <c r="AT19"/>
  <c r="AY19" s="1"/>
  <c r="AZ19" s="1"/>
  <c r="AR19"/>
  <c r="AP19"/>
  <c r="AN19"/>
  <c r="AK19"/>
  <c r="AI19"/>
  <c r="AG19"/>
  <c r="AD19"/>
  <c r="AB19"/>
  <c r="Z19"/>
  <c r="W19"/>
  <c r="T19"/>
  <c r="R19"/>
  <c r="P19"/>
  <c r="M19"/>
  <c r="J19"/>
  <c r="CQ18"/>
  <c r="CO18"/>
  <c r="CM18"/>
  <c r="CK18"/>
  <c r="CH18"/>
  <c r="CI18" s="1"/>
  <c r="CF18"/>
  <c r="CD18"/>
  <c r="CG18" s="1"/>
  <c r="CA18"/>
  <c r="BY18"/>
  <c r="BW18"/>
  <c r="BT18"/>
  <c r="BQ18"/>
  <c r="BO18"/>
  <c r="BM18"/>
  <c r="BJ18"/>
  <c r="BG18"/>
  <c r="AT18"/>
  <c r="AY18" s="1"/>
  <c r="AZ18" s="1"/>
  <c r="AR18"/>
  <c r="AP18"/>
  <c r="AN18"/>
  <c r="AK18"/>
  <c r="AI18"/>
  <c r="AG18"/>
  <c r="AD18"/>
  <c r="AB18"/>
  <c r="Z18"/>
  <c r="W18"/>
  <c r="T18"/>
  <c r="R18"/>
  <c r="P18"/>
  <c r="M18"/>
  <c r="J18"/>
  <c r="CQ17"/>
  <c r="CO17"/>
  <c r="CM17"/>
  <c r="CK17"/>
  <c r="CH17"/>
  <c r="CI17" s="1"/>
  <c r="CF17"/>
  <c r="CD17"/>
  <c r="CG17" s="1"/>
  <c r="CA17"/>
  <c r="BY17"/>
  <c r="BW17"/>
  <c r="BT17"/>
  <c r="BQ17"/>
  <c r="BO17"/>
  <c r="BM17"/>
  <c r="BJ17"/>
  <c r="BG17"/>
  <c r="AT17"/>
  <c r="AY17" s="1"/>
  <c r="AZ17" s="1"/>
  <c r="AR17"/>
  <c r="AP17"/>
  <c r="AN17"/>
  <c r="AK17"/>
  <c r="AI17"/>
  <c r="AG17"/>
  <c r="AD17"/>
  <c r="AB17"/>
  <c r="Z17"/>
  <c r="W17"/>
  <c r="T17"/>
  <c r="R17"/>
  <c r="P17"/>
  <c r="M17"/>
  <c r="J17"/>
  <c r="CQ16"/>
  <c r="CO16"/>
  <c r="CM16"/>
  <c r="CK16"/>
  <c r="CH16"/>
  <c r="CI16" s="1"/>
  <c r="CF16"/>
  <c r="CD16"/>
  <c r="CG16" s="1"/>
  <c r="CA16"/>
  <c r="CB16" s="1"/>
  <c r="BY16"/>
  <c r="BW16"/>
  <c r="BT16"/>
  <c r="BQ16"/>
  <c r="BO16"/>
  <c r="BM16"/>
  <c r="BJ16"/>
  <c r="BG16"/>
  <c r="AT16"/>
  <c r="AY16" s="1"/>
  <c r="AZ16" s="1"/>
  <c r="AR16"/>
  <c r="AP16"/>
  <c r="AN16"/>
  <c r="AK16"/>
  <c r="AI16"/>
  <c r="AG16"/>
  <c r="AD16"/>
  <c r="AB16"/>
  <c r="Z16"/>
  <c r="W16"/>
  <c r="T16"/>
  <c r="R16"/>
  <c r="P16"/>
  <c r="M16"/>
  <c r="J16"/>
  <c r="CQ15"/>
  <c r="CO15"/>
  <c r="CM15"/>
  <c r="CK15"/>
  <c r="CN15" s="1"/>
  <c r="CH15"/>
  <c r="CI15" s="1"/>
  <c r="CF15"/>
  <c r="CD15"/>
  <c r="CG15" s="1"/>
  <c r="CA15"/>
  <c r="BY15"/>
  <c r="BW15"/>
  <c r="BT15"/>
  <c r="BQ15"/>
  <c r="BO15"/>
  <c r="BM15"/>
  <c r="BJ15"/>
  <c r="BG15"/>
  <c r="AW33" l="1"/>
  <c r="AX33" s="1"/>
  <c r="AW30"/>
  <c r="AX30" s="1"/>
  <c r="AW25"/>
  <c r="AX25" s="1"/>
  <c r="AW31"/>
  <c r="AX31" s="1"/>
  <c r="AW27"/>
  <c r="AX27" s="1"/>
  <c r="AW22"/>
  <c r="AX22" s="1"/>
  <c r="CP18"/>
  <c r="CT18"/>
  <c r="CP15"/>
  <c r="CT15"/>
  <c r="CP17"/>
  <c r="CT17"/>
  <c r="CP19"/>
  <c r="CT19"/>
  <c r="CY33"/>
  <c r="DA33"/>
  <c r="CY31"/>
  <c r="DA31"/>
  <c r="CU29"/>
  <c r="CV29"/>
  <c r="CU28"/>
  <c r="CV28"/>
  <c r="CV27"/>
  <c r="CU27"/>
  <c r="CV26"/>
  <c r="CU26"/>
  <c r="CV25"/>
  <c r="CU25"/>
  <c r="CV24"/>
  <c r="CU24"/>
  <c r="CV23"/>
  <c r="CU23"/>
  <c r="CV22"/>
  <c r="CU22"/>
  <c r="DA29"/>
  <c r="CY29"/>
  <c r="DA25"/>
  <c r="CY23"/>
  <c r="DA23"/>
  <c r="DA21"/>
  <c r="CY34"/>
  <c r="DA34"/>
  <c r="CY32"/>
  <c r="DA32"/>
  <c r="CV21"/>
  <c r="CU21"/>
  <c r="DA28"/>
  <c r="CY28"/>
  <c r="CY26"/>
  <c r="DA26"/>
  <c r="DA24"/>
  <c r="DA22"/>
  <c r="CV34"/>
  <c r="CU34"/>
  <c r="CV33"/>
  <c r="CU33"/>
  <c r="CV32"/>
  <c r="CU32"/>
  <c r="CV31"/>
  <c r="CU31"/>
  <c r="CT16"/>
  <c r="CT20"/>
  <c r="CX16"/>
  <c r="CX17"/>
  <c r="CX18"/>
  <c r="CX19"/>
  <c r="CX20"/>
  <c r="CR23"/>
  <c r="CR21"/>
  <c r="CR24"/>
  <c r="CR34"/>
  <c r="CR25"/>
  <c r="CR22"/>
  <c r="AU34"/>
  <c r="AU33"/>
  <c r="AU32"/>
  <c r="AU31"/>
  <c r="AU29"/>
  <c r="AU28"/>
  <c r="AU26"/>
  <c r="AU25"/>
  <c r="AU24"/>
  <c r="AU23"/>
  <c r="AU22"/>
  <c r="AU21"/>
  <c r="CR19"/>
  <c r="CR18"/>
  <c r="AV17"/>
  <c r="AV18"/>
  <c r="AV20"/>
  <c r="AV16"/>
  <c r="AV19"/>
  <c r="AE18"/>
  <c r="AJ18"/>
  <c r="U20"/>
  <c r="BR20"/>
  <c r="AE19"/>
  <c r="AJ19"/>
  <c r="U16"/>
  <c r="AC16"/>
  <c r="BR16"/>
  <c r="AC17"/>
  <c r="S18"/>
  <c r="BP18"/>
  <c r="S19"/>
  <c r="BP19"/>
  <c r="AC20"/>
  <c r="BP15"/>
  <c r="S16"/>
  <c r="AL16"/>
  <c r="AQ16"/>
  <c r="BP16"/>
  <c r="S17"/>
  <c r="AE17"/>
  <c r="AJ17"/>
  <c r="BP17"/>
  <c r="AC18"/>
  <c r="AC19"/>
  <c r="S20"/>
  <c r="AL20"/>
  <c r="AQ20"/>
  <c r="BP20"/>
  <c r="AS17"/>
  <c r="AS18"/>
  <c r="AS19"/>
  <c r="CS25"/>
  <c r="CS29"/>
  <c r="BZ17"/>
  <c r="BZ18"/>
  <c r="BZ19"/>
  <c r="CN20"/>
  <c r="AS16"/>
  <c r="AS20"/>
  <c r="CS33"/>
  <c r="CS31"/>
  <c r="CS22"/>
  <c r="CS28"/>
  <c r="CS24"/>
  <c r="BZ15"/>
  <c r="CN16"/>
  <c r="BR15"/>
  <c r="CB15"/>
  <c r="AE16"/>
  <c r="AJ16"/>
  <c r="BZ16"/>
  <c r="CP16"/>
  <c r="U17"/>
  <c r="AL17"/>
  <c r="AQ17"/>
  <c r="BR17"/>
  <c r="CB17"/>
  <c r="CN17"/>
  <c r="U18"/>
  <c r="AL18"/>
  <c r="AQ18"/>
  <c r="BR18"/>
  <c r="CB18"/>
  <c r="CN18"/>
  <c r="U19"/>
  <c r="AL19"/>
  <c r="AQ19"/>
  <c r="BR19"/>
  <c r="CB19"/>
  <c r="CN19"/>
  <c r="CS19"/>
  <c r="AE20"/>
  <c r="AJ20"/>
  <c r="BZ20"/>
  <c r="CP20"/>
  <c r="AT15"/>
  <c r="AR15"/>
  <c r="AP15"/>
  <c r="AN15"/>
  <c r="AK15"/>
  <c r="AI15"/>
  <c r="AG15"/>
  <c r="AD15"/>
  <c r="AB15"/>
  <c r="Z15"/>
  <c r="W15"/>
  <c r="T15"/>
  <c r="R15"/>
  <c r="P15"/>
  <c r="M15"/>
  <c r="J15"/>
  <c r="AR14"/>
  <c r="AP14"/>
  <c r="AN14"/>
  <c r="AK14"/>
  <c r="AI14"/>
  <c r="AG14"/>
  <c r="AD14"/>
  <c r="AB14"/>
  <c r="Z14"/>
  <c r="W14"/>
  <c r="T14"/>
  <c r="R14"/>
  <c r="P14"/>
  <c r="M14"/>
  <c r="J14"/>
  <c r="AW20" l="1"/>
  <c r="AX20" s="1"/>
  <c r="AW19"/>
  <c r="AX19" s="1"/>
  <c r="AW17"/>
  <c r="AX17" s="1"/>
  <c r="CY22"/>
  <c r="CY21"/>
  <c r="CX15"/>
  <c r="AY15"/>
  <c r="AZ15" s="1"/>
  <c r="AW16"/>
  <c r="AX16" s="1"/>
  <c r="AW18"/>
  <c r="AX18" s="1"/>
  <c r="CY25"/>
  <c r="CY24"/>
  <c r="CY15"/>
  <c r="DA15"/>
  <c r="CY19"/>
  <c r="DA19"/>
  <c r="DA17"/>
  <c r="CV16"/>
  <c r="CU16"/>
  <c r="DA20"/>
  <c r="CY18"/>
  <c r="DA18"/>
  <c r="CY16"/>
  <c r="DA16"/>
  <c r="CV20"/>
  <c r="CU20"/>
  <c r="CV19"/>
  <c r="CU19"/>
  <c r="CV17"/>
  <c r="CU17"/>
  <c r="CV15"/>
  <c r="CU15"/>
  <c r="CV18"/>
  <c r="CU18"/>
  <c r="CR16"/>
  <c r="CR20"/>
  <c r="CR17"/>
  <c r="AU20"/>
  <c r="AU19"/>
  <c r="AU18"/>
  <c r="AU17"/>
  <c r="AU16"/>
  <c r="AU15"/>
  <c r="AV15"/>
  <c r="AE14"/>
  <c r="AJ14"/>
  <c r="S14"/>
  <c r="AE15"/>
  <c r="AJ15"/>
  <c r="S15"/>
  <c r="AC14"/>
  <c r="AC15"/>
  <c r="AS15"/>
  <c r="CS16"/>
  <c r="AS14"/>
  <c r="CS17"/>
  <c r="CS15"/>
  <c r="CS20"/>
  <c r="CS18"/>
  <c r="U14"/>
  <c r="AL14"/>
  <c r="AQ14"/>
  <c r="U15"/>
  <c r="AL15"/>
  <c r="AQ15"/>
  <c r="CQ13"/>
  <c r="CO13"/>
  <c r="CM13"/>
  <c r="CK13"/>
  <c r="CH13"/>
  <c r="CI13" s="1"/>
  <c r="CF13"/>
  <c r="CD13"/>
  <c r="CG13" s="1"/>
  <c r="CA13"/>
  <c r="CB13" s="1"/>
  <c r="BY13"/>
  <c r="BW13"/>
  <c r="BT13"/>
  <c r="BQ13"/>
  <c r="BO13"/>
  <c r="BM13"/>
  <c r="BJ13"/>
  <c r="BG13"/>
  <c r="AT13"/>
  <c r="AY13" s="1"/>
  <c r="AZ13" s="1"/>
  <c r="AR13"/>
  <c r="AP13"/>
  <c r="AN13"/>
  <c r="AK13"/>
  <c r="AI13"/>
  <c r="AG13"/>
  <c r="AD13"/>
  <c r="AB13"/>
  <c r="Z13"/>
  <c r="W13"/>
  <c r="T13"/>
  <c r="R13"/>
  <c r="P13"/>
  <c r="M13"/>
  <c r="J13"/>
  <c r="CQ12"/>
  <c r="CO12"/>
  <c r="CM12"/>
  <c r="CK12"/>
  <c r="CN12" s="1"/>
  <c r="CH12"/>
  <c r="CI12" s="1"/>
  <c r="CF12"/>
  <c r="CD12"/>
  <c r="CG12" s="1"/>
  <c r="CA12"/>
  <c r="CB12" s="1"/>
  <c r="BY12"/>
  <c r="BW12"/>
  <c r="BT12"/>
  <c r="BQ12"/>
  <c r="BO12"/>
  <c r="BM12"/>
  <c r="BJ12"/>
  <c r="BG12"/>
  <c r="AT12"/>
  <c r="AY12" s="1"/>
  <c r="AZ12" s="1"/>
  <c r="AR12"/>
  <c r="AP12"/>
  <c r="AN12"/>
  <c r="AK12"/>
  <c r="AI12"/>
  <c r="AG12"/>
  <c r="AD12"/>
  <c r="AB12"/>
  <c r="Z12"/>
  <c r="W12"/>
  <c r="T12"/>
  <c r="R12"/>
  <c r="P12"/>
  <c r="M12"/>
  <c r="J12"/>
  <c r="CY20" l="1"/>
  <c r="AW14"/>
  <c r="AX14" s="1"/>
  <c r="AW15"/>
  <c r="AX15" s="1"/>
  <c r="CY17"/>
  <c r="CP13"/>
  <c r="CT13"/>
  <c r="CT12"/>
  <c r="CX12"/>
  <c r="CX13"/>
  <c r="CR15"/>
  <c r="CR13"/>
  <c r="AV13"/>
  <c r="AV12"/>
  <c r="AE12"/>
  <c r="AJ12"/>
  <c r="AC12"/>
  <c r="AC13"/>
  <c r="BP12"/>
  <c r="S12"/>
  <c r="S13"/>
  <c r="AE13"/>
  <c r="AJ13"/>
  <c r="BP13"/>
  <c r="CS12"/>
  <c r="U12"/>
  <c r="AL12"/>
  <c r="AQ12"/>
  <c r="BR12"/>
  <c r="CP12"/>
  <c r="U13"/>
  <c r="AL13"/>
  <c r="AQ13"/>
  <c r="BR13"/>
  <c r="CN13"/>
  <c r="AS12"/>
  <c r="AW12" s="1"/>
  <c r="AX12" s="1"/>
  <c r="AS13"/>
  <c r="BZ12"/>
  <c r="BZ13"/>
  <c r="AW13" l="1"/>
  <c r="AX13" s="1"/>
  <c r="DA13"/>
  <c r="CY13"/>
  <c r="CU12"/>
  <c r="CV12"/>
  <c r="DA12"/>
  <c r="CU13"/>
  <c r="CV13"/>
  <c r="CR12"/>
  <c r="AU13"/>
  <c r="AU12"/>
  <c r="CQ11"/>
  <c r="CO11"/>
  <c r="CM11"/>
  <c r="CK11"/>
  <c r="CH11"/>
  <c r="CI11" s="1"/>
  <c r="CF11"/>
  <c r="CD11"/>
  <c r="CG11" s="1"/>
  <c r="CA11"/>
  <c r="BY11"/>
  <c r="BW11"/>
  <c r="BT11"/>
  <c r="BQ11"/>
  <c r="BO11"/>
  <c r="BM11"/>
  <c r="BJ11"/>
  <c r="BG11"/>
  <c r="CY12" l="1"/>
  <c r="CP11"/>
  <c r="CT11"/>
  <c r="BP11"/>
  <c r="BZ11"/>
  <c r="BR11"/>
  <c r="CB11"/>
  <c r="CN11"/>
  <c r="AT11"/>
  <c r="AR11"/>
  <c r="AP11"/>
  <c r="AN11"/>
  <c r="AK11"/>
  <c r="AI11"/>
  <c r="AG11"/>
  <c r="AD11"/>
  <c r="AB11"/>
  <c r="Z11"/>
  <c r="W11"/>
  <c r="T11"/>
  <c r="R11"/>
  <c r="P11"/>
  <c r="M11"/>
  <c r="J11"/>
  <c r="CX11" l="1"/>
  <c r="AY11"/>
  <c r="AZ11" s="1"/>
  <c r="DA11"/>
  <c r="CY11"/>
  <c r="CU11"/>
  <c r="CV11"/>
  <c r="AU11"/>
  <c r="AV11"/>
  <c r="AE11"/>
  <c r="AJ11"/>
  <c r="AC11"/>
  <c r="S11"/>
  <c r="AS11"/>
  <c r="U11"/>
  <c r="AL11"/>
  <c r="AQ11"/>
  <c r="AW11" l="1"/>
  <c r="AX11" s="1"/>
  <c r="CR11"/>
  <c r="CQ9" l="1"/>
  <c r="CO9"/>
  <c r="CM9"/>
  <c r="CK9"/>
  <c r="CN9" s="1"/>
  <c r="CH9"/>
  <c r="CI9" s="1"/>
  <c r="CF9"/>
  <c r="CS9" l="1"/>
  <c r="CP9"/>
  <c r="CD9"/>
  <c r="CA9"/>
  <c r="BY9"/>
  <c r="BW9"/>
  <c r="BT9"/>
  <c r="BQ9"/>
  <c r="BO9"/>
  <c r="BM9"/>
  <c r="BJ9"/>
  <c r="BG9"/>
  <c r="AT9"/>
  <c r="AR9"/>
  <c r="AP9"/>
  <c r="AQ9" s="1"/>
  <c r="AN9"/>
  <c r="AK9"/>
  <c r="AL9" s="1"/>
  <c r="AI9"/>
  <c r="AJ9" s="1"/>
  <c r="AG9"/>
  <c r="AD9"/>
  <c r="AB9"/>
  <c r="Z9"/>
  <c r="W9"/>
  <c r="T9"/>
  <c r="R9"/>
  <c r="P9"/>
  <c r="M9"/>
  <c r="J9"/>
  <c r="AU2"/>
  <c r="CX9" l="1"/>
  <c r="DA9" s="1"/>
  <c r="AY9"/>
  <c r="AZ9" s="1"/>
  <c r="CT9"/>
  <c r="CU9" s="1"/>
  <c r="CY9"/>
  <c r="CV9"/>
  <c r="AU9"/>
  <c r="AV9"/>
  <c r="U9"/>
  <c r="S9"/>
  <c r="AC9"/>
  <c r="BP9"/>
  <c r="BZ9"/>
  <c r="AS9"/>
  <c r="AW9" s="1"/>
  <c r="AX9" s="1"/>
  <c r="CB9"/>
  <c r="CG9"/>
  <c r="AE9"/>
  <c r="BR9"/>
  <c r="CR9" l="1"/>
  <c r="CS11" l="1"/>
  <c r="CS13"/>
</calcChain>
</file>

<file path=xl/sharedStrings.xml><?xml version="1.0" encoding="utf-8"?>
<sst xmlns="http://schemas.openxmlformats.org/spreadsheetml/2006/main" count="1268" uniqueCount="329">
  <si>
    <t>الرقم</t>
  </si>
  <si>
    <t>نتيجة الوحدة</t>
  </si>
  <si>
    <t>الرصيد 6</t>
  </si>
  <si>
    <t>الرصيد 2</t>
  </si>
  <si>
    <t>الرصيد 1</t>
  </si>
  <si>
    <t>الرصيد 30</t>
  </si>
  <si>
    <t>المعامل 2</t>
  </si>
  <si>
    <t>المعامل 6</t>
  </si>
  <si>
    <t>الرصيد 18</t>
  </si>
  <si>
    <t>الرصيد 4</t>
  </si>
  <si>
    <t>لغة اجنبية</t>
  </si>
  <si>
    <t>المعامل 1</t>
  </si>
  <si>
    <t xml:space="preserve">الدورة </t>
  </si>
  <si>
    <t>الوحدة الاساسية</t>
  </si>
  <si>
    <t>الوحدة الاستكشافية</t>
  </si>
  <si>
    <t xml:space="preserve">وحدة التعليم الآفقية </t>
  </si>
  <si>
    <t>لغة حية أنجليزية</t>
  </si>
  <si>
    <t>كلية العلوم الاقتصادية وعلوم التسيير</t>
  </si>
  <si>
    <t>قسم علوم التسيير</t>
  </si>
  <si>
    <t>السنة الدراسية</t>
  </si>
  <si>
    <t>الادارة الاستراتيجية</t>
  </si>
  <si>
    <t>ادارة الموارد البشرية</t>
  </si>
  <si>
    <t>الرصيد3</t>
  </si>
  <si>
    <t>ادارة الجودة</t>
  </si>
  <si>
    <t>مراقبة التسيير</t>
  </si>
  <si>
    <t>ادارة الانتاج والعمليات</t>
  </si>
  <si>
    <t>اادارة المشاريع</t>
  </si>
  <si>
    <t>تقرير تربص</t>
  </si>
  <si>
    <t>نظرية الالمنظمات</t>
  </si>
  <si>
    <t>اللقب</t>
  </si>
  <si>
    <t xml:space="preserve">الاسم </t>
  </si>
  <si>
    <t>الاسم</t>
  </si>
  <si>
    <t>معدل السداسي الخامس</t>
  </si>
  <si>
    <t>د</t>
  </si>
  <si>
    <t>الوحدة الافقية</t>
  </si>
  <si>
    <t>الوحدة المنهجية</t>
  </si>
  <si>
    <t>الرصيد5</t>
  </si>
  <si>
    <t>محمد</t>
  </si>
  <si>
    <t>هيدوغ</t>
  </si>
  <si>
    <t>نوال</t>
  </si>
  <si>
    <t xml:space="preserve"> مريم</t>
  </si>
  <si>
    <t>شيماء</t>
  </si>
  <si>
    <t>هدى</t>
  </si>
  <si>
    <t>السنة الجامعية</t>
  </si>
  <si>
    <t>المعدل السنوي</t>
  </si>
  <si>
    <t>صبري</t>
  </si>
  <si>
    <t>2018/2017</t>
  </si>
  <si>
    <t>عادل</t>
  </si>
  <si>
    <t>سهام</t>
  </si>
  <si>
    <t>سميرة</t>
  </si>
  <si>
    <t>صبرينة</t>
  </si>
  <si>
    <t xml:space="preserve"> ايمان</t>
  </si>
  <si>
    <t xml:space="preserve"> هاجر</t>
  </si>
  <si>
    <t xml:space="preserve"> سلمى</t>
  </si>
  <si>
    <t xml:space="preserve">بوزيدي </t>
  </si>
  <si>
    <t xml:space="preserve"> نور الدين</t>
  </si>
  <si>
    <t xml:space="preserve"> أسامة</t>
  </si>
  <si>
    <t>محمد الصالح</t>
  </si>
  <si>
    <t>إيمان</t>
  </si>
  <si>
    <t>صالح</t>
  </si>
  <si>
    <t>مراد</t>
  </si>
  <si>
    <t>مصطفى</t>
  </si>
  <si>
    <t>قانون البورصة</t>
  </si>
  <si>
    <t>2019/2018</t>
  </si>
  <si>
    <t>النتيجة س5</t>
  </si>
  <si>
    <t>المعامل12</t>
  </si>
  <si>
    <t>المعامل1</t>
  </si>
  <si>
    <t>الرصيد2</t>
  </si>
  <si>
    <t>المعامل 4</t>
  </si>
  <si>
    <t>نتيجة الوحدة  الاساسية</t>
  </si>
  <si>
    <t xml:space="preserve">جباية المؤسسة </t>
  </si>
  <si>
    <t xml:space="preserve">هيكل زتنظيم المؤسسة </t>
  </si>
  <si>
    <t>النتيجة النهائية</t>
  </si>
  <si>
    <t xml:space="preserve">بلحاج </t>
  </si>
  <si>
    <t xml:space="preserve"> شهيناز</t>
  </si>
  <si>
    <t xml:space="preserve">بوحشمان </t>
  </si>
  <si>
    <t>خولة</t>
  </si>
  <si>
    <t>بودينار</t>
  </si>
  <si>
    <t>جابوربي</t>
  </si>
  <si>
    <t xml:space="preserve"> مصعب</t>
  </si>
  <si>
    <t>حاج مسعود</t>
  </si>
  <si>
    <t>أمال</t>
  </si>
  <si>
    <t>حماني</t>
  </si>
  <si>
    <t>خلفة</t>
  </si>
  <si>
    <t>رجيمي</t>
  </si>
  <si>
    <t>رحيمة</t>
  </si>
  <si>
    <t xml:space="preserve">رحامنية </t>
  </si>
  <si>
    <t xml:space="preserve"> طه بهاء الدين</t>
  </si>
  <si>
    <t xml:space="preserve">رداوي </t>
  </si>
  <si>
    <t xml:space="preserve"> حمزة </t>
  </si>
  <si>
    <t>شرقي</t>
  </si>
  <si>
    <t xml:space="preserve">شكاط </t>
  </si>
  <si>
    <t xml:space="preserve">محمد اكرم </t>
  </si>
  <si>
    <t>صغايرية</t>
  </si>
  <si>
    <t>صنصري</t>
  </si>
  <si>
    <t xml:space="preserve"> فريد</t>
  </si>
  <si>
    <t xml:space="preserve">علاوي </t>
  </si>
  <si>
    <t xml:space="preserve"> محمد العربي</t>
  </si>
  <si>
    <t>قبلة</t>
  </si>
  <si>
    <t xml:space="preserve"> محمد اليقين</t>
  </si>
  <si>
    <t>قدوش</t>
  </si>
  <si>
    <t xml:space="preserve"> بسمة</t>
  </si>
  <si>
    <t xml:space="preserve">قريشي </t>
  </si>
  <si>
    <t>هاجر</t>
  </si>
  <si>
    <t>كودري</t>
  </si>
  <si>
    <t xml:space="preserve"> صبري</t>
  </si>
  <si>
    <t xml:space="preserve">لعاب </t>
  </si>
  <si>
    <t>لعبادلية</t>
  </si>
  <si>
    <t>مرابطي</t>
  </si>
  <si>
    <t>بختة</t>
  </si>
  <si>
    <t>مرداس</t>
  </si>
  <si>
    <t xml:space="preserve"> سارة</t>
  </si>
  <si>
    <t xml:space="preserve">مرزوقي </t>
  </si>
  <si>
    <t xml:space="preserve"> قمر</t>
  </si>
  <si>
    <t xml:space="preserve">مهدي </t>
  </si>
  <si>
    <t xml:space="preserve">العرباوي </t>
  </si>
  <si>
    <t xml:space="preserve"> نهاد</t>
  </si>
  <si>
    <t>براهيمي</t>
  </si>
  <si>
    <t>بركوس</t>
  </si>
  <si>
    <t>فؤاد</t>
  </si>
  <si>
    <t xml:space="preserve">بن عمر </t>
  </si>
  <si>
    <t xml:space="preserve"> مريم </t>
  </si>
  <si>
    <t xml:space="preserve">بن عون </t>
  </si>
  <si>
    <t>عبدو</t>
  </si>
  <si>
    <t>حمزة</t>
  </si>
  <si>
    <t xml:space="preserve">بوطفاس </t>
  </si>
  <si>
    <t xml:space="preserve"> شعيب</t>
  </si>
  <si>
    <t xml:space="preserve">بوغلمي </t>
  </si>
  <si>
    <t xml:space="preserve"> ميساء </t>
  </si>
  <si>
    <t>جبار</t>
  </si>
  <si>
    <t xml:space="preserve">خرفان </t>
  </si>
  <si>
    <t xml:space="preserve"> مهدي</t>
  </si>
  <si>
    <t>خلفاوي</t>
  </si>
  <si>
    <t>رحامنية</t>
  </si>
  <si>
    <t xml:space="preserve">شابي </t>
  </si>
  <si>
    <t xml:space="preserve"> زينب</t>
  </si>
  <si>
    <t xml:space="preserve">صاري </t>
  </si>
  <si>
    <t xml:space="preserve"> شراز غزلان</t>
  </si>
  <si>
    <t>صخري</t>
  </si>
  <si>
    <t>عباسي</t>
  </si>
  <si>
    <t xml:space="preserve"> إيناس</t>
  </si>
  <si>
    <t xml:space="preserve">عبايدية </t>
  </si>
  <si>
    <t>مروة</t>
  </si>
  <si>
    <t>فريخ</t>
  </si>
  <si>
    <t>سناء</t>
  </si>
  <si>
    <t xml:space="preserve">كليبات </t>
  </si>
  <si>
    <t xml:space="preserve"> بلال</t>
  </si>
  <si>
    <t>لعوابدية سلامي</t>
  </si>
  <si>
    <t>سي محمد</t>
  </si>
  <si>
    <t xml:space="preserve">مخلوف </t>
  </si>
  <si>
    <t xml:space="preserve"> الياس</t>
  </si>
  <si>
    <t xml:space="preserve">مداح </t>
  </si>
  <si>
    <t xml:space="preserve"> محمد لمين</t>
  </si>
  <si>
    <t>ملوك</t>
  </si>
  <si>
    <t xml:space="preserve">نوادرية </t>
  </si>
  <si>
    <t>رامي</t>
  </si>
  <si>
    <t xml:space="preserve">نوغة </t>
  </si>
  <si>
    <t xml:space="preserve"> ريمة</t>
  </si>
  <si>
    <t xml:space="preserve">هنشيري </t>
  </si>
  <si>
    <t xml:space="preserve"> زكرياء</t>
  </si>
  <si>
    <t>أيت أومزيان</t>
  </si>
  <si>
    <t xml:space="preserve"> وسام</t>
  </si>
  <si>
    <t>بسيكري</t>
  </si>
  <si>
    <t xml:space="preserve">بغنة </t>
  </si>
  <si>
    <t xml:space="preserve"> صديق</t>
  </si>
  <si>
    <t xml:space="preserve">بكوش </t>
  </si>
  <si>
    <t xml:space="preserve"> ايناس</t>
  </si>
  <si>
    <t xml:space="preserve">بن تريعة </t>
  </si>
  <si>
    <t>بوسطوان</t>
  </si>
  <si>
    <t>محي الدين</t>
  </si>
  <si>
    <t xml:space="preserve">بومشطة </t>
  </si>
  <si>
    <t xml:space="preserve"> وحيد</t>
  </si>
  <si>
    <t xml:space="preserve">حفاف </t>
  </si>
  <si>
    <t>بثينة</t>
  </si>
  <si>
    <t>حملاوي</t>
  </si>
  <si>
    <t xml:space="preserve"> هيبة</t>
  </si>
  <si>
    <t>خريف</t>
  </si>
  <si>
    <t xml:space="preserve"> رمزي </t>
  </si>
  <si>
    <t>دراجي</t>
  </si>
  <si>
    <t xml:space="preserve">دزيري </t>
  </si>
  <si>
    <t>حسام الدين</t>
  </si>
  <si>
    <t>زطيلي</t>
  </si>
  <si>
    <t xml:space="preserve"> أيوب</t>
  </si>
  <si>
    <t>زياني</t>
  </si>
  <si>
    <t xml:space="preserve"> إبتسام</t>
  </si>
  <si>
    <t xml:space="preserve">شاوي </t>
  </si>
  <si>
    <t xml:space="preserve">طالب </t>
  </si>
  <si>
    <t xml:space="preserve"> نور الإيمان</t>
  </si>
  <si>
    <t xml:space="preserve">عراب </t>
  </si>
  <si>
    <t>ايمان</t>
  </si>
  <si>
    <t>فليغة</t>
  </si>
  <si>
    <t xml:space="preserve">كانم </t>
  </si>
  <si>
    <t xml:space="preserve"> ثنينة</t>
  </si>
  <si>
    <t xml:space="preserve">معتوقي </t>
  </si>
  <si>
    <t xml:space="preserve"> عبد السلام</t>
  </si>
  <si>
    <t>مولى</t>
  </si>
  <si>
    <t>سفيان</t>
  </si>
  <si>
    <t xml:space="preserve">نغرة </t>
  </si>
  <si>
    <t xml:space="preserve"> نبيلة</t>
  </si>
  <si>
    <t>بن ذيب</t>
  </si>
  <si>
    <t xml:space="preserve"> إيناس </t>
  </si>
  <si>
    <t xml:space="preserve">بن عبد القادر </t>
  </si>
  <si>
    <t xml:space="preserve">بوزيان </t>
  </si>
  <si>
    <t>بوسالم</t>
  </si>
  <si>
    <t>سهيلة</t>
  </si>
  <si>
    <t>بومزاوط</t>
  </si>
  <si>
    <t>عقيلة</t>
  </si>
  <si>
    <t xml:space="preserve">تومي </t>
  </si>
  <si>
    <t xml:space="preserve"> الطاوس</t>
  </si>
  <si>
    <t xml:space="preserve">خمايسية </t>
  </si>
  <si>
    <t xml:space="preserve"> رشدي</t>
  </si>
  <si>
    <t xml:space="preserve">خنوف </t>
  </si>
  <si>
    <t>عماد</t>
  </si>
  <si>
    <t>دغيش</t>
  </si>
  <si>
    <t>وردة</t>
  </si>
  <si>
    <t xml:space="preserve"> الهام</t>
  </si>
  <si>
    <t>سعيد</t>
  </si>
  <si>
    <t xml:space="preserve"> أسماء</t>
  </si>
  <si>
    <t xml:space="preserve">سويسي </t>
  </si>
  <si>
    <t>منال</t>
  </si>
  <si>
    <t>سيساوي</t>
  </si>
  <si>
    <t xml:space="preserve">طار </t>
  </si>
  <si>
    <t xml:space="preserve">ظافر </t>
  </si>
  <si>
    <t xml:space="preserve"> حسان</t>
  </si>
  <si>
    <t>عبادة</t>
  </si>
  <si>
    <t>حليمة</t>
  </si>
  <si>
    <t xml:space="preserve">عبيدات </t>
  </si>
  <si>
    <t xml:space="preserve"> محمد رفيق</t>
  </si>
  <si>
    <t xml:space="preserve">فار </t>
  </si>
  <si>
    <t>لصلع</t>
  </si>
  <si>
    <t>إسمهان</t>
  </si>
  <si>
    <t xml:space="preserve">لوصيفي </t>
  </si>
  <si>
    <t>بلال محمد الصالح</t>
  </si>
  <si>
    <t xml:space="preserve">مازوني </t>
  </si>
  <si>
    <t xml:space="preserve"> عمار</t>
  </si>
  <si>
    <t>نوادرية</t>
  </si>
  <si>
    <t>وفاء</t>
  </si>
  <si>
    <t>فاطمة</t>
  </si>
  <si>
    <t>خلايفية</t>
  </si>
  <si>
    <t>مريم منال</t>
  </si>
  <si>
    <t>بوعزيز</t>
  </si>
  <si>
    <t>ضحوي</t>
  </si>
  <si>
    <t>فارس</t>
  </si>
  <si>
    <t>معروف</t>
  </si>
  <si>
    <t>ليندة</t>
  </si>
  <si>
    <t>نهاد</t>
  </si>
  <si>
    <t>بوالشرس</t>
  </si>
  <si>
    <t>أمير</t>
  </si>
  <si>
    <t>تاريخ المداولات :</t>
  </si>
  <si>
    <t>رئيس (ة) لجنة المداولات :</t>
  </si>
  <si>
    <t>العام الجامعي :</t>
  </si>
  <si>
    <t>الفوج الأول :    1</t>
  </si>
  <si>
    <t>إمضاء الأساتذة</t>
  </si>
  <si>
    <t xml:space="preserve">رئيس القسم </t>
  </si>
  <si>
    <t>مداولات السداسي الخامس الدورة الأولى</t>
  </si>
  <si>
    <t xml:space="preserve">إدارة الأعمال </t>
  </si>
  <si>
    <t>المعدل 11</t>
  </si>
  <si>
    <t>الفوج الثاني :    2</t>
  </si>
  <si>
    <t>الفوج الرابع :    4</t>
  </si>
  <si>
    <t>الفوج الثالث :    3</t>
  </si>
  <si>
    <t>مداولات السداسي السادس الدورة الأولى</t>
  </si>
  <si>
    <t>الفوج االرابع :    4</t>
  </si>
  <si>
    <t>أوشن</t>
  </si>
  <si>
    <t>أوهيبة</t>
  </si>
  <si>
    <t xml:space="preserve">مريم </t>
  </si>
  <si>
    <t>بوحجرة</t>
  </si>
  <si>
    <t>محمد شكيب</t>
  </si>
  <si>
    <t>نصر الله</t>
  </si>
  <si>
    <t>يوسفي</t>
  </si>
  <si>
    <t>أحمد شاوش</t>
  </si>
  <si>
    <t>بن تريعة</t>
  </si>
  <si>
    <t>ديب</t>
  </si>
  <si>
    <t>حجاج</t>
  </si>
  <si>
    <t>ضرباني</t>
  </si>
  <si>
    <t>نريمان</t>
  </si>
  <si>
    <t>عويدي</t>
  </si>
  <si>
    <t>العيد</t>
  </si>
  <si>
    <t>يسرى</t>
  </si>
  <si>
    <t>بوكاري</t>
  </si>
  <si>
    <t>خيرة</t>
  </si>
  <si>
    <t>لحمانص</t>
  </si>
  <si>
    <t>دليلة</t>
  </si>
  <si>
    <t>يولة</t>
  </si>
  <si>
    <t>رمزي</t>
  </si>
  <si>
    <t>جيلاني</t>
  </si>
  <si>
    <t>ياسين</t>
  </si>
  <si>
    <t>بوعطية</t>
  </si>
  <si>
    <t>أماني</t>
  </si>
  <si>
    <t>بورفة</t>
  </si>
  <si>
    <t>البهجة</t>
  </si>
  <si>
    <t>2017/2016</t>
  </si>
  <si>
    <t>متحصلة على السنة الثالثة الدورة الثانية 2018/2017</t>
  </si>
  <si>
    <t>عبد السلام</t>
  </si>
  <si>
    <t>يزيد</t>
  </si>
  <si>
    <t>متحصل على السنة الثالثة</t>
  </si>
  <si>
    <t>مباركي صفاء</t>
  </si>
  <si>
    <t>معدل السداسي السادس6</t>
  </si>
  <si>
    <t>النتيجة س6</t>
  </si>
  <si>
    <t>قوسي سميرة</t>
  </si>
  <si>
    <t>جديد صبرينة</t>
  </si>
  <si>
    <t>جمادي منيرة</t>
  </si>
  <si>
    <t>برايس نورة</t>
  </si>
  <si>
    <t>صوام راضية</t>
  </si>
  <si>
    <t xml:space="preserve">ناجح  (ة)  </t>
  </si>
  <si>
    <t>شدادي نور الدين</t>
  </si>
  <si>
    <t xml:space="preserve">وحدة التعليم الأساسية </t>
  </si>
  <si>
    <t xml:space="preserve">وحدة التعليم المنهجية </t>
  </si>
  <si>
    <t>وحدة التعليم الإستكشافية</t>
  </si>
  <si>
    <t>متحصل على السنة الثالثة  10,98 الدورة الثانية العام الجامعي 2018/2017</t>
  </si>
  <si>
    <t>منقطع (ة)</t>
  </si>
  <si>
    <t>للسنة الثالثة</t>
  </si>
  <si>
    <t xml:space="preserve">ناجح(ة)  </t>
  </si>
  <si>
    <t>تقنيات التنبؤ</t>
  </si>
  <si>
    <t>وناس سارة</t>
  </si>
  <si>
    <t>منقطع (ة) 2019/2018</t>
  </si>
  <si>
    <t>دخاخني وهيبة</t>
  </si>
  <si>
    <t>سكوم وناسة</t>
  </si>
  <si>
    <t>r</t>
  </si>
  <si>
    <t>بن كشرود</t>
  </si>
  <si>
    <t>سلايمي احمد</t>
  </si>
  <si>
    <t xml:space="preserve">عدد </t>
  </si>
  <si>
    <t>الوحدات</t>
  </si>
  <si>
    <t xml:space="preserve">المعدل </t>
  </si>
  <si>
    <t>السنوي</t>
  </si>
  <si>
    <t>سليماني منيرة</t>
  </si>
  <si>
    <t>قسنطيني ريم</t>
  </si>
  <si>
    <t>ضواوية هدى</t>
  </si>
  <si>
    <t xml:space="preserve">ناجح (ة) </t>
  </si>
  <si>
    <t>الفوج الثالث</t>
  </si>
</sst>
</file>

<file path=xl/styles.xml><?xml version="1.0" encoding="utf-8"?>
<styleSheet xmlns="http://schemas.openxmlformats.org/spreadsheetml/2006/main">
  <numFmts count="4">
    <numFmt numFmtId="164" formatCode="0.00;[Red]0.00"/>
    <numFmt numFmtId="165" formatCode="0;[Red]0"/>
    <numFmt numFmtId="166" formatCode="[$-10C0000]d\ mmmm\ yyyy;@"/>
    <numFmt numFmtId="168" formatCode="[$-1010000]yyyy/mm/dd;@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abic Transparent"/>
      <charset val="178"/>
    </font>
    <font>
      <b/>
      <sz val="10"/>
      <name val="Arabic Transparent"/>
      <charset val="178"/>
    </font>
    <font>
      <b/>
      <sz val="9"/>
      <name val="Arabic Transparent"/>
      <charset val="178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abic Transparent"/>
      <charset val="178"/>
    </font>
    <font>
      <b/>
      <sz val="11"/>
      <name val="Arabic Transparent"/>
      <charset val="178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abic Transparent"/>
      <charset val="178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b/>
      <sz val="1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b/>
      <sz val="11"/>
      <name val="Cambria"/>
      <family val="1"/>
      <scheme val="major"/>
    </font>
    <font>
      <b/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166" fontId="0" fillId="0" borderId="0"/>
    <xf numFmtId="166" fontId="2" fillId="0" borderId="0"/>
  </cellStyleXfs>
  <cellXfs count="610">
    <xf numFmtId="166" fontId="0" fillId="0" borderId="0" xfId="0"/>
    <xf numFmtId="166" fontId="0" fillId="0" borderId="0" xfId="0" applyFill="1"/>
    <xf numFmtId="165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6" fontId="0" fillId="0" borderId="0" xfId="0" applyBorder="1"/>
    <xf numFmtId="166" fontId="8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166" fontId="0" fillId="0" borderId="0" xfId="0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6" fontId="16" fillId="0" borderId="0" xfId="0" applyFont="1" applyFill="1" applyBorder="1" applyAlignment="1">
      <alignment vertical="center"/>
    </xf>
    <xf numFmtId="166" fontId="18" fillId="0" borderId="0" xfId="0" applyFont="1" applyFill="1" applyBorder="1" applyAlignment="1">
      <alignment vertical="center"/>
    </xf>
    <xf numFmtId="166" fontId="17" fillId="0" borderId="0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/>
    <xf numFmtId="166" fontId="0" fillId="0" borderId="0" xfId="0"/>
    <xf numFmtId="166" fontId="0" fillId="0" borderId="0" xfId="0"/>
    <xf numFmtId="166" fontId="0" fillId="0" borderId="0" xfId="0" applyAlignment="1">
      <alignment horizontal="center"/>
    </xf>
    <xf numFmtId="166" fontId="3" fillId="0" borderId="1" xfId="0" applyFont="1" applyFill="1" applyBorder="1" applyAlignment="1">
      <alignment horizontal="center" vertical="center"/>
    </xf>
    <xf numFmtId="166" fontId="7" fillId="0" borderId="1" xfId="0" applyFont="1" applyFill="1" applyBorder="1" applyAlignment="1">
      <alignment horizontal="center" vertical="center"/>
    </xf>
    <xf numFmtId="166" fontId="14" fillId="0" borderId="1" xfId="0" applyFont="1" applyFill="1" applyBorder="1" applyAlignment="1">
      <alignment vertical="center"/>
    </xf>
    <xf numFmtId="166" fontId="0" fillId="0" borderId="1" xfId="0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0" fillId="0" borderId="0" xfId="0"/>
    <xf numFmtId="166" fontId="3" fillId="0" borderId="1" xfId="0" applyFont="1" applyFill="1" applyBorder="1" applyAlignment="1">
      <alignment horizontal="center" vertical="center"/>
    </xf>
    <xf numFmtId="166" fontId="7" fillId="0" borderId="1" xfId="0" applyFont="1" applyFill="1" applyBorder="1" applyAlignment="1">
      <alignment horizontal="center" vertical="center"/>
    </xf>
    <xf numFmtId="166" fontId="0" fillId="0" borderId="0" xfId="0"/>
    <xf numFmtId="166" fontId="3" fillId="0" borderId="1" xfId="0" applyFont="1" applyFill="1" applyBorder="1" applyAlignment="1">
      <alignment horizontal="center" vertical="center"/>
    </xf>
    <xf numFmtId="166" fontId="7" fillId="0" borderId="1" xfId="0" applyFont="1" applyFill="1" applyBorder="1" applyAlignment="1">
      <alignment horizontal="center" vertical="center"/>
    </xf>
    <xf numFmtId="166" fontId="3" fillId="4" borderId="1" xfId="0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7" fillId="0" borderId="0" xfId="0" applyFont="1"/>
    <xf numFmtId="164" fontId="7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2" fontId="19" fillId="0" borderId="1" xfId="0" applyNumberFormat="1" applyFont="1" applyFill="1" applyBorder="1" applyAlignment="1">
      <alignment vertical="center"/>
    </xf>
    <xf numFmtId="2" fontId="0" fillId="0" borderId="0" xfId="0" applyNumberFormat="1"/>
    <xf numFmtId="165" fontId="23" fillId="0" borderId="0" xfId="0" applyNumberFormat="1" applyFont="1"/>
    <xf numFmtId="166" fontId="0" fillId="0" borderId="0" xfId="0"/>
    <xf numFmtId="166" fontId="3" fillId="0" borderId="1" xfId="0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0" fillId="5" borderId="0" xfId="0" applyNumberFormat="1" applyFill="1"/>
    <xf numFmtId="165" fontId="19" fillId="0" borderId="1" xfId="0" applyNumberFormat="1" applyFont="1" applyFill="1" applyBorder="1" applyAlignment="1">
      <alignment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9" fillId="0" borderId="2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165" fontId="10" fillId="0" borderId="0" xfId="0" applyNumberFormat="1" applyFont="1"/>
    <xf numFmtId="165" fontId="5" fillId="0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21" fillId="0" borderId="1" xfId="0" applyFont="1" applyFill="1" applyBorder="1" applyAlignment="1">
      <alignment horizontal="center" vertical="center"/>
    </xf>
    <xf numFmtId="166" fontId="21" fillId="0" borderId="4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6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16" fillId="4" borderId="4" xfId="0" applyNumberFormat="1" applyFont="1" applyFill="1" applyBorder="1" applyAlignment="1">
      <alignment horizontal="center" vertical="center"/>
    </xf>
    <xf numFmtId="166" fontId="0" fillId="0" borderId="4" xfId="0" applyBorder="1" applyAlignment="1">
      <alignment horizontal="center"/>
    </xf>
    <xf numFmtId="166" fontId="3" fillId="4" borderId="4" xfId="0" applyFont="1" applyFill="1" applyBorder="1" applyAlignment="1">
      <alignment horizontal="center" vertical="center"/>
    </xf>
    <xf numFmtId="166" fontId="14" fillId="0" borderId="5" xfId="0" applyFont="1" applyFill="1" applyBorder="1" applyAlignment="1">
      <alignment vertical="center"/>
    </xf>
    <xf numFmtId="166" fontId="21" fillId="0" borderId="5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6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6" fontId="7" fillId="0" borderId="5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165" fontId="16" fillId="4" borderId="5" xfId="0" applyNumberFormat="1" applyFont="1" applyFill="1" applyBorder="1" applyAlignment="1">
      <alignment horizontal="center" vertical="center"/>
    </xf>
    <xf numFmtId="166" fontId="3" fillId="4" borderId="5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6" fontId="21" fillId="0" borderId="0" xfId="0" applyFont="1" applyFill="1" applyBorder="1" applyAlignment="1">
      <alignment horizontal="center" vertical="center"/>
    </xf>
    <xf numFmtId="166" fontId="2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6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6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/>
    </xf>
    <xf numFmtId="166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0" borderId="1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6" fontId="3" fillId="0" borderId="4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vertical="center"/>
    </xf>
    <xf numFmtId="166" fontId="7" fillId="0" borderId="1" xfId="0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166" fontId="14" fillId="0" borderId="0" xfId="0" applyFont="1" applyFill="1" applyAlignment="1">
      <alignment horizontal="center"/>
    </xf>
    <xf numFmtId="166" fontId="14" fillId="0" borderId="0" xfId="0" applyFont="1" applyFill="1" applyBorder="1" applyAlignment="1">
      <alignment horizontal="center"/>
    </xf>
    <xf numFmtId="166" fontId="21" fillId="0" borderId="1" xfId="0" applyFont="1" applyFill="1" applyBorder="1" applyAlignment="1">
      <alignment horizontal="center"/>
    </xf>
    <xf numFmtId="166" fontId="14" fillId="0" borderId="1" xfId="0" applyFont="1" applyFill="1" applyBorder="1" applyAlignment="1">
      <alignment horizontal="center"/>
    </xf>
    <xf numFmtId="14" fontId="21" fillId="0" borderId="1" xfId="0" applyNumberFormat="1" applyFont="1" applyFill="1" applyBorder="1" applyAlignment="1">
      <alignment horizontal="center"/>
    </xf>
    <xf numFmtId="166" fontId="21" fillId="0" borderId="4" xfId="0" applyFont="1" applyFill="1" applyBorder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23" fillId="0" borderId="1" xfId="0" applyNumberFormat="1" applyFont="1" applyBorder="1"/>
    <xf numFmtId="49" fontId="3" fillId="0" borderId="5" xfId="0" applyNumberFormat="1" applyFont="1" applyFill="1" applyBorder="1" applyAlignment="1">
      <alignment horizontal="center" vertical="center"/>
    </xf>
    <xf numFmtId="166" fontId="0" fillId="0" borderId="0" xfId="0" applyAlignment="1"/>
    <xf numFmtId="166" fontId="10" fillId="0" borderId="0" xfId="0" applyFont="1" applyFill="1"/>
    <xf numFmtId="164" fontId="1" fillId="3" borderId="1" xfId="0" applyNumberFormat="1" applyFont="1" applyFill="1" applyBorder="1" applyAlignment="1">
      <alignment horizontal="center"/>
    </xf>
    <xf numFmtId="166" fontId="0" fillId="0" borderId="0" xfId="0" applyFill="1" applyBorder="1" applyAlignment="1">
      <alignment horizontal="center"/>
    </xf>
    <xf numFmtId="166" fontId="0" fillId="0" borderId="0" xfId="0" applyFill="1" applyBorder="1"/>
    <xf numFmtId="164" fontId="0" fillId="0" borderId="0" xfId="0" applyNumberFormat="1" applyFill="1" applyAlignment="1">
      <alignment horizontal="center"/>
    </xf>
    <xf numFmtId="166" fontId="0" fillId="0" borderId="0" xfId="0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7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6" fontId="23" fillId="0" borderId="0" xfId="0" applyFont="1" applyFill="1" applyBorder="1"/>
    <xf numFmtId="165" fontId="0" fillId="0" borderId="0" xfId="0" applyNumberFormat="1" applyFill="1" applyBorder="1"/>
    <xf numFmtId="165" fontId="10" fillId="0" borderId="0" xfId="0" applyNumberFormat="1" applyFont="1" applyFill="1" applyBorder="1"/>
    <xf numFmtId="166" fontId="7" fillId="0" borderId="0" xfId="0" applyFont="1" applyFill="1" applyBorder="1"/>
    <xf numFmtId="166" fontId="11" fillId="0" borderId="0" xfId="0" applyFont="1" applyFill="1"/>
    <xf numFmtId="166" fontId="7" fillId="0" borderId="0" xfId="0" applyFont="1" applyFill="1"/>
    <xf numFmtId="166" fontId="23" fillId="0" borderId="0" xfId="0" applyFont="1" applyFill="1"/>
    <xf numFmtId="165" fontId="23" fillId="0" borderId="0" xfId="0" applyNumberFormat="1" applyFont="1" applyFill="1"/>
    <xf numFmtId="164" fontId="0" fillId="0" borderId="0" xfId="0" applyNumberFormat="1" applyFill="1"/>
    <xf numFmtId="165" fontId="10" fillId="0" borderId="0" xfId="0" applyNumberFormat="1" applyFont="1" applyFill="1"/>
    <xf numFmtId="2" fontId="0" fillId="0" borderId="0" xfId="0" applyNumberFormat="1" applyFill="1"/>
    <xf numFmtId="166" fontId="7" fillId="0" borderId="1" xfId="0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6" fontId="7" fillId="0" borderId="1" xfId="0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/>
    </xf>
    <xf numFmtId="165" fontId="23" fillId="0" borderId="1" xfId="0" applyNumberFormat="1" applyFont="1" applyFill="1" applyBorder="1"/>
    <xf numFmtId="165" fontId="24" fillId="0" borderId="1" xfId="0" applyNumberFormat="1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166" fontId="24" fillId="0" borderId="0" xfId="0" applyFont="1" applyFill="1" applyBorder="1" applyAlignment="1">
      <alignment vertical="center"/>
    </xf>
    <xf numFmtId="166" fontId="24" fillId="0" borderId="6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165" fontId="5" fillId="6" borderId="4" xfId="0" applyNumberFormat="1" applyFont="1" applyFill="1" applyBorder="1" applyAlignment="1">
      <alignment horizontal="center" vertical="center"/>
    </xf>
    <xf numFmtId="164" fontId="5" fillId="6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3" fillId="2" borderId="1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166" fontId="7" fillId="0" borderId="1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6" fontId="8" fillId="0" borderId="0" xfId="0" applyFont="1" applyFill="1" applyAlignment="1"/>
    <xf numFmtId="165" fontId="8" fillId="0" borderId="0" xfId="0" applyNumberFormat="1" applyFont="1" applyFill="1" applyAlignment="1"/>
    <xf numFmtId="166" fontId="6" fillId="0" borderId="0" xfId="0" applyFont="1" applyFill="1"/>
    <xf numFmtId="165" fontId="6" fillId="0" borderId="0" xfId="0" applyNumberFormat="1" applyFont="1" applyFill="1"/>
    <xf numFmtId="165" fontId="8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165" fontId="0" fillId="0" borderId="1" xfId="0" applyNumberFormat="1" applyFill="1" applyBorder="1"/>
    <xf numFmtId="165" fontId="16" fillId="0" borderId="1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/>
    <xf numFmtId="166" fontId="20" fillId="0" borderId="0" xfId="0" applyFont="1" applyFill="1"/>
    <xf numFmtId="165" fontId="7" fillId="0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horizontal="center" vertical="center"/>
    </xf>
    <xf numFmtId="165" fontId="26" fillId="5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/>
    <xf numFmtId="165" fontId="16" fillId="0" borderId="1" xfId="0" applyNumberFormat="1" applyFont="1" applyBorder="1"/>
    <xf numFmtId="165" fontId="16" fillId="5" borderId="1" xfId="0" applyNumberFormat="1" applyFont="1" applyFill="1" applyBorder="1"/>
    <xf numFmtId="2" fontId="16" fillId="0" borderId="1" xfId="0" applyNumberFormat="1" applyFont="1" applyBorder="1"/>
    <xf numFmtId="164" fontId="16" fillId="0" borderId="4" xfId="0" applyNumberFormat="1" applyFont="1" applyBorder="1"/>
    <xf numFmtId="165" fontId="16" fillId="0" borderId="4" xfId="0" applyNumberFormat="1" applyFont="1" applyBorder="1"/>
    <xf numFmtId="165" fontId="16" fillId="5" borderId="4" xfId="0" applyNumberFormat="1" applyFont="1" applyFill="1" applyBorder="1"/>
    <xf numFmtId="165" fontId="26" fillId="0" borderId="4" xfId="0" applyNumberFormat="1" applyFont="1" applyFill="1" applyBorder="1" applyAlignment="1">
      <alignment horizontal="center" vertical="center"/>
    </xf>
    <xf numFmtId="2" fontId="16" fillId="0" borderId="4" xfId="0" applyNumberFormat="1" applyFont="1" applyBorder="1"/>
    <xf numFmtId="165" fontId="26" fillId="5" borderId="4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vertical="center"/>
    </xf>
    <xf numFmtId="164" fontId="26" fillId="0" borderId="5" xfId="0" applyNumberFormat="1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/>
    </xf>
    <xf numFmtId="165" fontId="26" fillId="5" borderId="5" xfId="0" applyNumberFormat="1" applyFont="1" applyFill="1" applyBorder="1" applyAlignment="1">
      <alignment horizontal="center" vertical="center"/>
    </xf>
    <xf numFmtId="2" fontId="26" fillId="0" borderId="5" xfId="0" applyNumberFormat="1" applyFont="1" applyFill="1" applyBorder="1" applyAlignment="1">
      <alignment horizontal="center" vertical="center"/>
    </xf>
    <xf numFmtId="166" fontId="16" fillId="0" borderId="5" xfId="0" applyFont="1" applyBorder="1" applyAlignment="1">
      <alignment horizontal="center"/>
    </xf>
    <xf numFmtId="166" fontId="16" fillId="0" borderId="1" xfId="0" applyFont="1" applyBorder="1" applyAlignment="1">
      <alignment horizontal="center"/>
    </xf>
    <xf numFmtId="164" fontId="16" fillId="3" borderId="1" xfId="0" applyNumberFormat="1" applyFont="1" applyFill="1" applyBorder="1"/>
    <xf numFmtId="2" fontId="16" fillId="3" borderId="1" xfId="0" applyNumberFormat="1" applyFont="1" applyFill="1" applyBorder="1"/>
    <xf numFmtId="166" fontId="16" fillId="0" borderId="1" xfId="0" applyFont="1" applyFill="1" applyBorder="1" applyAlignment="1">
      <alignment horizontal="center"/>
    </xf>
    <xf numFmtId="165" fontId="16" fillId="0" borderId="5" xfId="0" applyNumberFormat="1" applyFont="1" applyBorder="1"/>
    <xf numFmtId="165" fontId="16" fillId="5" borderId="5" xfId="0" applyNumberFormat="1" applyFont="1" applyFill="1" applyBorder="1"/>
    <xf numFmtId="164" fontId="5" fillId="8" borderId="1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center" vertical="center"/>
    </xf>
    <xf numFmtId="164" fontId="3" fillId="8" borderId="2" xfId="0" applyNumberFormat="1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/>
    <xf numFmtId="165" fontId="26" fillId="3" borderId="1" xfId="0" applyNumberFormat="1" applyFont="1" applyFill="1" applyBorder="1" applyAlignment="1">
      <alignment horizontal="center" vertical="center"/>
    </xf>
    <xf numFmtId="166" fontId="7" fillId="7" borderId="1" xfId="0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/>
    <xf numFmtId="165" fontId="26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/>
    <xf numFmtId="165" fontId="7" fillId="7" borderId="1" xfId="0" applyNumberFormat="1" applyFont="1" applyFill="1" applyBorder="1"/>
    <xf numFmtId="2" fontId="7" fillId="7" borderId="1" xfId="0" applyNumberFormat="1" applyFont="1" applyFill="1" applyBorder="1"/>
    <xf numFmtId="164" fontId="7" fillId="7" borderId="5" xfId="0" applyNumberFormat="1" applyFont="1" applyFill="1" applyBorder="1" applyAlignment="1">
      <alignment horizontal="center" vertical="center"/>
    </xf>
    <xf numFmtId="165" fontId="7" fillId="7" borderId="5" xfId="0" applyNumberFormat="1" applyFont="1" applyFill="1" applyBorder="1" applyAlignment="1">
      <alignment horizontal="center" vertical="center"/>
    </xf>
    <xf numFmtId="165" fontId="16" fillId="7" borderId="5" xfId="0" applyNumberFormat="1" applyFont="1" applyFill="1" applyBorder="1" applyAlignment="1">
      <alignment vertical="center"/>
    </xf>
    <xf numFmtId="164" fontId="26" fillId="7" borderId="5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2" fontId="26" fillId="7" borderId="5" xfId="0" applyNumberFormat="1" applyFont="1" applyFill="1" applyBorder="1" applyAlignment="1">
      <alignment horizontal="center" vertical="center"/>
    </xf>
    <xf numFmtId="165" fontId="16" fillId="7" borderId="5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3" fillId="0" borderId="4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164" fontId="7" fillId="0" borderId="0" xfId="0" applyNumberFormat="1" applyFont="1" applyFill="1"/>
    <xf numFmtId="164" fontId="7" fillId="0" borderId="0" xfId="0" applyNumberFormat="1" applyFont="1"/>
    <xf numFmtId="166" fontId="3" fillId="0" borderId="4" xfId="0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center"/>
    </xf>
    <xf numFmtId="166" fontId="3" fillId="0" borderId="1" xfId="0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6" fontId="1" fillId="0" borderId="0" xfId="0" applyFont="1" applyFill="1" applyAlignment="1">
      <alignment horizontal="center"/>
    </xf>
    <xf numFmtId="165" fontId="0" fillId="0" borderId="1" xfId="0" applyNumberFormat="1" applyFill="1" applyBorder="1" applyAlignment="1"/>
    <xf numFmtId="164" fontId="1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 vertical="center"/>
    </xf>
    <xf numFmtId="166" fontId="11" fillId="0" borderId="0" xfId="0" applyFont="1" applyFill="1" applyAlignment="1"/>
    <xf numFmtId="164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6" fontId="11" fillId="0" borderId="0" xfId="0" applyFont="1" applyFill="1" applyBorder="1" applyAlignment="1">
      <alignment horizontal="center"/>
    </xf>
    <xf numFmtId="166" fontId="1" fillId="0" borderId="10" xfId="0" applyFont="1" applyFill="1" applyBorder="1" applyAlignment="1">
      <alignment horizontal="center" vertical="center"/>
    </xf>
    <xf numFmtId="166" fontId="1" fillId="0" borderId="11" xfId="0" applyFont="1" applyFill="1" applyBorder="1" applyAlignment="1">
      <alignment horizontal="center" vertical="center"/>
    </xf>
    <xf numFmtId="166" fontId="0" fillId="0" borderId="1" xfId="0" applyFill="1" applyBorder="1" applyAlignment="1">
      <alignment horizontal="center"/>
    </xf>
    <xf numFmtId="166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6" fontId="11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6" fontId="11" fillId="0" borderId="0" xfId="0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6" fillId="0" borderId="0" xfId="0" applyFont="1" applyFill="1" applyAlignment="1">
      <alignment horizontal="center"/>
    </xf>
    <xf numFmtId="165" fontId="0" fillId="0" borderId="0" xfId="0" applyNumberFormat="1" applyFill="1" applyAlignment="1"/>
    <xf numFmtId="166" fontId="0" fillId="0" borderId="0" xfId="0" applyFill="1" applyAlignment="1"/>
    <xf numFmtId="166" fontId="5" fillId="0" borderId="1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vertical="top"/>
    </xf>
    <xf numFmtId="164" fontId="7" fillId="0" borderId="0" xfId="0" applyNumberFormat="1" applyFont="1" applyFill="1" applyBorder="1"/>
    <xf numFmtId="166" fontId="1" fillId="0" borderId="0" xfId="0" applyFont="1" applyFill="1" applyBorder="1" applyAlignment="1">
      <alignment horizontal="center" vertical="top"/>
    </xf>
    <xf numFmtId="166" fontId="1" fillId="0" borderId="0" xfId="0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6" fontId="1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166" fontId="8" fillId="0" borderId="0" xfId="0" applyFont="1" applyFill="1" applyBorder="1" applyAlignment="1">
      <alignment horizontal="center"/>
    </xf>
    <xf numFmtId="166" fontId="5" fillId="0" borderId="4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/>
    </xf>
    <xf numFmtId="2" fontId="0" fillId="0" borderId="1" xfId="0" applyNumberFormat="1" applyFill="1" applyBorder="1"/>
    <xf numFmtId="165" fontId="6" fillId="0" borderId="1" xfId="0" applyNumberFormat="1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/>
    <xf numFmtId="165" fontId="6" fillId="7" borderId="1" xfId="0" applyNumberFormat="1" applyFont="1" applyFill="1" applyBorder="1"/>
    <xf numFmtId="164" fontId="6" fillId="7" borderId="5" xfId="0" applyNumberFormat="1" applyFont="1" applyFill="1" applyBorder="1" applyAlignment="1">
      <alignment horizontal="center" vertical="center"/>
    </xf>
    <xf numFmtId="165" fontId="6" fillId="7" borderId="5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/>
    <xf numFmtId="165" fontId="6" fillId="5" borderId="1" xfId="0" applyNumberFormat="1" applyFont="1" applyFill="1" applyBorder="1"/>
    <xf numFmtId="164" fontId="6" fillId="5" borderId="4" xfId="0" applyNumberFormat="1" applyFont="1" applyFill="1" applyBorder="1"/>
    <xf numFmtId="165" fontId="6" fillId="5" borderId="4" xfId="0" applyNumberFormat="1" applyFont="1" applyFill="1" applyBorder="1"/>
    <xf numFmtId="165" fontId="6" fillId="0" borderId="0" xfId="0" applyNumberFormat="1" applyFont="1" applyFill="1" applyBorder="1" applyAlignment="1">
      <alignment vertical="top"/>
    </xf>
    <xf numFmtId="166" fontId="6" fillId="0" borderId="0" xfId="0" applyFont="1" applyFill="1" applyBorder="1"/>
    <xf numFmtId="165" fontId="6" fillId="0" borderId="0" xfId="0" applyNumberFormat="1" applyFont="1" applyFill="1" applyBorder="1"/>
    <xf numFmtId="164" fontId="6" fillId="5" borderId="5" xfId="0" applyNumberFormat="1" applyFont="1" applyFill="1" applyBorder="1"/>
    <xf numFmtId="165" fontId="6" fillId="5" borderId="5" xfId="0" applyNumberFormat="1" applyFont="1" applyFill="1" applyBorder="1"/>
    <xf numFmtId="164" fontId="6" fillId="0" borderId="1" xfId="0" applyNumberFormat="1" applyFont="1" applyFill="1" applyBorder="1"/>
    <xf numFmtId="165" fontId="6" fillId="0" borderId="1" xfId="0" applyNumberFormat="1" applyFont="1" applyFill="1" applyBorder="1"/>
    <xf numFmtId="164" fontId="6" fillId="5" borderId="0" xfId="0" applyNumberFormat="1" applyFont="1" applyFill="1"/>
    <xf numFmtId="165" fontId="6" fillId="5" borderId="0" xfId="0" applyNumberFormat="1" applyFont="1" applyFill="1"/>
    <xf numFmtId="164" fontId="6" fillId="0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5" fontId="1" fillId="0" borderId="0" xfId="0" applyNumberFormat="1" applyFont="1" applyFill="1"/>
    <xf numFmtId="166" fontId="1" fillId="0" borderId="0" xfId="0" applyFont="1" applyFill="1" applyBorder="1"/>
    <xf numFmtId="165" fontId="1" fillId="0" borderId="0" xfId="0" applyNumberFormat="1" applyFont="1" applyFill="1" applyBorder="1"/>
    <xf numFmtId="165" fontId="1" fillId="0" borderId="1" xfId="0" applyNumberFormat="1" applyFont="1" applyFill="1" applyBorder="1"/>
    <xf numFmtId="165" fontId="1" fillId="5" borderId="0" xfId="0" applyNumberFormat="1" applyFont="1" applyFill="1"/>
    <xf numFmtId="164" fontId="28" fillId="0" borderId="1" xfId="0" applyNumberFormat="1" applyFont="1" applyFill="1" applyBorder="1" applyAlignment="1">
      <alignment vertical="center"/>
    </xf>
    <xf numFmtId="165" fontId="28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2" fontId="14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/>
    <xf numFmtId="165" fontId="1" fillId="5" borderId="1" xfId="0" applyNumberFormat="1" applyFont="1" applyFill="1" applyBorder="1"/>
    <xf numFmtId="2" fontId="1" fillId="7" borderId="1" xfId="0" applyNumberFormat="1" applyFont="1" applyFill="1" applyBorder="1"/>
    <xf numFmtId="165" fontId="1" fillId="7" borderId="1" xfId="0" applyNumberFormat="1" applyFont="1" applyFill="1" applyBorder="1"/>
    <xf numFmtId="2" fontId="1" fillId="5" borderId="5" xfId="0" applyNumberFormat="1" applyFont="1" applyFill="1" applyBorder="1"/>
    <xf numFmtId="165" fontId="1" fillId="5" borderId="5" xfId="0" applyNumberFormat="1" applyFont="1" applyFill="1" applyBorder="1"/>
    <xf numFmtId="2" fontId="14" fillId="7" borderId="5" xfId="0" applyNumberFormat="1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2" fontId="1" fillId="0" borderId="1" xfId="0" applyNumberFormat="1" applyFont="1" applyFill="1" applyBorder="1"/>
    <xf numFmtId="2" fontId="1" fillId="5" borderId="0" xfId="0" applyNumberFormat="1" applyFont="1" applyFill="1"/>
    <xf numFmtId="165" fontId="6" fillId="0" borderId="0" xfId="0" applyNumberFormat="1" applyFont="1" applyFill="1" applyAlignment="1"/>
    <xf numFmtId="166" fontId="28" fillId="0" borderId="1" xfId="0" applyFont="1" applyFill="1" applyBorder="1" applyAlignment="1">
      <alignment vertical="center"/>
    </xf>
    <xf numFmtId="164" fontId="6" fillId="5" borderId="4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6" fontId="6" fillId="0" borderId="0" xfId="0" applyFont="1" applyFill="1" applyAlignment="1"/>
    <xf numFmtId="165" fontId="6" fillId="0" borderId="1" xfId="0" applyNumberFormat="1" applyFont="1" applyFill="1" applyBorder="1" applyAlignment="1">
      <alignment horizontal="center" vertical="center"/>
    </xf>
    <xf numFmtId="166" fontId="6" fillId="5" borderId="0" xfId="0" applyFont="1" applyFill="1"/>
    <xf numFmtId="16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5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4" fontId="7" fillId="0" borderId="5" xfId="0" applyNumberFormat="1" applyFont="1" applyBorder="1"/>
    <xf numFmtId="165" fontId="7" fillId="0" borderId="5" xfId="0" applyNumberFormat="1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2" fontId="7" fillId="0" borderId="5" xfId="0" applyNumberFormat="1" applyFont="1" applyBorder="1"/>
    <xf numFmtId="2" fontId="7" fillId="0" borderId="1" xfId="0" applyNumberFormat="1" applyFont="1" applyBorder="1"/>
    <xf numFmtId="164" fontId="4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6" fontId="11" fillId="0" borderId="0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6" fontId="6" fillId="0" borderId="0" xfId="0" applyFont="1" applyFill="1" applyAlignment="1">
      <alignment horizontal="center"/>
    </xf>
    <xf numFmtId="165" fontId="11" fillId="0" borderId="4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6" fontId="22" fillId="0" borderId="19" xfId="0" applyFont="1" applyFill="1" applyBorder="1" applyAlignment="1"/>
    <xf numFmtId="165" fontId="8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/>
    <xf numFmtId="165" fontId="1" fillId="0" borderId="0" xfId="0" applyNumberFormat="1" applyFont="1" applyFill="1" applyAlignment="1"/>
    <xf numFmtId="166" fontId="11" fillId="0" borderId="20" xfId="0" applyFont="1" applyFill="1" applyBorder="1" applyAlignment="1"/>
    <xf numFmtId="166" fontId="11" fillId="0" borderId="17" xfId="0" applyFont="1" applyFill="1" applyBorder="1" applyAlignment="1"/>
    <xf numFmtId="166" fontId="11" fillId="0" borderId="16" xfId="0" applyFont="1" applyFill="1" applyBorder="1" applyAlignment="1"/>
    <xf numFmtId="166" fontId="1" fillId="0" borderId="0" xfId="0" applyFont="1" applyFill="1" applyAlignment="1"/>
    <xf numFmtId="166" fontId="6" fillId="0" borderId="0" xfId="0" applyFont="1" applyFill="1" applyBorder="1" applyAlignment="1">
      <alignment horizontal="center" vertical="center"/>
    </xf>
    <xf numFmtId="166" fontId="7" fillId="0" borderId="1" xfId="0" applyFont="1" applyFill="1" applyBorder="1" applyAlignment="1">
      <alignment horizontal="center" vertical="center"/>
    </xf>
    <xf numFmtId="166" fontId="6" fillId="0" borderId="0" xfId="0" applyFont="1" applyFill="1" applyBorder="1" applyAlignment="1">
      <alignment horizontal="center" vertical="center"/>
    </xf>
    <xf numFmtId="166" fontId="11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3" fillId="0" borderId="1" xfId="0" applyFont="1" applyFill="1" applyBorder="1" applyAlignment="1">
      <alignment horizontal="center" vertical="center"/>
    </xf>
    <xf numFmtId="166" fontId="11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6" fontId="3" fillId="0" borderId="5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6" fillId="0" borderId="0" xfId="0" applyFont="1" applyFill="1" applyAlignment="1">
      <alignment horizontal="center"/>
    </xf>
    <xf numFmtId="165" fontId="12" fillId="0" borderId="5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6" fontId="6" fillId="0" borderId="0" xfId="0" applyFont="1" applyFill="1" applyAlignment="1">
      <alignment horizontal="center"/>
    </xf>
    <xf numFmtId="166" fontId="12" fillId="0" borderId="1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6" fontId="8" fillId="0" borderId="0" xfId="0" applyFont="1" applyFill="1" applyAlignment="1">
      <alignment horizontal="center"/>
    </xf>
    <xf numFmtId="166" fontId="12" fillId="0" borderId="4" xfId="0" applyFont="1" applyFill="1" applyBorder="1" applyAlignment="1">
      <alignment horizontal="center" vertical="center"/>
    </xf>
    <xf numFmtId="166" fontId="12" fillId="0" borderId="0" xfId="0" applyFont="1" applyFill="1" applyBorder="1" applyAlignment="1">
      <alignment horizontal="center" vertical="center"/>
    </xf>
    <xf numFmtId="166" fontId="12" fillId="0" borderId="5" xfId="0" applyFont="1" applyFill="1" applyBorder="1" applyAlignment="1">
      <alignment horizontal="center" vertical="center"/>
    </xf>
    <xf numFmtId="166" fontId="8" fillId="0" borderId="0" xfId="0" applyFont="1" applyAlignment="1">
      <alignment horizontal="center"/>
    </xf>
    <xf numFmtId="164" fontId="16" fillId="0" borderId="1" xfId="0" applyNumberFormat="1" applyFont="1" applyFill="1" applyBorder="1"/>
    <xf numFmtId="165" fontId="16" fillId="0" borderId="1" xfId="0" applyNumberFormat="1" applyFont="1" applyFill="1" applyBorder="1"/>
    <xf numFmtId="2" fontId="16" fillId="0" borderId="1" xfId="0" applyNumberFormat="1" applyFont="1" applyFill="1" applyBorder="1"/>
    <xf numFmtId="166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13" fillId="0" borderId="1" xfId="0" applyFont="1" applyFill="1" applyBorder="1" applyAlignment="1">
      <alignment horizontal="center" vertical="center"/>
    </xf>
    <xf numFmtId="166" fontId="25" fillId="0" borderId="1" xfId="0" applyFont="1" applyFill="1" applyBorder="1" applyAlignment="1">
      <alignment horizontal="center" vertical="center"/>
    </xf>
    <xf numFmtId="166" fontId="11" fillId="0" borderId="0" xfId="0" applyFont="1" applyFill="1" applyAlignment="1">
      <alignment horizontal="center"/>
    </xf>
    <xf numFmtId="166" fontId="1" fillId="0" borderId="1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6" fontId="15" fillId="0" borderId="19" xfId="0" applyFont="1" applyFill="1" applyBorder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6" fontId="6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0" fillId="0" borderId="1" xfId="0" applyFill="1" applyBorder="1" applyAlignment="1">
      <alignment horizontal="center" vertical="top"/>
    </xf>
    <xf numFmtId="166" fontId="1" fillId="0" borderId="1" xfId="0" applyFont="1" applyFill="1" applyBorder="1" applyAlignment="1">
      <alignment horizontal="center" vertical="top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6" fontId="9" fillId="0" borderId="6" xfId="0" applyFont="1" applyFill="1" applyBorder="1" applyAlignment="1">
      <alignment horizontal="center" vertical="center"/>
    </xf>
    <xf numFmtId="166" fontId="9" fillId="0" borderId="7" xfId="0" applyFont="1" applyFill="1" applyBorder="1" applyAlignment="1">
      <alignment horizontal="center" vertical="center"/>
    </xf>
    <xf numFmtId="166" fontId="9" fillId="0" borderId="2" xfId="0" applyFont="1" applyFill="1" applyBorder="1" applyAlignment="1">
      <alignment horizontal="center" vertical="center"/>
    </xf>
    <xf numFmtId="166" fontId="19" fillId="0" borderId="6" xfId="0" applyFont="1" applyFill="1" applyBorder="1" applyAlignment="1">
      <alignment horizontal="center" vertical="center"/>
    </xf>
    <xf numFmtId="166" fontId="19" fillId="0" borderId="7" xfId="0" applyFont="1" applyFill="1" applyBorder="1" applyAlignment="1">
      <alignment horizontal="center" vertical="center"/>
    </xf>
    <xf numFmtId="166" fontId="19" fillId="0" borderId="2" xfId="0" applyFont="1" applyFill="1" applyBorder="1" applyAlignment="1">
      <alignment horizontal="center" vertical="center"/>
    </xf>
    <xf numFmtId="166" fontId="19" fillId="0" borderId="1" xfId="0" applyFont="1" applyFill="1" applyBorder="1" applyAlignment="1">
      <alignment horizontal="center" vertical="center"/>
    </xf>
    <xf numFmtId="166" fontId="22" fillId="0" borderId="8" xfId="0" applyFont="1" applyFill="1" applyBorder="1" applyAlignment="1">
      <alignment horizontal="center" vertical="center"/>
    </xf>
    <xf numFmtId="166" fontId="22" fillId="0" borderId="9" xfId="0" applyFont="1" applyFill="1" applyBorder="1" applyAlignment="1">
      <alignment horizontal="center" vertical="center"/>
    </xf>
    <xf numFmtId="166" fontId="22" fillId="0" borderId="14" xfId="0" applyFont="1" applyFill="1" applyBorder="1" applyAlignment="1">
      <alignment horizontal="center" vertical="center"/>
    </xf>
    <xf numFmtId="166" fontId="22" fillId="0" borderId="0" xfId="0" applyFont="1" applyFill="1" applyBorder="1" applyAlignment="1">
      <alignment horizontal="center" vertical="center"/>
    </xf>
    <xf numFmtId="166" fontId="15" fillId="0" borderId="20" xfId="0" applyFont="1" applyFill="1" applyBorder="1" applyAlignment="1">
      <alignment horizontal="center"/>
    </xf>
    <xf numFmtId="166" fontId="15" fillId="0" borderId="17" xfId="0" applyFont="1" applyFill="1" applyBorder="1" applyAlignment="1">
      <alignment horizontal="center"/>
    </xf>
    <xf numFmtId="166" fontId="15" fillId="0" borderId="16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6" fontId="4" fillId="0" borderId="8" xfId="0" applyFont="1" applyFill="1" applyBorder="1" applyAlignment="1">
      <alignment horizontal="center" vertical="center"/>
    </xf>
    <xf numFmtId="166" fontId="4" fillId="0" borderId="9" xfId="0" applyFont="1" applyFill="1" applyBorder="1" applyAlignment="1">
      <alignment horizontal="center" vertical="center"/>
    </xf>
    <xf numFmtId="166" fontId="4" fillId="0" borderId="3" xfId="0" applyFont="1" applyFill="1" applyBorder="1" applyAlignment="1">
      <alignment horizontal="center" vertical="center"/>
    </xf>
    <xf numFmtId="166" fontId="4" fillId="0" borderId="10" xfId="0" applyFont="1" applyFill="1" applyBorder="1" applyAlignment="1">
      <alignment horizontal="center" vertical="center"/>
    </xf>
    <xf numFmtId="166" fontId="4" fillId="0" borderId="12" xfId="0" applyFont="1" applyFill="1" applyBorder="1" applyAlignment="1">
      <alignment horizontal="center" vertical="center"/>
    </xf>
    <xf numFmtId="166" fontId="4" fillId="0" borderId="11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6" fontId="15" fillId="0" borderId="21" xfId="0" applyFont="1" applyFill="1" applyBorder="1" applyAlignment="1">
      <alignment horizontal="center"/>
    </xf>
    <xf numFmtId="166" fontId="15" fillId="0" borderId="15" xfId="0" applyFont="1" applyFill="1" applyBorder="1" applyAlignment="1">
      <alignment horizontal="center"/>
    </xf>
    <xf numFmtId="166" fontId="15" fillId="0" borderId="18" xfId="0" applyFont="1" applyFill="1" applyBorder="1" applyAlignment="1">
      <alignment horizontal="center"/>
    </xf>
    <xf numFmtId="166" fontId="3" fillId="0" borderId="1" xfId="0" applyFont="1" applyFill="1" applyBorder="1" applyAlignment="1">
      <alignment horizontal="center" vertical="center"/>
    </xf>
    <xf numFmtId="166" fontId="6" fillId="0" borderId="4" xfId="0" applyFont="1" applyFill="1" applyBorder="1" applyAlignment="1">
      <alignment horizontal="center" vertical="center"/>
    </xf>
    <xf numFmtId="166" fontId="6" fillId="0" borderId="13" xfId="0" applyFont="1" applyFill="1" applyBorder="1" applyAlignment="1">
      <alignment horizontal="center" vertical="center"/>
    </xf>
    <xf numFmtId="166" fontId="6" fillId="0" borderId="5" xfId="0" applyFont="1" applyFill="1" applyBorder="1" applyAlignment="1">
      <alignment horizontal="center" vertical="center"/>
    </xf>
    <xf numFmtId="166" fontId="6" fillId="0" borderId="4" xfId="0" applyFont="1" applyFill="1" applyBorder="1" applyAlignment="1">
      <alignment horizontal="center" vertical="center" textRotation="132"/>
    </xf>
    <xf numFmtId="166" fontId="6" fillId="0" borderId="13" xfId="0" applyFont="1" applyFill="1" applyBorder="1" applyAlignment="1">
      <alignment horizontal="center" vertical="center" textRotation="132"/>
    </xf>
    <xf numFmtId="166" fontId="6" fillId="0" borderId="5" xfId="0" applyFont="1" applyFill="1" applyBorder="1" applyAlignment="1">
      <alignment horizontal="center" vertical="center" textRotation="132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6" fontId="3" fillId="0" borderId="13" xfId="0" applyFont="1" applyFill="1" applyBorder="1" applyAlignment="1">
      <alignment horizontal="center" vertical="center"/>
    </xf>
    <xf numFmtId="166" fontId="3" fillId="0" borderId="5" xfId="0" applyFont="1" applyFill="1" applyBorder="1" applyAlignment="1">
      <alignment horizontal="center" vertical="center"/>
    </xf>
    <xf numFmtId="166" fontId="11" fillId="0" borderId="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horizontal="center"/>
    </xf>
    <xf numFmtId="166" fontId="9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6" fontId="11" fillId="0" borderId="4" xfId="0" applyFont="1" applyFill="1" applyBorder="1" applyAlignment="1">
      <alignment horizontal="center" vertical="center"/>
    </xf>
    <xf numFmtId="166" fontId="11" fillId="0" borderId="13" xfId="0" applyFont="1" applyFill="1" applyBorder="1" applyAlignment="1">
      <alignment horizontal="center" vertical="center"/>
    </xf>
    <xf numFmtId="166" fontId="11" fillId="0" borderId="5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/>
    </xf>
    <xf numFmtId="166" fontId="7" fillId="0" borderId="1" xfId="0" applyFont="1" applyFill="1" applyBorder="1" applyAlignment="1">
      <alignment horizontal="center" vertical="center"/>
    </xf>
    <xf numFmtId="166" fontId="1" fillId="0" borderId="1" xfId="0" applyFont="1" applyFill="1" applyBorder="1" applyAlignment="1">
      <alignment vertical="top"/>
    </xf>
    <xf numFmtId="166" fontId="1" fillId="0" borderId="8" xfId="0" applyFont="1" applyFill="1" applyBorder="1" applyAlignment="1">
      <alignment horizontal="center" vertical="center"/>
    </xf>
    <xf numFmtId="166" fontId="1" fillId="0" borderId="9" xfId="0" applyFont="1" applyFill="1" applyBorder="1" applyAlignment="1">
      <alignment horizontal="center" vertical="center"/>
    </xf>
    <xf numFmtId="166" fontId="1" fillId="0" borderId="3" xfId="0" applyFont="1" applyFill="1" applyBorder="1" applyAlignment="1">
      <alignment horizontal="center" vertical="center"/>
    </xf>
    <xf numFmtId="166" fontId="1" fillId="0" borderId="10" xfId="0" applyFont="1" applyFill="1" applyBorder="1" applyAlignment="1">
      <alignment horizontal="center" vertical="center"/>
    </xf>
    <xf numFmtId="166" fontId="1" fillId="0" borderId="12" xfId="0" applyFont="1" applyFill="1" applyBorder="1" applyAlignment="1">
      <alignment horizontal="center" vertical="center"/>
    </xf>
    <xf numFmtId="166" fontId="1" fillId="0" borderId="11" xfId="0" applyFont="1" applyFill="1" applyBorder="1" applyAlignment="1">
      <alignment horizontal="center" vertical="center"/>
    </xf>
    <xf numFmtId="166" fontId="13" fillId="0" borderId="1" xfId="0" applyFont="1" applyFill="1" applyBorder="1" applyAlignment="1">
      <alignment vertical="center"/>
    </xf>
    <xf numFmtId="165" fontId="23" fillId="0" borderId="4" xfId="0" applyNumberFormat="1" applyFont="1" applyFill="1" applyBorder="1" applyAlignment="1">
      <alignment horizontal="center" vertical="center"/>
    </xf>
    <xf numFmtId="165" fontId="23" fillId="0" borderId="13" xfId="0" applyNumberFormat="1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13" fillId="0" borderId="4" xfId="0" applyFont="1" applyFill="1" applyBorder="1" applyAlignment="1">
      <alignment horizontal="center" vertical="center"/>
    </xf>
    <xf numFmtId="166" fontId="13" fillId="0" borderId="13" xfId="0" applyFont="1" applyFill="1" applyBorder="1" applyAlignment="1">
      <alignment horizontal="center" vertical="center"/>
    </xf>
    <xf numFmtId="166" fontId="13" fillId="0" borderId="5" xfId="0" applyFont="1" applyFill="1" applyBorder="1" applyAlignment="1">
      <alignment horizontal="center" vertical="center"/>
    </xf>
    <xf numFmtId="166" fontId="25" fillId="0" borderId="4" xfId="0" applyFont="1" applyFill="1" applyBorder="1" applyAlignment="1">
      <alignment horizontal="center" vertical="center"/>
    </xf>
    <xf numFmtId="166" fontId="25" fillId="0" borderId="13" xfId="0" applyFont="1" applyFill="1" applyBorder="1" applyAlignment="1">
      <alignment horizontal="center" vertical="center"/>
    </xf>
    <xf numFmtId="166" fontId="25" fillId="0" borderId="5" xfId="0" applyFont="1" applyFill="1" applyBorder="1" applyAlignment="1">
      <alignment horizontal="center" vertical="center"/>
    </xf>
    <xf numFmtId="166" fontId="11" fillId="0" borderId="21" xfId="0" applyFont="1" applyFill="1" applyBorder="1" applyAlignment="1">
      <alignment horizontal="center"/>
    </xf>
    <xf numFmtId="166" fontId="11" fillId="0" borderId="15" xfId="0" applyFont="1" applyFill="1" applyBorder="1" applyAlignment="1">
      <alignment horizontal="center"/>
    </xf>
    <xf numFmtId="166" fontId="11" fillId="0" borderId="18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6" fontId="11" fillId="0" borderId="9" xfId="0" applyFont="1" applyFill="1" applyBorder="1" applyAlignment="1">
      <alignment horizontal="center" vertical="center"/>
    </xf>
    <xf numFmtId="166" fontId="11" fillId="0" borderId="0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6" fontId="3" fillId="0" borderId="6" xfId="0" applyFont="1" applyFill="1" applyBorder="1" applyAlignment="1">
      <alignment horizontal="center" vertical="center"/>
    </xf>
    <xf numFmtId="166" fontId="3" fillId="0" borderId="7" xfId="0" applyFont="1" applyFill="1" applyBorder="1" applyAlignment="1">
      <alignment horizontal="center" vertical="center"/>
    </xf>
    <xf numFmtId="166" fontId="3" fillId="0" borderId="2" xfId="0" applyFont="1" applyFill="1" applyBorder="1" applyAlignment="1">
      <alignment horizontal="center" vertical="center"/>
    </xf>
    <xf numFmtId="166" fontId="13" fillId="0" borderId="4" xfId="0" applyFont="1" applyFill="1" applyBorder="1" applyAlignment="1">
      <alignment vertical="center"/>
    </xf>
    <xf numFmtId="166" fontId="13" fillId="0" borderId="13" xfId="0" applyFont="1" applyFill="1" applyBorder="1" applyAlignment="1">
      <alignment vertical="center"/>
    </xf>
    <xf numFmtId="166" fontId="13" fillId="0" borderId="5" xfId="0" applyFont="1" applyFill="1" applyBorder="1" applyAlignment="1">
      <alignment vertical="center"/>
    </xf>
    <xf numFmtId="166" fontId="4" fillId="0" borderId="4" xfId="0" applyFont="1" applyFill="1" applyBorder="1" applyAlignment="1">
      <alignment vertical="center"/>
    </xf>
    <xf numFmtId="166" fontId="4" fillId="0" borderId="13" xfId="0" applyFont="1" applyFill="1" applyBorder="1" applyAlignment="1">
      <alignment vertical="center"/>
    </xf>
    <xf numFmtId="166" fontId="4" fillId="0" borderId="5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166" fontId="1" fillId="0" borderId="6" xfId="0" applyFont="1" applyFill="1" applyBorder="1" applyAlignment="1">
      <alignment horizontal="center" vertical="center"/>
    </xf>
    <xf numFmtId="166" fontId="1" fillId="0" borderId="7" xfId="0" applyFont="1" applyFill="1" applyBorder="1" applyAlignment="1">
      <alignment horizontal="center" vertical="center"/>
    </xf>
    <xf numFmtId="166" fontId="1" fillId="0" borderId="2" xfId="0" applyFont="1" applyFill="1" applyBorder="1" applyAlignment="1">
      <alignment horizontal="center" vertical="center"/>
    </xf>
    <xf numFmtId="166" fontId="11" fillId="0" borderId="19" xfId="0" applyFont="1" applyFill="1" applyBorder="1" applyAlignment="1">
      <alignment horizontal="center"/>
    </xf>
    <xf numFmtId="166" fontId="4" fillId="0" borderId="1" xfId="0" applyFont="1" applyFill="1" applyBorder="1" applyAlignment="1">
      <alignment vertical="center"/>
    </xf>
    <xf numFmtId="164" fontId="16" fillId="0" borderId="6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6" fontId="3" fillId="0" borderId="4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6" fontId="27" fillId="0" borderId="9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6" fontId="4" fillId="0" borderId="6" xfId="0" applyFont="1" applyFill="1" applyBorder="1" applyAlignment="1">
      <alignment horizontal="center" vertical="center"/>
    </xf>
    <xf numFmtId="166" fontId="4" fillId="0" borderId="7" xfId="0" applyFont="1" applyFill="1" applyBorder="1" applyAlignment="1">
      <alignment horizontal="center" vertical="center"/>
    </xf>
    <xf numFmtId="166" fontId="4" fillId="0" borderId="2" xfId="0" applyFont="1" applyFill="1" applyBorder="1" applyAlignment="1">
      <alignment horizontal="center" vertical="center"/>
    </xf>
    <xf numFmtId="166" fontId="7" fillId="0" borderId="6" xfId="0" applyFont="1" applyFill="1" applyBorder="1" applyAlignment="1">
      <alignment horizontal="center" vertical="center"/>
    </xf>
    <xf numFmtId="166" fontId="7" fillId="0" borderId="7" xfId="0" applyFont="1" applyFill="1" applyBorder="1" applyAlignment="1">
      <alignment horizontal="center" vertical="center"/>
    </xf>
    <xf numFmtId="166" fontId="7" fillId="0" borderId="2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185"/>
  <sheetViews>
    <sheetView rightToLeft="1" tabSelected="1" workbookViewId="0">
      <selection activeCell="AW4" sqref="AW1:BA1048576"/>
    </sheetView>
  </sheetViews>
  <sheetFormatPr baseColWidth="10" defaultRowHeight="15.75"/>
  <cols>
    <col min="1" max="1" width="5.140625" style="1" customWidth="1"/>
    <col min="2" max="2" width="3" style="26" customWidth="1"/>
    <col min="3" max="3" width="9.28515625" style="130" customWidth="1"/>
    <col min="4" max="4" width="9.140625" style="130" customWidth="1"/>
    <col min="5" max="5" width="3.140625" style="158" customWidth="1"/>
    <col min="6" max="6" width="6.42578125" style="44" customWidth="1"/>
    <col min="7" max="7" width="9.28515625" style="19" customWidth="1"/>
    <col min="8" max="8" width="11.7109375" style="19" customWidth="1"/>
    <col min="9" max="9" width="6.5703125" customWidth="1"/>
    <col min="10" max="11" width="1.7109375" style="2" customWidth="1"/>
    <col min="12" max="12" width="6" customWidth="1"/>
    <col min="13" max="14" width="1.7109375" style="2" customWidth="1"/>
    <col min="15" max="15" width="5.7109375" customWidth="1"/>
    <col min="16" max="17" width="1.7109375" style="2" customWidth="1"/>
    <col min="18" max="18" width="6.42578125" customWidth="1"/>
    <col min="19" max="19" width="3.28515625" style="2" customWidth="1"/>
    <col min="20" max="20" width="4" style="2" customWidth="1"/>
    <col min="21" max="21" width="1.7109375" style="2" customWidth="1"/>
    <col min="22" max="22" width="5.28515625" customWidth="1"/>
    <col min="23" max="24" width="1.7109375" style="2" customWidth="1"/>
    <col min="25" max="25" width="5.85546875" customWidth="1"/>
    <col min="26" max="27" width="1.7109375" style="2" customWidth="1"/>
    <col min="28" max="28" width="5.7109375" customWidth="1"/>
    <col min="29" max="29" width="2.7109375" style="2" customWidth="1"/>
    <col min="30" max="30" width="2.28515625" style="2" customWidth="1"/>
    <col min="31" max="31" width="1.7109375" style="2" customWidth="1"/>
    <col min="32" max="32" width="5.28515625" customWidth="1"/>
    <col min="33" max="33" width="1.7109375" style="2" customWidth="1"/>
    <col min="34" max="34" width="1.85546875" style="2" customWidth="1"/>
    <col min="35" max="35" width="5.7109375" customWidth="1"/>
    <col min="36" max="36" width="2.7109375" style="2" customWidth="1"/>
    <col min="37" max="37" width="3.140625" style="2" customWidth="1"/>
    <col min="38" max="38" width="1.7109375" style="2" customWidth="1"/>
    <col min="39" max="39" width="5.28515625" customWidth="1"/>
    <col min="40" max="40" width="2.7109375" style="2" customWidth="1"/>
    <col min="41" max="41" width="1.7109375" style="2" customWidth="1"/>
    <col min="42" max="42" width="5.5703125" customWidth="1"/>
    <col min="43" max="43" width="2.5703125" style="2" customWidth="1"/>
    <col min="44" max="45" width="1.7109375" style="2" customWidth="1"/>
    <col min="46" max="46" width="7.7109375" style="140" customWidth="1"/>
    <col min="47" max="47" width="4.85546875" style="282" customWidth="1"/>
    <col min="48" max="48" width="8.42578125" style="408" customWidth="1"/>
    <col min="49" max="49" width="8.42578125" style="61" customWidth="1"/>
    <col min="50" max="50" width="8.42578125" style="38" customWidth="1"/>
    <col min="51" max="51" width="8.42578125" style="271" customWidth="1"/>
    <col min="52" max="52" width="11.7109375" style="38" customWidth="1"/>
    <col min="53" max="53" width="8.42578125" style="38" customWidth="1"/>
    <col min="54" max="54" width="8.42578125" customWidth="1"/>
    <col min="55" max="55" width="3.28515625" style="2" customWidth="1"/>
    <col min="56" max="56" width="7.140625" customWidth="1"/>
    <col min="57" max="57" width="8.42578125" customWidth="1"/>
    <col min="58" max="58" width="4.5703125" style="18" customWidth="1"/>
    <col min="59" max="59" width="2.5703125" style="2" customWidth="1"/>
    <col min="60" max="60" width="8.42578125" style="2" customWidth="1"/>
    <col min="61" max="61" width="5" style="18" customWidth="1"/>
    <col min="62" max="62" width="2.7109375" style="2" customWidth="1"/>
    <col min="63" max="63" width="8.42578125" style="2" customWidth="1"/>
    <col min="64" max="64" width="4.85546875" style="18" customWidth="1"/>
    <col min="65" max="65" width="1.5703125" style="2" customWidth="1"/>
    <col min="66" max="66" width="8.42578125" style="2" customWidth="1"/>
    <col min="67" max="67" width="6.5703125" style="363" customWidth="1"/>
    <col min="68" max="68" width="3.140625" style="356" customWidth="1"/>
    <col min="69" max="70" width="8.42578125" style="53" customWidth="1"/>
    <col min="71" max="71" width="5.42578125" style="16" customWidth="1"/>
    <col min="72" max="72" width="2.7109375" style="2" customWidth="1"/>
    <col min="73" max="73" width="8.42578125" style="2" customWidth="1"/>
    <col min="74" max="74" width="5.140625" style="18" customWidth="1"/>
    <col min="75" max="75" width="1.5703125" style="2" customWidth="1"/>
    <col min="76" max="76" width="8.42578125" style="2" customWidth="1"/>
    <col min="77" max="77" width="5.7109375" style="389" customWidth="1"/>
    <col min="78" max="78" width="3.85546875" style="368" customWidth="1"/>
    <col min="79" max="80" width="8.42578125" style="53" customWidth="1"/>
    <col min="81" max="81" width="4.7109375" style="43" customWidth="1"/>
    <col min="82" max="82" width="2.42578125" style="2" customWidth="1"/>
    <col min="83" max="83" width="8.42578125" style="2" customWidth="1"/>
    <col min="84" max="84" width="7.28515625" style="355" customWidth="1"/>
    <col min="85" max="85" width="2.5703125" style="356" customWidth="1"/>
    <col min="86" max="87" width="8.42578125" style="53" customWidth="1"/>
    <col min="88" max="88" width="4.7109375" style="292" customWidth="1"/>
    <col min="89" max="89" width="2.140625" style="2" customWidth="1"/>
    <col min="90" max="90" width="8.42578125" style="2" customWidth="1"/>
    <col min="91" max="91" width="7.28515625" style="398" customWidth="1"/>
    <col min="92" max="92" width="3.5703125" style="356" customWidth="1"/>
    <col min="93" max="94" width="8.42578125" style="53" customWidth="1"/>
    <col min="95" max="95" width="6.140625" style="268" customWidth="1"/>
    <col min="96" max="96" width="3.85546875" style="409" customWidth="1"/>
    <col min="97" max="97" width="5.42578125" style="57" customWidth="1"/>
    <col min="98" max="99" width="8.42578125" style="57" customWidth="1"/>
    <col min="100" max="100" width="8.42578125" style="21" customWidth="1"/>
    <col min="101" max="101" width="8.42578125" style="31" customWidth="1"/>
    <col min="102" max="102" width="6.140625" style="16" customWidth="1"/>
    <col min="103" max="103" width="4.42578125" style="57" customWidth="1"/>
    <col min="104" max="104" width="8.42578125" style="21" customWidth="1"/>
    <col min="105" max="105" width="7.85546875" style="473" customWidth="1"/>
  </cols>
  <sheetData>
    <row r="1" spans="1:105" s="1" customFormat="1" ht="19.5" thickBot="1">
      <c r="B1" s="441" t="s">
        <v>17</v>
      </c>
      <c r="C1" s="441"/>
      <c r="D1" s="441"/>
      <c r="E1" s="158"/>
      <c r="F1" s="156" t="s">
        <v>17</v>
      </c>
      <c r="J1" s="147"/>
      <c r="K1" s="147"/>
      <c r="M1" s="147"/>
      <c r="N1" s="147"/>
      <c r="P1" s="147"/>
      <c r="Q1" s="147"/>
      <c r="S1" s="200"/>
      <c r="T1" s="200"/>
      <c r="U1" s="200"/>
      <c r="V1" s="6"/>
      <c r="W1" s="200"/>
      <c r="X1" s="200"/>
      <c r="Y1" s="6"/>
      <c r="Z1" s="200"/>
      <c r="AA1" s="200"/>
      <c r="AB1" s="6"/>
      <c r="AC1" s="200"/>
      <c r="AD1" s="200"/>
      <c r="AE1" s="200"/>
      <c r="AF1" s="6"/>
      <c r="AG1" s="200"/>
      <c r="AH1" s="200"/>
      <c r="AI1" s="6"/>
      <c r="AJ1" s="200"/>
      <c r="AK1" s="200"/>
      <c r="AL1" s="200"/>
      <c r="AM1" s="6"/>
      <c r="AN1" s="200"/>
      <c r="AO1" s="200"/>
      <c r="AP1" s="198" t="s">
        <v>250</v>
      </c>
      <c r="AQ1" s="200"/>
      <c r="AR1" s="200"/>
      <c r="AS1" s="200"/>
      <c r="AT1" s="6"/>
      <c r="AU1" s="488" t="s">
        <v>63</v>
      </c>
      <c r="AV1" s="488"/>
      <c r="AW1" s="488"/>
      <c r="AX1" s="488"/>
      <c r="AY1" s="488"/>
      <c r="AZ1" s="488"/>
      <c r="BA1" s="157"/>
      <c r="BE1" s="156" t="s">
        <v>17</v>
      </c>
      <c r="BF1" s="147"/>
      <c r="BG1" s="147"/>
      <c r="BI1" s="147"/>
      <c r="BJ1" s="147"/>
      <c r="BL1" s="147"/>
      <c r="BM1" s="147"/>
      <c r="BO1" s="268"/>
      <c r="BP1" s="199"/>
      <c r="BQ1" s="147"/>
      <c r="BS1" s="26"/>
      <c r="BT1" s="147"/>
      <c r="BV1" s="147"/>
      <c r="BW1" s="147"/>
      <c r="BY1" s="364"/>
      <c r="BZ1" s="364"/>
      <c r="CA1" s="147"/>
      <c r="CC1" s="147"/>
      <c r="CD1" s="147"/>
      <c r="CF1" s="199"/>
      <c r="CG1" s="199"/>
      <c r="CH1" s="147"/>
      <c r="CJ1" s="481" t="s">
        <v>250</v>
      </c>
      <c r="CK1" s="481"/>
      <c r="CL1" s="481"/>
      <c r="CM1" s="481"/>
      <c r="CN1" s="481"/>
      <c r="CO1" s="147"/>
      <c r="CQ1" s="481" t="s">
        <v>63</v>
      </c>
      <c r="CR1" s="481"/>
      <c r="CS1" s="481"/>
      <c r="CT1" s="481"/>
      <c r="CU1" s="157"/>
      <c r="CV1" s="145"/>
      <c r="CX1" s="144"/>
      <c r="CY1" s="26"/>
      <c r="CZ1" s="145"/>
      <c r="DA1" s="469"/>
    </row>
    <row r="2" spans="1:105" s="1" customFormat="1" ht="18.75" customHeight="1">
      <c r="B2" s="441" t="s">
        <v>18</v>
      </c>
      <c r="C2" s="441"/>
      <c r="D2" s="441"/>
      <c r="E2" s="158"/>
      <c r="F2" s="156" t="s">
        <v>18</v>
      </c>
      <c r="J2" s="147"/>
      <c r="K2" s="147"/>
      <c r="M2" s="147"/>
      <c r="N2" s="147"/>
      <c r="P2" s="147"/>
      <c r="Q2" s="147"/>
      <c r="S2" s="442" t="s">
        <v>254</v>
      </c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4"/>
      <c r="AK2" s="200"/>
      <c r="AL2" s="200"/>
      <c r="AM2" s="6"/>
      <c r="AN2" s="200"/>
      <c r="AO2" s="200"/>
      <c r="AP2" s="198" t="s">
        <v>248</v>
      </c>
      <c r="AQ2" s="200"/>
      <c r="AR2" s="200"/>
      <c r="AS2" s="200"/>
      <c r="AT2" s="6"/>
      <c r="AU2" s="484">
        <f ca="1">TODAY()</f>
        <v>43655</v>
      </c>
      <c r="AV2" s="484"/>
      <c r="AW2" s="484"/>
      <c r="AX2" s="445"/>
      <c r="AY2" s="268"/>
      <c r="AZ2" s="431"/>
      <c r="BA2" s="157"/>
      <c r="BE2" s="156" t="s">
        <v>18</v>
      </c>
      <c r="BF2" s="147"/>
      <c r="BG2" s="147"/>
      <c r="BI2" s="147"/>
      <c r="BJ2" s="147"/>
      <c r="BL2" s="147"/>
      <c r="BM2" s="147"/>
      <c r="BO2" s="505" t="s">
        <v>260</v>
      </c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6"/>
      <c r="CB2" s="506"/>
      <c r="CC2" s="506"/>
      <c r="CD2" s="506"/>
      <c r="CE2" s="506"/>
      <c r="CF2" s="507"/>
      <c r="CG2" s="199"/>
      <c r="CH2" s="147"/>
      <c r="CJ2" s="481" t="s">
        <v>248</v>
      </c>
      <c r="CK2" s="481"/>
      <c r="CL2" s="481"/>
      <c r="CM2" s="481"/>
      <c r="CN2" s="481"/>
      <c r="CO2" s="147"/>
      <c r="CQ2" s="487">
        <f ca="1">TODAY()</f>
        <v>43655</v>
      </c>
      <c r="CR2" s="487"/>
      <c r="CS2" s="487"/>
      <c r="CT2" s="487"/>
      <c r="CU2" s="487"/>
      <c r="CV2" s="487"/>
      <c r="CW2" s="487"/>
      <c r="CX2" s="487"/>
      <c r="CY2" s="487"/>
      <c r="CZ2" s="145"/>
      <c r="DA2" s="469"/>
    </row>
    <row r="3" spans="1:105" s="1" customFormat="1" ht="18.75" customHeight="1" thickBot="1">
      <c r="B3" s="26"/>
      <c r="C3" s="130"/>
      <c r="D3" s="130"/>
      <c r="E3" s="158"/>
      <c r="F3" s="159"/>
      <c r="J3" s="147"/>
      <c r="K3" s="147"/>
      <c r="M3" s="147"/>
      <c r="N3" s="147"/>
      <c r="P3" s="147"/>
      <c r="Q3" s="147"/>
      <c r="S3" s="565" t="s">
        <v>255</v>
      </c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7"/>
      <c r="AK3" s="200"/>
      <c r="AL3" s="200"/>
      <c r="AM3" s="6"/>
      <c r="AN3" s="200"/>
      <c r="AO3" s="200"/>
      <c r="AP3" s="198" t="s">
        <v>249</v>
      </c>
      <c r="AQ3" s="200"/>
      <c r="AR3" s="197"/>
      <c r="AS3" s="197"/>
      <c r="AT3" s="196"/>
      <c r="AU3" s="439"/>
      <c r="AV3" s="485" t="s">
        <v>301</v>
      </c>
      <c r="AW3" s="485"/>
      <c r="AX3" s="485"/>
      <c r="AY3" s="485"/>
      <c r="AZ3" s="485"/>
      <c r="BA3" s="157"/>
      <c r="BF3" s="147"/>
      <c r="BG3" s="147"/>
      <c r="BI3" s="147"/>
      <c r="BJ3" s="147"/>
      <c r="BL3" s="147"/>
      <c r="BM3" s="147"/>
      <c r="BO3" s="518" t="s">
        <v>255</v>
      </c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20"/>
      <c r="CG3" s="199"/>
      <c r="CH3" s="147"/>
      <c r="CJ3" s="481" t="s">
        <v>249</v>
      </c>
      <c r="CK3" s="481"/>
      <c r="CL3" s="481"/>
      <c r="CM3" s="481"/>
      <c r="CN3" s="481"/>
      <c r="CO3" s="481"/>
      <c r="CP3" s="481"/>
      <c r="CQ3" s="481"/>
      <c r="CR3" s="485" t="s">
        <v>301</v>
      </c>
      <c r="CS3" s="485"/>
      <c r="CT3" s="485"/>
      <c r="CU3" s="485"/>
      <c r="CV3" s="485"/>
      <c r="CW3" s="485"/>
      <c r="CX3" s="485"/>
      <c r="CY3" s="485"/>
      <c r="CZ3" s="145"/>
      <c r="DA3" s="469"/>
    </row>
    <row r="4" spans="1:105" s="1" customFormat="1" ht="21.75" customHeight="1">
      <c r="B4" s="26"/>
      <c r="C4" s="130"/>
      <c r="D4" s="130"/>
      <c r="E4" s="158"/>
      <c r="F4" s="159"/>
      <c r="J4" s="147"/>
      <c r="K4" s="147"/>
      <c r="M4" s="147"/>
      <c r="N4" s="147"/>
      <c r="P4" s="147"/>
      <c r="Q4" s="147"/>
      <c r="S4" s="205"/>
      <c r="T4" s="205"/>
      <c r="U4" s="205"/>
      <c r="V4" s="206"/>
      <c r="W4" s="205"/>
      <c r="X4" s="481" t="s">
        <v>251</v>
      </c>
      <c r="Y4" s="481"/>
      <c r="Z4" s="481"/>
      <c r="AA4" s="481"/>
      <c r="AB4" s="481"/>
      <c r="AC4" s="481"/>
      <c r="AD4" s="481"/>
      <c r="AE4" s="481"/>
      <c r="AF4" s="481"/>
      <c r="AG4" s="205"/>
      <c r="AH4" s="205"/>
      <c r="AI4" s="206"/>
      <c r="AJ4" s="205"/>
      <c r="AK4" s="200"/>
      <c r="AL4" s="200"/>
      <c r="AM4" s="6"/>
      <c r="AN4" s="200"/>
      <c r="AO4" s="200"/>
      <c r="AP4" s="6"/>
      <c r="AQ4" s="200"/>
      <c r="AR4" s="200"/>
      <c r="AS4" s="200"/>
      <c r="AT4" s="198"/>
      <c r="AU4" s="408"/>
      <c r="AV4" s="408"/>
      <c r="AW4" s="199"/>
      <c r="AX4" s="198"/>
      <c r="AY4" s="269"/>
      <c r="AZ4" s="198"/>
      <c r="BA4" s="157"/>
      <c r="BF4" s="147"/>
      <c r="BG4" s="147"/>
      <c r="BI4" s="147"/>
      <c r="BJ4" s="147"/>
      <c r="BL4" s="147"/>
      <c r="BM4" s="147"/>
      <c r="BO4" s="268"/>
      <c r="BP4" s="199"/>
      <c r="BQ4" s="147"/>
      <c r="BS4" s="26"/>
      <c r="BT4" s="438" t="s">
        <v>251</v>
      </c>
      <c r="BU4" s="438"/>
      <c r="BV4" s="438"/>
      <c r="BW4" s="438"/>
      <c r="BX4" s="438"/>
      <c r="BY4" s="438"/>
      <c r="BZ4" s="438"/>
      <c r="CA4" s="438"/>
      <c r="CB4" s="438"/>
      <c r="CC4" s="147"/>
      <c r="CD4" s="147"/>
      <c r="CF4" s="199"/>
      <c r="CG4" s="199"/>
      <c r="CH4" s="147"/>
      <c r="CJ4" s="303"/>
      <c r="CK4" s="147"/>
      <c r="CM4" s="199"/>
      <c r="CN4" s="199"/>
      <c r="CO4" s="147"/>
      <c r="CP4" s="140"/>
      <c r="CQ4" s="199"/>
      <c r="CR4" s="199"/>
      <c r="CS4" s="161"/>
      <c r="CT4" s="157"/>
      <c r="CU4" s="157"/>
      <c r="CV4" s="145"/>
      <c r="CX4" s="144"/>
      <c r="CY4" s="26"/>
      <c r="CZ4" s="145"/>
      <c r="DA4" s="469"/>
    </row>
    <row r="5" spans="1:105" s="1" customFormat="1" ht="15.75" customHeight="1">
      <c r="B5" s="478" t="s">
        <v>0</v>
      </c>
      <c r="C5" s="479" t="s">
        <v>29</v>
      </c>
      <c r="D5" s="480" t="s">
        <v>30</v>
      </c>
      <c r="E5" s="158"/>
      <c r="F5" s="553" t="s">
        <v>0</v>
      </c>
      <c r="G5" s="552" t="s">
        <v>29</v>
      </c>
      <c r="H5" s="588" t="s">
        <v>31</v>
      </c>
      <c r="I5" s="568" t="s">
        <v>13</v>
      </c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9" t="s">
        <v>35</v>
      </c>
      <c r="W5" s="569"/>
      <c r="X5" s="569"/>
      <c r="Y5" s="569"/>
      <c r="Z5" s="569"/>
      <c r="AA5" s="569"/>
      <c r="AB5" s="569"/>
      <c r="AC5" s="569"/>
      <c r="AD5" s="569"/>
      <c r="AE5" s="569"/>
      <c r="AF5" s="482" t="s">
        <v>14</v>
      </c>
      <c r="AG5" s="482"/>
      <c r="AH5" s="482"/>
      <c r="AI5" s="482"/>
      <c r="AJ5" s="482"/>
      <c r="AK5" s="482"/>
      <c r="AL5" s="482"/>
      <c r="AM5" s="539" t="s">
        <v>34</v>
      </c>
      <c r="AN5" s="539"/>
      <c r="AO5" s="539"/>
      <c r="AP5" s="539"/>
      <c r="AQ5" s="539"/>
      <c r="AR5" s="539"/>
      <c r="AS5" s="539"/>
      <c r="AT5" s="511" t="s">
        <v>32</v>
      </c>
      <c r="AU5" s="512"/>
      <c r="AV5" s="512"/>
      <c r="AW5" s="513"/>
      <c r="AX5" s="592" t="s">
        <v>64</v>
      </c>
      <c r="AY5" s="528" t="s">
        <v>44</v>
      </c>
      <c r="AZ5" s="272" t="s">
        <v>72</v>
      </c>
      <c r="BA5" s="597" t="s">
        <v>19</v>
      </c>
      <c r="BB5" s="8"/>
      <c r="BC5" s="538" t="s">
        <v>0</v>
      </c>
      <c r="BD5" s="533" t="s">
        <v>29</v>
      </c>
      <c r="BE5" s="533" t="s">
        <v>31</v>
      </c>
      <c r="BF5" s="482" t="s">
        <v>305</v>
      </c>
      <c r="BG5" s="482"/>
      <c r="BH5" s="482"/>
      <c r="BI5" s="482"/>
      <c r="BJ5" s="482"/>
      <c r="BK5" s="482"/>
      <c r="BL5" s="482"/>
      <c r="BM5" s="482"/>
      <c r="BN5" s="482"/>
      <c r="BO5" s="482"/>
      <c r="BP5" s="482"/>
      <c r="BQ5" s="482"/>
      <c r="BR5" s="482"/>
      <c r="BS5" s="494" t="s">
        <v>306</v>
      </c>
      <c r="BT5" s="495"/>
      <c r="BU5" s="495"/>
      <c r="BV5" s="495"/>
      <c r="BW5" s="495"/>
      <c r="BX5" s="495"/>
      <c r="BY5" s="495"/>
      <c r="BZ5" s="495"/>
      <c r="CA5" s="495"/>
      <c r="CB5" s="496"/>
      <c r="CC5" s="494" t="s">
        <v>307</v>
      </c>
      <c r="CD5" s="495"/>
      <c r="CE5" s="495"/>
      <c r="CF5" s="495"/>
      <c r="CG5" s="495"/>
      <c r="CH5" s="495"/>
      <c r="CI5" s="496"/>
      <c r="CJ5" s="494" t="s">
        <v>15</v>
      </c>
      <c r="CK5" s="495"/>
      <c r="CL5" s="495"/>
      <c r="CM5" s="495"/>
      <c r="CN5" s="495"/>
      <c r="CO5" s="495"/>
      <c r="CP5" s="496"/>
      <c r="CQ5" s="511" t="s">
        <v>296</v>
      </c>
      <c r="CR5" s="512"/>
      <c r="CS5" s="512"/>
      <c r="CT5" s="512"/>
      <c r="CU5" s="513"/>
      <c r="CV5" s="592" t="s">
        <v>297</v>
      </c>
      <c r="CW5" s="597" t="s">
        <v>19</v>
      </c>
      <c r="CX5" s="420" t="s">
        <v>322</v>
      </c>
      <c r="CY5" s="417" t="s">
        <v>320</v>
      </c>
      <c r="CZ5" s="522" t="s">
        <v>43</v>
      </c>
      <c r="DA5" s="525" t="s">
        <v>72</v>
      </c>
    </row>
    <row r="6" spans="1:105" s="1" customFormat="1" ht="15.75" customHeight="1">
      <c r="B6" s="478"/>
      <c r="C6" s="479"/>
      <c r="D6" s="480"/>
      <c r="E6" s="106"/>
      <c r="F6" s="554"/>
      <c r="G6" s="552"/>
      <c r="H6" s="588"/>
      <c r="I6" s="521" t="s">
        <v>28</v>
      </c>
      <c r="J6" s="521"/>
      <c r="K6" s="521"/>
      <c r="L6" s="568" t="s">
        <v>20</v>
      </c>
      <c r="M6" s="568"/>
      <c r="N6" s="568"/>
      <c r="O6" s="521" t="s">
        <v>21</v>
      </c>
      <c r="P6" s="521"/>
      <c r="Q6" s="521"/>
      <c r="R6" s="521" t="s">
        <v>69</v>
      </c>
      <c r="S6" s="521"/>
      <c r="T6" s="521"/>
      <c r="U6" s="521"/>
      <c r="V6" s="477" t="s">
        <v>70</v>
      </c>
      <c r="W6" s="477"/>
      <c r="X6" s="477"/>
      <c r="Y6" s="477" t="s">
        <v>71</v>
      </c>
      <c r="Z6" s="477"/>
      <c r="AA6" s="477"/>
      <c r="AB6" s="521" t="s">
        <v>1</v>
      </c>
      <c r="AC6" s="521"/>
      <c r="AD6" s="521"/>
      <c r="AE6" s="521"/>
      <c r="AF6" s="521" t="s">
        <v>312</v>
      </c>
      <c r="AG6" s="521"/>
      <c r="AH6" s="521"/>
      <c r="AI6" s="521" t="s">
        <v>1</v>
      </c>
      <c r="AJ6" s="521"/>
      <c r="AK6" s="521"/>
      <c r="AL6" s="521"/>
      <c r="AM6" s="521" t="s">
        <v>16</v>
      </c>
      <c r="AN6" s="521"/>
      <c r="AO6" s="521"/>
      <c r="AP6" s="521" t="s">
        <v>1</v>
      </c>
      <c r="AQ6" s="521"/>
      <c r="AR6" s="521"/>
      <c r="AS6" s="521"/>
      <c r="AT6" s="514"/>
      <c r="AU6" s="515"/>
      <c r="AV6" s="515"/>
      <c r="AW6" s="516"/>
      <c r="AX6" s="531"/>
      <c r="AY6" s="529"/>
      <c r="AZ6" s="531" t="s">
        <v>310</v>
      </c>
      <c r="BA6" s="598"/>
      <c r="BB6" s="11"/>
      <c r="BC6" s="538"/>
      <c r="BD6" s="533"/>
      <c r="BE6" s="533"/>
      <c r="BF6" s="544" t="s">
        <v>23</v>
      </c>
      <c r="BG6" s="544"/>
      <c r="BH6" s="544"/>
      <c r="BI6" s="537" t="s">
        <v>25</v>
      </c>
      <c r="BJ6" s="537"/>
      <c r="BK6" s="537"/>
      <c r="BL6" s="537" t="s">
        <v>26</v>
      </c>
      <c r="BM6" s="537"/>
      <c r="BN6" s="494"/>
      <c r="BO6" s="537" t="s">
        <v>1</v>
      </c>
      <c r="BP6" s="537"/>
      <c r="BQ6" s="537"/>
      <c r="BR6" s="537"/>
      <c r="BS6" s="500" t="s">
        <v>24</v>
      </c>
      <c r="BT6" s="500"/>
      <c r="BU6" s="500"/>
      <c r="BV6" s="500" t="s">
        <v>27</v>
      </c>
      <c r="BW6" s="500"/>
      <c r="BX6" s="500"/>
      <c r="BY6" s="500" t="s">
        <v>1</v>
      </c>
      <c r="BZ6" s="500"/>
      <c r="CA6" s="500"/>
      <c r="CB6" s="500"/>
      <c r="CC6" s="500" t="s">
        <v>62</v>
      </c>
      <c r="CD6" s="500"/>
      <c r="CE6" s="55"/>
      <c r="CF6" s="497" t="s">
        <v>1</v>
      </c>
      <c r="CG6" s="498"/>
      <c r="CH6" s="498"/>
      <c r="CI6" s="499"/>
      <c r="CJ6" s="500" t="s">
        <v>10</v>
      </c>
      <c r="CK6" s="500"/>
      <c r="CL6" s="500"/>
      <c r="CM6" s="497" t="s">
        <v>1</v>
      </c>
      <c r="CN6" s="498"/>
      <c r="CO6" s="498"/>
      <c r="CP6" s="499"/>
      <c r="CQ6" s="514"/>
      <c r="CR6" s="515"/>
      <c r="CS6" s="515"/>
      <c r="CT6" s="515"/>
      <c r="CU6" s="516"/>
      <c r="CV6" s="531"/>
      <c r="CW6" s="598"/>
      <c r="CX6" s="421" t="s">
        <v>323</v>
      </c>
      <c r="CY6" s="418" t="s">
        <v>321</v>
      </c>
      <c r="CZ6" s="523"/>
      <c r="DA6" s="526"/>
    </row>
    <row r="7" spans="1:105" s="1" customFormat="1" ht="15.75" customHeight="1">
      <c r="B7" s="478"/>
      <c r="C7" s="479"/>
      <c r="D7" s="480"/>
      <c r="E7" s="106"/>
      <c r="F7" s="555"/>
      <c r="G7" s="552"/>
      <c r="H7" s="588"/>
      <c r="I7" s="312" t="s">
        <v>6</v>
      </c>
      <c r="J7" s="62" t="s">
        <v>2</v>
      </c>
      <c r="K7" s="62" t="s">
        <v>12</v>
      </c>
      <c r="L7" s="7" t="s">
        <v>6</v>
      </c>
      <c r="M7" s="62" t="s">
        <v>2</v>
      </c>
      <c r="N7" s="62" t="s">
        <v>12</v>
      </c>
      <c r="O7" s="7" t="s">
        <v>6</v>
      </c>
      <c r="P7" s="62" t="s">
        <v>2</v>
      </c>
      <c r="Q7" s="62" t="s">
        <v>12</v>
      </c>
      <c r="R7" s="7" t="s">
        <v>7</v>
      </c>
      <c r="S7" s="316" t="s">
        <v>8</v>
      </c>
      <c r="T7" s="316"/>
      <c r="U7" s="316" t="s">
        <v>12</v>
      </c>
      <c r="V7" s="314" t="s">
        <v>6</v>
      </c>
      <c r="W7" s="65" t="s">
        <v>36</v>
      </c>
      <c r="X7" s="62" t="s">
        <v>12</v>
      </c>
      <c r="Y7" s="314" t="s">
        <v>6</v>
      </c>
      <c r="Z7" s="65" t="s">
        <v>9</v>
      </c>
      <c r="AA7" s="62"/>
      <c r="AB7" s="322" t="s">
        <v>68</v>
      </c>
      <c r="AC7" s="62" t="s">
        <v>2</v>
      </c>
      <c r="AD7" s="62"/>
      <c r="AE7" s="316" t="s">
        <v>12</v>
      </c>
      <c r="AF7" s="314" t="s">
        <v>66</v>
      </c>
      <c r="AG7" s="62" t="s">
        <v>3</v>
      </c>
      <c r="AH7" s="62" t="s">
        <v>12</v>
      </c>
      <c r="AI7" s="322" t="s">
        <v>11</v>
      </c>
      <c r="AJ7" s="62" t="s">
        <v>67</v>
      </c>
      <c r="AK7" s="62"/>
      <c r="AL7" s="316" t="s">
        <v>12</v>
      </c>
      <c r="AM7" s="312" t="s">
        <v>11</v>
      </c>
      <c r="AN7" s="62" t="s">
        <v>4</v>
      </c>
      <c r="AO7" s="62" t="s">
        <v>12</v>
      </c>
      <c r="AP7" s="7" t="s">
        <v>11</v>
      </c>
      <c r="AQ7" s="62" t="s">
        <v>4</v>
      </c>
      <c r="AR7" s="62"/>
      <c r="AS7" s="62" t="s">
        <v>12</v>
      </c>
      <c r="AT7" s="312" t="s">
        <v>65</v>
      </c>
      <c r="AU7" s="423" t="s">
        <v>5</v>
      </c>
      <c r="AV7" s="400"/>
      <c r="AW7" s="65" t="s">
        <v>33</v>
      </c>
      <c r="AX7" s="532"/>
      <c r="AY7" s="530"/>
      <c r="AZ7" s="532"/>
      <c r="BA7" s="599"/>
      <c r="BB7" s="13"/>
      <c r="BC7" s="538"/>
      <c r="BD7" s="533"/>
      <c r="BE7" s="533"/>
      <c r="BF7" s="39" t="s">
        <v>6</v>
      </c>
      <c r="BG7" s="50" t="s">
        <v>2</v>
      </c>
      <c r="BH7" s="50"/>
      <c r="BI7" s="40" t="s">
        <v>6</v>
      </c>
      <c r="BJ7" s="51" t="s">
        <v>2</v>
      </c>
      <c r="BK7" s="51"/>
      <c r="BL7" s="40" t="s">
        <v>6</v>
      </c>
      <c r="BM7" s="51" t="s">
        <v>2</v>
      </c>
      <c r="BN7" s="51"/>
      <c r="BO7" s="357" t="s">
        <v>7</v>
      </c>
      <c r="BP7" s="335" t="s">
        <v>8</v>
      </c>
      <c r="BQ7" s="51"/>
      <c r="BR7" s="51"/>
      <c r="BS7" s="286" t="s">
        <v>6</v>
      </c>
      <c r="BT7" s="54" t="s">
        <v>22</v>
      </c>
      <c r="BU7" s="54"/>
      <c r="BV7" s="41" t="s">
        <v>11</v>
      </c>
      <c r="BW7" s="54" t="s">
        <v>9</v>
      </c>
      <c r="BX7" s="54"/>
      <c r="BY7" s="371" t="s">
        <v>11</v>
      </c>
      <c r="BZ7" s="372" t="s">
        <v>9</v>
      </c>
      <c r="CA7" s="54"/>
      <c r="CB7" s="54"/>
      <c r="CC7" s="42" t="s">
        <v>11</v>
      </c>
      <c r="CD7" s="54" t="s">
        <v>4</v>
      </c>
      <c r="CE7" s="54"/>
      <c r="CF7" s="369" t="s">
        <v>6</v>
      </c>
      <c r="CG7" s="370" t="s">
        <v>3</v>
      </c>
      <c r="CH7" s="54"/>
      <c r="CI7" s="54"/>
      <c r="CJ7" s="286" t="s">
        <v>11</v>
      </c>
      <c r="CK7" s="58" t="s">
        <v>4</v>
      </c>
      <c r="CL7" s="54"/>
      <c r="CM7" s="391" t="s">
        <v>11</v>
      </c>
      <c r="CN7" s="370" t="s">
        <v>4</v>
      </c>
      <c r="CO7" s="54"/>
      <c r="CP7" s="54"/>
      <c r="CQ7" s="399" t="s">
        <v>256</v>
      </c>
      <c r="CR7" s="400" t="s">
        <v>5</v>
      </c>
      <c r="CS7" s="316"/>
      <c r="CT7" s="316"/>
      <c r="CU7" s="65" t="s">
        <v>33</v>
      </c>
      <c r="CV7" s="532"/>
      <c r="CW7" s="599"/>
      <c r="CX7" s="422"/>
      <c r="CY7" s="419"/>
      <c r="CZ7" s="524"/>
      <c r="DA7" s="527"/>
    </row>
    <row r="8" spans="1:105" s="45" customFormat="1" ht="14.1" customHeight="1">
      <c r="A8" s="1"/>
      <c r="B8" s="27">
        <v>1</v>
      </c>
      <c r="C8" s="66" t="s">
        <v>262</v>
      </c>
      <c r="D8" s="66" t="s">
        <v>225</v>
      </c>
      <c r="E8" s="174"/>
      <c r="F8" s="129">
        <v>1</v>
      </c>
      <c r="G8" s="24" t="str">
        <f>C8</f>
        <v>أوشن</v>
      </c>
      <c r="H8" s="24" t="str">
        <f>D8</f>
        <v>حليمة</v>
      </c>
      <c r="I8" s="9">
        <v>10</v>
      </c>
      <c r="J8" s="62">
        <f t="shared" ref="J8" si="0">IF(I8&gt;=20,6,0)</f>
        <v>0</v>
      </c>
      <c r="K8" s="62">
        <v>1</v>
      </c>
      <c r="L8" s="14">
        <v>13</v>
      </c>
      <c r="M8" s="62">
        <f t="shared" ref="M8" si="1">IF(L8=20,6,0)</f>
        <v>0</v>
      </c>
      <c r="N8" s="62">
        <v>1</v>
      </c>
      <c r="O8" s="7">
        <v>17</v>
      </c>
      <c r="P8" s="62">
        <f t="shared" ref="P8" si="2">IF(O8&gt;=20,6,0)</f>
        <v>0</v>
      </c>
      <c r="Q8" s="62">
        <v>1</v>
      </c>
      <c r="R8" s="4">
        <f t="shared" ref="R8" si="3">(I8+L8+O8)/6</f>
        <v>6.666666666666667</v>
      </c>
      <c r="S8" s="63">
        <f t="shared" ref="S8" si="4">IF(R8&gt;=10,18,J8+M8+P8)</f>
        <v>0</v>
      </c>
      <c r="T8" s="63">
        <f t="shared" ref="T8" si="5">K8+N8+Q8</f>
        <v>3</v>
      </c>
      <c r="U8" s="63">
        <f t="shared" ref="U8" si="6">IF(T8&gt;=4,2,1)</f>
        <v>1</v>
      </c>
      <c r="V8" s="7">
        <v>12.75</v>
      </c>
      <c r="W8" s="62">
        <f t="shared" ref="W8" si="7">IF(V8&gt;=20,5,0)</f>
        <v>0</v>
      </c>
      <c r="X8" s="62">
        <v>1</v>
      </c>
      <c r="Y8" s="10">
        <v>15.25</v>
      </c>
      <c r="Z8" s="62">
        <f t="shared" ref="Z8" si="8">IF(Y8&gt;=20,4,0)</f>
        <v>0</v>
      </c>
      <c r="AA8" s="62">
        <v>1</v>
      </c>
      <c r="AB8" s="4">
        <f t="shared" ref="AB8" si="9">(V8+Y8)/4</f>
        <v>7</v>
      </c>
      <c r="AC8" s="64">
        <f t="shared" ref="AC8" si="10">IF(AB8&gt;=10,9,W8+Z8)</f>
        <v>0</v>
      </c>
      <c r="AD8" s="64">
        <f t="shared" ref="AD8" si="11">X8+AA8</f>
        <v>2</v>
      </c>
      <c r="AE8" s="64">
        <f t="shared" ref="AE8" si="12">IF(AD8&gt;=3,2,1)</f>
        <v>1</v>
      </c>
      <c r="AF8" s="7">
        <v>3.75</v>
      </c>
      <c r="AG8" s="62">
        <f t="shared" ref="AG8" si="13">IF(AF8&gt;=10,2,0)</f>
        <v>0</v>
      </c>
      <c r="AH8" s="62">
        <v>1</v>
      </c>
      <c r="AI8" s="4">
        <f t="shared" ref="AI8" si="14">(AF8)</f>
        <v>3.75</v>
      </c>
      <c r="AJ8" s="64">
        <f t="shared" ref="AJ8" si="15">IF(AI8&gt;=10,2,0)</f>
        <v>0</v>
      </c>
      <c r="AK8" s="64">
        <f t="shared" ref="AK8" si="16">AH8</f>
        <v>1</v>
      </c>
      <c r="AL8" s="64">
        <f t="shared" ref="AL8" si="17">IF(AK8&gt;=2,2,1)</f>
        <v>1</v>
      </c>
      <c r="AM8" s="115">
        <v>8.5</v>
      </c>
      <c r="AN8" s="62">
        <f t="shared" ref="AN8" si="18">IF(AM8&gt;=10,1,0)</f>
        <v>0</v>
      </c>
      <c r="AO8" s="62">
        <v>1</v>
      </c>
      <c r="AP8" s="4">
        <f t="shared" ref="AP8" si="19">AM8</f>
        <v>8.5</v>
      </c>
      <c r="AQ8" s="64">
        <f t="shared" ref="AQ8" si="20">IF(AP8&gt;=10,1,0)</f>
        <v>0</v>
      </c>
      <c r="AR8" s="64">
        <f t="shared" ref="AR8" si="21">AO8</f>
        <v>1</v>
      </c>
      <c r="AS8" s="64">
        <f t="shared" ref="AS8" si="22">IF(AR8&gt;=2,2,1)</f>
        <v>1</v>
      </c>
      <c r="AT8" s="191">
        <f t="shared" ref="AT8:AT36" si="23">(I8+L8+O8+V8+Y8+AF8+AM8)/12</f>
        <v>6.6875</v>
      </c>
      <c r="AU8" s="65">
        <f>IF(AY8&gt;=10,30,AQ8+AJ8+AC8+S8)</f>
        <v>0</v>
      </c>
      <c r="AV8" s="400" t="str">
        <f>IF(AT8&gt;=10,"ناجح  (ة)  ",IF(AT8&lt;10,"مؤجل (ة) "))</f>
        <v xml:space="preserve">مؤجل (ة) </v>
      </c>
      <c r="AW8" s="59">
        <f t="shared" ref="AW8:AW36" si="24">AS8+AL8+AE8+U8</f>
        <v>4</v>
      </c>
      <c r="AX8" s="281" t="str">
        <f t="shared" ref="AX8:AX36" si="25">IF(AW8&gt;=5,"2  ",IF(AW8&lt;5,"1 "))</f>
        <v xml:space="preserve">1 </v>
      </c>
      <c r="AY8" s="263">
        <f>(AT8+CQ8)/2</f>
        <v>8.6960227272727266</v>
      </c>
      <c r="AZ8" s="261" t="str">
        <f>IF(AY8&gt;=10,"ناجح  (ة)  ",IF(AY8&lt;10,"مؤجل (ة) "))</f>
        <v xml:space="preserve">مؤجل (ة) </v>
      </c>
      <c r="BA8" s="117" t="s">
        <v>63</v>
      </c>
      <c r="BB8" s="12"/>
      <c r="BC8" s="118">
        <v>1</v>
      </c>
      <c r="BD8" s="119" t="str">
        <f>C8</f>
        <v>أوشن</v>
      </c>
      <c r="BE8" s="119" t="str">
        <f>D8</f>
        <v>حليمة</v>
      </c>
      <c r="BF8" s="15">
        <v>24</v>
      </c>
      <c r="BG8" s="207">
        <f t="shared" ref="BG8" si="26">IF(BF8&gt;=20,6,0)</f>
        <v>6</v>
      </c>
      <c r="BH8" s="207">
        <v>1</v>
      </c>
      <c r="BI8" s="15">
        <v>24</v>
      </c>
      <c r="BJ8" s="207">
        <f t="shared" ref="BJ8" si="27">IF(BI8&gt;=20,6,0)</f>
        <v>6</v>
      </c>
      <c r="BK8" s="207">
        <v>1</v>
      </c>
      <c r="BL8" s="15">
        <v>21.5</v>
      </c>
      <c r="BM8" s="207">
        <f t="shared" ref="BM8" si="28">IF(BL8&gt;=20,6,0)</f>
        <v>6</v>
      </c>
      <c r="BN8" s="207">
        <v>1</v>
      </c>
      <c r="BO8" s="336">
        <f t="shared" ref="BO8" si="29">(BF8+BI8+BL8)/6</f>
        <v>11.583333333333334</v>
      </c>
      <c r="BP8" s="337">
        <f t="shared" ref="BP8" si="30">IF(BO8&gt;=10,18,BG8+BJ8+BM8)</f>
        <v>18</v>
      </c>
      <c r="BQ8" s="208">
        <f t="shared" ref="BQ8" si="31">BH8+BK8+BN8</f>
        <v>3</v>
      </c>
      <c r="BR8" s="209">
        <f t="shared" ref="BR8" si="32">IF(BQ8&gt;=4,2,1)</f>
        <v>1</v>
      </c>
      <c r="BS8" s="297">
        <v>17.25</v>
      </c>
      <c r="BT8" s="207">
        <f t="shared" ref="BT8" si="33">IF(BS8&gt;=20,5,0)</f>
        <v>0</v>
      </c>
      <c r="BU8" s="207">
        <v>1</v>
      </c>
      <c r="BV8" s="210">
        <v>14.75</v>
      </c>
      <c r="BW8" s="211">
        <f t="shared" ref="BW8" si="34">IF(BV8&gt;=10,4,0)</f>
        <v>4</v>
      </c>
      <c r="BX8" s="211">
        <v>1</v>
      </c>
      <c r="BY8" s="373">
        <f t="shared" ref="BY8" si="35">(BS8+BV8)/3</f>
        <v>10.666666666666666</v>
      </c>
      <c r="BZ8" s="374">
        <f t="shared" ref="BZ8" si="36">IF(BY8&gt;=10,9,BT8+BW8)</f>
        <v>9</v>
      </c>
      <c r="CA8" s="208">
        <f t="shared" ref="CA8" si="37">BU8+BX8</f>
        <v>2</v>
      </c>
      <c r="CB8" s="212">
        <f t="shared" ref="CB8" si="38">IF(CA8&gt;=3,2,1)</f>
        <v>1</v>
      </c>
      <c r="CC8" s="213">
        <v>7</v>
      </c>
      <c r="CD8" s="207">
        <f t="shared" ref="CD8" si="39">IF(CC8&gt;=10,2,0)</f>
        <v>0</v>
      </c>
      <c r="CE8" s="211">
        <v>1</v>
      </c>
      <c r="CF8" s="336">
        <f t="shared" ref="CF8" si="40">CC8</f>
        <v>7</v>
      </c>
      <c r="CG8" s="337">
        <f t="shared" ref="CG8" si="41">CD8</f>
        <v>0</v>
      </c>
      <c r="CH8" s="212">
        <f t="shared" ref="CH8" si="42">CE8</f>
        <v>1</v>
      </c>
      <c r="CI8" s="212">
        <f t="shared" ref="CI8" si="43">IF(CH8&gt;=2,2,1)</f>
        <v>1</v>
      </c>
      <c r="CJ8" s="210">
        <v>9.25</v>
      </c>
      <c r="CK8" s="207">
        <f t="shared" ref="CK8" si="44">IF(CJ8&gt;=10,1,0)</f>
        <v>0</v>
      </c>
      <c r="CL8" s="211">
        <v>1</v>
      </c>
      <c r="CM8" s="336">
        <f t="shared" ref="CM8" si="45">CJ8</f>
        <v>9.25</v>
      </c>
      <c r="CN8" s="337">
        <f t="shared" ref="CN8" si="46">CK8</f>
        <v>0</v>
      </c>
      <c r="CO8" s="212">
        <f t="shared" ref="CO8" si="47">CL8</f>
        <v>1</v>
      </c>
      <c r="CP8" s="212">
        <f t="shared" ref="CP8" si="48">IF(CO8&gt;=2,2,1)</f>
        <v>1</v>
      </c>
      <c r="CQ8" s="401">
        <f t="shared" ref="CQ8" si="49">(BF8+BI8+BL8+BS8+BV8+CC8+CJ8)/11</f>
        <v>10.704545454545455</v>
      </c>
      <c r="CR8" s="402">
        <f>IF(CX8&gt;=10,30,BP8+BZ8+CG8+CN8)</f>
        <v>27</v>
      </c>
      <c r="CS8" s="56" t="str">
        <f t="shared" ref="CS8" si="50">IF(CQ8&gt;=10,"ناجح(ة)  ",IF(CQ8&lt;10,"مؤجل (ة) "))</f>
        <v xml:space="preserve">ناجح(ة)  </v>
      </c>
      <c r="CT8" s="56">
        <f t="shared" ref="CT8" si="51">CO8+CH8+CA8+BQ8</f>
        <v>7</v>
      </c>
      <c r="CU8" s="60">
        <f t="shared" ref="CU8" si="52">IF(CT8&gt;=8,2,1)</f>
        <v>1</v>
      </c>
      <c r="CV8" s="25" t="str">
        <f t="shared" ref="CV8" si="53">IF(CT8&gt;=8,"الدورة الثانية  ",IF(CT8&lt;8,"الدورة الأولى "))</f>
        <v xml:space="preserve">الدورة الأولى </v>
      </c>
      <c r="CW8" s="34" t="s">
        <v>63</v>
      </c>
      <c r="CX8" s="416">
        <f>(CQ8+AT8)/2</f>
        <v>8.6960227272727266</v>
      </c>
      <c r="CY8" s="65">
        <f>IF(CX8&gt;=10,60,CR8+AU8)</f>
        <v>27</v>
      </c>
      <c r="CZ8" s="114" t="s">
        <v>63</v>
      </c>
      <c r="DA8" s="465" t="str">
        <f>IF(CX8&gt;=10,"ناجح(ة)  ",IF(CX8&lt;10,"مؤجل (ة) "))</f>
        <v xml:space="preserve">مؤجل (ة) </v>
      </c>
    </row>
    <row r="9" spans="1:105" ht="14.1" customHeight="1">
      <c r="B9" s="27">
        <v>2</v>
      </c>
      <c r="C9" s="66" t="s">
        <v>73</v>
      </c>
      <c r="D9" s="66" t="s">
        <v>74</v>
      </c>
      <c r="E9" s="174"/>
      <c r="F9" s="129">
        <v>2</v>
      </c>
      <c r="G9" s="24" t="str">
        <f t="shared" ref="G9:G37" si="54">C9</f>
        <v xml:space="preserve">بلحاج </v>
      </c>
      <c r="H9" s="24" t="str">
        <f t="shared" ref="H9:H37" si="55">D9</f>
        <v xml:space="preserve"> شهيناز</v>
      </c>
      <c r="I9" s="9">
        <v>12.75</v>
      </c>
      <c r="J9" s="62">
        <f>IF(I9&gt;=20,6,0)</f>
        <v>0</v>
      </c>
      <c r="K9" s="62">
        <v>1</v>
      </c>
      <c r="L9" s="14">
        <v>18.25</v>
      </c>
      <c r="M9" s="62">
        <f>IF(L9=20,6,0)</f>
        <v>0</v>
      </c>
      <c r="N9" s="62">
        <v>1</v>
      </c>
      <c r="O9" s="7">
        <v>20</v>
      </c>
      <c r="P9" s="62">
        <f>IF(O9&gt;=20,6,0)</f>
        <v>6</v>
      </c>
      <c r="Q9" s="62">
        <v>1</v>
      </c>
      <c r="R9" s="4">
        <f>(I9+L9+O9)/6</f>
        <v>8.5</v>
      </c>
      <c r="S9" s="63">
        <f>IF(R9&gt;=10,18,J9+M9+P9)</f>
        <v>6</v>
      </c>
      <c r="T9" s="63">
        <f>K9+N9+Q9</f>
        <v>3</v>
      </c>
      <c r="U9" s="63">
        <f>IF(T9&gt;=4,2,1)</f>
        <v>1</v>
      </c>
      <c r="V9" s="7">
        <v>17.75</v>
      </c>
      <c r="W9" s="62">
        <f>IF(V9&gt;=20,5,0)</f>
        <v>0</v>
      </c>
      <c r="X9" s="62">
        <v>1</v>
      </c>
      <c r="Y9" s="10">
        <v>16</v>
      </c>
      <c r="Z9" s="62">
        <f>IF(Y9&gt;=20,4,0)</f>
        <v>0</v>
      </c>
      <c r="AA9" s="62">
        <v>1</v>
      </c>
      <c r="AB9" s="4">
        <f>(V9+Y9)/4</f>
        <v>8.4375</v>
      </c>
      <c r="AC9" s="64">
        <f>IF(AB9&gt;=10,9,W9+Z9)</f>
        <v>0</v>
      </c>
      <c r="AD9" s="64">
        <f>X9+AA9</f>
        <v>2</v>
      </c>
      <c r="AE9" s="64">
        <f>IF(AD9&gt;=3,2,1)</f>
        <v>1</v>
      </c>
      <c r="AF9" s="7">
        <v>13.75</v>
      </c>
      <c r="AG9" s="62">
        <f>IF(AF9&gt;=10,2,0)</f>
        <v>2</v>
      </c>
      <c r="AH9" s="62">
        <v>1</v>
      </c>
      <c r="AI9" s="4">
        <f>(AF9)</f>
        <v>13.75</v>
      </c>
      <c r="AJ9" s="64">
        <f>IF(AI9&gt;=10,2,0)</f>
        <v>2</v>
      </c>
      <c r="AK9" s="64">
        <f>AH9</f>
        <v>1</v>
      </c>
      <c r="AL9" s="64">
        <f>IF(AK9&gt;=2,2,1)</f>
        <v>1</v>
      </c>
      <c r="AM9" s="201">
        <v>7.5</v>
      </c>
      <c r="AN9" s="62">
        <f>IF(AM9&gt;=10,1,0)</f>
        <v>0</v>
      </c>
      <c r="AO9" s="62">
        <v>1</v>
      </c>
      <c r="AP9" s="4">
        <f>AM9</f>
        <v>7.5</v>
      </c>
      <c r="AQ9" s="64">
        <f>IF(AP9&gt;=10,1,0)</f>
        <v>0</v>
      </c>
      <c r="AR9" s="64">
        <f>AO9</f>
        <v>1</v>
      </c>
      <c r="AS9" s="64">
        <f t="shared" ref="AS9:AS35" si="56">IF(AR9&gt;=2,2,1)</f>
        <v>1</v>
      </c>
      <c r="AT9" s="191">
        <f t="shared" si="23"/>
        <v>8.8333333333333339</v>
      </c>
      <c r="AU9" s="65">
        <f>IF(AY9&gt;=10,30,AQ9+AJ9+AC9+S9)</f>
        <v>30</v>
      </c>
      <c r="AV9" s="400" t="str">
        <f t="shared" ref="AV9:AV36" si="57">IF(AT9&gt;=10,"ناجح  (ة)  ",IF(AT9&lt;10,"مؤجل (ة) "))</f>
        <v xml:space="preserve">مؤجل (ة) </v>
      </c>
      <c r="AW9" s="59">
        <f t="shared" si="24"/>
        <v>4</v>
      </c>
      <c r="AX9" s="169" t="str">
        <f t="shared" si="25"/>
        <v xml:space="preserve">1 </v>
      </c>
      <c r="AY9" s="263">
        <f t="shared" ref="AY9:AY36" si="58">(AT9+CQ9)/2</f>
        <v>10.109848484848484</v>
      </c>
      <c r="AZ9" s="261" t="str">
        <f t="shared" ref="AZ9:AZ36" si="59">IF(AY9&gt;=10,"ناجح  (ة)  ",IF(AY9&lt;10,"مؤجل (ة) "))</f>
        <v xml:space="preserve">ناجح  (ة)  </v>
      </c>
      <c r="BA9" s="37" t="s">
        <v>63</v>
      </c>
      <c r="BB9" s="12"/>
      <c r="BC9" s="118">
        <v>2</v>
      </c>
      <c r="BD9" s="119" t="str">
        <f t="shared" ref="BD9:BD37" si="60">C9</f>
        <v xml:space="preserve">بلحاج </v>
      </c>
      <c r="BE9" s="119" t="str">
        <f t="shared" ref="BE9:BE37" si="61">D9</f>
        <v xml:space="preserve"> شهيناز</v>
      </c>
      <c r="BF9" s="15">
        <v>26</v>
      </c>
      <c r="BG9" s="207">
        <f>IF(BF9&gt;=20,6,0)</f>
        <v>6</v>
      </c>
      <c r="BH9" s="207">
        <v>1</v>
      </c>
      <c r="BI9" s="15">
        <v>23</v>
      </c>
      <c r="BJ9" s="207">
        <f>IF(BI9&gt;=20,6,0)</f>
        <v>6</v>
      </c>
      <c r="BK9" s="207">
        <v>1</v>
      </c>
      <c r="BL9" s="15">
        <v>23.75</v>
      </c>
      <c r="BM9" s="207">
        <f>IF(BL9&gt;=20,6,0)</f>
        <v>6</v>
      </c>
      <c r="BN9" s="207">
        <v>1</v>
      </c>
      <c r="BO9" s="336">
        <f t="shared" ref="BO9:BO35" si="62">(BF9+BI9+BL9)/6</f>
        <v>12.125</v>
      </c>
      <c r="BP9" s="337">
        <f t="shared" ref="BP9:BP35" si="63">IF(BO9&gt;=10,18,BG9+BJ9+BM9)</f>
        <v>18</v>
      </c>
      <c r="BQ9" s="208">
        <f t="shared" ref="BQ9:BQ35" si="64">BH9+BK9+BN9</f>
        <v>3</v>
      </c>
      <c r="BR9" s="209">
        <f t="shared" ref="BR9:BR35" si="65">IF(BQ9&gt;=4,2,1)</f>
        <v>1</v>
      </c>
      <c r="BS9" s="297">
        <v>17</v>
      </c>
      <c r="BT9" s="207">
        <f>IF(BS9&gt;=20,5,0)</f>
        <v>0</v>
      </c>
      <c r="BU9" s="207">
        <v>1</v>
      </c>
      <c r="BV9" s="210">
        <v>16.75</v>
      </c>
      <c r="BW9" s="211">
        <f>IF(BV9&gt;=10,4,0)</f>
        <v>4</v>
      </c>
      <c r="BX9" s="211">
        <v>1</v>
      </c>
      <c r="BY9" s="373">
        <f t="shared" ref="BY9:BY35" si="66">(BS9+BV9)/3</f>
        <v>11.25</v>
      </c>
      <c r="BZ9" s="374">
        <f t="shared" ref="BZ9:BZ35" si="67">IF(BY9&gt;=10,9,BT9+BW9)</f>
        <v>9</v>
      </c>
      <c r="CA9" s="208">
        <f t="shared" ref="CA9:CA35" si="68">BU9+BX9</f>
        <v>2</v>
      </c>
      <c r="CB9" s="212">
        <f t="shared" ref="CB9:CB35" si="69">IF(CA9&gt;=3,2,1)</f>
        <v>1</v>
      </c>
      <c r="CC9" s="213">
        <v>8.5</v>
      </c>
      <c r="CD9" s="207">
        <f t="shared" ref="CD9:CD35" si="70">IF(CC9&gt;=10,2,0)</f>
        <v>0</v>
      </c>
      <c r="CE9" s="211">
        <v>1</v>
      </c>
      <c r="CF9" s="336">
        <f t="shared" ref="CF9:CH10" si="71">CC9</f>
        <v>8.5</v>
      </c>
      <c r="CG9" s="337">
        <f t="shared" si="71"/>
        <v>0</v>
      </c>
      <c r="CH9" s="212">
        <f t="shared" si="71"/>
        <v>1</v>
      </c>
      <c r="CI9" s="212">
        <f t="shared" ref="CI9:CI35" si="72">IF(CH9&gt;=2,2,1)</f>
        <v>1</v>
      </c>
      <c r="CJ9" s="210">
        <v>10.25</v>
      </c>
      <c r="CK9" s="207">
        <f>IF(CJ9&gt;=10,1,0)</f>
        <v>1</v>
      </c>
      <c r="CL9" s="211">
        <v>1</v>
      </c>
      <c r="CM9" s="336">
        <f t="shared" ref="CM9:CO10" si="73">CJ9</f>
        <v>10.25</v>
      </c>
      <c r="CN9" s="337">
        <f t="shared" si="73"/>
        <v>1</v>
      </c>
      <c r="CO9" s="212">
        <f t="shared" si="73"/>
        <v>1</v>
      </c>
      <c r="CP9" s="212">
        <f t="shared" ref="CP9:CP35" si="74">IF(CO9&gt;=2,2,1)</f>
        <v>1</v>
      </c>
      <c r="CQ9" s="401">
        <f t="shared" ref="CQ9:CQ35" si="75">(BF9+BI9+BL9+BS9+BV9+CC9+CJ9)/11</f>
        <v>11.386363636363637</v>
      </c>
      <c r="CR9" s="402">
        <f>IF(CX9&gt;=10,30,BP9+BZ9+CG9+CN9)</f>
        <v>30</v>
      </c>
      <c r="CS9" s="56" t="str">
        <f t="shared" ref="CS9:CS35" si="76">IF(CQ9&gt;=10,"ناجح(ة)  ",IF(CQ9&lt;10,"مؤجل (ة) "))</f>
        <v xml:space="preserve">ناجح(ة)  </v>
      </c>
      <c r="CT9" s="56">
        <f t="shared" ref="CT9:CT35" si="77">CO9+CH9+CA9+BQ9</f>
        <v>7</v>
      </c>
      <c r="CU9" s="60">
        <f t="shared" ref="CU9:CU35" si="78">IF(CT9&gt;=8,2,1)</f>
        <v>1</v>
      </c>
      <c r="CV9" s="25" t="str">
        <f t="shared" ref="CV9:CV35" si="79">IF(CT9&gt;=8,"الدورة الثانية  ",IF(CT9&lt;8,"الدورة الأولى "))</f>
        <v xml:space="preserve">الدورة الأولى </v>
      </c>
      <c r="CW9" s="34" t="s">
        <v>63</v>
      </c>
      <c r="CX9" s="425">
        <f>(CQ9+AT9)/2</f>
        <v>10.109848484848484</v>
      </c>
      <c r="CY9" s="65">
        <f>IF(CX9&gt;=10,60,CR9+AU9)</f>
        <v>60</v>
      </c>
      <c r="CZ9" s="22" t="s">
        <v>63</v>
      </c>
      <c r="DA9" s="465" t="str">
        <f t="shared" ref="DA9:DA37" si="80">IF(CX9&gt;=10,"ناجح(ة)  ",IF(CX9&lt;10,"مؤجل (ة) "))</f>
        <v xml:space="preserve">ناجح(ة)  </v>
      </c>
    </row>
    <row r="10" spans="1:105" s="45" customFormat="1" ht="14.1" customHeight="1">
      <c r="A10" s="1"/>
      <c r="B10" s="27">
        <v>3</v>
      </c>
      <c r="C10" s="66" t="s">
        <v>265</v>
      </c>
      <c r="D10" s="66" t="s">
        <v>266</v>
      </c>
      <c r="E10" s="174"/>
      <c r="F10" s="172">
        <v>3</v>
      </c>
      <c r="G10" s="24" t="str">
        <f t="shared" si="54"/>
        <v>بوحجرة</v>
      </c>
      <c r="H10" s="24" t="str">
        <f t="shared" si="55"/>
        <v>محمد شكيب</v>
      </c>
      <c r="I10" s="9">
        <v>13</v>
      </c>
      <c r="J10" s="62">
        <f>IF(I10&gt;=20,6,0)</f>
        <v>0</v>
      </c>
      <c r="K10" s="62">
        <v>1</v>
      </c>
      <c r="L10" s="14">
        <v>10.75</v>
      </c>
      <c r="M10" s="62">
        <f>IF(L10=20,6,0)</f>
        <v>0</v>
      </c>
      <c r="N10" s="62">
        <v>1</v>
      </c>
      <c r="O10" s="7">
        <v>12.5</v>
      </c>
      <c r="P10" s="62">
        <f>IF(O10&gt;=20,6,0)</f>
        <v>0</v>
      </c>
      <c r="Q10" s="62">
        <v>1</v>
      </c>
      <c r="R10" s="4">
        <f>(I10+L10+O10)/6</f>
        <v>6.041666666666667</v>
      </c>
      <c r="S10" s="63">
        <f>IF(R10&gt;=10,18,J10+M10+P10)</f>
        <v>0</v>
      </c>
      <c r="T10" s="63">
        <f>K10+N10+Q10</f>
        <v>3</v>
      </c>
      <c r="U10" s="63">
        <f>IF(T10&gt;=4,2,1)</f>
        <v>1</v>
      </c>
      <c r="V10" s="7">
        <v>6.5</v>
      </c>
      <c r="W10" s="62">
        <f>IF(V10&gt;=20,5,0)</f>
        <v>0</v>
      </c>
      <c r="X10" s="62">
        <v>1</v>
      </c>
      <c r="Y10" s="10">
        <v>14.5</v>
      </c>
      <c r="Z10" s="62">
        <f>IF(Y10&gt;=20,4,0)</f>
        <v>0</v>
      </c>
      <c r="AA10" s="62">
        <v>1</v>
      </c>
      <c r="AB10" s="4">
        <f>(V10+Y10)/4</f>
        <v>5.25</v>
      </c>
      <c r="AC10" s="64">
        <f>IF(AB10&gt;=10,9,W10+Z10)</f>
        <v>0</v>
      </c>
      <c r="AD10" s="64">
        <f>X10+AA10</f>
        <v>2</v>
      </c>
      <c r="AE10" s="64">
        <f>IF(AD10&gt;=3,2,1)</f>
        <v>1</v>
      </c>
      <c r="AF10" s="7">
        <v>4</v>
      </c>
      <c r="AG10" s="62">
        <f>IF(AF10&gt;=10,2,0)</f>
        <v>0</v>
      </c>
      <c r="AH10" s="62">
        <v>1</v>
      </c>
      <c r="AI10" s="4">
        <f>(AF10)</f>
        <v>4</v>
      </c>
      <c r="AJ10" s="64">
        <f>IF(AI10&gt;=10,2,0)</f>
        <v>0</v>
      </c>
      <c r="AK10" s="64">
        <f>AH10</f>
        <v>1</v>
      </c>
      <c r="AL10" s="64">
        <f>IF(AK10&gt;=2,2,1)</f>
        <v>1</v>
      </c>
      <c r="AM10" s="201">
        <v>9</v>
      </c>
      <c r="AN10" s="62">
        <f>IF(AM10&gt;=10,1,0)</f>
        <v>0</v>
      </c>
      <c r="AO10" s="62">
        <v>1</v>
      </c>
      <c r="AP10" s="4">
        <f>AM10</f>
        <v>9</v>
      </c>
      <c r="AQ10" s="64">
        <f>IF(AP10&gt;=10,1,0)</f>
        <v>0</v>
      </c>
      <c r="AR10" s="64">
        <f>AO10</f>
        <v>1</v>
      </c>
      <c r="AS10" s="64">
        <f t="shared" ref="AS10" si="81">IF(AR10&gt;=2,2,1)</f>
        <v>1</v>
      </c>
      <c r="AT10" s="191">
        <f t="shared" si="23"/>
        <v>5.854166666666667</v>
      </c>
      <c r="AU10" s="65">
        <f>IF(AY10&gt;=10,30,AQ10+AJ10+AC10+S10)</f>
        <v>0</v>
      </c>
      <c r="AV10" s="400" t="str">
        <f t="shared" si="57"/>
        <v xml:space="preserve">مؤجل (ة) </v>
      </c>
      <c r="AW10" s="59">
        <f t="shared" si="24"/>
        <v>4</v>
      </c>
      <c r="AX10" s="169" t="str">
        <f t="shared" si="25"/>
        <v xml:space="preserve">1 </v>
      </c>
      <c r="AY10" s="263">
        <f t="shared" si="58"/>
        <v>6.6998106060606064</v>
      </c>
      <c r="AZ10" s="261" t="str">
        <f t="shared" si="59"/>
        <v xml:space="preserve">مؤجل (ة) </v>
      </c>
      <c r="BA10" s="117" t="s">
        <v>63</v>
      </c>
      <c r="BB10" s="12"/>
      <c r="BC10" s="265">
        <v>3</v>
      </c>
      <c r="BD10" s="119" t="str">
        <f t="shared" si="60"/>
        <v>بوحجرة</v>
      </c>
      <c r="BE10" s="119" t="str">
        <f t="shared" si="61"/>
        <v>محمد شكيب</v>
      </c>
      <c r="BF10" s="15">
        <v>24</v>
      </c>
      <c r="BG10" s="207">
        <f t="shared" ref="BG10" si="82">IF(BF10&gt;=20,6,0)</f>
        <v>6</v>
      </c>
      <c r="BH10" s="207">
        <v>1</v>
      </c>
      <c r="BI10" s="15">
        <v>18</v>
      </c>
      <c r="BJ10" s="207">
        <f t="shared" ref="BJ10" si="83">IF(BI10&gt;=20,6,0)</f>
        <v>0</v>
      </c>
      <c r="BK10" s="207">
        <v>1</v>
      </c>
      <c r="BL10" s="15">
        <v>5.5</v>
      </c>
      <c r="BM10" s="207">
        <f t="shared" ref="BM10" si="84">IF(BL10&gt;=20,6,0)</f>
        <v>0</v>
      </c>
      <c r="BN10" s="207">
        <v>1</v>
      </c>
      <c r="BO10" s="336">
        <f t="shared" si="62"/>
        <v>7.916666666666667</v>
      </c>
      <c r="BP10" s="337">
        <f t="shared" si="63"/>
        <v>6</v>
      </c>
      <c r="BQ10" s="208">
        <f t="shared" si="64"/>
        <v>3</v>
      </c>
      <c r="BR10" s="209">
        <f t="shared" si="65"/>
        <v>1</v>
      </c>
      <c r="BS10" s="297">
        <v>9</v>
      </c>
      <c r="BT10" s="207">
        <f t="shared" ref="BT10" si="85">IF(BS10&gt;=20,5,0)</f>
        <v>0</v>
      </c>
      <c r="BU10" s="207">
        <v>1</v>
      </c>
      <c r="BV10" s="210">
        <v>12.75</v>
      </c>
      <c r="BW10" s="211">
        <f t="shared" ref="BW10" si="86">IF(BV10&gt;=10,4,0)</f>
        <v>4</v>
      </c>
      <c r="BX10" s="211">
        <v>1</v>
      </c>
      <c r="BY10" s="373">
        <f t="shared" si="66"/>
        <v>7.25</v>
      </c>
      <c r="BZ10" s="374">
        <f t="shared" si="67"/>
        <v>4</v>
      </c>
      <c r="CA10" s="208">
        <f t="shared" si="68"/>
        <v>2</v>
      </c>
      <c r="CB10" s="212">
        <f t="shared" si="69"/>
        <v>1</v>
      </c>
      <c r="CC10" s="213">
        <v>2.75</v>
      </c>
      <c r="CD10" s="207">
        <f t="shared" si="70"/>
        <v>0</v>
      </c>
      <c r="CE10" s="211">
        <v>1</v>
      </c>
      <c r="CF10" s="336">
        <f t="shared" si="71"/>
        <v>2.75</v>
      </c>
      <c r="CG10" s="337">
        <f t="shared" si="71"/>
        <v>0</v>
      </c>
      <c r="CH10" s="212">
        <f t="shared" si="71"/>
        <v>1</v>
      </c>
      <c r="CI10" s="212">
        <f t="shared" si="72"/>
        <v>1</v>
      </c>
      <c r="CJ10" s="210">
        <v>11</v>
      </c>
      <c r="CK10" s="207">
        <f t="shared" ref="CK10" si="87">IF(CJ10&gt;=10,1,0)</f>
        <v>1</v>
      </c>
      <c r="CL10" s="211">
        <v>1</v>
      </c>
      <c r="CM10" s="336">
        <f t="shared" si="73"/>
        <v>11</v>
      </c>
      <c r="CN10" s="337">
        <f t="shared" si="73"/>
        <v>1</v>
      </c>
      <c r="CO10" s="212">
        <f t="shared" si="73"/>
        <v>1</v>
      </c>
      <c r="CP10" s="212">
        <f t="shared" si="74"/>
        <v>1</v>
      </c>
      <c r="CQ10" s="401">
        <f t="shared" si="75"/>
        <v>7.5454545454545459</v>
      </c>
      <c r="CR10" s="402">
        <f>IF(CX10&gt;=10,30,BP10+BZ10+CG10+CN10)</f>
        <v>11</v>
      </c>
      <c r="CS10" s="56" t="str">
        <f t="shared" si="76"/>
        <v xml:space="preserve">مؤجل (ة) </v>
      </c>
      <c r="CT10" s="56">
        <f t="shared" si="77"/>
        <v>7</v>
      </c>
      <c r="CU10" s="60">
        <f t="shared" si="78"/>
        <v>1</v>
      </c>
      <c r="CV10" s="25" t="str">
        <f t="shared" si="79"/>
        <v xml:space="preserve">الدورة الأولى </v>
      </c>
      <c r="CW10" s="34" t="s">
        <v>63</v>
      </c>
      <c r="CX10" s="425">
        <f>(CQ10+AT10)/2</f>
        <v>6.6998106060606064</v>
      </c>
      <c r="CY10" s="65">
        <f>IF(CX10&gt;=10,60,CR10+AU10)</f>
        <v>11</v>
      </c>
      <c r="CZ10" s="114" t="s">
        <v>63</v>
      </c>
      <c r="DA10" s="465" t="str">
        <f t="shared" si="80"/>
        <v xml:space="preserve">مؤجل (ة) </v>
      </c>
    </row>
    <row r="11" spans="1:105" ht="14.1" customHeight="1">
      <c r="B11" s="27">
        <v>4</v>
      </c>
      <c r="C11" s="66" t="s">
        <v>75</v>
      </c>
      <c r="D11" s="66" t="s">
        <v>76</v>
      </c>
      <c r="E11" s="152"/>
      <c r="F11" s="172">
        <v>4</v>
      </c>
      <c r="G11" s="24" t="str">
        <f t="shared" si="54"/>
        <v xml:space="preserve">بوحشمان </v>
      </c>
      <c r="H11" s="24" t="str">
        <f t="shared" si="55"/>
        <v>خولة</v>
      </c>
      <c r="I11" s="9">
        <v>34</v>
      </c>
      <c r="J11" s="62">
        <f t="shared" ref="J11:J35" si="88">IF(I11&gt;=20,6,0)</f>
        <v>6</v>
      </c>
      <c r="K11" s="62">
        <v>1</v>
      </c>
      <c r="L11" s="14">
        <v>23.75</v>
      </c>
      <c r="M11" s="62">
        <f t="shared" ref="M11:M35" si="89">IF(L11=20,6,0)</f>
        <v>0</v>
      </c>
      <c r="N11" s="62">
        <v>1</v>
      </c>
      <c r="O11" s="7">
        <v>32</v>
      </c>
      <c r="P11" s="62">
        <f t="shared" ref="P11:P35" si="90">IF(O11&gt;=20,6,0)</f>
        <v>6</v>
      </c>
      <c r="Q11" s="62">
        <v>1</v>
      </c>
      <c r="R11" s="4">
        <f t="shared" ref="R11:R35" si="91">(I11+L11+O11)/6</f>
        <v>14.958333333333334</v>
      </c>
      <c r="S11" s="63">
        <f t="shared" ref="S11:S35" si="92">IF(R11&gt;=10,18,J11+M11+P11)</f>
        <v>18</v>
      </c>
      <c r="T11" s="63">
        <f>K11+N11+Q11</f>
        <v>3</v>
      </c>
      <c r="U11" s="63">
        <f>IF(T11&gt;=4,2,1)</f>
        <v>1</v>
      </c>
      <c r="V11" s="7">
        <v>20.5</v>
      </c>
      <c r="W11" s="62">
        <f>IF(V11&gt;=20,5,0)</f>
        <v>5</v>
      </c>
      <c r="X11" s="62">
        <v>1</v>
      </c>
      <c r="Y11" s="10">
        <v>23</v>
      </c>
      <c r="Z11" s="62">
        <f>IF(Y11&gt;=20,4,0)</f>
        <v>4</v>
      </c>
      <c r="AA11" s="62">
        <v>1</v>
      </c>
      <c r="AB11" s="4">
        <f>(V11+Y11)/4</f>
        <v>10.875</v>
      </c>
      <c r="AC11" s="64">
        <f>IF(AB11&gt;=10,9,W11+Z11)</f>
        <v>9</v>
      </c>
      <c r="AD11" s="64">
        <f>X11+AA11</f>
        <v>2</v>
      </c>
      <c r="AE11" s="64">
        <f>IF(AD11&gt;=3,2,1)</f>
        <v>1</v>
      </c>
      <c r="AF11" s="7">
        <v>12</v>
      </c>
      <c r="AG11" s="62">
        <f>IF(AF11&gt;=10,2,0)</f>
        <v>2</v>
      </c>
      <c r="AH11" s="62">
        <v>1</v>
      </c>
      <c r="AI11" s="4">
        <f>(AF11)</f>
        <v>12</v>
      </c>
      <c r="AJ11" s="64">
        <f>IF(AI11&gt;=10,2,0)</f>
        <v>2</v>
      </c>
      <c r="AK11" s="64">
        <f>AH11</f>
        <v>1</v>
      </c>
      <c r="AL11" s="64">
        <f>IF(AK11&gt;=2,2,1)</f>
        <v>1</v>
      </c>
      <c r="AM11" s="201">
        <v>16</v>
      </c>
      <c r="AN11" s="62">
        <f t="shared" ref="AN11:AN35" si="93">IF(AM11&gt;=10,1,0)</f>
        <v>1</v>
      </c>
      <c r="AO11" s="62">
        <v>1</v>
      </c>
      <c r="AP11" s="4">
        <f t="shared" ref="AP11:AP35" si="94">AM11</f>
        <v>16</v>
      </c>
      <c r="AQ11" s="64">
        <f t="shared" ref="AQ11:AQ35" si="95">IF(AP11&gt;=10,1,0)</f>
        <v>1</v>
      </c>
      <c r="AR11" s="64">
        <f t="shared" ref="AR11:AR35" si="96">AO11</f>
        <v>1</v>
      </c>
      <c r="AS11" s="64">
        <f t="shared" si="56"/>
        <v>1</v>
      </c>
      <c r="AT11" s="463">
        <f t="shared" si="23"/>
        <v>13.4375</v>
      </c>
      <c r="AU11" s="65">
        <f>IF(AY11&gt;=10,30,AQ11+AJ11+AC11+S11)</f>
        <v>30</v>
      </c>
      <c r="AV11" s="400" t="str">
        <f t="shared" si="57"/>
        <v xml:space="preserve">ناجح  (ة)  </v>
      </c>
      <c r="AW11" s="59">
        <f t="shared" si="24"/>
        <v>4</v>
      </c>
      <c r="AX11" s="169" t="str">
        <f t="shared" si="25"/>
        <v xml:space="preserve">1 </v>
      </c>
      <c r="AY11" s="263">
        <f t="shared" si="58"/>
        <v>13.650568181818182</v>
      </c>
      <c r="AZ11" s="261" t="str">
        <f t="shared" si="59"/>
        <v xml:space="preserve">ناجح  (ة)  </v>
      </c>
      <c r="BA11" s="37" t="s">
        <v>63</v>
      </c>
      <c r="BB11" s="12"/>
      <c r="BC11" s="265">
        <v>4</v>
      </c>
      <c r="BD11" s="119" t="str">
        <f t="shared" si="60"/>
        <v xml:space="preserve">بوحشمان </v>
      </c>
      <c r="BE11" s="119" t="str">
        <f t="shared" si="61"/>
        <v>خولة</v>
      </c>
      <c r="BF11" s="214">
        <v>31</v>
      </c>
      <c r="BG11" s="207">
        <f t="shared" ref="BG11:BG35" si="97">IF(BF11&gt;=20,6,0)</f>
        <v>6</v>
      </c>
      <c r="BH11" s="215">
        <v>1</v>
      </c>
      <c r="BI11" s="214">
        <v>25</v>
      </c>
      <c r="BJ11" s="207">
        <f t="shared" ref="BJ11:BJ35" si="98">IF(BI11&gt;=20,6,0)</f>
        <v>6</v>
      </c>
      <c r="BK11" s="215">
        <v>1</v>
      </c>
      <c r="BL11" s="214">
        <v>28</v>
      </c>
      <c r="BM11" s="207">
        <f t="shared" ref="BM11:BM35" si="99">IF(BL11&gt;=20,6,0)</f>
        <v>6</v>
      </c>
      <c r="BN11" s="215">
        <v>1</v>
      </c>
      <c r="BO11" s="358">
        <f t="shared" si="62"/>
        <v>14</v>
      </c>
      <c r="BP11" s="345">
        <f t="shared" si="63"/>
        <v>18</v>
      </c>
      <c r="BQ11" s="216">
        <f t="shared" si="64"/>
        <v>3</v>
      </c>
      <c r="BR11" s="216">
        <f t="shared" si="65"/>
        <v>1</v>
      </c>
      <c r="BS11" s="298">
        <v>24</v>
      </c>
      <c r="BT11" s="207">
        <f t="shared" ref="BT11:BT35" si="100">IF(BS11&gt;=20,5,0)</f>
        <v>5</v>
      </c>
      <c r="BU11" s="215">
        <v>1</v>
      </c>
      <c r="BV11" s="214">
        <v>16.75</v>
      </c>
      <c r="BW11" s="211">
        <f t="shared" ref="BW11:BW35" si="101">IF(BV11&gt;=10,4,0)</f>
        <v>4</v>
      </c>
      <c r="BX11" s="215">
        <v>1</v>
      </c>
      <c r="BY11" s="373">
        <f t="shared" si="66"/>
        <v>13.583333333333334</v>
      </c>
      <c r="BZ11" s="374">
        <f t="shared" si="67"/>
        <v>9</v>
      </c>
      <c r="CA11" s="216">
        <f t="shared" si="68"/>
        <v>2</v>
      </c>
      <c r="CB11" s="216">
        <f t="shared" si="69"/>
        <v>1</v>
      </c>
      <c r="CC11" s="217">
        <v>13.75</v>
      </c>
      <c r="CD11" s="207">
        <f t="shared" si="70"/>
        <v>2</v>
      </c>
      <c r="CE11" s="211">
        <v>1</v>
      </c>
      <c r="CF11" s="344">
        <f t="shared" ref="CF11:CF35" si="102">CC11</f>
        <v>13.75</v>
      </c>
      <c r="CG11" s="345">
        <f t="shared" ref="CG11:CG35" si="103">CD11</f>
        <v>2</v>
      </c>
      <c r="CH11" s="216">
        <f t="shared" ref="CH11:CH35" si="104">CE11</f>
        <v>1</v>
      </c>
      <c r="CI11" s="216">
        <f t="shared" si="72"/>
        <v>1</v>
      </c>
      <c r="CJ11" s="287">
        <v>14</v>
      </c>
      <c r="CK11" s="207">
        <f t="shared" ref="CK11:CK35" si="105">IF(CJ11&gt;=10,1,0)</f>
        <v>1</v>
      </c>
      <c r="CL11" s="211">
        <v>1</v>
      </c>
      <c r="CM11" s="336">
        <f t="shared" ref="CM11:CM35" si="106">CJ11</f>
        <v>14</v>
      </c>
      <c r="CN11" s="337">
        <f t="shared" ref="CN11:CN35" si="107">CK11</f>
        <v>1</v>
      </c>
      <c r="CO11" s="212">
        <f t="shared" ref="CO11:CO35" si="108">CL11</f>
        <v>1</v>
      </c>
      <c r="CP11" s="212">
        <f t="shared" si="74"/>
        <v>1</v>
      </c>
      <c r="CQ11" s="357">
        <f t="shared" si="75"/>
        <v>13.863636363636363</v>
      </c>
      <c r="CR11" s="402">
        <f>IF(CX11&gt;=10,30,BP11+BZ11+CG11+CN11)</f>
        <v>30</v>
      </c>
      <c r="CS11" s="56" t="str">
        <f t="shared" si="76"/>
        <v xml:space="preserve">ناجح(ة)  </v>
      </c>
      <c r="CT11" s="56">
        <f t="shared" si="77"/>
        <v>7</v>
      </c>
      <c r="CU11" s="60">
        <f t="shared" si="78"/>
        <v>1</v>
      </c>
      <c r="CV11" s="25" t="str">
        <f t="shared" si="79"/>
        <v xml:space="preserve">الدورة الأولى </v>
      </c>
      <c r="CW11" s="34" t="s">
        <v>63</v>
      </c>
      <c r="CX11" s="425">
        <f>(CQ11+AT11)/2</f>
        <v>13.650568181818182</v>
      </c>
      <c r="CY11" s="65">
        <f>IF(CX11&gt;=10,60,CR11+AU11)</f>
        <v>60</v>
      </c>
      <c r="CZ11" s="22" t="s">
        <v>63</v>
      </c>
      <c r="DA11" s="465" t="str">
        <f t="shared" si="80"/>
        <v xml:space="preserve">ناجح(ة)  </v>
      </c>
    </row>
    <row r="12" spans="1:105" ht="14.1" customHeight="1">
      <c r="B12" s="27">
        <v>5</v>
      </c>
      <c r="C12" s="132" t="s">
        <v>77</v>
      </c>
      <c r="D12" s="132" t="s">
        <v>61</v>
      </c>
      <c r="E12" s="152"/>
      <c r="F12" s="172">
        <v>5</v>
      </c>
      <c r="G12" s="24" t="str">
        <f t="shared" si="54"/>
        <v>بودينار</v>
      </c>
      <c r="H12" s="24" t="str">
        <f t="shared" si="55"/>
        <v>مصطفى</v>
      </c>
      <c r="I12" s="9">
        <v>11.75</v>
      </c>
      <c r="J12" s="62">
        <f t="shared" si="88"/>
        <v>0</v>
      </c>
      <c r="K12" s="62">
        <v>1</v>
      </c>
      <c r="L12" s="14">
        <v>12.5</v>
      </c>
      <c r="M12" s="62">
        <f t="shared" si="89"/>
        <v>0</v>
      </c>
      <c r="N12" s="62">
        <v>1</v>
      </c>
      <c r="O12" s="7">
        <v>16</v>
      </c>
      <c r="P12" s="62">
        <f t="shared" si="90"/>
        <v>0</v>
      </c>
      <c r="Q12" s="62">
        <v>1</v>
      </c>
      <c r="R12" s="4">
        <f t="shared" si="91"/>
        <v>6.708333333333333</v>
      </c>
      <c r="S12" s="63">
        <f t="shared" si="92"/>
        <v>0</v>
      </c>
      <c r="T12" s="63">
        <f t="shared" ref="T12:T35" si="109">K12+N12+Q12</f>
        <v>3</v>
      </c>
      <c r="U12" s="63">
        <f t="shared" ref="U12:U35" si="110">IF(T12&gt;=4,2,1)</f>
        <v>1</v>
      </c>
      <c r="V12" s="7">
        <v>11.75</v>
      </c>
      <c r="W12" s="62">
        <f t="shared" ref="W12:W35" si="111">IF(V12&gt;=20,5,0)</f>
        <v>0</v>
      </c>
      <c r="X12" s="62">
        <v>1</v>
      </c>
      <c r="Y12" s="10">
        <v>16</v>
      </c>
      <c r="Z12" s="62">
        <f t="shared" ref="Z12:Z35" si="112">IF(Y12&gt;=20,4,0)</f>
        <v>0</v>
      </c>
      <c r="AA12" s="62">
        <v>1</v>
      </c>
      <c r="AB12" s="4">
        <f t="shared" ref="AB12:AB35" si="113">(V12+Y12)/4</f>
        <v>6.9375</v>
      </c>
      <c r="AC12" s="64">
        <f t="shared" ref="AC12:AC35" si="114">IF(AB12&gt;=10,9,W12+Z12)</f>
        <v>0</v>
      </c>
      <c r="AD12" s="64">
        <f t="shared" ref="AD12:AD35" si="115">X12+AA12</f>
        <v>2</v>
      </c>
      <c r="AE12" s="64">
        <f t="shared" ref="AE12:AE35" si="116">IF(AD12&gt;=3,2,1)</f>
        <v>1</v>
      </c>
      <c r="AF12" s="7">
        <v>5.5</v>
      </c>
      <c r="AG12" s="62">
        <f t="shared" ref="AG12:AG35" si="117">IF(AF12&gt;=10,2,0)</f>
        <v>0</v>
      </c>
      <c r="AH12" s="62">
        <v>1</v>
      </c>
      <c r="AI12" s="4">
        <f t="shared" ref="AI12:AI35" si="118">(AF12)</f>
        <v>5.5</v>
      </c>
      <c r="AJ12" s="64">
        <f t="shared" ref="AJ12:AJ35" si="119">IF(AI12&gt;=10,2,0)</f>
        <v>0</v>
      </c>
      <c r="AK12" s="64">
        <f t="shared" ref="AK12:AK35" si="120">AH12</f>
        <v>1</v>
      </c>
      <c r="AL12" s="64">
        <f t="shared" ref="AL12:AL35" si="121">IF(AK12&gt;=2,2,1)</f>
        <v>1</v>
      </c>
      <c r="AM12" s="201">
        <v>4.5</v>
      </c>
      <c r="AN12" s="62">
        <f t="shared" si="93"/>
        <v>0</v>
      </c>
      <c r="AO12" s="62">
        <v>1</v>
      </c>
      <c r="AP12" s="4">
        <f t="shared" si="94"/>
        <v>4.5</v>
      </c>
      <c r="AQ12" s="64">
        <f t="shared" si="95"/>
        <v>0</v>
      </c>
      <c r="AR12" s="64">
        <f t="shared" si="96"/>
        <v>1</v>
      </c>
      <c r="AS12" s="64">
        <f t="shared" si="56"/>
        <v>1</v>
      </c>
      <c r="AT12" s="191">
        <f t="shared" si="23"/>
        <v>6.5</v>
      </c>
      <c r="AU12" s="65">
        <f>IF(AY12&gt;=10,30,AQ12+AJ12+AC12+S12)</f>
        <v>0</v>
      </c>
      <c r="AV12" s="400" t="str">
        <f t="shared" si="57"/>
        <v xml:space="preserve">مؤجل (ة) </v>
      </c>
      <c r="AW12" s="59">
        <f t="shared" si="24"/>
        <v>4</v>
      </c>
      <c r="AX12" s="169" t="str">
        <f t="shared" si="25"/>
        <v xml:space="preserve">1 </v>
      </c>
      <c r="AY12" s="263">
        <f t="shared" si="58"/>
        <v>8</v>
      </c>
      <c r="AZ12" s="261" t="str">
        <f t="shared" si="59"/>
        <v xml:space="preserve">مؤجل (ة) </v>
      </c>
      <c r="BA12" s="37" t="s">
        <v>63</v>
      </c>
      <c r="BB12" s="12"/>
      <c r="BC12" s="265">
        <v>5</v>
      </c>
      <c r="BD12" s="119" t="str">
        <f t="shared" si="60"/>
        <v>بودينار</v>
      </c>
      <c r="BE12" s="119" t="str">
        <f t="shared" si="61"/>
        <v>مصطفى</v>
      </c>
      <c r="BF12" s="214">
        <v>24</v>
      </c>
      <c r="BG12" s="207">
        <f t="shared" si="97"/>
        <v>6</v>
      </c>
      <c r="BH12" s="215">
        <v>1</v>
      </c>
      <c r="BI12" s="214">
        <v>25</v>
      </c>
      <c r="BJ12" s="207">
        <f t="shared" si="98"/>
        <v>6</v>
      </c>
      <c r="BK12" s="215">
        <v>1</v>
      </c>
      <c r="BL12" s="214">
        <v>17.5</v>
      </c>
      <c r="BM12" s="207">
        <f t="shared" si="99"/>
        <v>0</v>
      </c>
      <c r="BN12" s="215">
        <v>1</v>
      </c>
      <c r="BO12" s="358">
        <f t="shared" si="62"/>
        <v>11.083333333333334</v>
      </c>
      <c r="BP12" s="345">
        <f t="shared" si="63"/>
        <v>18</v>
      </c>
      <c r="BQ12" s="216">
        <f t="shared" si="64"/>
        <v>3</v>
      </c>
      <c r="BR12" s="216">
        <f t="shared" si="65"/>
        <v>1</v>
      </c>
      <c r="BS12" s="298">
        <v>21.75</v>
      </c>
      <c r="BT12" s="207">
        <f t="shared" si="100"/>
        <v>5</v>
      </c>
      <c r="BU12" s="215">
        <v>1</v>
      </c>
      <c r="BV12" s="232">
        <v>0</v>
      </c>
      <c r="BW12" s="211">
        <f t="shared" si="101"/>
        <v>0</v>
      </c>
      <c r="BX12" s="215">
        <v>1</v>
      </c>
      <c r="BY12" s="373">
        <f t="shared" si="66"/>
        <v>7.25</v>
      </c>
      <c r="BZ12" s="374">
        <f t="shared" si="67"/>
        <v>5</v>
      </c>
      <c r="CA12" s="216">
        <f t="shared" si="68"/>
        <v>2</v>
      </c>
      <c r="CB12" s="216">
        <f t="shared" si="69"/>
        <v>1</v>
      </c>
      <c r="CC12" s="217">
        <v>9.5</v>
      </c>
      <c r="CD12" s="207">
        <f t="shared" si="70"/>
        <v>0</v>
      </c>
      <c r="CE12" s="211">
        <v>1</v>
      </c>
      <c r="CF12" s="344">
        <f t="shared" si="102"/>
        <v>9.5</v>
      </c>
      <c r="CG12" s="345">
        <f t="shared" si="103"/>
        <v>0</v>
      </c>
      <c r="CH12" s="216">
        <f t="shared" si="104"/>
        <v>1</v>
      </c>
      <c r="CI12" s="216">
        <f t="shared" si="72"/>
        <v>1</v>
      </c>
      <c r="CJ12" s="287">
        <v>6.75</v>
      </c>
      <c r="CK12" s="207">
        <f t="shared" si="105"/>
        <v>0</v>
      </c>
      <c r="CL12" s="211">
        <v>1</v>
      </c>
      <c r="CM12" s="336">
        <f t="shared" si="106"/>
        <v>6.75</v>
      </c>
      <c r="CN12" s="337">
        <f t="shared" si="107"/>
        <v>0</v>
      </c>
      <c r="CO12" s="212">
        <f t="shared" si="108"/>
        <v>1</v>
      </c>
      <c r="CP12" s="212">
        <f t="shared" si="74"/>
        <v>1</v>
      </c>
      <c r="CQ12" s="401">
        <f t="shared" si="75"/>
        <v>9.5</v>
      </c>
      <c r="CR12" s="402">
        <f>IF(CX12&gt;=10,30,BP12+BZ12+CG12+CN12)</f>
        <v>23</v>
      </c>
      <c r="CS12" s="56" t="str">
        <f t="shared" si="76"/>
        <v xml:space="preserve">مؤجل (ة) </v>
      </c>
      <c r="CT12" s="56">
        <f t="shared" si="77"/>
        <v>7</v>
      </c>
      <c r="CU12" s="60">
        <f t="shared" si="78"/>
        <v>1</v>
      </c>
      <c r="CV12" s="25" t="str">
        <f t="shared" si="79"/>
        <v xml:space="preserve">الدورة الأولى </v>
      </c>
      <c r="CW12" s="34" t="s">
        <v>63</v>
      </c>
      <c r="CX12" s="425">
        <f>(CQ12+AT12)/2</f>
        <v>8</v>
      </c>
      <c r="CY12" s="65">
        <f>IF(CX12&gt;=10,60,CR12+AU12)</f>
        <v>23</v>
      </c>
      <c r="CZ12" s="22" t="s">
        <v>63</v>
      </c>
      <c r="DA12" s="465" t="str">
        <f t="shared" si="80"/>
        <v xml:space="preserve">مؤجل (ة) </v>
      </c>
    </row>
    <row r="13" spans="1:105" ht="14.1" customHeight="1">
      <c r="B13" s="27">
        <v>6</v>
      </c>
      <c r="C13" s="66" t="s">
        <v>78</v>
      </c>
      <c r="D13" s="66" t="s">
        <v>79</v>
      </c>
      <c r="E13" s="152"/>
      <c r="F13" s="172">
        <v>6</v>
      </c>
      <c r="G13" s="24" t="str">
        <f t="shared" si="54"/>
        <v>جابوربي</v>
      </c>
      <c r="H13" s="24" t="str">
        <f t="shared" si="55"/>
        <v xml:space="preserve"> مصعب</v>
      </c>
      <c r="I13" s="9">
        <v>21.25</v>
      </c>
      <c r="J13" s="62">
        <f t="shared" si="88"/>
        <v>6</v>
      </c>
      <c r="K13" s="62">
        <v>1</v>
      </c>
      <c r="L13" s="14">
        <v>23</v>
      </c>
      <c r="M13" s="62">
        <f t="shared" si="89"/>
        <v>0</v>
      </c>
      <c r="N13" s="62">
        <v>1</v>
      </c>
      <c r="O13" s="7">
        <v>21</v>
      </c>
      <c r="P13" s="62">
        <f t="shared" si="90"/>
        <v>6</v>
      </c>
      <c r="Q13" s="62">
        <v>1</v>
      </c>
      <c r="R13" s="4">
        <f t="shared" si="91"/>
        <v>10.875</v>
      </c>
      <c r="S13" s="63">
        <f t="shared" si="92"/>
        <v>18</v>
      </c>
      <c r="T13" s="63">
        <f t="shared" si="109"/>
        <v>3</v>
      </c>
      <c r="U13" s="63">
        <f t="shared" si="110"/>
        <v>1</v>
      </c>
      <c r="V13" s="7">
        <v>22.75</v>
      </c>
      <c r="W13" s="62">
        <f t="shared" si="111"/>
        <v>5</v>
      </c>
      <c r="X13" s="62">
        <v>1</v>
      </c>
      <c r="Y13" s="10">
        <v>22</v>
      </c>
      <c r="Z13" s="62">
        <f t="shared" si="112"/>
        <v>4</v>
      </c>
      <c r="AA13" s="62">
        <v>1</v>
      </c>
      <c r="AB13" s="4">
        <f t="shared" si="113"/>
        <v>11.1875</v>
      </c>
      <c r="AC13" s="64">
        <f t="shared" si="114"/>
        <v>9</v>
      </c>
      <c r="AD13" s="64">
        <f t="shared" si="115"/>
        <v>2</v>
      </c>
      <c r="AE13" s="64">
        <f t="shared" si="116"/>
        <v>1</v>
      </c>
      <c r="AF13" s="7">
        <v>12.25</v>
      </c>
      <c r="AG13" s="62">
        <f t="shared" si="117"/>
        <v>2</v>
      </c>
      <c r="AH13" s="62">
        <v>1</v>
      </c>
      <c r="AI13" s="4">
        <f t="shared" si="118"/>
        <v>12.25</v>
      </c>
      <c r="AJ13" s="64">
        <f t="shared" si="119"/>
        <v>2</v>
      </c>
      <c r="AK13" s="64">
        <f t="shared" si="120"/>
        <v>1</v>
      </c>
      <c r="AL13" s="64">
        <f t="shared" si="121"/>
        <v>1</v>
      </c>
      <c r="AM13" s="201">
        <v>8</v>
      </c>
      <c r="AN13" s="62">
        <f t="shared" si="93"/>
        <v>0</v>
      </c>
      <c r="AO13" s="62">
        <v>1</v>
      </c>
      <c r="AP13" s="4">
        <f t="shared" si="94"/>
        <v>8</v>
      </c>
      <c r="AQ13" s="64">
        <f t="shared" si="95"/>
        <v>0</v>
      </c>
      <c r="AR13" s="64">
        <f t="shared" si="96"/>
        <v>1</v>
      </c>
      <c r="AS13" s="64">
        <f t="shared" si="56"/>
        <v>1</v>
      </c>
      <c r="AT13" s="463">
        <f t="shared" si="23"/>
        <v>10.854166666666666</v>
      </c>
      <c r="AU13" s="65">
        <f>IF(AY13&gt;=10,30,AQ13+AJ13+AC13+S13)</f>
        <v>30</v>
      </c>
      <c r="AV13" s="400" t="str">
        <f t="shared" si="57"/>
        <v xml:space="preserve">ناجح  (ة)  </v>
      </c>
      <c r="AW13" s="59">
        <f t="shared" si="24"/>
        <v>4</v>
      </c>
      <c r="AX13" s="169" t="str">
        <f t="shared" si="25"/>
        <v xml:space="preserve">1 </v>
      </c>
      <c r="AY13" s="263">
        <f t="shared" si="58"/>
        <v>10.995265151515152</v>
      </c>
      <c r="AZ13" s="261" t="str">
        <f t="shared" si="59"/>
        <v xml:space="preserve">ناجح  (ة)  </v>
      </c>
      <c r="BA13" s="37" t="s">
        <v>63</v>
      </c>
      <c r="BB13" s="12"/>
      <c r="BC13" s="265">
        <v>6</v>
      </c>
      <c r="BD13" s="119" t="str">
        <f t="shared" si="60"/>
        <v>جابوربي</v>
      </c>
      <c r="BE13" s="119" t="str">
        <f t="shared" si="61"/>
        <v xml:space="preserve"> مصعب</v>
      </c>
      <c r="BF13" s="214">
        <v>25.5</v>
      </c>
      <c r="BG13" s="207">
        <f t="shared" si="97"/>
        <v>6</v>
      </c>
      <c r="BH13" s="215">
        <v>1</v>
      </c>
      <c r="BI13" s="214">
        <v>27</v>
      </c>
      <c r="BJ13" s="207">
        <f t="shared" si="98"/>
        <v>6</v>
      </c>
      <c r="BK13" s="215">
        <v>1</v>
      </c>
      <c r="BL13" s="214">
        <v>16.25</v>
      </c>
      <c r="BM13" s="207">
        <f t="shared" si="99"/>
        <v>0</v>
      </c>
      <c r="BN13" s="215">
        <v>1</v>
      </c>
      <c r="BO13" s="358">
        <f t="shared" si="62"/>
        <v>11.458333333333334</v>
      </c>
      <c r="BP13" s="345">
        <f t="shared" si="63"/>
        <v>18</v>
      </c>
      <c r="BQ13" s="216">
        <f t="shared" si="64"/>
        <v>3</v>
      </c>
      <c r="BR13" s="216">
        <f t="shared" si="65"/>
        <v>1</v>
      </c>
      <c r="BS13" s="298">
        <v>24</v>
      </c>
      <c r="BT13" s="207">
        <f t="shared" si="100"/>
        <v>5</v>
      </c>
      <c r="BU13" s="215">
        <v>1</v>
      </c>
      <c r="BV13" s="214">
        <v>12.5</v>
      </c>
      <c r="BW13" s="211">
        <f t="shared" si="101"/>
        <v>4</v>
      </c>
      <c r="BX13" s="215">
        <v>1</v>
      </c>
      <c r="BY13" s="373">
        <f t="shared" si="66"/>
        <v>12.166666666666666</v>
      </c>
      <c r="BZ13" s="374">
        <f t="shared" si="67"/>
        <v>9</v>
      </c>
      <c r="CA13" s="216">
        <f t="shared" si="68"/>
        <v>2</v>
      </c>
      <c r="CB13" s="216">
        <f t="shared" si="69"/>
        <v>1</v>
      </c>
      <c r="CC13" s="217">
        <v>10</v>
      </c>
      <c r="CD13" s="207">
        <f t="shared" si="70"/>
        <v>2</v>
      </c>
      <c r="CE13" s="211">
        <v>1</v>
      </c>
      <c r="CF13" s="344">
        <f t="shared" si="102"/>
        <v>10</v>
      </c>
      <c r="CG13" s="345">
        <f t="shared" si="103"/>
        <v>2</v>
      </c>
      <c r="CH13" s="216">
        <f t="shared" si="104"/>
        <v>1</v>
      </c>
      <c r="CI13" s="216">
        <f t="shared" si="72"/>
        <v>1</v>
      </c>
      <c r="CJ13" s="287">
        <v>7.25</v>
      </c>
      <c r="CK13" s="207">
        <f t="shared" si="105"/>
        <v>0</v>
      </c>
      <c r="CL13" s="211">
        <v>1</v>
      </c>
      <c r="CM13" s="336">
        <f t="shared" si="106"/>
        <v>7.25</v>
      </c>
      <c r="CN13" s="337">
        <f t="shared" si="107"/>
        <v>0</v>
      </c>
      <c r="CO13" s="212">
        <f t="shared" si="108"/>
        <v>1</v>
      </c>
      <c r="CP13" s="212">
        <f t="shared" si="74"/>
        <v>1</v>
      </c>
      <c r="CQ13" s="357">
        <f t="shared" si="75"/>
        <v>11.136363636363637</v>
      </c>
      <c r="CR13" s="402">
        <f>IF(CX13&gt;=10,30,BP13+BZ13+CG13+CN13)</f>
        <v>30</v>
      </c>
      <c r="CS13" s="56" t="str">
        <f t="shared" si="76"/>
        <v xml:space="preserve">ناجح(ة)  </v>
      </c>
      <c r="CT13" s="56">
        <f t="shared" si="77"/>
        <v>7</v>
      </c>
      <c r="CU13" s="60">
        <f t="shared" si="78"/>
        <v>1</v>
      </c>
      <c r="CV13" s="25" t="str">
        <f t="shared" si="79"/>
        <v xml:space="preserve">الدورة الأولى </v>
      </c>
      <c r="CW13" s="34" t="s">
        <v>63</v>
      </c>
      <c r="CX13" s="425">
        <f>(CQ13+AT13)/2</f>
        <v>10.995265151515152</v>
      </c>
      <c r="CY13" s="65">
        <f>IF(CX13&gt;=10,60,CR13+AU13)</f>
        <v>60</v>
      </c>
      <c r="CZ13" s="22" t="s">
        <v>63</v>
      </c>
      <c r="DA13" s="465" t="str">
        <f t="shared" si="80"/>
        <v xml:space="preserve">ناجح(ة)  </v>
      </c>
    </row>
    <row r="14" spans="1:105" ht="14.1" customHeight="1">
      <c r="B14" s="27">
        <v>7</v>
      </c>
      <c r="C14" s="132" t="s">
        <v>80</v>
      </c>
      <c r="D14" s="132" t="s">
        <v>81</v>
      </c>
      <c r="E14" s="152"/>
      <c r="F14" s="172">
        <v>7</v>
      </c>
      <c r="G14" s="24" t="str">
        <f t="shared" si="54"/>
        <v>حاج مسعود</v>
      </c>
      <c r="H14" s="24" t="str">
        <f t="shared" si="55"/>
        <v>أمال</v>
      </c>
      <c r="I14" s="182"/>
      <c r="J14" s="183">
        <f t="shared" si="88"/>
        <v>0</v>
      </c>
      <c r="K14" s="183">
        <v>1</v>
      </c>
      <c r="L14" s="184"/>
      <c r="M14" s="183">
        <f t="shared" si="89"/>
        <v>0</v>
      </c>
      <c r="N14" s="183">
        <v>1</v>
      </c>
      <c r="O14" s="176"/>
      <c r="P14" s="183">
        <f t="shared" si="90"/>
        <v>0</v>
      </c>
      <c r="Q14" s="183">
        <v>1</v>
      </c>
      <c r="R14" s="176">
        <f t="shared" si="91"/>
        <v>0</v>
      </c>
      <c r="S14" s="185">
        <f t="shared" si="92"/>
        <v>0</v>
      </c>
      <c r="T14" s="185">
        <f t="shared" si="109"/>
        <v>3</v>
      </c>
      <c r="U14" s="185">
        <f t="shared" si="110"/>
        <v>1</v>
      </c>
      <c r="V14" s="176">
        <v>0</v>
      </c>
      <c r="W14" s="183">
        <f t="shared" si="111"/>
        <v>0</v>
      </c>
      <c r="X14" s="183">
        <v>1</v>
      </c>
      <c r="Y14" s="187"/>
      <c r="Z14" s="183">
        <f t="shared" si="112"/>
        <v>0</v>
      </c>
      <c r="AA14" s="183">
        <v>1</v>
      </c>
      <c r="AB14" s="176">
        <f t="shared" si="113"/>
        <v>0</v>
      </c>
      <c r="AC14" s="183">
        <f t="shared" si="114"/>
        <v>0</v>
      </c>
      <c r="AD14" s="183">
        <f t="shared" si="115"/>
        <v>2</v>
      </c>
      <c r="AE14" s="183">
        <f t="shared" si="116"/>
        <v>1</v>
      </c>
      <c r="AF14" s="176">
        <v>0</v>
      </c>
      <c r="AG14" s="183">
        <f t="shared" si="117"/>
        <v>0</v>
      </c>
      <c r="AH14" s="183">
        <v>1</v>
      </c>
      <c r="AI14" s="176">
        <f t="shared" si="118"/>
        <v>0</v>
      </c>
      <c r="AJ14" s="183">
        <f t="shared" si="119"/>
        <v>0</v>
      </c>
      <c r="AK14" s="183">
        <f t="shared" si="120"/>
        <v>1</v>
      </c>
      <c r="AL14" s="183">
        <f t="shared" si="121"/>
        <v>1</v>
      </c>
      <c r="AM14" s="186">
        <v>0</v>
      </c>
      <c r="AN14" s="183">
        <f t="shared" si="93"/>
        <v>0</v>
      </c>
      <c r="AO14" s="183">
        <v>1</v>
      </c>
      <c r="AP14" s="176">
        <f t="shared" si="94"/>
        <v>0</v>
      </c>
      <c r="AQ14" s="183">
        <f t="shared" si="95"/>
        <v>0</v>
      </c>
      <c r="AR14" s="183">
        <f t="shared" si="96"/>
        <v>1</v>
      </c>
      <c r="AS14" s="183">
        <f t="shared" si="56"/>
        <v>1</v>
      </c>
      <c r="AT14" s="508" t="s">
        <v>309</v>
      </c>
      <c r="AU14" s="509"/>
      <c r="AV14" s="510"/>
      <c r="AW14" s="59">
        <f t="shared" si="24"/>
        <v>4</v>
      </c>
      <c r="AX14" s="169" t="str">
        <f t="shared" si="25"/>
        <v xml:space="preserve">1 </v>
      </c>
      <c r="AY14" s="534" t="s">
        <v>309</v>
      </c>
      <c r="AZ14" s="535"/>
      <c r="BA14" s="37" t="s">
        <v>63</v>
      </c>
      <c r="BB14" s="12"/>
      <c r="BC14" s="265">
        <v>7</v>
      </c>
      <c r="BD14" s="119" t="str">
        <f t="shared" si="60"/>
        <v>حاج مسعود</v>
      </c>
      <c r="BE14" s="119" t="str">
        <f t="shared" si="61"/>
        <v>أمال</v>
      </c>
      <c r="BF14" s="492" t="s">
        <v>314</v>
      </c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  <c r="BS14" s="493"/>
      <c r="BT14" s="493"/>
      <c r="BU14" s="493"/>
      <c r="BV14" s="493"/>
      <c r="BW14" s="493"/>
      <c r="BX14" s="493"/>
      <c r="BY14" s="493"/>
      <c r="BZ14" s="493"/>
      <c r="CA14" s="493"/>
      <c r="CB14" s="493"/>
      <c r="CC14" s="493"/>
      <c r="CD14" s="493"/>
      <c r="CE14" s="493"/>
      <c r="CF14" s="493"/>
      <c r="CG14" s="493"/>
      <c r="CH14" s="493"/>
      <c r="CI14" s="493"/>
      <c r="CJ14" s="493"/>
      <c r="CK14" s="493"/>
      <c r="CL14" s="493"/>
      <c r="CM14" s="493"/>
      <c r="CN14" s="493"/>
      <c r="CO14" s="493"/>
      <c r="CP14" s="493"/>
      <c r="CQ14" s="493"/>
      <c r="CR14" s="493"/>
      <c r="CS14" s="493"/>
      <c r="CT14" s="493"/>
      <c r="CU14" s="517"/>
      <c r="CV14" s="25" t="str">
        <f t="shared" si="79"/>
        <v xml:space="preserve">الدورة الأولى </v>
      </c>
      <c r="CW14" s="34" t="s">
        <v>63</v>
      </c>
      <c r="CX14" s="508" t="s">
        <v>309</v>
      </c>
      <c r="CY14" s="509"/>
      <c r="CZ14" s="509"/>
      <c r="DA14" s="510"/>
    </row>
    <row r="15" spans="1:105" ht="14.1" customHeight="1">
      <c r="B15" s="27">
        <v>8</v>
      </c>
      <c r="C15" s="66" t="s">
        <v>82</v>
      </c>
      <c r="D15" s="66" t="s">
        <v>58</v>
      </c>
      <c r="E15" s="152"/>
      <c r="F15" s="172">
        <v>8</v>
      </c>
      <c r="G15" s="24" t="str">
        <f t="shared" si="54"/>
        <v>حماني</v>
      </c>
      <c r="H15" s="24" t="str">
        <f t="shared" si="55"/>
        <v>إيمان</v>
      </c>
      <c r="I15" s="9">
        <v>14.5</v>
      </c>
      <c r="J15" s="62">
        <f t="shared" si="88"/>
        <v>0</v>
      </c>
      <c r="K15" s="62">
        <v>1</v>
      </c>
      <c r="L15" s="14">
        <v>18</v>
      </c>
      <c r="M15" s="62">
        <f t="shared" si="89"/>
        <v>0</v>
      </c>
      <c r="N15" s="62">
        <v>1</v>
      </c>
      <c r="O15" s="7">
        <v>21.5</v>
      </c>
      <c r="P15" s="62">
        <f t="shared" si="90"/>
        <v>6</v>
      </c>
      <c r="Q15" s="62">
        <v>1</v>
      </c>
      <c r="R15" s="4">
        <f t="shared" si="91"/>
        <v>9</v>
      </c>
      <c r="S15" s="63">
        <f t="shared" si="92"/>
        <v>6</v>
      </c>
      <c r="T15" s="63">
        <f t="shared" si="109"/>
        <v>3</v>
      </c>
      <c r="U15" s="63">
        <f t="shared" si="110"/>
        <v>1</v>
      </c>
      <c r="V15" s="7">
        <v>14.25</v>
      </c>
      <c r="W15" s="62">
        <f t="shared" si="111"/>
        <v>0</v>
      </c>
      <c r="X15" s="62">
        <v>1</v>
      </c>
      <c r="Y15" s="10">
        <v>20</v>
      </c>
      <c r="Z15" s="62">
        <f t="shared" si="112"/>
        <v>4</v>
      </c>
      <c r="AA15" s="62">
        <v>1</v>
      </c>
      <c r="AB15" s="4">
        <f t="shared" si="113"/>
        <v>8.5625</v>
      </c>
      <c r="AC15" s="64">
        <f t="shared" si="114"/>
        <v>4</v>
      </c>
      <c r="AD15" s="64">
        <f t="shared" si="115"/>
        <v>2</v>
      </c>
      <c r="AE15" s="64">
        <f t="shared" si="116"/>
        <v>1</v>
      </c>
      <c r="AF15" s="7">
        <v>11.75</v>
      </c>
      <c r="AG15" s="62">
        <f t="shared" si="117"/>
        <v>2</v>
      </c>
      <c r="AH15" s="62">
        <v>1</v>
      </c>
      <c r="AI15" s="4">
        <f t="shared" si="118"/>
        <v>11.75</v>
      </c>
      <c r="AJ15" s="64">
        <f t="shared" si="119"/>
        <v>2</v>
      </c>
      <c r="AK15" s="64">
        <f t="shared" si="120"/>
        <v>1</v>
      </c>
      <c r="AL15" s="64">
        <f t="shared" si="121"/>
        <v>1</v>
      </c>
      <c r="AM15" s="201">
        <v>7.5</v>
      </c>
      <c r="AN15" s="62">
        <f t="shared" si="93"/>
        <v>0</v>
      </c>
      <c r="AO15" s="62">
        <v>1</v>
      </c>
      <c r="AP15" s="4">
        <f t="shared" si="94"/>
        <v>7.5</v>
      </c>
      <c r="AQ15" s="64">
        <f t="shared" si="95"/>
        <v>0</v>
      </c>
      <c r="AR15" s="64">
        <f t="shared" si="96"/>
        <v>1</v>
      </c>
      <c r="AS15" s="64">
        <f t="shared" si="56"/>
        <v>1</v>
      </c>
      <c r="AT15" s="463">
        <f t="shared" si="23"/>
        <v>8.9583333333333339</v>
      </c>
      <c r="AU15" s="65">
        <f>IF(AY15&gt;=10,30,AQ15+AJ15+AC15+S15)</f>
        <v>30</v>
      </c>
      <c r="AV15" s="400" t="str">
        <f t="shared" si="57"/>
        <v xml:space="preserve">مؤجل (ة) </v>
      </c>
      <c r="AW15" s="59">
        <f t="shared" si="24"/>
        <v>4</v>
      </c>
      <c r="AX15" s="169" t="str">
        <f t="shared" si="25"/>
        <v xml:space="preserve">1 </v>
      </c>
      <c r="AY15" s="263">
        <f t="shared" si="58"/>
        <v>10.115530303030305</v>
      </c>
      <c r="AZ15" s="261" t="str">
        <f t="shared" si="59"/>
        <v xml:space="preserve">ناجح  (ة)  </v>
      </c>
      <c r="BA15" s="37" t="s">
        <v>63</v>
      </c>
      <c r="BB15" s="12"/>
      <c r="BC15" s="265">
        <v>8</v>
      </c>
      <c r="BD15" s="119" t="str">
        <f t="shared" si="60"/>
        <v>حماني</v>
      </c>
      <c r="BE15" s="119" t="str">
        <f t="shared" si="61"/>
        <v>إيمان</v>
      </c>
      <c r="BF15" s="214">
        <v>24.5</v>
      </c>
      <c r="BG15" s="207">
        <f t="shared" si="97"/>
        <v>6</v>
      </c>
      <c r="BH15" s="215">
        <v>1</v>
      </c>
      <c r="BI15" s="214">
        <v>25</v>
      </c>
      <c r="BJ15" s="207">
        <f t="shared" si="98"/>
        <v>6</v>
      </c>
      <c r="BK15" s="215">
        <v>1</v>
      </c>
      <c r="BL15" s="214">
        <v>26</v>
      </c>
      <c r="BM15" s="207">
        <f t="shared" si="99"/>
        <v>6</v>
      </c>
      <c r="BN15" s="215">
        <v>1</v>
      </c>
      <c r="BO15" s="358">
        <f t="shared" si="62"/>
        <v>12.583333333333334</v>
      </c>
      <c r="BP15" s="345">
        <f t="shared" si="63"/>
        <v>18</v>
      </c>
      <c r="BQ15" s="216">
        <f t="shared" si="64"/>
        <v>3</v>
      </c>
      <c r="BR15" s="216">
        <f t="shared" si="65"/>
        <v>1</v>
      </c>
      <c r="BS15" s="293">
        <v>12.5</v>
      </c>
      <c r="BT15" s="207">
        <f t="shared" si="100"/>
        <v>0</v>
      </c>
      <c r="BU15" s="215">
        <v>1</v>
      </c>
      <c r="BV15" s="214">
        <v>15.75</v>
      </c>
      <c r="BW15" s="211">
        <f t="shared" si="101"/>
        <v>4</v>
      </c>
      <c r="BX15" s="215">
        <v>1</v>
      </c>
      <c r="BY15" s="373">
        <f t="shared" si="66"/>
        <v>9.4166666666666661</v>
      </c>
      <c r="BZ15" s="374">
        <f t="shared" si="67"/>
        <v>4</v>
      </c>
      <c r="CA15" s="216">
        <f t="shared" si="68"/>
        <v>2</v>
      </c>
      <c r="CB15" s="216">
        <f t="shared" si="69"/>
        <v>1</v>
      </c>
      <c r="CC15" s="217">
        <v>10.75</v>
      </c>
      <c r="CD15" s="207">
        <f t="shared" si="70"/>
        <v>2</v>
      </c>
      <c r="CE15" s="211">
        <v>1</v>
      </c>
      <c r="CF15" s="344">
        <f t="shared" si="102"/>
        <v>10.75</v>
      </c>
      <c r="CG15" s="345">
        <f t="shared" si="103"/>
        <v>2</v>
      </c>
      <c r="CH15" s="216">
        <f t="shared" si="104"/>
        <v>1</v>
      </c>
      <c r="CI15" s="216">
        <f t="shared" si="72"/>
        <v>1</v>
      </c>
      <c r="CJ15" s="287">
        <v>9.5</v>
      </c>
      <c r="CK15" s="207">
        <f t="shared" si="105"/>
        <v>0</v>
      </c>
      <c r="CL15" s="211">
        <v>1</v>
      </c>
      <c r="CM15" s="336">
        <f t="shared" si="106"/>
        <v>9.5</v>
      </c>
      <c r="CN15" s="337">
        <f t="shared" si="107"/>
        <v>0</v>
      </c>
      <c r="CO15" s="212">
        <f t="shared" si="108"/>
        <v>1</v>
      </c>
      <c r="CP15" s="212">
        <f t="shared" si="74"/>
        <v>1</v>
      </c>
      <c r="CQ15" s="357">
        <f t="shared" si="75"/>
        <v>11.272727272727273</v>
      </c>
      <c r="CR15" s="402">
        <f>IF(CX15&gt;=10,30,BP15+BZ15+CG15+CN15)</f>
        <v>30</v>
      </c>
      <c r="CS15" s="56" t="str">
        <f t="shared" si="76"/>
        <v xml:space="preserve">ناجح(ة)  </v>
      </c>
      <c r="CT15" s="56">
        <f t="shared" si="77"/>
        <v>7</v>
      </c>
      <c r="CU15" s="60">
        <f t="shared" si="78"/>
        <v>1</v>
      </c>
      <c r="CV15" s="25" t="str">
        <f t="shared" si="79"/>
        <v xml:space="preserve">الدورة الأولى </v>
      </c>
      <c r="CW15" s="34" t="s">
        <v>63</v>
      </c>
      <c r="CX15" s="416">
        <f>(CQ15+AT15)/2</f>
        <v>10.115530303030305</v>
      </c>
      <c r="CY15" s="65">
        <f>IF(CX15&gt;=10,60,CR15+AU15)</f>
        <v>60</v>
      </c>
      <c r="CZ15" s="22" t="s">
        <v>63</v>
      </c>
      <c r="DA15" s="465" t="str">
        <f t="shared" si="80"/>
        <v xml:space="preserve">ناجح(ة)  </v>
      </c>
    </row>
    <row r="16" spans="1:105" s="28" customFormat="1" ht="14.1" customHeight="1">
      <c r="B16" s="27">
        <v>9</v>
      </c>
      <c r="C16" s="66" t="s">
        <v>238</v>
      </c>
      <c r="D16" s="66" t="s">
        <v>239</v>
      </c>
      <c r="E16" s="152"/>
      <c r="F16" s="172">
        <v>9</v>
      </c>
      <c r="G16" s="24" t="str">
        <f t="shared" si="54"/>
        <v>خلايفية</v>
      </c>
      <c r="H16" s="24" t="str">
        <f t="shared" si="55"/>
        <v>مريم منال</v>
      </c>
      <c r="I16" s="9">
        <v>16.25</v>
      </c>
      <c r="J16" s="62">
        <f t="shared" si="88"/>
        <v>0</v>
      </c>
      <c r="K16" s="62">
        <v>1</v>
      </c>
      <c r="L16" s="14">
        <v>20</v>
      </c>
      <c r="M16" s="62">
        <f t="shared" si="89"/>
        <v>6</v>
      </c>
      <c r="N16" s="62">
        <v>1</v>
      </c>
      <c r="O16" s="7">
        <v>18</v>
      </c>
      <c r="P16" s="62">
        <f t="shared" si="90"/>
        <v>0</v>
      </c>
      <c r="Q16" s="62">
        <v>1</v>
      </c>
      <c r="R16" s="4">
        <f t="shared" si="91"/>
        <v>9.0416666666666661</v>
      </c>
      <c r="S16" s="63">
        <f t="shared" si="92"/>
        <v>6</v>
      </c>
      <c r="T16" s="63">
        <f t="shared" si="109"/>
        <v>3</v>
      </c>
      <c r="U16" s="63">
        <f t="shared" si="110"/>
        <v>1</v>
      </c>
      <c r="V16" s="7">
        <v>14.5</v>
      </c>
      <c r="W16" s="62">
        <f t="shared" si="111"/>
        <v>0</v>
      </c>
      <c r="X16" s="62">
        <v>1</v>
      </c>
      <c r="Y16" s="10">
        <v>21</v>
      </c>
      <c r="Z16" s="62">
        <f t="shared" si="112"/>
        <v>4</v>
      </c>
      <c r="AA16" s="62">
        <v>1</v>
      </c>
      <c r="AB16" s="4">
        <f t="shared" si="113"/>
        <v>8.875</v>
      </c>
      <c r="AC16" s="64">
        <f t="shared" si="114"/>
        <v>4</v>
      </c>
      <c r="AD16" s="64">
        <f t="shared" si="115"/>
        <v>2</v>
      </c>
      <c r="AE16" s="64">
        <f t="shared" si="116"/>
        <v>1</v>
      </c>
      <c r="AF16" s="7">
        <v>11.25</v>
      </c>
      <c r="AG16" s="62">
        <f t="shared" si="117"/>
        <v>2</v>
      </c>
      <c r="AH16" s="62">
        <v>1</v>
      </c>
      <c r="AI16" s="4">
        <f t="shared" si="118"/>
        <v>11.25</v>
      </c>
      <c r="AJ16" s="64">
        <f t="shared" si="119"/>
        <v>2</v>
      </c>
      <c r="AK16" s="64">
        <f t="shared" si="120"/>
        <v>1</v>
      </c>
      <c r="AL16" s="64">
        <f t="shared" si="121"/>
        <v>1</v>
      </c>
      <c r="AM16" s="201">
        <v>10.5</v>
      </c>
      <c r="AN16" s="62">
        <f t="shared" si="93"/>
        <v>1</v>
      </c>
      <c r="AO16" s="62">
        <v>1</v>
      </c>
      <c r="AP16" s="4">
        <f t="shared" si="94"/>
        <v>10.5</v>
      </c>
      <c r="AQ16" s="64">
        <f t="shared" si="95"/>
        <v>1</v>
      </c>
      <c r="AR16" s="64">
        <f t="shared" si="96"/>
        <v>1</v>
      </c>
      <c r="AS16" s="64">
        <f t="shared" si="56"/>
        <v>1</v>
      </c>
      <c r="AT16" s="463">
        <f t="shared" si="23"/>
        <v>9.2916666666666661</v>
      </c>
      <c r="AU16" s="65">
        <f>IF(AY16&gt;=10,30,AQ16+AJ16+AC16+S16)</f>
        <v>30</v>
      </c>
      <c r="AV16" s="400" t="str">
        <f t="shared" si="57"/>
        <v xml:space="preserve">مؤجل (ة) </v>
      </c>
      <c r="AW16" s="59">
        <f t="shared" si="24"/>
        <v>4</v>
      </c>
      <c r="AX16" s="169" t="str">
        <f t="shared" si="25"/>
        <v xml:space="preserve">1 </v>
      </c>
      <c r="AY16" s="263">
        <f t="shared" si="58"/>
        <v>10.293560606060606</v>
      </c>
      <c r="AZ16" s="261" t="str">
        <f t="shared" si="59"/>
        <v xml:space="preserve">ناجح  (ة)  </v>
      </c>
      <c r="BA16" s="37" t="s">
        <v>63</v>
      </c>
      <c r="BB16" s="12"/>
      <c r="BC16" s="265">
        <v>9</v>
      </c>
      <c r="BD16" s="119" t="str">
        <f t="shared" si="60"/>
        <v>خلايفية</v>
      </c>
      <c r="BE16" s="119" t="str">
        <f t="shared" si="61"/>
        <v>مريم منال</v>
      </c>
      <c r="BF16" s="214">
        <v>25.5</v>
      </c>
      <c r="BG16" s="207">
        <f t="shared" si="97"/>
        <v>6</v>
      </c>
      <c r="BH16" s="215">
        <v>1</v>
      </c>
      <c r="BI16" s="214">
        <v>28</v>
      </c>
      <c r="BJ16" s="207">
        <f t="shared" si="98"/>
        <v>6</v>
      </c>
      <c r="BK16" s="215">
        <v>1</v>
      </c>
      <c r="BL16" s="214">
        <v>23.25</v>
      </c>
      <c r="BM16" s="207">
        <f t="shared" si="99"/>
        <v>6</v>
      </c>
      <c r="BN16" s="215">
        <v>1</v>
      </c>
      <c r="BO16" s="358">
        <f t="shared" si="62"/>
        <v>12.791666666666666</v>
      </c>
      <c r="BP16" s="345">
        <f t="shared" si="63"/>
        <v>18</v>
      </c>
      <c r="BQ16" s="216">
        <f t="shared" si="64"/>
        <v>3</v>
      </c>
      <c r="BR16" s="216">
        <f t="shared" si="65"/>
        <v>1</v>
      </c>
      <c r="BS16" s="293">
        <v>20.75</v>
      </c>
      <c r="BT16" s="207">
        <f t="shared" si="100"/>
        <v>5</v>
      </c>
      <c r="BU16" s="215">
        <v>1</v>
      </c>
      <c r="BV16" s="214">
        <v>12.25</v>
      </c>
      <c r="BW16" s="211">
        <f t="shared" si="101"/>
        <v>4</v>
      </c>
      <c r="BX16" s="215">
        <v>1</v>
      </c>
      <c r="BY16" s="373">
        <f t="shared" si="66"/>
        <v>11</v>
      </c>
      <c r="BZ16" s="374">
        <f t="shared" si="67"/>
        <v>9</v>
      </c>
      <c r="CA16" s="216">
        <f t="shared" si="68"/>
        <v>2</v>
      </c>
      <c r="CB16" s="216">
        <f t="shared" si="69"/>
        <v>1</v>
      </c>
      <c r="CC16" s="217">
        <v>4.25</v>
      </c>
      <c r="CD16" s="207">
        <f t="shared" si="70"/>
        <v>0</v>
      </c>
      <c r="CE16" s="211">
        <v>1</v>
      </c>
      <c r="CF16" s="344">
        <f t="shared" si="102"/>
        <v>4.25</v>
      </c>
      <c r="CG16" s="345">
        <f t="shared" si="103"/>
        <v>0</v>
      </c>
      <c r="CH16" s="216">
        <f t="shared" si="104"/>
        <v>1</v>
      </c>
      <c r="CI16" s="216">
        <f t="shared" si="72"/>
        <v>1</v>
      </c>
      <c r="CJ16" s="287">
        <v>10.25</v>
      </c>
      <c r="CK16" s="207">
        <f t="shared" si="105"/>
        <v>1</v>
      </c>
      <c r="CL16" s="211">
        <v>1</v>
      </c>
      <c r="CM16" s="336">
        <f t="shared" si="106"/>
        <v>10.25</v>
      </c>
      <c r="CN16" s="337">
        <f t="shared" si="107"/>
        <v>1</v>
      </c>
      <c r="CO16" s="212">
        <f t="shared" si="108"/>
        <v>1</v>
      </c>
      <c r="CP16" s="212">
        <f t="shared" si="74"/>
        <v>1</v>
      </c>
      <c r="CQ16" s="357">
        <f t="shared" si="75"/>
        <v>11.295454545454545</v>
      </c>
      <c r="CR16" s="402">
        <f>IF(CX16&gt;=10,30,BP16+BZ16+CG16+CN16)</f>
        <v>30</v>
      </c>
      <c r="CS16" s="56" t="str">
        <f t="shared" si="76"/>
        <v xml:space="preserve">ناجح(ة)  </v>
      </c>
      <c r="CT16" s="56">
        <f t="shared" si="77"/>
        <v>7</v>
      </c>
      <c r="CU16" s="60">
        <f t="shared" si="78"/>
        <v>1</v>
      </c>
      <c r="CV16" s="25" t="str">
        <f t="shared" si="79"/>
        <v xml:space="preserve">الدورة الأولى </v>
      </c>
      <c r="CW16" s="34" t="s">
        <v>63</v>
      </c>
      <c r="CX16" s="416">
        <f>(CQ16+AT16)/2</f>
        <v>10.293560606060606</v>
      </c>
      <c r="CY16" s="65">
        <f>IF(CX16&gt;=10,60,CR16+AU16)</f>
        <v>60</v>
      </c>
      <c r="CZ16" s="32" t="s">
        <v>63</v>
      </c>
      <c r="DA16" s="465" t="str">
        <f t="shared" si="80"/>
        <v xml:space="preserve">ناجح(ة)  </v>
      </c>
    </row>
    <row r="17" spans="2:105" ht="14.1" customHeight="1">
      <c r="B17" s="27">
        <v>10</v>
      </c>
      <c r="C17" s="66" t="s">
        <v>83</v>
      </c>
      <c r="D17" s="66" t="s">
        <v>56</v>
      </c>
      <c r="E17" s="152"/>
      <c r="F17" s="172">
        <v>10</v>
      </c>
      <c r="G17" s="24" t="str">
        <f t="shared" si="54"/>
        <v>خلفة</v>
      </c>
      <c r="H17" s="24" t="str">
        <f t="shared" si="55"/>
        <v xml:space="preserve"> أسامة</v>
      </c>
      <c r="I17" s="9">
        <v>12.5</v>
      </c>
      <c r="J17" s="62">
        <f t="shared" si="88"/>
        <v>0</v>
      </c>
      <c r="K17" s="62">
        <v>1</v>
      </c>
      <c r="L17" s="14">
        <v>12</v>
      </c>
      <c r="M17" s="62">
        <f t="shared" si="89"/>
        <v>0</v>
      </c>
      <c r="N17" s="62">
        <v>1</v>
      </c>
      <c r="O17" s="7">
        <v>20.5</v>
      </c>
      <c r="P17" s="62">
        <f t="shared" si="90"/>
        <v>6</v>
      </c>
      <c r="Q17" s="62">
        <v>1</v>
      </c>
      <c r="R17" s="4">
        <f t="shared" si="91"/>
        <v>7.5</v>
      </c>
      <c r="S17" s="63">
        <f t="shared" si="92"/>
        <v>6</v>
      </c>
      <c r="T17" s="63">
        <f t="shared" si="109"/>
        <v>3</v>
      </c>
      <c r="U17" s="63">
        <f t="shared" si="110"/>
        <v>1</v>
      </c>
      <c r="V17" s="7">
        <v>14.25</v>
      </c>
      <c r="W17" s="62">
        <f t="shared" si="111"/>
        <v>0</v>
      </c>
      <c r="X17" s="62">
        <v>1</v>
      </c>
      <c r="Y17" s="10">
        <v>11.5</v>
      </c>
      <c r="Z17" s="62">
        <f t="shared" si="112"/>
        <v>0</v>
      </c>
      <c r="AA17" s="62">
        <v>1</v>
      </c>
      <c r="AB17" s="4">
        <f t="shared" si="113"/>
        <v>6.4375</v>
      </c>
      <c r="AC17" s="64">
        <f t="shared" si="114"/>
        <v>0</v>
      </c>
      <c r="AD17" s="64">
        <f t="shared" si="115"/>
        <v>2</v>
      </c>
      <c r="AE17" s="64">
        <f t="shared" si="116"/>
        <v>1</v>
      </c>
      <c r="AF17" s="7">
        <v>15.25</v>
      </c>
      <c r="AG17" s="62">
        <f t="shared" si="117"/>
        <v>2</v>
      </c>
      <c r="AH17" s="62">
        <v>1</v>
      </c>
      <c r="AI17" s="4">
        <f t="shared" si="118"/>
        <v>15.25</v>
      </c>
      <c r="AJ17" s="64">
        <f t="shared" si="119"/>
        <v>2</v>
      </c>
      <c r="AK17" s="64">
        <f t="shared" si="120"/>
        <v>1</v>
      </c>
      <c r="AL17" s="64">
        <f t="shared" si="121"/>
        <v>1</v>
      </c>
      <c r="AM17" s="201">
        <v>8</v>
      </c>
      <c r="AN17" s="62">
        <f t="shared" si="93"/>
        <v>0</v>
      </c>
      <c r="AO17" s="62">
        <v>1</v>
      </c>
      <c r="AP17" s="4">
        <f t="shared" si="94"/>
        <v>8</v>
      </c>
      <c r="AQ17" s="64">
        <f t="shared" si="95"/>
        <v>0</v>
      </c>
      <c r="AR17" s="64">
        <f t="shared" si="96"/>
        <v>1</v>
      </c>
      <c r="AS17" s="64">
        <f t="shared" si="56"/>
        <v>1</v>
      </c>
      <c r="AT17" s="191">
        <f t="shared" si="23"/>
        <v>7.833333333333333</v>
      </c>
      <c r="AU17" s="65">
        <f>IF(AY17&gt;=10,30,AQ17+AJ17+AC17+S17)</f>
        <v>8</v>
      </c>
      <c r="AV17" s="400" t="str">
        <f t="shared" si="57"/>
        <v xml:space="preserve">مؤجل (ة) </v>
      </c>
      <c r="AW17" s="59">
        <f t="shared" si="24"/>
        <v>4</v>
      </c>
      <c r="AX17" s="169" t="str">
        <f t="shared" si="25"/>
        <v xml:space="preserve">1 </v>
      </c>
      <c r="AY17" s="263">
        <f t="shared" si="58"/>
        <v>8.7348484848484844</v>
      </c>
      <c r="AZ17" s="261" t="str">
        <f t="shared" si="59"/>
        <v xml:space="preserve">مؤجل (ة) </v>
      </c>
      <c r="BA17" s="37" t="s">
        <v>63</v>
      </c>
      <c r="BB17" s="12"/>
      <c r="BC17" s="265">
        <v>10</v>
      </c>
      <c r="BD17" s="119" t="str">
        <f t="shared" si="60"/>
        <v>خلفة</v>
      </c>
      <c r="BE17" s="119" t="str">
        <f t="shared" si="61"/>
        <v xml:space="preserve"> أسامة</v>
      </c>
      <c r="BF17" s="214">
        <v>25</v>
      </c>
      <c r="BG17" s="207">
        <f t="shared" si="97"/>
        <v>6</v>
      </c>
      <c r="BH17" s="215">
        <v>1</v>
      </c>
      <c r="BI17" s="214">
        <v>14</v>
      </c>
      <c r="BJ17" s="207">
        <f t="shared" si="98"/>
        <v>0</v>
      </c>
      <c r="BK17" s="215">
        <v>1</v>
      </c>
      <c r="BL17" s="214">
        <v>22</v>
      </c>
      <c r="BM17" s="207">
        <f t="shared" si="99"/>
        <v>6</v>
      </c>
      <c r="BN17" s="215">
        <v>1</v>
      </c>
      <c r="BO17" s="358">
        <f t="shared" si="62"/>
        <v>10.166666666666666</v>
      </c>
      <c r="BP17" s="345">
        <f t="shared" si="63"/>
        <v>18</v>
      </c>
      <c r="BQ17" s="216">
        <f t="shared" si="64"/>
        <v>3</v>
      </c>
      <c r="BR17" s="216">
        <f t="shared" si="65"/>
        <v>1</v>
      </c>
      <c r="BS17" s="293">
        <v>20</v>
      </c>
      <c r="BT17" s="207">
        <f t="shared" si="100"/>
        <v>5</v>
      </c>
      <c r="BU17" s="215">
        <v>1</v>
      </c>
      <c r="BV17" s="214">
        <v>14.25</v>
      </c>
      <c r="BW17" s="211">
        <f t="shared" si="101"/>
        <v>4</v>
      </c>
      <c r="BX17" s="215">
        <v>1</v>
      </c>
      <c r="BY17" s="373">
        <f t="shared" si="66"/>
        <v>11.416666666666666</v>
      </c>
      <c r="BZ17" s="374">
        <f t="shared" si="67"/>
        <v>9</v>
      </c>
      <c r="CA17" s="216">
        <f t="shared" si="68"/>
        <v>2</v>
      </c>
      <c r="CB17" s="216">
        <f t="shared" si="69"/>
        <v>1</v>
      </c>
      <c r="CC17" s="217">
        <v>5</v>
      </c>
      <c r="CD17" s="207">
        <f t="shared" si="70"/>
        <v>0</v>
      </c>
      <c r="CE17" s="211">
        <v>1</v>
      </c>
      <c r="CF17" s="344">
        <f t="shared" si="102"/>
        <v>5</v>
      </c>
      <c r="CG17" s="345">
        <f t="shared" si="103"/>
        <v>0</v>
      </c>
      <c r="CH17" s="216">
        <f t="shared" si="104"/>
        <v>1</v>
      </c>
      <c r="CI17" s="216">
        <f t="shared" si="72"/>
        <v>1</v>
      </c>
      <c r="CJ17" s="287">
        <v>5.75</v>
      </c>
      <c r="CK17" s="207">
        <f t="shared" si="105"/>
        <v>0</v>
      </c>
      <c r="CL17" s="211">
        <v>1</v>
      </c>
      <c r="CM17" s="336">
        <f t="shared" si="106"/>
        <v>5.75</v>
      </c>
      <c r="CN17" s="337">
        <f t="shared" si="107"/>
        <v>0</v>
      </c>
      <c r="CO17" s="212">
        <f t="shared" si="108"/>
        <v>1</v>
      </c>
      <c r="CP17" s="212">
        <f t="shared" si="74"/>
        <v>1</v>
      </c>
      <c r="CQ17" s="401">
        <f t="shared" si="75"/>
        <v>9.6363636363636367</v>
      </c>
      <c r="CR17" s="402">
        <f>IF(CX17&gt;=10,30,BP17+BZ17+CG17+CN17)</f>
        <v>27</v>
      </c>
      <c r="CS17" s="56" t="str">
        <f t="shared" si="76"/>
        <v xml:space="preserve">مؤجل (ة) </v>
      </c>
      <c r="CT17" s="56">
        <f t="shared" si="77"/>
        <v>7</v>
      </c>
      <c r="CU17" s="60">
        <f t="shared" si="78"/>
        <v>1</v>
      </c>
      <c r="CV17" s="25" t="str">
        <f t="shared" si="79"/>
        <v xml:space="preserve">الدورة الأولى </v>
      </c>
      <c r="CW17" s="34" t="s">
        <v>63</v>
      </c>
      <c r="CX17" s="416">
        <f>(CQ17+AT17)/2</f>
        <v>8.7348484848484844</v>
      </c>
      <c r="CY17" s="65">
        <f>IF(CX17&gt;=10,60,CR17+AU17)</f>
        <v>35</v>
      </c>
      <c r="CZ17" s="22" t="s">
        <v>63</v>
      </c>
      <c r="DA17" s="465" t="str">
        <f t="shared" si="80"/>
        <v xml:space="preserve">مؤجل (ة) </v>
      </c>
    </row>
    <row r="18" spans="2:105" ht="14.1" customHeight="1">
      <c r="B18" s="27">
        <v>11</v>
      </c>
      <c r="C18" s="132" t="s">
        <v>84</v>
      </c>
      <c r="D18" s="132" t="s">
        <v>85</v>
      </c>
      <c r="E18" s="152"/>
      <c r="F18" s="172">
        <v>11</v>
      </c>
      <c r="G18" s="24" t="str">
        <f t="shared" si="54"/>
        <v>رجيمي</v>
      </c>
      <c r="H18" s="24" t="str">
        <f t="shared" si="55"/>
        <v>رحيمة</v>
      </c>
      <c r="I18" s="9">
        <v>15.5</v>
      </c>
      <c r="J18" s="62">
        <f t="shared" si="88"/>
        <v>0</v>
      </c>
      <c r="K18" s="62">
        <v>1</v>
      </c>
      <c r="L18" s="14">
        <v>12</v>
      </c>
      <c r="M18" s="62">
        <f t="shared" si="89"/>
        <v>0</v>
      </c>
      <c r="N18" s="62">
        <v>1</v>
      </c>
      <c r="O18" s="7">
        <v>22</v>
      </c>
      <c r="P18" s="62">
        <f t="shared" si="90"/>
        <v>6</v>
      </c>
      <c r="Q18" s="62">
        <v>1</v>
      </c>
      <c r="R18" s="4">
        <f t="shared" si="91"/>
        <v>8.25</v>
      </c>
      <c r="S18" s="63">
        <f t="shared" si="92"/>
        <v>6</v>
      </c>
      <c r="T18" s="63">
        <f t="shared" si="109"/>
        <v>3</v>
      </c>
      <c r="U18" s="63">
        <f t="shared" si="110"/>
        <v>1</v>
      </c>
      <c r="V18" s="7">
        <v>21.75</v>
      </c>
      <c r="W18" s="62">
        <f t="shared" si="111"/>
        <v>5</v>
      </c>
      <c r="X18" s="62">
        <v>1</v>
      </c>
      <c r="Y18" s="10">
        <v>20</v>
      </c>
      <c r="Z18" s="62">
        <f t="shared" si="112"/>
        <v>4</v>
      </c>
      <c r="AA18" s="62">
        <v>1</v>
      </c>
      <c r="AB18" s="4">
        <f t="shared" si="113"/>
        <v>10.4375</v>
      </c>
      <c r="AC18" s="64">
        <f t="shared" si="114"/>
        <v>9</v>
      </c>
      <c r="AD18" s="64">
        <f t="shared" si="115"/>
        <v>2</v>
      </c>
      <c r="AE18" s="64">
        <f t="shared" si="116"/>
        <v>1</v>
      </c>
      <c r="AF18" s="7">
        <v>10</v>
      </c>
      <c r="AG18" s="62">
        <f t="shared" si="117"/>
        <v>2</v>
      </c>
      <c r="AH18" s="62">
        <v>1</v>
      </c>
      <c r="AI18" s="4">
        <f t="shared" si="118"/>
        <v>10</v>
      </c>
      <c r="AJ18" s="64">
        <f t="shared" si="119"/>
        <v>2</v>
      </c>
      <c r="AK18" s="64">
        <f t="shared" si="120"/>
        <v>1</v>
      </c>
      <c r="AL18" s="64">
        <f t="shared" si="121"/>
        <v>1</v>
      </c>
      <c r="AM18" s="201">
        <v>8</v>
      </c>
      <c r="AN18" s="62">
        <f t="shared" si="93"/>
        <v>0</v>
      </c>
      <c r="AO18" s="62">
        <v>1</v>
      </c>
      <c r="AP18" s="4">
        <f t="shared" si="94"/>
        <v>8</v>
      </c>
      <c r="AQ18" s="64">
        <f t="shared" si="95"/>
        <v>0</v>
      </c>
      <c r="AR18" s="64">
        <f t="shared" si="96"/>
        <v>1</v>
      </c>
      <c r="AS18" s="64">
        <f t="shared" si="56"/>
        <v>1</v>
      </c>
      <c r="AT18" s="463">
        <f t="shared" si="23"/>
        <v>9.1041666666666661</v>
      </c>
      <c r="AU18" s="65">
        <f>IF(AY18&gt;=10,30,AQ18+AJ18+AC18+S18)</f>
        <v>30</v>
      </c>
      <c r="AV18" s="400" t="str">
        <f t="shared" si="57"/>
        <v xml:space="preserve">مؤجل (ة) </v>
      </c>
      <c r="AW18" s="59">
        <f t="shared" si="24"/>
        <v>4</v>
      </c>
      <c r="AX18" s="169" t="str">
        <f t="shared" si="25"/>
        <v xml:space="preserve">1 </v>
      </c>
      <c r="AY18" s="263">
        <f t="shared" si="58"/>
        <v>10.813446969696969</v>
      </c>
      <c r="AZ18" s="261" t="str">
        <f t="shared" si="59"/>
        <v xml:space="preserve">ناجح  (ة)  </v>
      </c>
      <c r="BA18" s="37" t="s">
        <v>63</v>
      </c>
      <c r="BB18" s="12"/>
      <c r="BC18" s="265">
        <v>11</v>
      </c>
      <c r="BD18" s="119" t="str">
        <f t="shared" si="60"/>
        <v>رجيمي</v>
      </c>
      <c r="BE18" s="119" t="str">
        <f t="shared" si="61"/>
        <v>رحيمة</v>
      </c>
      <c r="BF18" s="214">
        <v>25</v>
      </c>
      <c r="BG18" s="207">
        <f t="shared" si="97"/>
        <v>6</v>
      </c>
      <c r="BH18" s="215">
        <v>1</v>
      </c>
      <c r="BI18" s="214">
        <v>29</v>
      </c>
      <c r="BJ18" s="207">
        <f t="shared" si="98"/>
        <v>6</v>
      </c>
      <c r="BK18" s="215">
        <v>1</v>
      </c>
      <c r="BL18" s="214">
        <v>23.5</v>
      </c>
      <c r="BM18" s="207">
        <f t="shared" si="99"/>
        <v>6</v>
      </c>
      <c r="BN18" s="215">
        <v>1</v>
      </c>
      <c r="BO18" s="358">
        <f t="shared" si="62"/>
        <v>12.916666666666666</v>
      </c>
      <c r="BP18" s="345">
        <f t="shared" si="63"/>
        <v>18</v>
      </c>
      <c r="BQ18" s="216">
        <f t="shared" si="64"/>
        <v>3</v>
      </c>
      <c r="BR18" s="216">
        <f t="shared" si="65"/>
        <v>1</v>
      </c>
      <c r="BS18" s="293">
        <v>20.5</v>
      </c>
      <c r="BT18" s="207">
        <f t="shared" si="100"/>
        <v>5</v>
      </c>
      <c r="BU18" s="215">
        <v>1</v>
      </c>
      <c r="BV18" s="214">
        <v>15.25</v>
      </c>
      <c r="BW18" s="211">
        <f t="shared" si="101"/>
        <v>4</v>
      </c>
      <c r="BX18" s="215">
        <v>1</v>
      </c>
      <c r="BY18" s="373">
        <f t="shared" si="66"/>
        <v>11.916666666666666</v>
      </c>
      <c r="BZ18" s="374">
        <f t="shared" si="67"/>
        <v>9</v>
      </c>
      <c r="CA18" s="216">
        <f t="shared" si="68"/>
        <v>2</v>
      </c>
      <c r="CB18" s="216">
        <f t="shared" si="69"/>
        <v>1</v>
      </c>
      <c r="CC18" s="217">
        <v>13</v>
      </c>
      <c r="CD18" s="207">
        <f t="shared" si="70"/>
        <v>2</v>
      </c>
      <c r="CE18" s="211">
        <v>1</v>
      </c>
      <c r="CF18" s="344">
        <f t="shared" si="102"/>
        <v>13</v>
      </c>
      <c r="CG18" s="345">
        <f t="shared" si="103"/>
        <v>2</v>
      </c>
      <c r="CH18" s="216">
        <f t="shared" si="104"/>
        <v>1</v>
      </c>
      <c r="CI18" s="216">
        <f t="shared" si="72"/>
        <v>1</v>
      </c>
      <c r="CJ18" s="287">
        <v>11.5</v>
      </c>
      <c r="CK18" s="207">
        <f t="shared" si="105"/>
        <v>1</v>
      </c>
      <c r="CL18" s="211">
        <v>1</v>
      </c>
      <c r="CM18" s="336">
        <f t="shared" si="106"/>
        <v>11.5</v>
      </c>
      <c r="CN18" s="337">
        <f t="shared" si="107"/>
        <v>1</v>
      </c>
      <c r="CO18" s="212">
        <f t="shared" si="108"/>
        <v>1</v>
      </c>
      <c r="CP18" s="212">
        <f t="shared" si="74"/>
        <v>1</v>
      </c>
      <c r="CQ18" s="357">
        <f t="shared" si="75"/>
        <v>12.522727272727273</v>
      </c>
      <c r="CR18" s="402">
        <f>IF(CX18&gt;=10,30,BP18+BZ18+CG18+CN18)</f>
        <v>30</v>
      </c>
      <c r="CS18" s="56" t="str">
        <f t="shared" si="76"/>
        <v xml:space="preserve">ناجح(ة)  </v>
      </c>
      <c r="CT18" s="56">
        <f t="shared" si="77"/>
        <v>7</v>
      </c>
      <c r="CU18" s="60">
        <f t="shared" si="78"/>
        <v>1</v>
      </c>
      <c r="CV18" s="25" t="str">
        <f t="shared" si="79"/>
        <v xml:space="preserve">الدورة الأولى </v>
      </c>
      <c r="CW18" s="34" t="s">
        <v>63</v>
      </c>
      <c r="CX18" s="416">
        <f>(CQ18+AT18)/2</f>
        <v>10.813446969696969</v>
      </c>
      <c r="CY18" s="65">
        <f>IF(CX18&gt;=10,60,CR18+AU18)</f>
        <v>60</v>
      </c>
      <c r="CZ18" s="22" t="s">
        <v>63</v>
      </c>
      <c r="DA18" s="465" t="str">
        <f t="shared" si="80"/>
        <v xml:space="preserve">ناجح(ة)  </v>
      </c>
    </row>
    <row r="19" spans="2:105" ht="14.1" customHeight="1">
      <c r="B19" s="27">
        <v>12</v>
      </c>
      <c r="C19" s="66" t="s">
        <v>86</v>
      </c>
      <c r="D19" s="66" t="s">
        <v>87</v>
      </c>
      <c r="E19" s="152"/>
      <c r="F19" s="172">
        <v>12</v>
      </c>
      <c r="G19" s="24" t="str">
        <f t="shared" si="54"/>
        <v xml:space="preserve">رحامنية </v>
      </c>
      <c r="H19" s="24" t="str">
        <f t="shared" si="55"/>
        <v xml:space="preserve"> طه بهاء الدين</v>
      </c>
      <c r="I19" s="9">
        <v>13</v>
      </c>
      <c r="J19" s="62">
        <f t="shared" si="88"/>
        <v>0</v>
      </c>
      <c r="K19" s="62">
        <v>1</v>
      </c>
      <c r="L19" s="14">
        <v>19</v>
      </c>
      <c r="M19" s="62">
        <f t="shared" si="89"/>
        <v>0</v>
      </c>
      <c r="N19" s="62">
        <v>1</v>
      </c>
      <c r="O19" s="7">
        <v>23</v>
      </c>
      <c r="P19" s="62">
        <f t="shared" si="90"/>
        <v>6</v>
      </c>
      <c r="Q19" s="62">
        <v>1</v>
      </c>
      <c r="R19" s="4">
        <f t="shared" si="91"/>
        <v>9.1666666666666661</v>
      </c>
      <c r="S19" s="63">
        <f t="shared" si="92"/>
        <v>6</v>
      </c>
      <c r="T19" s="63">
        <f t="shared" si="109"/>
        <v>3</v>
      </c>
      <c r="U19" s="63">
        <f t="shared" si="110"/>
        <v>1</v>
      </c>
      <c r="V19" s="7">
        <v>15.25</v>
      </c>
      <c r="W19" s="62">
        <f t="shared" si="111"/>
        <v>0</v>
      </c>
      <c r="X19" s="62">
        <v>1</v>
      </c>
      <c r="Y19" s="10">
        <v>23.5</v>
      </c>
      <c r="Z19" s="62">
        <f t="shared" si="112"/>
        <v>4</v>
      </c>
      <c r="AA19" s="62">
        <v>1</v>
      </c>
      <c r="AB19" s="4">
        <f t="shared" si="113"/>
        <v>9.6875</v>
      </c>
      <c r="AC19" s="64">
        <f t="shared" si="114"/>
        <v>4</v>
      </c>
      <c r="AD19" s="64">
        <f t="shared" si="115"/>
        <v>2</v>
      </c>
      <c r="AE19" s="64">
        <f t="shared" si="116"/>
        <v>1</v>
      </c>
      <c r="AF19" s="7">
        <v>9</v>
      </c>
      <c r="AG19" s="62">
        <f t="shared" si="117"/>
        <v>0</v>
      </c>
      <c r="AH19" s="62">
        <v>1</v>
      </c>
      <c r="AI19" s="4">
        <f t="shared" si="118"/>
        <v>9</v>
      </c>
      <c r="AJ19" s="64">
        <f t="shared" si="119"/>
        <v>0</v>
      </c>
      <c r="AK19" s="64">
        <f t="shared" si="120"/>
        <v>1</v>
      </c>
      <c r="AL19" s="64">
        <f t="shared" si="121"/>
        <v>1</v>
      </c>
      <c r="AM19" s="201">
        <v>9.5</v>
      </c>
      <c r="AN19" s="62">
        <f t="shared" si="93"/>
        <v>0</v>
      </c>
      <c r="AO19" s="62">
        <v>1</v>
      </c>
      <c r="AP19" s="4">
        <f t="shared" si="94"/>
        <v>9.5</v>
      </c>
      <c r="AQ19" s="64">
        <f t="shared" si="95"/>
        <v>0</v>
      </c>
      <c r="AR19" s="64">
        <f t="shared" si="96"/>
        <v>1</v>
      </c>
      <c r="AS19" s="64">
        <f t="shared" si="56"/>
        <v>1</v>
      </c>
      <c r="AT19" s="191">
        <f t="shared" si="23"/>
        <v>9.3541666666666661</v>
      </c>
      <c r="AU19" s="65">
        <f>IF(AY19&gt;=10,30,AQ19+AJ19+AC19+S19)</f>
        <v>30</v>
      </c>
      <c r="AV19" s="400" t="str">
        <f t="shared" si="57"/>
        <v xml:space="preserve">مؤجل (ة) </v>
      </c>
      <c r="AW19" s="59">
        <f t="shared" si="24"/>
        <v>4</v>
      </c>
      <c r="AX19" s="169" t="str">
        <f t="shared" si="25"/>
        <v xml:space="preserve">1 </v>
      </c>
      <c r="AY19" s="263">
        <f t="shared" si="58"/>
        <v>10.427083333333332</v>
      </c>
      <c r="AZ19" s="261" t="str">
        <f t="shared" si="59"/>
        <v xml:space="preserve">ناجح  (ة)  </v>
      </c>
      <c r="BA19" s="37" t="s">
        <v>63</v>
      </c>
      <c r="BB19" s="12"/>
      <c r="BC19" s="265">
        <v>12</v>
      </c>
      <c r="BD19" s="119" t="str">
        <f t="shared" si="60"/>
        <v xml:space="preserve">رحامنية </v>
      </c>
      <c r="BE19" s="119" t="str">
        <f t="shared" si="61"/>
        <v xml:space="preserve"> طه بهاء الدين</v>
      </c>
      <c r="BF19" s="214">
        <v>24.5</v>
      </c>
      <c r="BG19" s="207">
        <f t="shared" si="97"/>
        <v>6</v>
      </c>
      <c r="BH19" s="215">
        <v>1</v>
      </c>
      <c r="BI19" s="214">
        <v>30</v>
      </c>
      <c r="BJ19" s="207">
        <f t="shared" si="98"/>
        <v>6</v>
      </c>
      <c r="BK19" s="215">
        <v>1</v>
      </c>
      <c r="BL19" s="214">
        <v>26.75</v>
      </c>
      <c r="BM19" s="207">
        <f t="shared" si="99"/>
        <v>6</v>
      </c>
      <c r="BN19" s="215">
        <v>1</v>
      </c>
      <c r="BO19" s="358">
        <f t="shared" si="62"/>
        <v>13.541666666666666</v>
      </c>
      <c r="BP19" s="345">
        <f t="shared" si="63"/>
        <v>18</v>
      </c>
      <c r="BQ19" s="216">
        <f t="shared" si="64"/>
        <v>3</v>
      </c>
      <c r="BR19" s="216">
        <f t="shared" si="65"/>
        <v>1</v>
      </c>
      <c r="BS19" s="293">
        <v>12</v>
      </c>
      <c r="BT19" s="207">
        <f t="shared" si="100"/>
        <v>0</v>
      </c>
      <c r="BU19" s="215">
        <v>1</v>
      </c>
      <c r="BV19" s="214">
        <v>15.75</v>
      </c>
      <c r="BW19" s="211">
        <f t="shared" si="101"/>
        <v>4</v>
      </c>
      <c r="BX19" s="215">
        <v>1</v>
      </c>
      <c r="BY19" s="373">
        <f t="shared" si="66"/>
        <v>9.25</v>
      </c>
      <c r="BZ19" s="374">
        <f t="shared" si="67"/>
        <v>4</v>
      </c>
      <c r="CA19" s="216">
        <f t="shared" si="68"/>
        <v>2</v>
      </c>
      <c r="CB19" s="216">
        <f t="shared" si="69"/>
        <v>1</v>
      </c>
      <c r="CC19" s="217">
        <v>9</v>
      </c>
      <c r="CD19" s="207">
        <f t="shared" si="70"/>
        <v>0</v>
      </c>
      <c r="CE19" s="211">
        <v>1</v>
      </c>
      <c r="CF19" s="344">
        <f t="shared" si="102"/>
        <v>9</v>
      </c>
      <c r="CG19" s="345">
        <f t="shared" si="103"/>
        <v>0</v>
      </c>
      <c r="CH19" s="216">
        <f t="shared" si="104"/>
        <v>1</v>
      </c>
      <c r="CI19" s="216">
        <f t="shared" si="72"/>
        <v>1</v>
      </c>
      <c r="CJ19" s="287">
        <v>8.5</v>
      </c>
      <c r="CK19" s="207">
        <f t="shared" si="105"/>
        <v>0</v>
      </c>
      <c r="CL19" s="211">
        <v>1</v>
      </c>
      <c r="CM19" s="336">
        <f t="shared" si="106"/>
        <v>8.5</v>
      </c>
      <c r="CN19" s="337">
        <f t="shared" si="107"/>
        <v>0</v>
      </c>
      <c r="CO19" s="212">
        <f t="shared" si="108"/>
        <v>1</v>
      </c>
      <c r="CP19" s="212">
        <f t="shared" si="74"/>
        <v>1</v>
      </c>
      <c r="CQ19" s="401">
        <f t="shared" si="75"/>
        <v>11.5</v>
      </c>
      <c r="CR19" s="402">
        <f>IF(CX19&gt;=10,30,BP19+BZ19+CG19+CN19)</f>
        <v>30</v>
      </c>
      <c r="CS19" s="56" t="str">
        <f t="shared" si="76"/>
        <v xml:space="preserve">ناجح(ة)  </v>
      </c>
      <c r="CT19" s="56">
        <f t="shared" si="77"/>
        <v>7</v>
      </c>
      <c r="CU19" s="60">
        <f t="shared" si="78"/>
        <v>1</v>
      </c>
      <c r="CV19" s="25" t="str">
        <f t="shared" si="79"/>
        <v xml:space="preserve">الدورة الأولى </v>
      </c>
      <c r="CW19" s="34" t="s">
        <v>63</v>
      </c>
      <c r="CX19" s="416">
        <f>(CQ19+AT19)/2</f>
        <v>10.427083333333332</v>
      </c>
      <c r="CY19" s="65">
        <f>IF(CX19&gt;=10,60,CR19+AU19)</f>
        <v>60</v>
      </c>
      <c r="CZ19" s="22" t="s">
        <v>63</v>
      </c>
      <c r="DA19" s="465" t="str">
        <f t="shared" si="80"/>
        <v xml:space="preserve">ناجح(ة)  </v>
      </c>
    </row>
    <row r="20" spans="2:105" ht="14.1" customHeight="1">
      <c r="B20" s="27">
        <v>13</v>
      </c>
      <c r="C20" s="66" t="s">
        <v>88</v>
      </c>
      <c r="D20" s="66" t="s">
        <v>89</v>
      </c>
      <c r="E20" s="152"/>
      <c r="F20" s="172">
        <v>13</v>
      </c>
      <c r="G20" s="24" t="str">
        <f t="shared" si="54"/>
        <v xml:space="preserve">رداوي </v>
      </c>
      <c r="H20" s="24" t="str">
        <f t="shared" si="55"/>
        <v xml:space="preserve"> حمزة </v>
      </c>
      <c r="I20" s="9">
        <v>5</v>
      </c>
      <c r="J20" s="62">
        <f t="shared" si="88"/>
        <v>0</v>
      </c>
      <c r="K20" s="62">
        <v>1</v>
      </c>
      <c r="L20" s="14">
        <v>4</v>
      </c>
      <c r="M20" s="62">
        <f t="shared" si="89"/>
        <v>0</v>
      </c>
      <c r="N20" s="62">
        <v>1</v>
      </c>
      <c r="O20" s="7">
        <v>7</v>
      </c>
      <c r="P20" s="62">
        <f t="shared" si="90"/>
        <v>0</v>
      </c>
      <c r="Q20" s="62">
        <v>1</v>
      </c>
      <c r="R20" s="4">
        <f t="shared" si="91"/>
        <v>2.6666666666666665</v>
      </c>
      <c r="S20" s="63">
        <f t="shared" si="92"/>
        <v>0</v>
      </c>
      <c r="T20" s="63">
        <f t="shared" si="109"/>
        <v>3</v>
      </c>
      <c r="U20" s="63">
        <f t="shared" si="110"/>
        <v>1</v>
      </c>
      <c r="V20" s="7">
        <v>0</v>
      </c>
      <c r="W20" s="62">
        <f t="shared" si="111"/>
        <v>0</v>
      </c>
      <c r="X20" s="62">
        <v>1</v>
      </c>
      <c r="Y20" s="10">
        <v>12</v>
      </c>
      <c r="Z20" s="62">
        <f t="shared" si="112"/>
        <v>0</v>
      </c>
      <c r="AA20" s="62">
        <v>1</v>
      </c>
      <c r="AB20" s="4">
        <f t="shared" si="113"/>
        <v>3</v>
      </c>
      <c r="AC20" s="64">
        <f t="shared" si="114"/>
        <v>0</v>
      </c>
      <c r="AD20" s="64">
        <f t="shared" si="115"/>
        <v>2</v>
      </c>
      <c r="AE20" s="64">
        <f t="shared" si="116"/>
        <v>1</v>
      </c>
      <c r="AF20" s="7">
        <v>1</v>
      </c>
      <c r="AG20" s="62">
        <f t="shared" si="117"/>
        <v>0</v>
      </c>
      <c r="AH20" s="62">
        <v>1</v>
      </c>
      <c r="AI20" s="4">
        <f t="shared" si="118"/>
        <v>1</v>
      </c>
      <c r="AJ20" s="64">
        <f t="shared" si="119"/>
        <v>0</v>
      </c>
      <c r="AK20" s="64">
        <f t="shared" si="120"/>
        <v>1</v>
      </c>
      <c r="AL20" s="64">
        <f t="shared" si="121"/>
        <v>1</v>
      </c>
      <c r="AM20" s="201">
        <v>0</v>
      </c>
      <c r="AN20" s="62">
        <f t="shared" si="93"/>
        <v>0</v>
      </c>
      <c r="AO20" s="62">
        <v>1</v>
      </c>
      <c r="AP20" s="4">
        <f t="shared" si="94"/>
        <v>0</v>
      </c>
      <c r="AQ20" s="64">
        <f t="shared" si="95"/>
        <v>0</v>
      </c>
      <c r="AR20" s="64">
        <f t="shared" si="96"/>
        <v>1</v>
      </c>
      <c r="AS20" s="64">
        <f t="shared" si="56"/>
        <v>1</v>
      </c>
      <c r="AT20" s="191">
        <f t="shared" si="23"/>
        <v>2.4166666666666665</v>
      </c>
      <c r="AU20" s="65">
        <f>IF(AY20&gt;=10,30,AQ20+AJ20+AC20+S20)</f>
        <v>0</v>
      </c>
      <c r="AV20" s="400" t="str">
        <f t="shared" si="57"/>
        <v xml:space="preserve">مؤجل (ة) </v>
      </c>
      <c r="AW20" s="59">
        <f t="shared" si="24"/>
        <v>4</v>
      </c>
      <c r="AX20" s="169" t="str">
        <f t="shared" si="25"/>
        <v xml:space="preserve">1 </v>
      </c>
      <c r="AY20" s="263">
        <f t="shared" si="58"/>
        <v>4.7424242424242422</v>
      </c>
      <c r="AZ20" s="261" t="str">
        <f t="shared" si="59"/>
        <v xml:space="preserve">مؤجل (ة) </v>
      </c>
      <c r="BA20" s="37" t="s">
        <v>63</v>
      </c>
      <c r="BB20" s="12"/>
      <c r="BC20" s="265">
        <v>13</v>
      </c>
      <c r="BD20" s="119" t="str">
        <f t="shared" si="60"/>
        <v xml:space="preserve">رداوي </v>
      </c>
      <c r="BE20" s="119" t="str">
        <f t="shared" si="61"/>
        <v xml:space="preserve"> حمزة </v>
      </c>
      <c r="BF20" s="214">
        <v>24</v>
      </c>
      <c r="BG20" s="207">
        <f t="shared" si="97"/>
        <v>6</v>
      </c>
      <c r="BH20" s="215">
        <v>1</v>
      </c>
      <c r="BI20" s="214">
        <v>13</v>
      </c>
      <c r="BJ20" s="207">
        <f t="shared" si="98"/>
        <v>0</v>
      </c>
      <c r="BK20" s="215">
        <v>1</v>
      </c>
      <c r="BL20" s="214">
        <v>3</v>
      </c>
      <c r="BM20" s="207">
        <f t="shared" si="99"/>
        <v>0</v>
      </c>
      <c r="BN20" s="215">
        <v>1</v>
      </c>
      <c r="BO20" s="358">
        <f t="shared" si="62"/>
        <v>6.666666666666667</v>
      </c>
      <c r="BP20" s="345">
        <f t="shared" si="63"/>
        <v>6</v>
      </c>
      <c r="BQ20" s="216">
        <f t="shared" si="64"/>
        <v>3</v>
      </c>
      <c r="BR20" s="216">
        <f t="shared" si="65"/>
        <v>1</v>
      </c>
      <c r="BS20" s="293">
        <v>9</v>
      </c>
      <c r="BT20" s="207">
        <f t="shared" si="100"/>
        <v>0</v>
      </c>
      <c r="BU20" s="215">
        <v>1</v>
      </c>
      <c r="BV20" s="214">
        <v>12.5</v>
      </c>
      <c r="BW20" s="211">
        <f t="shared" si="101"/>
        <v>4</v>
      </c>
      <c r="BX20" s="215">
        <v>1</v>
      </c>
      <c r="BY20" s="373">
        <f t="shared" si="66"/>
        <v>7.166666666666667</v>
      </c>
      <c r="BZ20" s="374">
        <f t="shared" si="67"/>
        <v>4</v>
      </c>
      <c r="CA20" s="216">
        <f t="shared" si="68"/>
        <v>2</v>
      </c>
      <c r="CB20" s="216">
        <f t="shared" si="69"/>
        <v>1</v>
      </c>
      <c r="CC20" s="217">
        <v>7.75</v>
      </c>
      <c r="CD20" s="207">
        <f t="shared" si="70"/>
        <v>0</v>
      </c>
      <c r="CE20" s="211">
        <v>1</v>
      </c>
      <c r="CF20" s="344">
        <f t="shared" si="102"/>
        <v>7.75</v>
      </c>
      <c r="CG20" s="345">
        <f t="shared" si="103"/>
        <v>0</v>
      </c>
      <c r="CH20" s="216">
        <f t="shared" si="104"/>
        <v>1</v>
      </c>
      <c r="CI20" s="216">
        <f t="shared" si="72"/>
        <v>1</v>
      </c>
      <c r="CJ20" s="287">
        <v>8.5</v>
      </c>
      <c r="CK20" s="207">
        <f t="shared" si="105"/>
        <v>0</v>
      </c>
      <c r="CL20" s="211">
        <v>1</v>
      </c>
      <c r="CM20" s="336">
        <f t="shared" si="106"/>
        <v>8.5</v>
      </c>
      <c r="CN20" s="337">
        <f t="shared" si="107"/>
        <v>0</v>
      </c>
      <c r="CO20" s="212">
        <f t="shared" si="108"/>
        <v>1</v>
      </c>
      <c r="CP20" s="212">
        <f t="shared" si="74"/>
        <v>1</v>
      </c>
      <c r="CQ20" s="401">
        <f t="shared" si="75"/>
        <v>7.0681818181818183</v>
      </c>
      <c r="CR20" s="402">
        <f>IF(CX20&gt;=10,30,BP20+BZ20+CG20+CN20)</f>
        <v>10</v>
      </c>
      <c r="CS20" s="56" t="str">
        <f t="shared" si="76"/>
        <v xml:space="preserve">مؤجل (ة) </v>
      </c>
      <c r="CT20" s="56">
        <f t="shared" si="77"/>
        <v>7</v>
      </c>
      <c r="CU20" s="60">
        <f t="shared" si="78"/>
        <v>1</v>
      </c>
      <c r="CV20" s="25" t="str">
        <f t="shared" si="79"/>
        <v xml:space="preserve">الدورة الأولى </v>
      </c>
      <c r="CW20" s="34" t="s">
        <v>63</v>
      </c>
      <c r="CX20" s="416">
        <f>(CQ20+AT20)/2</f>
        <v>4.7424242424242422</v>
      </c>
      <c r="CY20" s="65">
        <f>IF(CX20&gt;=10,60,CR20+AU20)</f>
        <v>10</v>
      </c>
      <c r="CZ20" s="22" t="s">
        <v>63</v>
      </c>
      <c r="DA20" s="465" t="str">
        <f t="shared" si="80"/>
        <v xml:space="preserve">مؤجل (ة) </v>
      </c>
    </row>
    <row r="21" spans="2:105" ht="14.1" customHeight="1">
      <c r="B21" s="27">
        <v>14</v>
      </c>
      <c r="C21" s="132" t="s">
        <v>90</v>
      </c>
      <c r="D21" s="132" t="s">
        <v>50</v>
      </c>
      <c r="F21" s="172">
        <v>14</v>
      </c>
      <c r="G21" s="24" t="str">
        <f t="shared" si="54"/>
        <v>شرقي</v>
      </c>
      <c r="H21" s="24" t="str">
        <f t="shared" si="55"/>
        <v>صبرينة</v>
      </c>
      <c r="I21" s="9">
        <v>16</v>
      </c>
      <c r="J21" s="62">
        <f t="shared" si="88"/>
        <v>0</v>
      </c>
      <c r="K21" s="62">
        <v>1</v>
      </c>
      <c r="L21" s="14">
        <v>20.75</v>
      </c>
      <c r="M21" s="62">
        <f t="shared" si="89"/>
        <v>0</v>
      </c>
      <c r="N21" s="62">
        <v>1</v>
      </c>
      <c r="O21" s="7">
        <v>28</v>
      </c>
      <c r="P21" s="62">
        <f t="shared" si="90"/>
        <v>6</v>
      </c>
      <c r="Q21" s="62">
        <v>1</v>
      </c>
      <c r="R21" s="4">
        <f t="shared" si="91"/>
        <v>10.791666666666666</v>
      </c>
      <c r="S21" s="63">
        <f t="shared" si="92"/>
        <v>18</v>
      </c>
      <c r="T21" s="63">
        <f t="shared" si="109"/>
        <v>3</v>
      </c>
      <c r="U21" s="63">
        <f t="shared" si="110"/>
        <v>1</v>
      </c>
      <c r="V21" s="7">
        <v>16.5</v>
      </c>
      <c r="W21" s="62">
        <f t="shared" si="111"/>
        <v>0</v>
      </c>
      <c r="X21" s="62">
        <v>1</v>
      </c>
      <c r="Y21" s="10">
        <v>20.5</v>
      </c>
      <c r="Z21" s="62">
        <f t="shared" si="112"/>
        <v>4</v>
      </c>
      <c r="AA21" s="62">
        <v>1</v>
      </c>
      <c r="AB21" s="4">
        <f t="shared" si="113"/>
        <v>9.25</v>
      </c>
      <c r="AC21" s="64">
        <f t="shared" si="114"/>
        <v>4</v>
      </c>
      <c r="AD21" s="64">
        <f t="shared" si="115"/>
        <v>2</v>
      </c>
      <c r="AE21" s="64">
        <f t="shared" si="116"/>
        <v>1</v>
      </c>
      <c r="AF21" s="7">
        <v>10</v>
      </c>
      <c r="AG21" s="62">
        <f t="shared" si="117"/>
        <v>2</v>
      </c>
      <c r="AH21" s="62">
        <v>1</v>
      </c>
      <c r="AI21" s="4">
        <f t="shared" si="118"/>
        <v>10</v>
      </c>
      <c r="AJ21" s="64">
        <f t="shared" si="119"/>
        <v>2</v>
      </c>
      <c r="AK21" s="64">
        <f t="shared" si="120"/>
        <v>1</v>
      </c>
      <c r="AL21" s="64">
        <f t="shared" si="121"/>
        <v>1</v>
      </c>
      <c r="AM21" s="201">
        <v>12.5</v>
      </c>
      <c r="AN21" s="62">
        <f t="shared" si="93"/>
        <v>1</v>
      </c>
      <c r="AO21" s="62">
        <v>1</v>
      </c>
      <c r="AP21" s="4">
        <f t="shared" si="94"/>
        <v>12.5</v>
      </c>
      <c r="AQ21" s="64">
        <f t="shared" si="95"/>
        <v>1</v>
      </c>
      <c r="AR21" s="64">
        <f t="shared" si="96"/>
        <v>1</v>
      </c>
      <c r="AS21" s="64">
        <f t="shared" si="56"/>
        <v>1</v>
      </c>
      <c r="AT21" s="191">
        <f t="shared" si="23"/>
        <v>10.354166666666666</v>
      </c>
      <c r="AU21" s="65">
        <f>IF(AY21&gt;=10,30,AQ21+AJ21+AC21+S21)</f>
        <v>25</v>
      </c>
      <c r="AV21" s="400" t="str">
        <f t="shared" si="57"/>
        <v xml:space="preserve">ناجح  (ة)  </v>
      </c>
      <c r="AW21" s="59">
        <f t="shared" si="24"/>
        <v>4</v>
      </c>
      <c r="AX21" s="169" t="str">
        <f t="shared" si="25"/>
        <v xml:space="preserve">1 </v>
      </c>
      <c r="AY21" s="263">
        <f t="shared" si="58"/>
        <v>9.8816287878787872</v>
      </c>
      <c r="AZ21" s="261" t="str">
        <f t="shared" si="59"/>
        <v xml:space="preserve">مؤجل (ة) </v>
      </c>
      <c r="BA21" s="37" t="s">
        <v>63</v>
      </c>
      <c r="BB21" s="12"/>
      <c r="BC21" s="265">
        <v>14</v>
      </c>
      <c r="BD21" s="119" t="str">
        <f t="shared" si="60"/>
        <v>شرقي</v>
      </c>
      <c r="BE21" s="119" t="str">
        <f t="shared" si="61"/>
        <v>صبرينة</v>
      </c>
      <c r="BF21" s="214">
        <v>25</v>
      </c>
      <c r="BG21" s="207">
        <f t="shared" si="97"/>
        <v>6</v>
      </c>
      <c r="BH21" s="215">
        <v>1</v>
      </c>
      <c r="BI21" s="214">
        <v>15</v>
      </c>
      <c r="BJ21" s="207">
        <f t="shared" si="98"/>
        <v>0</v>
      </c>
      <c r="BK21" s="215">
        <v>1</v>
      </c>
      <c r="BL21" s="214">
        <v>16.75</v>
      </c>
      <c r="BM21" s="207">
        <f t="shared" si="99"/>
        <v>0</v>
      </c>
      <c r="BN21" s="215">
        <v>1</v>
      </c>
      <c r="BO21" s="358">
        <f t="shared" si="62"/>
        <v>9.4583333333333339</v>
      </c>
      <c r="BP21" s="345">
        <f t="shared" si="63"/>
        <v>6</v>
      </c>
      <c r="BQ21" s="216">
        <f t="shared" si="64"/>
        <v>3</v>
      </c>
      <c r="BR21" s="216">
        <f t="shared" si="65"/>
        <v>1</v>
      </c>
      <c r="BS21" s="293">
        <v>12.5</v>
      </c>
      <c r="BT21" s="207">
        <f t="shared" si="100"/>
        <v>0</v>
      </c>
      <c r="BU21" s="215">
        <v>1</v>
      </c>
      <c r="BV21" s="214">
        <v>15.25</v>
      </c>
      <c r="BW21" s="211">
        <f t="shared" si="101"/>
        <v>4</v>
      </c>
      <c r="BX21" s="215">
        <v>1</v>
      </c>
      <c r="BY21" s="373">
        <f t="shared" si="66"/>
        <v>9.25</v>
      </c>
      <c r="BZ21" s="374">
        <f t="shared" si="67"/>
        <v>4</v>
      </c>
      <c r="CA21" s="216">
        <f t="shared" si="68"/>
        <v>2</v>
      </c>
      <c r="CB21" s="216">
        <f t="shared" si="69"/>
        <v>1</v>
      </c>
      <c r="CC21" s="217">
        <v>9.25</v>
      </c>
      <c r="CD21" s="207">
        <f t="shared" si="70"/>
        <v>0</v>
      </c>
      <c r="CE21" s="211">
        <v>1</v>
      </c>
      <c r="CF21" s="344">
        <f t="shared" si="102"/>
        <v>9.25</v>
      </c>
      <c r="CG21" s="345">
        <f t="shared" si="103"/>
        <v>0</v>
      </c>
      <c r="CH21" s="216">
        <f t="shared" si="104"/>
        <v>1</v>
      </c>
      <c r="CI21" s="216">
        <f t="shared" si="72"/>
        <v>1</v>
      </c>
      <c r="CJ21" s="287">
        <v>9.75</v>
      </c>
      <c r="CK21" s="207">
        <f t="shared" si="105"/>
        <v>0</v>
      </c>
      <c r="CL21" s="211">
        <v>1</v>
      </c>
      <c r="CM21" s="336">
        <f t="shared" si="106"/>
        <v>9.75</v>
      </c>
      <c r="CN21" s="337">
        <f t="shared" si="107"/>
        <v>0</v>
      </c>
      <c r="CO21" s="212">
        <f t="shared" si="108"/>
        <v>1</v>
      </c>
      <c r="CP21" s="212">
        <f t="shared" si="74"/>
        <v>1</v>
      </c>
      <c r="CQ21" s="401">
        <f t="shared" si="75"/>
        <v>9.4090909090909083</v>
      </c>
      <c r="CR21" s="402">
        <f>IF(CX21&gt;=10,30,BP21+BZ21+CG21+CN21)</f>
        <v>10</v>
      </c>
      <c r="CS21" s="56" t="str">
        <f t="shared" si="76"/>
        <v xml:space="preserve">مؤجل (ة) </v>
      </c>
      <c r="CT21" s="56">
        <f t="shared" si="77"/>
        <v>7</v>
      </c>
      <c r="CU21" s="60">
        <f t="shared" si="78"/>
        <v>1</v>
      </c>
      <c r="CV21" s="25" t="str">
        <f t="shared" si="79"/>
        <v xml:space="preserve">الدورة الأولى </v>
      </c>
      <c r="CW21" s="34" t="s">
        <v>63</v>
      </c>
      <c r="CX21" s="416">
        <f>(CQ21+AT21)/2</f>
        <v>9.8816287878787872</v>
      </c>
      <c r="CY21" s="65">
        <f>IF(CX21&gt;=10,60,CR21+AU21)</f>
        <v>35</v>
      </c>
      <c r="CZ21" s="22" t="s">
        <v>63</v>
      </c>
      <c r="DA21" s="465" t="str">
        <f t="shared" si="80"/>
        <v xml:space="preserve">مؤجل (ة) </v>
      </c>
    </row>
    <row r="22" spans="2:105" ht="14.1" customHeight="1">
      <c r="B22" s="27">
        <v>15</v>
      </c>
      <c r="C22" s="66" t="s">
        <v>91</v>
      </c>
      <c r="D22" s="66" t="s">
        <v>92</v>
      </c>
      <c r="E22" s="152"/>
      <c r="F22" s="172">
        <v>15</v>
      </c>
      <c r="G22" s="24" t="str">
        <f t="shared" si="54"/>
        <v xml:space="preserve">شكاط </v>
      </c>
      <c r="H22" s="24" t="str">
        <f t="shared" si="55"/>
        <v xml:space="preserve">محمد اكرم </v>
      </c>
      <c r="I22" s="9">
        <v>12</v>
      </c>
      <c r="J22" s="62">
        <f t="shared" si="88"/>
        <v>0</v>
      </c>
      <c r="K22" s="62">
        <v>1</v>
      </c>
      <c r="L22" s="14">
        <v>9.25</v>
      </c>
      <c r="M22" s="62">
        <f t="shared" si="89"/>
        <v>0</v>
      </c>
      <c r="N22" s="62">
        <v>1</v>
      </c>
      <c r="O22" s="7">
        <v>14</v>
      </c>
      <c r="P22" s="62">
        <f t="shared" si="90"/>
        <v>0</v>
      </c>
      <c r="Q22" s="62">
        <v>1</v>
      </c>
      <c r="R22" s="4">
        <f t="shared" si="91"/>
        <v>5.875</v>
      </c>
      <c r="S22" s="63">
        <f t="shared" si="92"/>
        <v>0</v>
      </c>
      <c r="T22" s="63">
        <f t="shared" si="109"/>
        <v>3</v>
      </c>
      <c r="U22" s="63">
        <f t="shared" si="110"/>
        <v>1</v>
      </c>
      <c r="V22" s="7">
        <v>11</v>
      </c>
      <c r="W22" s="62">
        <f t="shared" si="111"/>
        <v>0</v>
      </c>
      <c r="X22" s="62">
        <v>1</v>
      </c>
      <c r="Y22" s="10">
        <v>11</v>
      </c>
      <c r="Z22" s="62">
        <f t="shared" si="112"/>
        <v>0</v>
      </c>
      <c r="AA22" s="62">
        <v>1</v>
      </c>
      <c r="AB22" s="4">
        <f t="shared" si="113"/>
        <v>5.5</v>
      </c>
      <c r="AC22" s="64">
        <f t="shared" si="114"/>
        <v>0</v>
      </c>
      <c r="AD22" s="64">
        <f t="shared" si="115"/>
        <v>2</v>
      </c>
      <c r="AE22" s="64">
        <f t="shared" si="116"/>
        <v>1</v>
      </c>
      <c r="AF22" s="7">
        <v>7.75</v>
      </c>
      <c r="AG22" s="62">
        <f t="shared" si="117"/>
        <v>0</v>
      </c>
      <c r="AH22" s="62">
        <v>1</v>
      </c>
      <c r="AI22" s="4">
        <f t="shared" si="118"/>
        <v>7.75</v>
      </c>
      <c r="AJ22" s="64">
        <f t="shared" si="119"/>
        <v>0</v>
      </c>
      <c r="AK22" s="64">
        <f t="shared" si="120"/>
        <v>1</v>
      </c>
      <c r="AL22" s="64">
        <f t="shared" si="121"/>
        <v>1</v>
      </c>
      <c r="AM22" s="201">
        <v>8</v>
      </c>
      <c r="AN22" s="62">
        <f t="shared" si="93"/>
        <v>0</v>
      </c>
      <c r="AO22" s="62">
        <v>1</v>
      </c>
      <c r="AP22" s="4">
        <f t="shared" si="94"/>
        <v>8</v>
      </c>
      <c r="AQ22" s="64">
        <f t="shared" si="95"/>
        <v>0</v>
      </c>
      <c r="AR22" s="64">
        <f t="shared" si="96"/>
        <v>1</v>
      </c>
      <c r="AS22" s="64">
        <f t="shared" si="56"/>
        <v>1</v>
      </c>
      <c r="AT22" s="191">
        <f t="shared" si="23"/>
        <v>6.083333333333333</v>
      </c>
      <c r="AU22" s="65">
        <f>IF(AY22&gt;=10,30,AQ22+AJ22+AC22+S22)</f>
        <v>0</v>
      </c>
      <c r="AV22" s="400" t="str">
        <f t="shared" si="57"/>
        <v xml:space="preserve">مؤجل (ة) </v>
      </c>
      <c r="AW22" s="59">
        <f t="shared" si="24"/>
        <v>4</v>
      </c>
      <c r="AX22" s="169" t="str">
        <f t="shared" si="25"/>
        <v xml:space="preserve">1 </v>
      </c>
      <c r="AY22" s="263">
        <f t="shared" si="58"/>
        <v>7.7916666666666661</v>
      </c>
      <c r="AZ22" s="261" t="str">
        <f t="shared" si="59"/>
        <v xml:space="preserve">مؤجل (ة) </v>
      </c>
      <c r="BA22" s="37" t="s">
        <v>63</v>
      </c>
      <c r="BB22" s="12"/>
      <c r="BC22" s="265">
        <v>15</v>
      </c>
      <c r="BD22" s="119" t="str">
        <f t="shared" si="60"/>
        <v xml:space="preserve">شكاط </v>
      </c>
      <c r="BE22" s="119" t="str">
        <f t="shared" si="61"/>
        <v xml:space="preserve">محمد اكرم </v>
      </c>
      <c r="BF22" s="214">
        <v>24</v>
      </c>
      <c r="BG22" s="207">
        <f t="shared" si="97"/>
        <v>6</v>
      </c>
      <c r="BH22" s="215">
        <v>1</v>
      </c>
      <c r="BI22" s="214">
        <v>18</v>
      </c>
      <c r="BJ22" s="207">
        <f t="shared" si="98"/>
        <v>0</v>
      </c>
      <c r="BK22" s="215">
        <v>1</v>
      </c>
      <c r="BL22" s="214">
        <v>13.25</v>
      </c>
      <c r="BM22" s="207">
        <f t="shared" si="99"/>
        <v>0</v>
      </c>
      <c r="BN22" s="215">
        <v>1</v>
      </c>
      <c r="BO22" s="358">
        <f t="shared" si="62"/>
        <v>9.2083333333333339</v>
      </c>
      <c r="BP22" s="345">
        <f t="shared" si="63"/>
        <v>6</v>
      </c>
      <c r="BQ22" s="216">
        <f t="shared" si="64"/>
        <v>3</v>
      </c>
      <c r="BR22" s="216">
        <f t="shared" si="65"/>
        <v>1</v>
      </c>
      <c r="BS22" s="293">
        <v>20</v>
      </c>
      <c r="BT22" s="207">
        <f t="shared" si="100"/>
        <v>5</v>
      </c>
      <c r="BU22" s="215">
        <v>1</v>
      </c>
      <c r="BV22" s="214">
        <v>12.5</v>
      </c>
      <c r="BW22" s="211">
        <f t="shared" si="101"/>
        <v>4</v>
      </c>
      <c r="BX22" s="215">
        <v>1</v>
      </c>
      <c r="BY22" s="373">
        <f t="shared" si="66"/>
        <v>10.833333333333334</v>
      </c>
      <c r="BZ22" s="374">
        <f t="shared" si="67"/>
        <v>9</v>
      </c>
      <c r="CA22" s="216">
        <f t="shared" si="68"/>
        <v>2</v>
      </c>
      <c r="CB22" s="216">
        <f t="shared" si="69"/>
        <v>1</v>
      </c>
      <c r="CC22" s="217">
        <v>7.25</v>
      </c>
      <c r="CD22" s="207">
        <f t="shared" si="70"/>
        <v>0</v>
      </c>
      <c r="CE22" s="211">
        <v>1</v>
      </c>
      <c r="CF22" s="344">
        <f t="shared" si="102"/>
        <v>7.25</v>
      </c>
      <c r="CG22" s="345">
        <f t="shared" si="103"/>
        <v>0</v>
      </c>
      <c r="CH22" s="216">
        <f t="shared" si="104"/>
        <v>1</v>
      </c>
      <c r="CI22" s="216">
        <f t="shared" si="72"/>
        <v>1</v>
      </c>
      <c r="CJ22" s="287">
        <v>9.5</v>
      </c>
      <c r="CK22" s="207">
        <f t="shared" si="105"/>
        <v>0</v>
      </c>
      <c r="CL22" s="211">
        <v>1</v>
      </c>
      <c r="CM22" s="336">
        <f t="shared" si="106"/>
        <v>9.5</v>
      </c>
      <c r="CN22" s="337">
        <f t="shared" si="107"/>
        <v>0</v>
      </c>
      <c r="CO22" s="212">
        <f t="shared" si="108"/>
        <v>1</v>
      </c>
      <c r="CP22" s="212">
        <f t="shared" si="74"/>
        <v>1</v>
      </c>
      <c r="CQ22" s="401">
        <f t="shared" si="75"/>
        <v>9.5</v>
      </c>
      <c r="CR22" s="402">
        <f>IF(CX22&gt;=10,30,BP22+BZ22+CG22+CN22)</f>
        <v>15</v>
      </c>
      <c r="CS22" s="56" t="str">
        <f t="shared" si="76"/>
        <v xml:space="preserve">مؤجل (ة) </v>
      </c>
      <c r="CT22" s="56">
        <f t="shared" si="77"/>
        <v>7</v>
      </c>
      <c r="CU22" s="60">
        <f t="shared" si="78"/>
        <v>1</v>
      </c>
      <c r="CV22" s="25" t="str">
        <f t="shared" si="79"/>
        <v xml:space="preserve">الدورة الأولى </v>
      </c>
      <c r="CW22" s="34" t="s">
        <v>63</v>
      </c>
      <c r="CX22" s="416">
        <f>(CQ22+AT22)/2</f>
        <v>7.7916666666666661</v>
      </c>
      <c r="CY22" s="65">
        <f>IF(CX22&gt;=10,60,CR22+AU22)</f>
        <v>15</v>
      </c>
      <c r="CZ22" s="22" t="s">
        <v>63</v>
      </c>
      <c r="DA22" s="465" t="str">
        <f t="shared" si="80"/>
        <v xml:space="preserve">مؤجل (ة) </v>
      </c>
    </row>
    <row r="23" spans="2:105" ht="14.1" customHeight="1">
      <c r="B23" s="27">
        <v>16</v>
      </c>
      <c r="C23" s="66" t="s">
        <v>93</v>
      </c>
      <c r="D23" s="66" t="s">
        <v>58</v>
      </c>
      <c r="E23" s="152"/>
      <c r="F23" s="172">
        <v>16</v>
      </c>
      <c r="G23" s="24" t="str">
        <f t="shared" si="54"/>
        <v>صغايرية</v>
      </c>
      <c r="H23" s="24" t="str">
        <f t="shared" si="55"/>
        <v>إيمان</v>
      </c>
      <c r="I23" s="9">
        <v>21.25</v>
      </c>
      <c r="J23" s="62">
        <f t="shared" si="88"/>
        <v>6</v>
      </c>
      <c r="K23" s="62">
        <v>1</v>
      </c>
      <c r="L23" s="14">
        <v>20.25</v>
      </c>
      <c r="M23" s="62">
        <f t="shared" si="89"/>
        <v>0</v>
      </c>
      <c r="N23" s="62">
        <v>1</v>
      </c>
      <c r="O23" s="7">
        <v>24.5</v>
      </c>
      <c r="P23" s="62">
        <f t="shared" si="90"/>
        <v>6</v>
      </c>
      <c r="Q23" s="62">
        <v>1</v>
      </c>
      <c r="R23" s="4">
        <f t="shared" si="91"/>
        <v>11</v>
      </c>
      <c r="S23" s="63">
        <f t="shared" si="92"/>
        <v>18</v>
      </c>
      <c r="T23" s="63">
        <f t="shared" si="109"/>
        <v>3</v>
      </c>
      <c r="U23" s="63">
        <f t="shared" si="110"/>
        <v>1</v>
      </c>
      <c r="V23" s="7">
        <v>20</v>
      </c>
      <c r="W23" s="62">
        <f t="shared" si="111"/>
        <v>5</v>
      </c>
      <c r="X23" s="62">
        <v>1</v>
      </c>
      <c r="Y23" s="10">
        <v>20.75</v>
      </c>
      <c r="Z23" s="62">
        <f t="shared" si="112"/>
        <v>4</v>
      </c>
      <c r="AA23" s="62">
        <v>1</v>
      </c>
      <c r="AB23" s="4">
        <f t="shared" si="113"/>
        <v>10.1875</v>
      </c>
      <c r="AC23" s="64">
        <f t="shared" si="114"/>
        <v>9</v>
      </c>
      <c r="AD23" s="64">
        <f t="shared" si="115"/>
        <v>2</v>
      </c>
      <c r="AE23" s="64">
        <f t="shared" si="116"/>
        <v>1</v>
      </c>
      <c r="AF23" s="7">
        <v>10</v>
      </c>
      <c r="AG23" s="62">
        <f t="shared" si="117"/>
        <v>2</v>
      </c>
      <c r="AH23" s="62">
        <v>1</v>
      </c>
      <c r="AI23" s="4">
        <f t="shared" si="118"/>
        <v>10</v>
      </c>
      <c r="AJ23" s="64">
        <f t="shared" si="119"/>
        <v>2</v>
      </c>
      <c r="AK23" s="64">
        <f t="shared" si="120"/>
        <v>1</v>
      </c>
      <c r="AL23" s="64">
        <f t="shared" si="121"/>
        <v>1</v>
      </c>
      <c r="AM23" s="201">
        <v>9.5</v>
      </c>
      <c r="AN23" s="62">
        <f t="shared" si="93"/>
        <v>0</v>
      </c>
      <c r="AO23" s="62">
        <v>1</v>
      </c>
      <c r="AP23" s="4">
        <f t="shared" si="94"/>
        <v>9.5</v>
      </c>
      <c r="AQ23" s="64">
        <f t="shared" si="95"/>
        <v>0</v>
      </c>
      <c r="AR23" s="64">
        <f t="shared" si="96"/>
        <v>1</v>
      </c>
      <c r="AS23" s="64">
        <f t="shared" si="56"/>
        <v>1</v>
      </c>
      <c r="AT23" s="191">
        <f t="shared" si="23"/>
        <v>10.520833333333334</v>
      </c>
      <c r="AU23" s="65">
        <f>IF(AY23&gt;=10,30,AQ23+AJ23+AC23+S23)</f>
        <v>30</v>
      </c>
      <c r="AV23" s="400" t="str">
        <f t="shared" si="57"/>
        <v xml:space="preserve">ناجح  (ة)  </v>
      </c>
      <c r="AW23" s="59">
        <f t="shared" si="24"/>
        <v>4</v>
      </c>
      <c r="AX23" s="169" t="str">
        <f t="shared" si="25"/>
        <v xml:space="preserve">1 </v>
      </c>
      <c r="AY23" s="263">
        <f t="shared" si="58"/>
        <v>10.351325757575758</v>
      </c>
      <c r="AZ23" s="261" t="str">
        <f t="shared" si="59"/>
        <v xml:space="preserve">ناجح  (ة)  </v>
      </c>
      <c r="BA23" s="37" t="s">
        <v>63</v>
      </c>
      <c r="BB23" s="12"/>
      <c r="BC23" s="265">
        <v>16</v>
      </c>
      <c r="BD23" s="119" t="str">
        <f t="shared" si="60"/>
        <v>صغايرية</v>
      </c>
      <c r="BE23" s="119" t="str">
        <f t="shared" si="61"/>
        <v>إيمان</v>
      </c>
      <c r="BF23" s="214">
        <v>26.5</v>
      </c>
      <c r="BG23" s="207">
        <f t="shared" si="97"/>
        <v>6</v>
      </c>
      <c r="BH23" s="215">
        <v>1</v>
      </c>
      <c r="BI23" s="214">
        <v>19</v>
      </c>
      <c r="BJ23" s="207">
        <f t="shared" si="98"/>
        <v>0</v>
      </c>
      <c r="BK23" s="215">
        <v>1</v>
      </c>
      <c r="BL23" s="214">
        <v>12.5</v>
      </c>
      <c r="BM23" s="207">
        <f t="shared" si="99"/>
        <v>0</v>
      </c>
      <c r="BN23" s="215">
        <v>1</v>
      </c>
      <c r="BO23" s="358">
        <f t="shared" si="62"/>
        <v>9.6666666666666661</v>
      </c>
      <c r="BP23" s="345">
        <f t="shared" si="63"/>
        <v>6</v>
      </c>
      <c r="BQ23" s="216">
        <f t="shared" si="64"/>
        <v>3</v>
      </c>
      <c r="BR23" s="216">
        <f t="shared" si="65"/>
        <v>1</v>
      </c>
      <c r="BS23" s="293">
        <v>21</v>
      </c>
      <c r="BT23" s="207">
        <f t="shared" si="100"/>
        <v>5</v>
      </c>
      <c r="BU23" s="215">
        <v>1</v>
      </c>
      <c r="BV23" s="214">
        <v>15.25</v>
      </c>
      <c r="BW23" s="211">
        <f t="shared" si="101"/>
        <v>4</v>
      </c>
      <c r="BX23" s="215">
        <v>1</v>
      </c>
      <c r="BY23" s="373">
        <f t="shared" si="66"/>
        <v>12.083333333333334</v>
      </c>
      <c r="BZ23" s="374">
        <f t="shared" si="67"/>
        <v>9</v>
      </c>
      <c r="CA23" s="216">
        <f t="shared" si="68"/>
        <v>2</v>
      </c>
      <c r="CB23" s="216">
        <f t="shared" si="69"/>
        <v>1</v>
      </c>
      <c r="CC23" s="217">
        <v>11</v>
      </c>
      <c r="CD23" s="207">
        <f t="shared" si="70"/>
        <v>2</v>
      </c>
      <c r="CE23" s="211">
        <v>1</v>
      </c>
      <c r="CF23" s="344">
        <f t="shared" si="102"/>
        <v>11</v>
      </c>
      <c r="CG23" s="345">
        <f t="shared" si="103"/>
        <v>2</v>
      </c>
      <c r="CH23" s="216">
        <f t="shared" si="104"/>
        <v>1</v>
      </c>
      <c r="CI23" s="216">
        <f t="shared" si="72"/>
        <v>1</v>
      </c>
      <c r="CJ23" s="287">
        <v>6.75</v>
      </c>
      <c r="CK23" s="207">
        <f t="shared" si="105"/>
        <v>0</v>
      </c>
      <c r="CL23" s="211">
        <v>1</v>
      </c>
      <c r="CM23" s="336">
        <f t="shared" si="106"/>
        <v>6.75</v>
      </c>
      <c r="CN23" s="337">
        <f t="shared" si="107"/>
        <v>0</v>
      </c>
      <c r="CO23" s="212">
        <f t="shared" si="108"/>
        <v>1</v>
      </c>
      <c r="CP23" s="212">
        <f t="shared" si="74"/>
        <v>1</v>
      </c>
      <c r="CQ23" s="401">
        <f t="shared" si="75"/>
        <v>10.181818181818182</v>
      </c>
      <c r="CR23" s="402">
        <f>IF(CX23&gt;=10,30,BP23+BZ23+CG23+CN23)</f>
        <v>30</v>
      </c>
      <c r="CS23" s="56" t="str">
        <f t="shared" si="76"/>
        <v xml:space="preserve">ناجح(ة)  </v>
      </c>
      <c r="CT23" s="56">
        <f t="shared" si="77"/>
        <v>7</v>
      </c>
      <c r="CU23" s="60">
        <f t="shared" si="78"/>
        <v>1</v>
      </c>
      <c r="CV23" s="25" t="str">
        <f t="shared" si="79"/>
        <v xml:space="preserve">الدورة الأولى </v>
      </c>
      <c r="CW23" s="34" t="s">
        <v>63</v>
      </c>
      <c r="CX23" s="416">
        <f>(CQ23+AT23)/2</f>
        <v>10.351325757575758</v>
      </c>
      <c r="CY23" s="65">
        <f>IF(CX23&gt;=10,60,CR23+AU23)</f>
        <v>60</v>
      </c>
      <c r="CZ23" s="22" t="s">
        <v>63</v>
      </c>
      <c r="DA23" s="465" t="str">
        <f t="shared" si="80"/>
        <v xml:space="preserve">ناجح(ة)  </v>
      </c>
    </row>
    <row r="24" spans="2:105" ht="14.1" customHeight="1">
      <c r="B24" s="27">
        <v>17</v>
      </c>
      <c r="C24" s="66" t="s">
        <v>94</v>
      </c>
      <c r="D24" s="66" t="s">
        <v>95</v>
      </c>
      <c r="E24" s="152"/>
      <c r="F24" s="172">
        <v>17</v>
      </c>
      <c r="G24" s="24" t="str">
        <f t="shared" si="54"/>
        <v>صنصري</v>
      </c>
      <c r="H24" s="24" t="str">
        <f t="shared" si="55"/>
        <v xml:space="preserve"> فريد</v>
      </c>
      <c r="I24" s="9">
        <v>10.5</v>
      </c>
      <c r="J24" s="62">
        <f t="shared" si="88"/>
        <v>0</v>
      </c>
      <c r="K24" s="62">
        <v>1</v>
      </c>
      <c r="L24" s="14">
        <v>13.25</v>
      </c>
      <c r="M24" s="62">
        <f t="shared" si="89"/>
        <v>0</v>
      </c>
      <c r="N24" s="62">
        <v>1</v>
      </c>
      <c r="O24" s="7">
        <v>20</v>
      </c>
      <c r="P24" s="62">
        <f t="shared" si="90"/>
        <v>6</v>
      </c>
      <c r="Q24" s="62">
        <v>1</v>
      </c>
      <c r="R24" s="4">
        <f t="shared" si="91"/>
        <v>7.291666666666667</v>
      </c>
      <c r="S24" s="63">
        <f t="shared" si="92"/>
        <v>6</v>
      </c>
      <c r="T24" s="63">
        <f t="shared" si="109"/>
        <v>3</v>
      </c>
      <c r="U24" s="63">
        <f t="shared" si="110"/>
        <v>1</v>
      </c>
      <c r="V24" s="7">
        <v>14.5</v>
      </c>
      <c r="W24" s="62">
        <f t="shared" si="111"/>
        <v>0</v>
      </c>
      <c r="X24" s="62">
        <v>1</v>
      </c>
      <c r="Y24" s="10">
        <v>13.5</v>
      </c>
      <c r="Z24" s="62">
        <f t="shared" si="112"/>
        <v>0</v>
      </c>
      <c r="AA24" s="62">
        <v>1</v>
      </c>
      <c r="AB24" s="4">
        <f t="shared" si="113"/>
        <v>7</v>
      </c>
      <c r="AC24" s="64">
        <f t="shared" si="114"/>
        <v>0</v>
      </c>
      <c r="AD24" s="64">
        <f t="shared" si="115"/>
        <v>2</v>
      </c>
      <c r="AE24" s="64">
        <f t="shared" si="116"/>
        <v>1</v>
      </c>
      <c r="AF24" s="7">
        <v>8.5</v>
      </c>
      <c r="AG24" s="62">
        <f t="shared" si="117"/>
        <v>0</v>
      </c>
      <c r="AH24" s="62">
        <v>1</v>
      </c>
      <c r="AI24" s="4">
        <f t="shared" si="118"/>
        <v>8.5</v>
      </c>
      <c r="AJ24" s="64">
        <f t="shared" si="119"/>
        <v>0</v>
      </c>
      <c r="AK24" s="64">
        <f t="shared" si="120"/>
        <v>1</v>
      </c>
      <c r="AL24" s="64">
        <f t="shared" si="121"/>
        <v>1</v>
      </c>
      <c r="AM24" s="201">
        <v>6</v>
      </c>
      <c r="AN24" s="62">
        <f t="shared" si="93"/>
        <v>0</v>
      </c>
      <c r="AO24" s="62">
        <v>1</v>
      </c>
      <c r="AP24" s="4">
        <f t="shared" si="94"/>
        <v>6</v>
      </c>
      <c r="AQ24" s="64">
        <f t="shared" si="95"/>
        <v>0</v>
      </c>
      <c r="AR24" s="64">
        <f t="shared" si="96"/>
        <v>1</v>
      </c>
      <c r="AS24" s="64">
        <f t="shared" si="56"/>
        <v>1</v>
      </c>
      <c r="AT24" s="191">
        <f t="shared" si="23"/>
        <v>7.1875</v>
      </c>
      <c r="AU24" s="65">
        <f>IF(AY24&gt;=10,30,AQ24+AJ24+AC24+S24)</f>
        <v>6</v>
      </c>
      <c r="AV24" s="400" t="str">
        <f t="shared" si="57"/>
        <v xml:space="preserve">مؤجل (ة) </v>
      </c>
      <c r="AW24" s="59">
        <f t="shared" si="24"/>
        <v>4</v>
      </c>
      <c r="AX24" s="169" t="str">
        <f t="shared" si="25"/>
        <v xml:space="preserve">1 </v>
      </c>
      <c r="AY24" s="263">
        <f t="shared" si="58"/>
        <v>7.6278409090909092</v>
      </c>
      <c r="AZ24" s="261" t="str">
        <f t="shared" si="59"/>
        <v xml:space="preserve">مؤجل (ة) </v>
      </c>
      <c r="BA24" s="37" t="s">
        <v>63</v>
      </c>
      <c r="BB24" s="12"/>
      <c r="BC24" s="265">
        <v>17</v>
      </c>
      <c r="BD24" s="119" t="str">
        <f t="shared" si="60"/>
        <v>صنصري</v>
      </c>
      <c r="BE24" s="119" t="str">
        <f t="shared" si="61"/>
        <v xml:space="preserve"> فريد</v>
      </c>
      <c r="BF24" s="214">
        <v>24</v>
      </c>
      <c r="BG24" s="207">
        <f t="shared" si="97"/>
        <v>6</v>
      </c>
      <c r="BH24" s="215">
        <v>1</v>
      </c>
      <c r="BI24" s="214">
        <v>17</v>
      </c>
      <c r="BJ24" s="207">
        <f t="shared" si="98"/>
        <v>0</v>
      </c>
      <c r="BK24" s="215">
        <v>1</v>
      </c>
      <c r="BL24" s="214">
        <v>7</v>
      </c>
      <c r="BM24" s="207">
        <f t="shared" si="99"/>
        <v>0</v>
      </c>
      <c r="BN24" s="215">
        <v>1</v>
      </c>
      <c r="BO24" s="358">
        <f t="shared" si="62"/>
        <v>8</v>
      </c>
      <c r="BP24" s="345">
        <f t="shared" si="63"/>
        <v>6</v>
      </c>
      <c r="BQ24" s="216">
        <f t="shared" si="64"/>
        <v>3</v>
      </c>
      <c r="BR24" s="216">
        <f t="shared" si="65"/>
        <v>1</v>
      </c>
      <c r="BS24" s="293">
        <v>11</v>
      </c>
      <c r="BT24" s="207">
        <f t="shared" si="100"/>
        <v>0</v>
      </c>
      <c r="BU24" s="215">
        <v>1</v>
      </c>
      <c r="BV24" s="214">
        <v>15.25</v>
      </c>
      <c r="BW24" s="211">
        <f t="shared" si="101"/>
        <v>4</v>
      </c>
      <c r="BX24" s="215">
        <v>1</v>
      </c>
      <c r="BY24" s="373">
        <f t="shared" si="66"/>
        <v>8.75</v>
      </c>
      <c r="BZ24" s="374">
        <f t="shared" si="67"/>
        <v>4</v>
      </c>
      <c r="CA24" s="216">
        <f t="shared" si="68"/>
        <v>2</v>
      </c>
      <c r="CB24" s="216">
        <f t="shared" si="69"/>
        <v>1</v>
      </c>
      <c r="CC24" s="217">
        <v>7.75</v>
      </c>
      <c r="CD24" s="207">
        <f t="shared" si="70"/>
        <v>0</v>
      </c>
      <c r="CE24" s="211">
        <v>1</v>
      </c>
      <c r="CF24" s="344">
        <f t="shared" si="102"/>
        <v>7.75</v>
      </c>
      <c r="CG24" s="345">
        <f t="shared" si="103"/>
        <v>0</v>
      </c>
      <c r="CH24" s="216">
        <f t="shared" si="104"/>
        <v>1</v>
      </c>
      <c r="CI24" s="216">
        <f t="shared" si="72"/>
        <v>1</v>
      </c>
      <c r="CJ24" s="287">
        <v>6.75</v>
      </c>
      <c r="CK24" s="207">
        <f t="shared" si="105"/>
        <v>0</v>
      </c>
      <c r="CL24" s="211">
        <v>1</v>
      </c>
      <c r="CM24" s="336">
        <f t="shared" si="106"/>
        <v>6.75</v>
      </c>
      <c r="CN24" s="337">
        <f t="shared" si="107"/>
        <v>0</v>
      </c>
      <c r="CO24" s="212">
        <f t="shared" si="108"/>
        <v>1</v>
      </c>
      <c r="CP24" s="212">
        <f t="shared" si="74"/>
        <v>1</v>
      </c>
      <c r="CQ24" s="401">
        <f t="shared" si="75"/>
        <v>8.0681818181818183</v>
      </c>
      <c r="CR24" s="402">
        <f>IF(CX24&gt;=10,30,BP24+BZ24+CG24+CN24)</f>
        <v>10</v>
      </c>
      <c r="CS24" s="56" t="str">
        <f t="shared" si="76"/>
        <v xml:space="preserve">مؤجل (ة) </v>
      </c>
      <c r="CT24" s="56">
        <f t="shared" si="77"/>
        <v>7</v>
      </c>
      <c r="CU24" s="60">
        <f t="shared" si="78"/>
        <v>1</v>
      </c>
      <c r="CV24" s="25" t="str">
        <f t="shared" si="79"/>
        <v xml:space="preserve">الدورة الأولى </v>
      </c>
      <c r="CW24" s="34" t="s">
        <v>63</v>
      </c>
      <c r="CX24" s="416">
        <f>(CQ24+AT24)/2</f>
        <v>7.6278409090909092</v>
      </c>
      <c r="CY24" s="65">
        <f>IF(CX24&gt;=10,60,CR24+AU24)</f>
        <v>16</v>
      </c>
      <c r="CZ24" s="22" t="s">
        <v>63</v>
      </c>
      <c r="DA24" s="465" t="str">
        <f t="shared" si="80"/>
        <v xml:space="preserve">مؤجل (ة) </v>
      </c>
    </row>
    <row r="25" spans="2:105" ht="14.1" customHeight="1">
      <c r="B25" s="27">
        <v>18</v>
      </c>
      <c r="C25" s="132" t="s">
        <v>98</v>
      </c>
      <c r="D25" s="132" t="s">
        <v>99</v>
      </c>
      <c r="E25" s="152"/>
      <c r="F25" s="172">
        <v>18</v>
      </c>
      <c r="G25" s="24" t="str">
        <f t="shared" si="54"/>
        <v>قبلة</v>
      </c>
      <c r="H25" s="24" t="str">
        <f t="shared" si="55"/>
        <v xml:space="preserve"> محمد اليقين</v>
      </c>
      <c r="I25" s="9">
        <v>16.25</v>
      </c>
      <c r="J25" s="62">
        <f t="shared" si="88"/>
        <v>0</v>
      </c>
      <c r="K25" s="62">
        <v>1</v>
      </c>
      <c r="L25" s="14">
        <v>20</v>
      </c>
      <c r="M25" s="62">
        <f t="shared" si="89"/>
        <v>6</v>
      </c>
      <c r="N25" s="62">
        <v>1</v>
      </c>
      <c r="O25" s="7">
        <v>16</v>
      </c>
      <c r="P25" s="62">
        <f t="shared" si="90"/>
        <v>0</v>
      </c>
      <c r="Q25" s="62">
        <v>1</v>
      </c>
      <c r="R25" s="4">
        <f t="shared" si="91"/>
        <v>8.7083333333333339</v>
      </c>
      <c r="S25" s="63">
        <f t="shared" si="92"/>
        <v>6</v>
      </c>
      <c r="T25" s="63">
        <f t="shared" si="109"/>
        <v>3</v>
      </c>
      <c r="U25" s="63">
        <f t="shared" si="110"/>
        <v>1</v>
      </c>
      <c r="V25" s="7">
        <v>15</v>
      </c>
      <c r="W25" s="62">
        <f t="shared" si="111"/>
        <v>0</v>
      </c>
      <c r="X25" s="62">
        <v>1</v>
      </c>
      <c r="Y25" s="10">
        <v>20</v>
      </c>
      <c r="Z25" s="62">
        <f t="shared" si="112"/>
        <v>4</v>
      </c>
      <c r="AA25" s="62">
        <v>1</v>
      </c>
      <c r="AB25" s="4">
        <f t="shared" si="113"/>
        <v>8.75</v>
      </c>
      <c r="AC25" s="64">
        <f t="shared" si="114"/>
        <v>4</v>
      </c>
      <c r="AD25" s="64">
        <f t="shared" si="115"/>
        <v>2</v>
      </c>
      <c r="AE25" s="64">
        <f t="shared" si="116"/>
        <v>1</v>
      </c>
      <c r="AF25" s="7">
        <v>6.25</v>
      </c>
      <c r="AG25" s="62">
        <f t="shared" si="117"/>
        <v>0</v>
      </c>
      <c r="AH25" s="62">
        <v>1</v>
      </c>
      <c r="AI25" s="4">
        <f t="shared" si="118"/>
        <v>6.25</v>
      </c>
      <c r="AJ25" s="64">
        <f t="shared" si="119"/>
        <v>0</v>
      </c>
      <c r="AK25" s="64">
        <f t="shared" si="120"/>
        <v>1</v>
      </c>
      <c r="AL25" s="64">
        <f t="shared" si="121"/>
        <v>1</v>
      </c>
      <c r="AM25" s="201">
        <v>7</v>
      </c>
      <c r="AN25" s="62">
        <f t="shared" si="93"/>
        <v>0</v>
      </c>
      <c r="AO25" s="62">
        <v>1</v>
      </c>
      <c r="AP25" s="4">
        <f t="shared" si="94"/>
        <v>7</v>
      </c>
      <c r="AQ25" s="64">
        <f t="shared" si="95"/>
        <v>0</v>
      </c>
      <c r="AR25" s="64">
        <f t="shared" si="96"/>
        <v>1</v>
      </c>
      <c r="AS25" s="64">
        <f t="shared" si="56"/>
        <v>1</v>
      </c>
      <c r="AT25" s="191">
        <f t="shared" si="23"/>
        <v>8.375</v>
      </c>
      <c r="AU25" s="65">
        <f>IF(AY25&gt;=10,30,AQ25+AJ25+AC25+S25)</f>
        <v>10</v>
      </c>
      <c r="AV25" s="400" t="str">
        <f t="shared" si="57"/>
        <v xml:space="preserve">مؤجل (ة) </v>
      </c>
      <c r="AW25" s="59">
        <f t="shared" si="24"/>
        <v>4</v>
      </c>
      <c r="AX25" s="169" t="str">
        <f t="shared" si="25"/>
        <v xml:space="preserve">1 </v>
      </c>
      <c r="AY25" s="263">
        <f t="shared" si="58"/>
        <v>7.767045454545455</v>
      </c>
      <c r="AZ25" s="261" t="str">
        <f t="shared" si="59"/>
        <v xml:space="preserve">مؤجل (ة) </v>
      </c>
      <c r="BA25" s="37" t="s">
        <v>63</v>
      </c>
      <c r="BB25" s="12"/>
      <c r="BC25" s="265">
        <v>18</v>
      </c>
      <c r="BD25" s="119" t="str">
        <f t="shared" si="60"/>
        <v>قبلة</v>
      </c>
      <c r="BE25" s="119" t="str">
        <f t="shared" si="61"/>
        <v xml:space="preserve"> محمد اليقين</v>
      </c>
      <c r="BF25" s="214">
        <v>24</v>
      </c>
      <c r="BG25" s="207">
        <f t="shared" si="97"/>
        <v>6</v>
      </c>
      <c r="BH25" s="215">
        <v>1</v>
      </c>
      <c r="BI25" s="214">
        <v>18</v>
      </c>
      <c r="BJ25" s="207">
        <f t="shared" si="98"/>
        <v>0</v>
      </c>
      <c r="BK25" s="215">
        <v>1</v>
      </c>
      <c r="BL25" s="214">
        <v>9.25</v>
      </c>
      <c r="BM25" s="207">
        <f t="shared" si="99"/>
        <v>0</v>
      </c>
      <c r="BN25" s="215">
        <v>1</v>
      </c>
      <c r="BO25" s="358">
        <f t="shared" si="62"/>
        <v>8.5416666666666661</v>
      </c>
      <c r="BP25" s="345">
        <f t="shared" si="63"/>
        <v>6</v>
      </c>
      <c r="BQ25" s="216">
        <f t="shared" si="64"/>
        <v>3</v>
      </c>
      <c r="BR25" s="216">
        <f t="shared" si="65"/>
        <v>1</v>
      </c>
      <c r="BS25" s="293">
        <v>14.5</v>
      </c>
      <c r="BT25" s="207">
        <f t="shared" si="100"/>
        <v>0</v>
      </c>
      <c r="BU25" s="215">
        <v>1</v>
      </c>
      <c r="BV25" s="232">
        <v>0</v>
      </c>
      <c r="BW25" s="211">
        <f t="shared" si="101"/>
        <v>0</v>
      </c>
      <c r="BX25" s="215">
        <v>1</v>
      </c>
      <c r="BY25" s="373">
        <f t="shared" si="66"/>
        <v>4.833333333333333</v>
      </c>
      <c r="BZ25" s="374">
        <f t="shared" si="67"/>
        <v>0</v>
      </c>
      <c r="CA25" s="216">
        <f t="shared" si="68"/>
        <v>2</v>
      </c>
      <c r="CB25" s="216">
        <f t="shared" si="69"/>
        <v>1</v>
      </c>
      <c r="CC25" s="217">
        <v>7.5</v>
      </c>
      <c r="CD25" s="207">
        <f t="shared" si="70"/>
        <v>0</v>
      </c>
      <c r="CE25" s="211">
        <v>1</v>
      </c>
      <c r="CF25" s="344">
        <f t="shared" si="102"/>
        <v>7.5</v>
      </c>
      <c r="CG25" s="345">
        <f t="shared" si="103"/>
        <v>0</v>
      </c>
      <c r="CH25" s="216">
        <f t="shared" si="104"/>
        <v>1</v>
      </c>
      <c r="CI25" s="216">
        <f t="shared" si="72"/>
        <v>1</v>
      </c>
      <c r="CJ25" s="287">
        <v>5.5</v>
      </c>
      <c r="CK25" s="207">
        <f t="shared" si="105"/>
        <v>0</v>
      </c>
      <c r="CL25" s="211">
        <v>1</v>
      </c>
      <c r="CM25" s="336">
        <f t="shared" si="106"/>
        <v>5.5</v>
      </c>
      <c r="CN25" s="337">
        <f t="shared" si="107"/>
        <v>0</v>
      </c>
      <c r="CO25" s="212">
        <f t="shared" si="108"/>
        <v>1</v>
      </c>
      <c r="CP25" s="212">
        <f t="shared" si="74"/>
        <v>1</v>
      </c>
      <c r="CQ25" s="401">
        <f t="shared" si="75"/>
        <v>7.1590909090909092</v>
      </c>
      <c r="CR25" s="402">
        <f>IF(CX25&gt;=10,30,BP25+BZ25+CG25+CN25)</f>
        <v>6</v>
      </c>
      <c r="CS25" s="56" t="str">
        <f t="shared" si="76"/>
        <v xml:space="preserve">مؤجل (ة) </v>
      </c>
      <c r="CT25" s="56">
        <f t="shared" si="77"/>
        <v>7</v>
      </c>
      <c r="CU25" s="60">
        <f t="shared" si="78"/>
        <v>1</v>
      </c>
      <c r="CV25" s="25" t="str">
        <f t="shared" si="79"/>
        <v xml:space="preserve">الدورة الأولى </v>
      </c>
      <c r="CW25" s="34" t="s">
        <v>63</v>
      </c>
      <c r="CX25" s="416">
        <f>(CQ25+AT25)/2</f>
        <v>7.767045454545455</v>
      </c>
      <c r="CY25" s="65">
        <f>IF(CX25&gt;=10,60,CR25+AU25)</f>
        <v>16</v>
      </c>
      <c r="CZ25" s="22" t="s">
        <v>63</v>
      </c>
      <c r="DA25" s="465" t="str">
        <f t="shared" si="80"/>
        <v xml:space="preserve">مؤجل (ة) </v>
      </c>
    </row>
    <row r="26" spans="2:105" ht="14.1" customHeight="1">
      <c r="B26" s="27">
        <v>19</v>
      </c>
      <c r="C26" s="66" t="s">
        <v>100</v>
      </c>
      <c r="D26" s="66" t="s">
        <v>101</v>
      </c>
      <c r="E26" s="152"/>
      <c r="F26" s="172">
        <v>19</v>
      </c>
      <c r="G26" s="24" t="str">
        <f t="shared" si="54"/>
        <v>قدوش</v>
      </c>
      <c r="H26" s="24" t="str">
        <f t="shared" si="55"/>
        <v xml:space="preserve"> بسمة</v>
      </c>
      <c r="I26" s="9">
        <v>25.5</v>
      </c>
      <c r="J26" s="62">
        <f t="shared" si="88"/>
        <v>6</v>
      </c>
      <c r="K26" s="62">
        <v>1</v>
      </c>
      <c r="L26" s="14">
        <v>20.5</v>
      </c>
      <c r="M26" s="62">
        <f t="shared" si="89"/>
        <v>0</v>
      </c>
      <c r="N26" s="62">
        <v>1</v>
      </c>
      <c r="O26" s="7">
        <v>25.5</v>
      </c>
      <c r="P26" s="62">
        <f t="shared" si="90"/>
        <v>6</v>
      </c>
      <c r="Q26" s="62">
        <v>1</v>
      </c>
      <c r="R26" s="4">
        <f t="shared" si="91"/>
        <v>11.916666666666666</v>
      </c>
      <c r="S26" s="63">
        <f t="shared" si="92"/>
        <v>18</v>
      </c>
      <c r="T26" s="63">
        <f t="shared" si="109"/>
        <v>3</v>
      </c>
      <c r="U26" s="63">
        <f t="shared" si="110"/>
        <v>1</v>
      </c>
      <c r="V26" s="7">
        <v>20</v>
      </c>
      <c r="W26" s="62">
        <f t="shared" si="111"/>
        <v>5</v>
      </c>
      <c r="X26" s="62">
        <v>1</v>
      </c>
      <c r="Y26" s="10">
        <v>23.5</v>
      </c>
      <c r="Z26" s="62">
        <f t="shared" si="112"/>
        <v>4</v>
      </c>
      <c r="AA26" s="62">
        <v>1</v>
      </c>
      <c r="AB26" s="4">
        <f t="shared" si="113"/>
        <v>10.875</v>
      </c>
      <c r="AC26" s="64">
        <f t="shared" si="114"/>
        <v>9</v>
      </c>
      <c r="AD26" s="64">
        <f t="shared" si="115"/>
        <v>2</v>
      </c>
      <c r="AE26" s="64">
        <f t="shared" si="116"/>
        <v>1</v>
      </c>
      <c r="AF26" s="7">
        <v>8.25</v>
      </c>
      <c r="AG26" s="62">
        <f t="shared" si="117"/>
        <v>0</v>
      </c>
      <c r="AH26" s="62">
        <v>1</v>
      </c>
      <c r="AI26" s="4">
        <f t="shared" si="118"/>
        <v>8.25</v>
      </c>
      <c r="AJ26" s="64">
        <f t="shared" si="119"/>
        <v>0</v>
      </c>
      <c r="AK26" s="64">
        <f t="shared" si="120"/>
        <v>1</v>
      </c>
      <c r="AL26" s="64">
        <f t="shared" si="121"/>
        <v>1</v>
      </c>
      <c r="AM26" s="201">
        <v>9</v>
      </c>
      <c r="AN26" s="62">
        <f t="shared" si="93"/>
        <v>0</v>
      </c>
      <c r="AO26" s="62">
        <v>1</v>
      </c>
      <c r="AP26" s="4">
        <f t="shared" si="94"/>
        <v>9</v>
      </c>
      <c r="AQ26" s="64">
        <f t="shared" si="95"/>
        <v>0</v>
      </c>
      <c r="AR26" s="64">
        <f t="shared" si="96"/>
        <v>1</v>
      </c>
      <c r="AS26" s="64">
        <f t="shared" si="56"/>
        <v>1</v>
      </c>
      <c r="AT26" s="463">
        <f t="shared" si="23"/>
        <v>11.020833333333334</v>
      </c>
      <c r="AU26" s="65">
        <f>IF(AY26&gt;=10,30,AQ26+AJ26+AC26+S26)</f>
        <v>30</v>
      </c>
      <c r="AV26" s="400" t="str">
        <f t="shared" si="57"/>
        <v xml:space="preserve">ناجح  (ة)  </v>
      </c>
      <c r="AW26" s="59">
        <f t="shared" si="24"/>
        <v>4</v>
      </c>
      <c r="AX26" s="169" t="str">
        <f t="shared" si="25"/>
        <v xml:space="preserve">1 </v>
      </c>
      <c r="AY26" s="263">
        <f t="shared" si="58"/>
        <v>12.339962121212121</v>
      </c>
      <c r="AZ26" s="261" t="str">
        <f t="shared" si="59"/>
        <v xml:space="preserve">ناجح  (ة)  </v>
      </c>
      <c r="BA26" s="37" t="s">
        <v>63</v>
      </c>
      <c r="BB26" s="12"/>
      <c r="BC26" s="265">
        <v>19</v>
      </c>
      <c r="BD26" s="119" t="str">
        <f t="shared" si="60"/>
        <v>قدوش</v>
      </c>
      <c r="BE26" s="119" t="str">
        <f t="shared" si="61"/>
        <v xml:space="preserve"> بسمة</v>
      </c>
      <c r="BF26" s="214">
        <v>27.5</v>
      </c>
      <c r="BG26" s="207">
        <f t="shared" si="97"/>
        <v>6</v>
      </c>
      <c r="BH26" s="215">
        <v>1</v>
      </c>
      <c r="BI26" s="214">
        <v>30</v>
      </c>
      <c r="BJ26" s="207">
        <f t="shared" si="98"/>
        <v>6</v>
      </c>
      <c r="BK26" s="215">
        <v>1</v>
      </c>
      <c r="BL26" s="214">
        <v>30.75</v>
      </c>
      <c r="BM26" s="207">
        <f t="shared" si="99"/>
        <v>6</v>
      </c>
      <c r="BN26" s="215">
        <v>1</v>
      </c>
      <c r="BO26" s="358">
        <f t="shared" si="62"/>
        <v>14.708333333333334</v>
      </c>
      <c r="BP26" s="345">
        <f t="shared" si="63"/>
        <v>18</v>
      </c>
      <c r="BQ26" s="216">
        <f t="shared" si="64"/>
        <v>3</v>
      </c>
      <c r="BR26" s="216">
        <f t="shared" si="65"/>
        <v>1</v>
      </c>
      <c r="BS26" s="293">
        <v>20</v>
      </c>
      <c r="BT26" s="207">
        <f t="shared" si="100"/>
        <v>5</v>
      </c>
      <c r="BU26" s="215">
        <v>1</v>
      </c>
      <c r="BV26" s="214">
        <v>16.75</v>
      </c>
      <c r="BW26" s="211">
        <f t="shared" si="101"/>
        <v>4</v>
      </c>
      <c r="BX26" s="215">
        <v>1</v>
      </c>
      <c r="BY26" s="373">
        <f t="shared" si="66"/>
        <v>12.25</v>
      </c>
      <c r="BZ26" s="374">
        <f t="shared" si="67"/>
        <v>9</v>
      </c>
      <c r="CA26" s="216">
        <f t="shared" si="68"/>
        <v>2</v>
      </c>
      <c r="CB26" s="216">
        <f t="shared" si="69"/>
        <v>1</v>
      </c>
      <c r="CC26" s="217">
        <v>13.25</v>
      </c>
      <c r="CD26" s="207">
        <f t="shared" si="70"/>
        <v>2</v>
      </c>
      <c r="CE26" s="211">
        <v>1</v>
      </c>
      <c r="CF26" s="344">
        <f t="shared" si="102"/>
        <v>13.25</v>
      </c>
      <c r="CG26" s="345">
        <f t="shared" si="103"/>
        <v>2</v>
      </c>
      <c r="CH26" s="216">
        <f t="shared" si="104"/>
        <v>1</v>
      </c>
      <c r="CI26" s="216">
        <f t="shared" si="72"/>
        <v>1</v>
      </c>
      <c r="CJ26" s="287">
        <v>12</v>
      </c>
      <c r="CK26" s="207">
        <f t="shared" si="105"/>
        <v>1</v>
      </c>
      <c r="CL26" s="211">
        <v>1</v>
      </c>
      <c r="CM26" s="336">
        <f t="shared" si="106"/>
        <v>12</v>
      </c>
      <c r="CN26" s="337">
        <f t="shared" si="107"/>
        <v>1</v>
      </c>
      <c r="CO26" s="212">
        <f t="shared" si="108"/>
        <v>1</v>
      </c>
      <c r="CP26" s="212">
        <f t="shared" si="74"/>
        <v>1</v>
      </c>
      <c r="CQ26" s="357">
        <f t="shared" si="75"/>
        <v>13.659090909090908</v>
      </c>
      <c r="CR26" s="402">
        <f>IF(CX26&gt;=10,30,BP26+BZ26+CG26+CN26)</f>
        <v>30</v>
      </c>
      <c r="CS26" s="56" t="str">
        <f t="shared" si="76"/>
        <v xml:space="preserve">ناجح(ة)  </v>
      </c>
      <c r="CT26" s="56">
        <f t="shared" si="77"/>
        <v>7</v>
      </c>
      <c r="CU26" s="60">
        <f t="shared" si="78"/>
        <v>1</v>
      </c>
      <c r="CV26" s="25" t="str">
        <f t="shared" si="79"/>
        <v xml:space="preserve">الدورة الأولى </v>
      </c>
      <c r="CW26" s="34" t="s">
        <v>63</v>
      </c>
      <c r="CX26" s="416">
        <f>(CQ26+AT26)/2</f>
        <v>12.339962121212121</v>
      </c>
      <c r="CY26" s="65">
        <f>IF(CX26&gt;=10,60,CR26+AU26)</f>
        <v>60</v>
      </c>
      <c r="CZ26" s="22" t="s">
        <v>63</v>
      </c>
      <c r="DA26" s="465" t="str">
        <f t="shared" si="80"/>
        <v xml:space="preserve">ناجح(ة)  </v>
      </c>
    </row>
    <row r="27" spans="2:105" ht="14.1" customHeight="1">
      <c r="B27" s="27">
        <v>20</v>
      </c>
      <c r="C27" s="67" t="s">
        <v>102</v>
      </c>
      <c r="D27" s="67" t="s">
        <v>103</v>
      </c>
      <c r="E27" s="152"/>
      <c r="F27" s="172">
        <v>20</v>
      </c>
      <c r="G27" s="24" t="str">
        <f t="shared" si="54"/>
        <v xml:space="preserve">قريشي </v>
      </c>
      <c r="H27" s="24" t="str">
        <f t="shared" si="55"/>
        <v>هاجر</v>
      </c>
      <c r="I27" s="9">
        <v>19</v>
      </c>
      <c r="J27" s="62">
        <f t="shared" si="88"/>
        <v>0</v>
      </c>
      <c r="K27" s="62">
        <v>1</v>
      </c>
      <c r="L27" s="14">
        <v>19</v>
      </c>
      <c r="M27" s="62">
        <f t="shared" si="89"/>
        <v>0</v>
      </c>
      <c r="N27" s="62">
        <v>1</v>
      </c>
      <c r="O27" s="7">
        <v>23</v>
      </c>
      <c r="P27" s="62">
        <f t="shared" si="90"/>
        <v>6</v>
      </c>
      <c r="Q27" s="62">
        <v>1</v>
      </c>
      <c r="R27" s="4">
        <f t="shared" si="91"/>
        <v>10.166666666666666</v>
      </c>
      <c r="S27" s="63">
        <f t="shared" si="92"/>
        <v>18</v>
      </c>
      <c r="T27" s="63">
        <f t="shared" si="109"/>
        <v>3</v>
      </c>
      <c r="U27" s="63">
        <f t="shared" si="110"/>
        <v>1</v>
      </c>
      <c r="V27" s="7">
        <v>20</v>
      </c>
      <c r="W27" s="62">
        <f t="shared" si="111"/>
        <v>5</v>
      </c>
      <c r="X27" s="62">
        <v>1</v>
      </c>
      <c r="Y27" s="10">
        <v>20.5</v>
      </c>
      <c r="Z27" s="62">
        <f t="shared" si="112"/>
        <v>4</v>
      </c>
      <c r="AA27" s="62">
        <v>1</v>
      </c>
      <c r="AB27" s="4">
        <f t="shared" si="113"/>
        <v>10.125</v>
      </c>
      <c r="AC27" s="64">
        <f t="shared" si="114"/>
        <v>9</v>
      </c>
      <c r="AD27" s="64">
        <f t="shared" si="115"/>
        <v>2</v>
      </c>
      <c r="AE27" s="64">
        <f t="shared" si="116"/>
        <v>1</v>
      </c>
      <c r="AF27" s="7">
        <v>10.25</v>
      </c>
      <c r="AG27" s="62">
        <f t="shared" si="117"/>
        <v>2</v>
      </c>
      <c r="AH27" s="62">
        <v>1</v>
      </c>
      <c r="AI27" s="4">
        <f t="shared" si="118"/>
        <v>10.25</v>
      </c>
      <c r="AJ27" s="64">
        <f t="shared" si="119"/>
        <v>2</v>
      </c>
      <c r="AK27" s="64">
        <f t="shared" si="120"/>
        <v>1</v>
      </c>
      <c r="AL27" s="64">
        <f t="shared" si="121"/>
        <v>1</v>
      </c>
      <c r="AM27" s="201">
        <v>8.5</v>
      </c>
      <c r="AN27" s="62">
        <f t="shared" si="93"/>
        <v>0</v>
      </c>
      <c r="AO27" s="62">
        <v>1</v>
      </c>
      <c r="AP27" s="4">
        <f t="shared" si="94"/>
        <v>8.5</v>
      </c>
      <c r="AQ27" s="64">
        <f t="shared" si="95"/>
        <v>0</v>
      </c>
      <c r="AR27" s="64">
        <f t="shared" si="96"/>
        <v>1</v>
      </c>
      <c r="AS27" s="64">
        <f t="shared" si="56"/>
        <v>1</v>
      </c>
      <c r="AT27" s="463">
        <f t="shared" si="23"/>
        <v>10.020833333333334</v>
      </c>
      <c r="AU27" s="65">
        <v>30</v>
      </c>
      <c r="AV27" s="400" t="str">
        <f t="shared" si="57"/>
        <v xml:space="preserve">ناجح  (ة)  </v>
      </c>
      <c r="AW27" s="59">
        <f t="shared" si="24"/>
        <v>4</v>
      </c>
      <c r="AX27" s="169" t="str">
        <f t="shared" si="25"/>
        <v xml:space="preserve">1 </v>
      </c>
      <c r="AY27" s="263">
        <f t="shared" si="58"/>
        <v>9.9990530303030312</v>
      </c>
      <c r="AZ27" s="261" t="str">
        <f t="shared" si="59"/>
        <v xml:space="preserve">مؤجل (ة) </v>
      </c>
      <c r="BA27" s="37" t="s">
        <v>63</v>
      </c>
      <c r="BB27" s="12"/>
      <c r="BC27" s="265">
        <v>20</v>
      </c>
      <c r="BD27" s="119" t="str">
        <f t="shared" si="60"/>
        <v xml:space="preserve">قريشي </v>
      </c>
      <c r="BE27" s="119" t="str">
        <f t="shared" si="61"/>
        <v>هاجر</v>
      </c>
      <c r="BF27" s="214">
        <v>27</v>
      </c>
      <c r="BG27" s="207">
        <f t="shared" si="97"/>
        <v>6</v>
      </c>
      <c r="BH27" s="215">
        <v>1</v>
      </c>
      <c r="BI27" s="214">
        <v>19</v>
      </c>
      <c r="BJ27" s="207">
        <f t="shared" si="98"/>
        <v>0</v>
      </c>
      <c r="BK27" s="215">
        <v>1</v>
      </c>
      <c r="BL27" s="214">
        <v>15</v>
      </c>
      <c r="BM27" s="207">
        <f t="shared" si="99"/>
        <v>0</v>
      </c>
      <c r="BN27" s="215">
        <v>1</v>
      </c>
      <c r="BO27" s="358">
        <f t="shared" si="62"/>
        <v>10.166666666666666</v>
      </c>
      <c r="BP27" s="345">
        <f t="shared" si="63"/>
        <v>18</v>
      </c>
      <c r="BQ27" s="216">
        <f t="shared" si="64"/>
        <v>3</v>
      </c>
      <c r="BR27" s="216">
        <f t="shared" si="65"/>
        <v>1</v>
      </c>
      <c r="BS27" s="293">
        <v>16</v>
      </c>
      <c r="BT27" s="207">
        <f t="shared" si="100"/>
        <v>0</v>
      </c>
      <c r="BU27" s="215">
        <v>1</v>
      </c>
      <c r="BV27" s="214">
        <v>14.25</v>
      </c>
      <c r="BW27" s="211">
        <f t="shared" si="101"/>
        <v>4</v>
      </c>
      <c r="BX27" s="215">
        <v>1</v>
      </c>
      <c r="BY27" s="373">
        <f t="shared" si="66"/>
        <v>10.083333333333334</v>
      </c>
      <c r="BZ27" s="374">
        <f t="shared" si="67"/>
        <v>9</v>
      </c>
      <c r="CA27" s="216">
        <f t="shared" si="68"/>
        <v>2</v>
      </c>
      <c r="CB27" s="216">
        <f t="shared" si="69"/>
        <v>1</v>
      </c>
      <c r="CC27" s="217">
        <v>10.25</v>
      </c>
      <c r="CD27" s="207">
        <f t="shared" si="70"/>
        <v>2</v>
      </c>
      <c r="CE27" s="211">
        <v>1</v>
      </c>
      <c r="CF27" s="344">
        <f t="shared" si="102"/>
        <v>10.25</v>
      </c>
      <c r="CG27" s="345">
        <f t="shared" si="103"/>
        <v>2</v>
      </c>
      <c r="CH27" s="216">
        <f t="shared" si="104"/>
        <v>1</v>
      </c>
      <c r="CI27" s="216">
        <f t="shared" si="72"/>
        <v>1</v>
      </c>
      <c r="CJ27" s="287">
        <v>8.25</v>
      </c>
      <c r="CK27" s="207">
        <f t="shared" si="105"/>
        <v>0</v>
      </c>
      <c r="CL27" s="211">
        <v>1</v>
      </c>
      <c r="CM27" s="336">
        <f t="shared" si="106"/>
        <v>8.25</v>
      </c>
      <c r="CN27" s="337">
        <f t="shared" si="107"/>
        <v>0</v>
      </c>
      <c r="CO27" s="212">
        <f t="shared" si="108"/>
        <v>1</v>
      </c>
      <c r="CP27" s="212">
        <f t="shared" si="74"/>
        <v>1</v>
      </c>
      <c r="CQ27" s="357">
        <f t="shared" si="75"/>
        <v>9.9772727272727266</v>
      </c>
      <c r="CR27" s="402">
        <v>30</v>
      </c>
      <c r="CS27" s="56" t="s">
        <v>327</v>
      </c>
      <c r="CT27" s="56">
        <f t="shared" si="77"/>
        <v>7</v>
      </c>
      <c r="CU27" s="60">
        <f t="shared" si="78"/>
        <v>1</v>
      </c>
      <c r="CV27" s="25" t="str">
        <f t="shared" si="79"/>
        <v xml:space="preserve">الدورة الأولى </v>
      </c>
      <c r="CW27" s="34" t="s">
        <v>63</v>
      </c>
      <c r="CX27" s="416">
        <f>(CQ27+AT27)/2</f>
        <v>9.9990530303030312</v>
      </c>
      <c r="CY27" s="65">
        <f>IF(CX27&gt;=10,60,CR27+AU27)</f>
        <v>60</v>
      </c>
      <c r="CZ27" s="22" t="s">
        <v>63</v>
      </c>
      <c r="DA27" s="465" t="s">
        <v>311</v>
      </c>
    </row>
    <row r="28" spans="2:105" ht="14.1" customHeight="1">
      <c r="B28" s="27">
        <v>21</v>
      </c>
      <c r="C28" s="66" t="s">
        <v>104</v>
      </c>
      <c r="D28" s="66" t="s">
        <v>105</v>
      </c>
      <c r="E28" s="152"/>
      <c r="F28" s="172">
        <v>21</v>
      </c>
      <c r="G28" s="24" t="str">
        <f t="shared" si="54"/>
        <v>كودري</v>
      </c>
      <c r="H28" s="24" t="str">
        <f t="shared" si="55"/>
        <v xml:space="preserve"> صبري</v>
      </c>
      <c r="I28" s="9">
        <v>22.75</v>
      </c>
      <c r="J28" s="62">
        <f t="shared" si="88"/>
        <v>6</v>
      </c>
      <c r="K28" s="62">
        <v>1</v>
      </c>
      <c r="L28" s="14">
        <v>20</v>
      </c>
      <c r="M28" s="62">
        <f t="shared" si="89"/>
        <v>6</v>
      </c>
      <c r="N28" s="62">
        <v>1</v>
      </c>
      <c r="O28" s="7">
        <v>25</v>
      </c>
      <c r="P28" s="62">
        <f t="shared" si="90"/>
        <v>6</v>
      </c>
      <c r="Q28" s="62">
        <v>1</v>
      </c>
      <c r="R28" s="4">
        <f t="shared" si="91"/>
        <v>11.291666666666666</v>
      </c>
      <c r="S28" s="63">
        <f t="shared" si="92"/>
        <v>18</v>
      </c>
      <c r="T28" s="63">
        <f t="shared" si="109"/>
        <v>3</v>
      </c>
      <c r="U28" s="63">
        <f t="shared" si="110"/>
        <v>1</v>
      </c>
      <c r="V28" s="7">
        <v>20</v>
      </c>
      <c r="W28" s="62">
        <f t="shared" si="111"/>
        <v>5</v>
      </c>
      <c r="X28" s="62">
        <v>1</v>
      </c>
      <c r="Y28" s="10">
        <v>20</v>
      </c>
      <c r="Z28" s="62">
        <f t="shared" si="112"/>
        <v>4</v>
      </c>
      <c r="AA28" s="62">
        <v>1</v>
      </c>
      <c r="AB28" s="4">
        <f t="shared" si="113"/>
        <v>10</v>
      </c>
      <c r="AC28" s="64">
        <f t="shared" si="114"/>
        <v>9</v>
      </c>
      <c r="AD28" s="64">
        <f t="shared" si="115"/>
        <v>2</v>
      </c>
      <c r="AE28" s="64">
        <f t="shared" si="116"/>
        <v>1</v>
      </c>
      <c r="AF28" s="7">
        <v>12.75</v>
      </c>
      <c r="AG28" s="62">
        <f t="shared" si="117"/>
        <v>2</v>
      </c>
      <c r="AH28" s="62">
        <v>1</v>
      </c>
      <c r="AI28" s="4">
        <f t="shared" si="118"/>
        <v>12.75</v>
      </c>
      <c r="AJ28" s="64">
        <f t="shared" si="119"/>
        <v>2</v>
      </c>
      <c r="AK28" s="64">
        <f t="shared" si="120"/>
        <v>1</v>
      </c>
      <c r="AL28" s="64">
        <f t="shared" si="121"/>
        <v>1</v>
      </c>
      <c r="AM28" s="201">
        <v>12</v>
      </c>
      <c r="AN28" s="62">
        <f t="shared" si="93"/>
        <v>1</v>
      </c>
      <c r="AO28" s="62">
        <v>1</v>
      </c>
      <c r="AP28" s="4">
        <f t="shared" si="94"/>
        <v>12</v>
      </c>
      <c r="AQ28" s="64">
        <f t="shared" si="95"/>
        <v>1</v>
      </c>
      <c r="AR28" s="64">
        <f t="shared" si="96"/>
        <v>1</v>
      </c>
      <c r="AS28" s="64">
        <f t="shared" si="56"/>
        <v>1</v>
      </c>
      <c r="AT28" s="463">
        <f t="shared" si="23"/>
        <v>11.041666666666666</v>
      </c>
      <c r="AU28" s="65">
        <f>IF(AY28&gt;=10,30,AQ28+AJ28+AC28+S28)</f>
        <v>30</v>
      </c>
      <c r="AV28" s="400" t="str">
        <f t="shared" si="57"/>
        <v xml:space="preserve">ناجح  (ة)  </v>
      </c>
      <c r="AW28" s="59">
        <f t="shared" si="24"/>
        <v>4</v>
      </c>
      <c r="AX28" s="169" t="str">
        <f t="shared" si="25"/>
        <v xml:space="preserve">1 </v>
      </c>
      <c r="AY28" s="263">
        <f t="shared" si="58"/>
        <v>11.304924242424242</v>
      </c>
      <c r="AZ28" s="261" t="str">
        <f t="shared" si="59"/>
        <v xml:space="preserve">ناجح  (ة)  </v>
      </c>
      <c r="BA28" s="37" t="s">
        <v>63</v>
      </c>
      <c r="BB28" s="12"/>
      <c r="BC28" s="265">
        <v>21</v>
      </c>
      <c r="BD28" s="119" t="str">
        <f t="shared" si="60"/>
        <v>كودري</v>
      </c>
      <c r="BE28" s="119" t="str">
        <f t="shared" si="61"/>
        <v xml:space="preserve"> صبري</v>
      </c>
      <c r="BF28" s="214">
        <v>29.5</v>
      </c>
      <c r="BG28" s="207">
        <f t="shared" si="97"/>
        <v>6</v>
      </c>
      <c r="BH28" s="215">
        <v>1</v>
      </c>
      <c r="BI28" s="214">
        <v>24</v>
      </c>
      <c r="BJ28" s="207">
        <f t="shared" si="98"/>
        <v>6</v>
      </c>
      <c r="BK28" s="215">
        <v>1</v>
      </c>
      <c r="BL28" s="214">
        <v>15.25</v>
      </c>
      <c r="BM28" s="207">
        <f t="shared" si="99"/>
        <v>0</v>
      </c>
      <c r="BN28" s="215">
        <v>1</v>
      </c>
      <c r="BO28" s="358">
        <f t="shared" si="62"/>
        <v>11.458333333333334</v>
      </c>
      <c r="BP28" s="345">
        <f t="shared" si="63"/>
        <v>18</v>
      </c>
      <c r="BQ28" s="216">
        <f t="shared" si="64"/>
        <v>3</v>
      </c>
      <c r="BR28" s="216">
        <f t="shared" si="65"/>
        <v>1</v>
      </c>
      <c r="BS28" s="293">
        <v>15.25</v>
      </c>
      <c r="BT28" s="207">
        <f t="shared" si="100"/>
        <v>0</v>
      </c>
      <c r="BU28" s="215">
        <v>1</v>
      </c>
      <c r="BV28" s="214">
        <v>15.25</v>
      </c>
      <c r="BW28" s="211">
        <f t="shared" si="101"/>
        <v>4</v>
      </c>
      <c r="BX28" s="215">
        <v>1</v>
      </c>
      <c r="BY28" s="373">
        <f t="shared" si="66"/>
        <v>10.166666666666666</v>
      </c>
      <c r="BZ28" s="374">
        <f t="shared" si="67"/>
        <v>9</v>
      </c>
      <c r="CA28" s="216">
        <f t="shared" si="68"/>
        <v>2</v>
      </c>
      <c r="CB28" s="216">
        <f t="shared" si="69"/>
        <v>1</v>
      </c>
      <c r="CC28" s="217">
        <v>13.5</v>
      </c>
      <c r="CD28" s="207">
        <f t="shared" si="70"/>
        <v>2</v>
      </c>
      <c r="CE28" s="211">
        <v>1</v>
      </c>
      <c r="CF28" s="344">
        <f t="shared" si="102"/>
        <v>13.5</v>
      </c>
      <c r="CG28" s="345">
        <f t="shared" si="103"/>
        <v>2</v>
      </c>
      <c r="CH28" s="216">
        <f t="shared" si="104"/>
        <v>1</v>
      </c>
      <c r="CI28" s="216">
        <f t="shared" si="72"/>
        <v>1</v>
      </c>
      <c r="CJ28" s="287">
        <v>14.5</v>
      </c>
      <c r="CK28" s="207">
        <f t="shared" si="105"/>
        <v>1</v>
      </c>
      <c r="CL28" s="211">
        <v>1</v>
      </c>
      <c r="CM28" s="336">
        <f t="shared" si="106"/>
        <v>14.5</v>
      </c>
      <c r="CN28" s="337">
        <f t="shared" si="107"/>
        <v>1</v>
      </c>
      <c r="CO28" s="212">
        <f t="shared" si="108"/>
        <v>1</v>
      </c>
      <c r="CP28" s="212">
        <f t="shared" si="74"/>
        <v>1</v>
      </c>
      <c r="CQ28" s="357">
        <f t="shared" si="75"/>
        <v>11.568181818181818</v>
      </c>
      <c r="CR28" s="402">
        <f>IF(CX28&gt;=10,30,BP28+BZ28+CG28+CN28)</f>
        <v>30</v>
      </c>
      <c r="CS28" s="56" t="str">
        <f t="shared" si="76"/>
        <v xml:space="preserve">ناجح(ة)  </v>
      </c>
      <c r="CT28" s="56">
        <f t="shared" si="77"/>
        <v>7</v>
      </c>
      <c r="CU28" s="60">
        <f t="shared" si="78"/>
        <v>1</v>
      </c>
      <c r="CV28" s="25" t="str">
        <f t="shared" si="79"/>
        <v xml:space="preserve">الدورة الأولى </v>
      </c>
      <c r="CW28" s="34" t="s">
        <v>63</v>
      </c>
      <c r="CX28" s="416">
        <f>(CQ28+AT28)/2</f>
        <v>11.304924242424242</v>
      </c>
      <c r="CY28" s="65">
        <f>IF(CX28&gt;=10,60,CR28+AU28)</f>
        <v>60</v>
      </c>
      <c r="CZ28" s="22" t="s">
        <v>63</v>
      </c>
      <c r="DA28" s="465" t="str">
        <f t="shared" si="80"/>
        <v xml:space="preserve">ناجح(ة)  </v>
      </c>
    </row>
    <row r="29" spans="2:105" ht="14.1" customHeight="1">
      <c r="B29" s="27">
        <v>22</v>
      </c>
      <c r="C29" s="66" t="s">
        <v>106</v>
      </c>
      <c r="D29" s="66" t="s">
        <v>51</v>
      </c>
      <c r="E29" s="152"/>
      <c r="F29" s="172">
        <v>22</v>
      </c>
      <c r="G29" s="24" t="str">
        <f t="shared" si="54"/>
        <v xml:space="preserve">لعاب </v>
      </c>
      <c r="H29" s="24" t="str">
        <f t="shared" si="55"/>
        <v xml:space="preserve"> ايمان</v>
      </c>
      <c r="I29" s="9">
        <v>24.25</v>
      </c>
      <c r="J29" s="62">
        <f t="shared" si="88"/>
        <v>6</v>
      </c>
      <c r="K29" s="62">
        <v>1</v>
      </c>
      <c r="L29" s="14">
        <v>20</v>
      </c>
      <c r="M29" s="62">
        <f t="shared" si="89"/>
        <v>6</v>
      </c>
      <c r="N29" s="62">
        <v>1</v>
      </c>
      <c r="O29" s="7">
        <v>20</v>
      </c>
      <c r="P29" s="62">
        <f t="shared" si="90"/>
        <v>6</v>
      </c>
      <c r="Q29" s="62">
        <v>1</v>
      </c>
      <c r="R29" s="4">
        <f t="shared" si="91"/>
        <v>10.708333333333334</v>
      </c>
      <c r="S29" s="63">
        <f t="shared" si="92"/>
        <v>18</v>
      </c>
      <c r="T29" s="63">
        <f t="shared" si="109"/>
        <v>3</v>
      </c>
      <c r="U29" s="63">
        <f t="shared" si="110"/>
        <v>1</v>
      </c>
      <c r="V29" s="7">
        <v>14.5</v>
      </c>
      <c r="W29" s="62">
        <f t="shared" si="111"/>
        <v>0</v>
      </c>
      <c r="X29" s="62">
        <v>1</v>
      </c>
      <c r="Y29" s="10">
        <v>16.5</v>
      </c>
      <c r="Z29" s="62">
        <f t="shared" si="112"/>
        <v>0</v>
      </c>
      <c r="AA29" s="62">
        <v>1</v>
      </c>
      <c r="AB29" s="4">
        <f t="shared" si="113"/>
        <v>7.75</v>
      </c>
      <c r="AC29" s="64">
        <f t="shared" si="114"/>
        <v>0</v>
      </c>
      <c r="AD29" s="64">
        <f t="shared" si="115"/>
        <v>2</v>
      </c>
      <c r="AE29" s="64">
        <f t="shared" si="116"/>
        <v>1</v>
      </c>
      <c r="AF29" s="7">
        <v>11.25</v>
      </c>
      <c r="AG29" s="62">
        <f t="shared" si="117"/>
        <v>2</v>
      </c>
      <c r="AH29" s="62">
        <v>1</v>
      </c>
      <c r="AI29" s="4">
        <f t="shared" si="118"/>
        <v>11.25</v>
      </c>
      <c r="AJ29" s="64">
        <f t="shared" si="119"/>
        <v>2</v>
      </c>
      <c r="AK29" s="64">
        <f t="shared" si="120"/>
        <v>1</v>
      </c>
      <c r="AL29" s="64">
        <f t="shared" si="121"/>
        <v>1</v>
      </c>
      <c r="AM29" s="201">
        <v>10</v>
      </c>
      <c r="AN29" s="62">
        <f t="shared" si="93"/>
        <v>1</v>
      </c>
      <c r="AO29" s="62">
        <v>1</v>
      </c>
      <c r="AP29" s="4">
        <f t="shared" si="94"/>
        <v>10</v>
      </c>
      <c r="AQ29" s="64">
        <f t="shared" si="95"/>
        <v>1</v>
      </c>
      <c r="AR29" s="64">
        <f t="shared" si="96"/>
        <v>1</v>
      </c>
      <c r="AS29" s="64">
        <f t="shared" si="56"/>
        <v>1</v>
      </c>
      <c r="AT29" s="463">
        <f t="shared" si="23"/>
        <v>9.7083333333333339</v>
      </c>
      <c r="AU29" s="65">
        <f>IF(AY29&gt;=10,30,AQ29+AJ29+AC29+S29)</f>
        <v>30</v>
      </c>
      <c r="AV29" s="400" t="s">
        <v>303</v>
      </c>
      <c r="AW29" s="59">
        <f t="shared" si="24"/>
        <v>4</v>
      </c>
      <c r="AX29" s="169" t="str">
        <f t="shared" si="25"/>
        <v xml:space="preserve">1 </v>
      </c>
      <c r="AY29" s="263">
        <f t="shared" si="58"/>
        <v>10.763257575757576</v>
      </c>
      <c r="AZ29" s="261" t="str">
        <f t="shared" si="59"/>
        <v xml:space="preserve">ناجح  (ة)  </v>
      </c>
      <c r="BA29" s="37" t="s">
        <v>63</v>
      </c>
      <c r="BB29" s="12"/>
      <c r="BC29" s="265">
        <v>22</v>
      </c>
      <c r="BD29" s="119" t="str">
        <f t="shared" si="60"/>
        <v xml:space="preserve">لعاب </v>
      </c>
      <c r="BE29" s="119" t="str">
        <f t="shared" si="61"/>
        <v xml:space="preserve"> ايمان</v>
      </c>
      <c r="BF29" s="214">
        <v>28.5</v>
      </c>
      <c r="BG29" s="207">
        <f t="shared" si="97"/>
        <v>6</v>
      </c>
      <c r="BH29" s="215">
        <v>1</v>
      </c>
      <c r="BI29" s="214">
        <v>21</v>
      </c>
      <c r="BJ29" s="207">
        <f t="shared" si="98"/>
        <v>6</v>
      </c>
      <c r="BK29" s="215">
        <v>1</v>
      </c>
      <c r="BL29" s="214">
        <v>20.5</v>
      </c>
      <c r="BM29" s="207">
        <f t="shared" si="99"/>
        <v>6</v>
      </c>
      <c r="BN29" s="215">
        <v>1</v>
      </c>
      <c r="BO29" s="358">
        <f t="shared" si="62"/>
        <v>11.666666666666666</v>
      </c>
      <c r="BP29" s="345">
        <f t="shared" si="63"/>
        <v>18</v>
      </c>
      <c r="BQ29" s="216">
        <f t="shared" si="64"/>
        <v>3</v>
      </c>
      <c r="BR29" s="216">
        <f t="shared" si="65"/>
        <v>1</v>
      </c>
      <c r="BS29" s="293">
        <v>23</v>
      </c>
      <c r="BT29" s="207">
        <f t="shared" si="100"/>
        <v>5</v>
      </c>
      <c r="BU29" s="215">
        <v>1</v>
      </c>
      <c r="BV29" s="214">
        <v>15.25</v>
      </c>
      <c r="BW29" s="211">
        <f t="shared" si="101"/>
        <v>4</v>
      </c>
      <c r="BX29" s="215">
        <v>1</v>
      </c>
      <c r="BY29" s="373">
        <f t="shared" si="66"/>
        <v>12.75</v>
      </c>
      <c r="BZ29" s="374">
        <f t="shared" si="67"/>
        <v>9</v>
      </c>
      <c r="CA29" s="216">
        <f t="shared" si="68"/>
        <v>2</v>
      </c>
      <c r="CB29" s="216">
        <f t="shared" si="69"/>
        <v>1</v>
      </c>
      <c r="CC29" s="217">
        <v>10</v>
      </c>
      <c r="CD29" s="207">
        <f t="shared" si="70"/>
        <v>2</v>
      </c>
      <c r="CE29" s="211">
        <v>1</v>
      </c>
      <c r="CF29" s="344">
        <f t="shared" si="102"/>
        <v>10</v>
      </c>
      <c r="CG29" s="345">
        <f t="shared" si="103"/>
        <v>2</v>
      </c>
      <c r="CH29" s="216">
        <f t="shared" si="104"/>
        <v>1</v>
      </c>
      <c r="CI29" s="216">
        <f t="shared" si="72"/>
        <v>1</v>
      </c>
      <c r="CJ29" s="287">
        <v>11.75</v>
      </c>
      <c r="CK29" s="207">
        <f t="shared" si="105"/>
        <v>1</v>
      </c>
      <c r="CL29" s="211">
        <v>1</v>
      </c>
      <c r="CM29" s="336">
        <f t="shared" si="106"/>
        <v>11.75</v>
      </c>
      <c r="CN29" s="337">
        <f t="shared" si="107"/>
        <v>1</v>
      </c>
      <c r="CO29" s="212">
        <f t="shared" si="108"/>
        <v>1</v>
      </c>
      <c r="CP29" s="212">
        <f t="shared" si="74"/>
        <v>1</v>
      </c>
      <c r="CQ29" s="357">
        <f t="shared" si="75"/>
        <v>11.818181818181818</v>
      </c>
      <c r="CR29" s="402">
        <f>IF(CX29&gt;=10,30,BP29+BZ29+CG29+CN29)</f>
        <v>30</v>
      </c>
      <c r="CS29" s="56" t="str">
        <f t="shared" si="76"/>
        <v xml:space="preserve">ناجح(ة)  </v>
      </c>
      <c r="CT29" s="56">
        <f t="shared" si="77"/>
        <v>7</v>
      </c>
      <c r="CU29" s="60">
        <f t="shared" si="78"/>
        <v>1</v>
      </c>
      <c r="CV29" s="25" t="str">
        <f t="shared" si="79"/>
        <v xml:space="preserve">الدورة الأولى </v>
      </c>
      <c r="CW29" s="34" t="s">
        <v>63</v>
      </c>
      <c r="CX29" s="416">
        <f>(CQ29+AT29)/2</f>
        <v>10.763257575757576</v>
      </c>
      <c r="CY29" s="65">
        <f>IF(CX29&gt;=10,60,CR29+AU29)</f>
        <v>60</v>
      </c>
      <c r="CZ29" s="22" t="s">
        <v>63</v>
      </c>
      <c r="DA29" s="465" t="str">
        <f t="shared" si="80"/>
        <v xml:space="preserve">ناجح(ة)  </v>
      </c>
    </row>
    <row r="30" spans="2:105" ht="14.1" customHeight="1">
      <c r="B30" s="27">
        <v>23</v>
      </c>
      <c r="C30" s="132" t="s">
        <v>107</v>
      </c>
      <c r="D30" s="132" t="s">
        <v>47</v>
      </c>
      <c r="E30" s="152"/>
      <c r="F30" s="172">
        <v>23</v>
      </c>
      <c r="G30" s="24" t="str">
        <f t="shared" si="54"/>
        <v>لعبادلية</v>
      </c>
      <c r="H30" s="24" t="str">
        <f t="shared" si="55"/>
        <v>عادل</v>
      </c>
      <c r="I30" s="182"/>
      <c r="J30" s="183">
        <f t="shared" si="88"/>
        <v>0</v>
      </c>
      <c r="K30" s="183">
        <v>1</v>
      </c>
      <c r="L30" s="184"/>
      <c r="M30" s="183">
        <f t="shared" si="89"/>
        <v>0</v>
      </c>
      <c r="N30" s="183">
        <v>1</v>
      </c>
      <c r="O30" s="176">
        <v>0</v>
      </c>
      <c r="P30" s="183">
        <f t="shared" si="90"/>
        <v>0</v>
      </c>
      <c r="Q30" s="183">
        <v>1</v>
      </c>
      <c r="R30" s="176">
        <f t="shared" si="91"/>
        <v>0</v>
      </c>
      <c r="S30" s="185">
        <f t="shared" si="92"/>
        <v>0</v>
      </c>
      <c r="T30" s="185">
        <f t="shared" si="109"/>
        <v>3</v>
      </c>
      <c r="U30" s="185">
        <f t="shared" si="110"/>
        <v>1</v>
      </c>
      <c r="V30" s="176">
        <v>0</v>
      </c>
      <c r="W30" s="183">
        <f t="shared" si="111"/>
        <v>0</v>
      </c>
      <c r="X30" s="183">
        <v>1</v>
      </c>
      <c r="Y30" s="187"/>
      <c r="Z30" s="183">
        <f t="shared" si="112"/>
        <v>0</v>
      </c>
      <c r="AA30" s="183">
        <v>1</v>
      </c>
      <c r="AB30" s="176">
        <f t="shared" si="113"/>
        <v>0</v>
      </c>
      <c r="AC30" s="183">
        <f t="shared" si="114"/>
        <v>0</v>
      </c>
      <c r="AD30" s="183">
        <f t="shared" si="115"/>
        <v>2</v>
      </c>
      <c r="AE30" s="183">
        <f t="shared" si="116"/>
        <v>1</v>
      </c>
      <c r="AF30" s="176"/>
      <c r="AG30" s="183">
        <f t="shared" si="117"/>
        <v>0</v>
      </c>
      <c r="AH30" s="183">
        <v>1</v>
      </c>
      <c r="AI30" s="176">
        <f t="shared" si="118"/>
        <v>0</v>
      </c>
      <c r="AJ30" s="183">
        <f t="shared" si="119"/>
        <v>0</v>
      </c>
      <c r="AK30" s="183">
        <f t="shared" si="120"/>
        <v>1</v>
      </c>
      <c r="AL30" s="183">
        <f t="shared" si="121"/>
        <v>1</v>
      </c>
      <c r="AM30" s="186">
        <v>0</v>
      </c>
      <c r="AN30" s="183">
        <f t="shared" si="93"/>
        <v>0</v>
      </c>
      <c r="AO30" s="183">
        <v>1</v>
      </c>
      <c r="AP30" s="176">
        <f t="shared" si="94"/>
        <v>0</v>
      </c>
      <c r="AQ30" s="183">
        <f t="shared" si="95"/>
        <v>0</v>
      </c>
      <c r="AR30" s="183">
        <f t="shared" si="96"/>
        <v>1</v>
      </c>
      <c r="AS30" s="183">
        <f t="shared" si="56"/>
        <v>1</v>
      </c>
      <c r="AT30" s="508" t="s">
        <v>309</v>
      </c>
      <c r="AU30" s="509"/>
      <c r="AV30" s="510"/>
      <c r="AW30" s="188">
        <f t="shared" si="24"/>
        <v>4</v>
      </c>
      <c r="AX30" s="189" t="str">
        <f t="shared" si="25"/>
        <v xml:space="preserve">1 </v>
      </c>
      <c r="AY30" s="534" t="s">
        <v>309</v>
      </c>
      <c r="AZ30" s="535"/>
      <c r="BA30" s="37" t="s">
        <v>63</v>
      </c>
      <c r="BB30" s="12"/>
      <c r="BC30" s="265">
        <v>23</v>
      </c>
      <c r="BD30" s="119" t="str">
        <f t="shared" si="60"/>
        <v>لعبادلية</v>
      </c>
      <c r="BE30" s="119" t="str">
        <f t="shared" si="61"/>
        <v>عادل</v>
      </c>
      <c r="BF30" s="492" t="s">
        <v>314</v>
      </c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3"/>
      <c r="CJ30" s="493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517"/>
      <c r="CV30" s="25" t="str">
        <f t="shared" si="79"/>
        <v xml:space="preserve">الدورة الأولى </v>
      </c>
      <c r="CW30" s="34" t="s">
        <v>63</v>
      </c>
      <c r="CX30" s="508" t="s">
        <v>309</v>
      </c>
      <c r="CY30" s="509"/>
      <c r="CZ30" s="509"/>
      <c r="DA30" s="510"/>
    </row>
    <row r="31" spans="2:105" ht="14.1" customHeight="1">
      <c r="B31" s="27">
        <v>24</v>
      </c>
      <c r="C31" s="133" t="s">
        <v>108</v>
      </c>
      <c r="D31" s="133" t="s">
        <v>109</v>
      </c>
      <c r="E31" s="152"/>
      <c r="F31" s="172">
        <v>24</v>
      </c>
      <c r="G31" s="24" t="str">
        <f t="shared" si="54"/>
        <v>مرابطي</v>
      </c>
      <c r="H31" s="24" t="str">
        <f t="shared" si="55"/>
        <v>بختة</v>
      </c>
      <c r="I31" s="9">
        <v>14.25</v>
      </c>
      <c r="J31" s="62">
        <f t="shared" si="88"/>
        <v>0</v>
      </c>
      <c r="K31" s="62">
        <v>1</v>
      </c>
      <c r="L31" s="14">
        <v>20.25</v>
      </c>
      <c r="M31" s="62">
        <f t="shared" si="89"/>
        <v>0</v>
      </c>
      <c r="N31" s="62">
        <v>1</v>
      </c>
      <c r="O31" s="7">
        <v>22</v>
      </c>
      <c r="P31" s="62">
        <f t="shared" si="90"/>
        <v>6</v>
      </c>
      <c r="Q31" s="62">
        <v>1</v>
      </c>
      <c r="R31" s="4">
        <f t="shared" si="91"/>
        <v>9.4166666666666661</v>
      </c>
      <c r="S31" s="63">
        <f t="shared" si="92"/>
        <v>6</v>
      </c>
      <c r="T31" s="63">
        <f t="shared" si="109"/>
        <v>3</v>
      </c>
      <c r="U31" s="63">
        <f t="shared" si="110"/>
        <v>1</v>
      </c>
      <c r="V31" s="7">
        <v>10</v>
      </c>
      <c r="W31" s="62">
        <f t="shared" si="111"/>
        <v>0</v>
      </c>
      <c r="X31" s="62">
        <v>1</v>
      </c>
      <c r="Y31" s="10">
        <v>16</v>
      </c>
      <c r="Z31" s="62">
        <f t="shared" si="112"/>
        <v>0</v>
      </c>
      <c r="AA31" s="62">
        <v>1</v>
      </c>
      <c r="AB31" s="4">
        <f t="shared" si="113"/>
        <v>6.5</v>
      </c>
      <c r="AC31" s="64">
        <f t="shared" si="114"/>
        <v>0</v>
      </c>
      <c r="AD31" s="64">
        <f t="shared" si="115"/>
        <v>2</v>
      </c>
      <c r="AE31" s="64">
        <f t="shared" si="116"/>
        <v>1</v>
      </c>
      <c r="AF31" s="7">
        <v>11.5</v>
      </c>
      <c r="AG31" s="62">
        <f t="shared" si="117"/>
        <v>2</v>
      </c>
      <c r="AH31" s="62">
        <v>1</v>
      </c>
      <c r="AI31" s="4">
        <f t="shared" si="118"/>
        <v>11.5</v>
      </c>
      <c r="AJ31" s="64">
        <f t="shared" si="119"/>
        <v>2</v>
      </c>
      <c r="AK31" s="64">
        <f t="shared" si="120"/>
        <v>1</v>
      </c>
      <c r="AL31" s="64">
        <f t="shared" si="121"/>
        <v>1</v>
      </c>
      <c r="AM31" s="201">
        <v>11</v>
      </c>
      <c r="AN31" s="62">
        <f t="shared" si="93"/>
        <v>1</v>
      </c>
      <c r="AO31" s="62">
        <v>1</v>
      </c>
      <c r="AP31" s="4">
        <f t="shared" si="94"/>
        <v>11</v>
      </c>
      <c r="AQ31" s="64">
        <f t="shared" si="95"/>
        <v>1</v>
      </c>
      <c r="AR31" s="64">
        <f t="shared" si="96"/>
        <v>1</v>
      </c>
      <c r="AS31" s="64">
        <f t="shared" si="56"/>
        <v>1</v>
      </c>
      <c r="AT31" s="463">
        <f t="shared" si="23"/>
        <v>8.75</v>
      </c>
      <c r="AU31" s="65">
        <f>IF(AY31&gt;=10,30,AQ31+AJ31+AC31+S31)</f>
        <v>30</v>
      </c>
      <c r="AV31" s="400" t="s">
        <v>303</v>
      </c>
      <c r="AW31" s="59">
        <f t="shared" si="24"/>
        <v>4</v>
      </c>
      <c r="AX31" s="169" t="str">
        <f t="shared" si="25"/>
        <v xml:space="preserve">1 </v>
      </c>
      <c r="AY31" s="263">
        <f t="shared" si="58"/>
        <v>10.522727272727273</v>
      </c>
      <c r="AZ31" s="261" t="str">
        <f t="shared" si="59"/>
        <v xml:space="preserve">ناجح  (ة)  </v>
      </c>
      <c r="BA31" s="37" t="s">
        <v>63</v>
      </c>
      <c r="BB31" s="12"/>
      <c r="BC31" s="265">
        <v>24</v>
      </c>
      <c r="BD31" s="119" t="str">
        <f t="shared" si="60"/>
        <v>مرابطي</v>
      </c>
      <c r="BE31" s="119" t="str">
        <f t="shared" si="61"/>
        <v>بختة</v>
      </c>
      <c r="BF31" s="214">
        <v>24.5</v>
      </c>
      <c r="BG31" s="207">
        <f t="shared" si="97"/>
        <v>6</v>
      </c>
      <c r="BH31" s="215">
        <v>1</v>
      </c>
      <c r="BI31" s="214">
        <v>23</v>
      </c>
      <c r="BJ31" s="207">
        <f t="shared" si="98"/>
        <v>6</v>
      </c>
      <c r="BK31" s="215">
        <v>1</v>
      </c>
      <c r="BL31" s="214">
        <v>25.5</v>
      </c>
      <c r="BM31" s="207">
        <f t="shared" si="99"/>
        <v>6</v>
      </c>
      <c r="BN31" s="215">
        <v>1</v>
      </c>
      <c r="BO31" s="358">
        <f t="shared" si="62"/>
        <v>12.166666666666666</v>
      </c>
      <c r="BP31" s="345">
        <f t="shared" si="63"/>
        <v>18</v>
      </c>
      <c r="BQ31" s="216">
        <f t="shared" si="64"/>
        <v>3</v>
      </c>
      <c r="BR31" s="216">
        <f t="shared" si="65"/>
        <v>1</v>
      </c>
      <c r="BS31" s="293">
        <v>21</v>
      </c>
      <c r="BT31" s="207">
        <f t="shared" si="100"/>
        <v>5</v>
      </c>
      <c r="BU31" s="215">
        <v>1</v>
      </c>
      <c r="BV31" s="214">
        <v>15.25</v>
      </c>
      <c r="BW31" s="211">
        <f t="shared" si="101"/>
        <v>4</v>
      </c>
      <c r="BX31" s="215">
        <v>1</v>
      </c>
      <c r="BY31" s="373">
        <f t="shared" si="66"/>
        <v>12.083333333333334</v>
      </c>
      <c r="BZ31" s="374">
        <f t="shared" si="67"/>
        <v>9</v>
      </c>
      <c r="CA31" s="216">
        <f t="shared" si="68"/>
        <v>2</v>
      </c>
      <c r="CB31" s="216">
        <f t="shared" si="69"/>
        <v>1</v>
      </c>
      <c r="CC31" s="217">
        <v>11.75</v>
      </c>
      <c r="CD31" s="207">
        <f t="shared" si="70"/>
        <v>2</v>
      </c>
      <c r="CE31" s="211">
        <v>1</v>
      </c>
      <c r="CF31" s="344">
        <f t="shared" si="102"/>
        <v>11.75</v>
      </c>
      <c r="CG31" s="345">
        <f t="shared" si="103"/>
        <v>2</v>
      </c>
      <c r="CH31" s="216">
        <f t="shared" si="104"/>
        <v>1</v>
      </c>
      <c r="CI31" s="216">
        <f t="shared" si="72"/>
        <v>1</v>
      </c>
      <c r="CJ31" s="287">
        <v>14.25</v>
      </c>
      <c r="CK31" s="207">
        <f t="shared" si="105"/>
        <v>1</v>
      </c>
      <c r="CL31" s="211">
        <v>1</v>
      </c>
      <c r="CM31" s="336">
        <f t="shared" si="106"/>
        <v>14.25</v>
      </c>
      <c r="CN31" s="337">
        <f t="shared" si="107"/>
        <v>1</v>
      </c>
      <c r="CO31" s="212">
        <f t="shared" si="108"/>
        <v>1</v>
      </c>
      <c r="CP31" s="212">
        <f t="shared" si="74"/>
        <v>1</v>
      </c>
      <c r="CQ31" s="357">
        <f t="shared" si="75"/>
        <v>12.295454545454545</v>
      </c>
      <c r="CR31" s="402">
        <f>IF(CX31&gt;=10,30,BP31+BZ31+CG31+CN31)</f>
        <v>30</v>
      </c>
      <c r="CS31" s="56" t="str">
        <f t="shared" si="76"/>
        <v xml:space="preserve">ناجح(ة)  </v>
      </c>
      <c r="CT31" s="56">
        <f t="shared" si="77"/>
        <v>7</v>
      </c>
      <c r="CU31" s="60">
        <f t="shared" si="78"/>
        <v>1</v>
      </c>
      <c r="CV31" s="25" t="str">
        <f t="shared" si="79"/>
        <v xml:space="preserve">الدورة الأولى </v>
      </c>
      <c r="CW31" s="34" t="s">
        <v>63</v>
      </c>
      <c r="CX31" s="416">
        <f>(CQ31+AT31)/2</f>
        <v>10.522727272727273</v>
      </c>
      <c r="CY31" s="65">
        <f>IF(CX31&gt;=10,60,CR31+AU31)</f>
        <v>60</v>
      </c>
      <c r="CZ31" s="22" t="s">
        <v>63</v>
      </c>
      <c r="DA31" s="465" t="str">
        <f t="shared" si="80"/>
        <v xml:space="preserve">ناجح(ة)  </v>
      </c>
    </row>
    <row r="32" spans="2:105" ht="14.1" customHeight="1">
      <c r="B32" s="27">
        <v>25</v>
      </c>
      <c r="C32" s="66" t="s">
        <v>110</v>
      </c>
      <c r="D32" s="66" t="s">
        <v>111</v>
      </c>
      <c r="E32" s="152"/>
      <c r="F32" s="172">
        <v>25</v>
      </c>
      <c r="G32" s="24" t="str">
        <f t="shared" si="54"/>
        <v>مرداس</v>
      </c>
      <c r="H32" s="24" t="str">
        <f t="shared" si="55"/>
        <v xml:space="preserve"> سارة</v>
      </c>
      <c r="I32" s="9">
        <v>28.75</v>
      </c>
      <c r="J32" s="62">
        <f t="shared" si="88"/>
        <v>6</v>
      </c>
      <c r="K32" s="62">
        <v>1</v>
      </c>
      <c r="L32" s="14">
        <v>22</v>
      </c>
      <c r="M32" s="62">
        <f t="shared" si="89"/>
        <v>0</v>
      </c>
      <c r="N32" s="62">
        <v>1</v>
      </c>
      <c r="O32" s="7">
        <v>27</v>
      </c>
      <c r="P32" s="62">
        <f t="shared" si="90"/>
        <v>6</v>
      </c>
      <c r="Q32" s="62">
        <v>1</v>
      </c>
      <c r="R32" s="4">
        <f t="shared" si="91"/>
        <v>12.958333333333334</v>
      </c>
      <c r="S32" s="63">
        <f t="shared" si="92"/>
        <v>18</v>
      </c>
      <c r="T32" s="63">
        <f t="shared" si="109"/>
        <v>3</v>
      </c>
      <c r="U32" s="63">
        <f t="shared" si="110"/>
        <v>1</v>
      </c>
      <c r="V32" s="7">
        <v>32</v>
      </c>
      <c r="W32" s="62">
        <f t="shared" si="111"/>
        <v>5</v>
      </c>
      <c r="X32" s="62">
        <v>1</v>
      </c>
      <c r="Y32" s="10">
        <v>24</v>
      </c>
      <c r="Z32" s="62">
        <f t="shared" si="112"/>
        <v>4</v>
      </c>
      <c r="AA32" s="62">
        <v>1</v>
      </c>
      <c r="AB32" s="4">
        <f t="shared" si="113"/>
        <v>14</v>
      </c>
      <c r="AC32" s="64">
        <f t="shared" si="114"/>
        <v>9</v>
      </c>
      <c r="AD32" s="64">
        <f t="shared" si="115"/>
        <v>2</v>
      </c>
      <c r="AE32" s="64">
        <f t="shared" si="116"/>
        <v>1</v>
      </c>
      <c r="AF32" s="7">
        <v>16.5</v>
      </c>
      <c r="AG32" s="62">
        <f t="shared" si="117"/>
        <v>2</v>
      </c>
      <c r="AH32" s="62">
        <v>1</v>
      </c>
      <c r="AI32" s="4">
        <f t="shared" si="118"/>
        <v>16.5</v>
      </c>
      <c r="AJ32" s="64">
        <f t="shared" si="119"/>
        <v>2</v>
      </c>
      <c r="AK32" s="64">
        <f t="shared" si="120"/>
        <v>1</v>
      </c>
      <c r="AL32" s="64">
        <f t="shared" si="121"/>
        <v>1</v>
      </c>
      <c r="AM32" s="201">
        <v>11.5</v>
      </c>
      <c r="AN32" s="62">
        <f t="shared" si="93"/>
        <v>1</v>
      </c>
      <c r="AO32" s="62">
        <v>1</v>
      </c>
      <c r="AP32" s="4">
        <f t="shared" si="94"/>
        <v>11.5</v>
      </c>
      <c r="AQ32" s="64">
        <f t="shared" si="95"/>
        <v>1</v>
      </c>
      <c r="AR32" s="64">
        <f t="shared" si="96"/>
        <v>1</v>
      </c>
      <c r="AS32" s="64">
        <f t="shared" si="56"/>
        <v>1</v>
      </c>
      <c r="AT32" s="463">
        <f t="shared" si="23"/>
        <v>13.479166666666666</v>
      </c>
      <c r="AU32" s="65">
        <f>IF(AY32&gt;=10,30,AQ32+AJ32+AC32+S32)</f>
        <v>30</v>
      </c>
      <c r="AV32" s="400" t="str">
        <f t="shared" si="57"/>
        <v xml:space="preserve">ناجح  (ة)  </v>
      </c>
      <c r="AW32" s="59">
        <f t="shared" si="24"/>
        <v>4</v>
      </c>
      <c r="AX32" s="169" t="str">
        <f t="shared" si="25"/>
        <v xml:space="preserve">1 </v>
      </c>
      <c r="AY32" s="263">
        <f t="shared" si="58"/>
        <v>13.091856060606061</v>
      </c>
      <c r="AZ32" s="261" t="str">
        <f t="shared" si="59"/>
        <v xml:space="preserve">ناجح  (ة)  </v>
      </c>
      <c r="BA32" s="37" t="s">
        <v>63</v>
      </c>
      <c r="BB32" s="12"/>
      <c r="BC32" s="265">
        <v>25</v>
      </c>
      <c r="BD32" s="119" t="str">
        <f t="shared" si="60"/>
        <v>مرداس</v>
      </c>
      <c r="BE32" s="119" t="str">
        <f t="shared" si="61"/>
        <v xml:space="preserve"> سارة</v>
      </c>
      <c r="BF32" s="214">
        <v>28.5</v>
      </c>
      <c r="BG32" s="207">
        <f t="shared" si="97"/>
        <v>6</v>
      </c>
      <c r="BH32" s="215">
        <v>1</v>
      </c>
      <c r="BI32" s="214">
        <v>19</v>
      </c>
      <c r="BJ32" s="207">
        <f t="shared" si="98"/>
        <v>0</v>
      </c>
      <c r="BK32" s="215">
        <v>1</v>
      </c>
      <c r="BL32" s="214">
        <v>28.25</v>
      </c>
      <c r="BM32" s="207">
        <f t="shared" si="99"/>
        <v>6</v>
      </c>
      <c r="BN32" s="215">
        <v>1</v>
      </c>
      <c r="BO32" s="358">
        <f t="shared" si="62"/>
        <v>12.625</v>
      </c>
      <c r="BP32" s="345">
        <f t="shared" si="63"/>
        <v>18</v>
      </c>
      <c r="BQ32" s="216">
        <f t="shared" si="64"/>
        <v>3</v>
      </c>
      <c r="BR32" s="216">
        <f t="shared" si="65"/>
        <v>1</v>
      </c>
      <c r="BS32" s="293">
        <v>23.25</v>
      </c>
      <c r="BT32" s="207">
        <f t="shared" si="100"/>
        <v>5</v>
      </c>
      <c r="BU32" s="215">
        <v>1</v>
      </c>
      <c r="BV32" s="214">
        <v>16.75</v>
      </c>
      <c r="BW32" s="211">
        <f t="shared" si="101"/>
        <v>4</v>
      </c>
      <c r="BX32" s="215">
        <v>1</v>
      </c>
      <c r="BY32" s="373">
        <f t="shared" si="66"/>
        <v>13.333333333333334</v>
      </c>
      <c r="BZ32" s="374">
        <f t="shared" si="67"/>
        <v>9</v>
      </c>
      <c r="CA32" s="216">
        <f t="shared" si="68"/>
        <v>2</v>
      </c>
      <c r="CB32" s="216">
        <f t="shared" si="69"/>
        <v>1</v>
      </c>
      <c r="CC32" s="217">
        <v>12.5</v>
      </c>
      <c r="CD32" s="207">
        <f t="shared" si="70"/>
        <v>2</v>
      </c>
      <c r="CE32" s="211">
        <v>1</v>
      </c>
      <c r="CF32" s="344">
        <f t="shared" si="102"/>
        <v>12.5</v>
      </c>
      <c r="CG32" s="345">
        <f t="shared" si="103"/>
        <v>2</v>
      </c>
      <c r="CH32" s="216">
        <f t="shared" si="104"/>
        <v>1</v>
      </c>
      <c r="CI32" s="216">
        <f t="shared" si="72"/>
        <v>1</v>
      </c>
      <c r="CJ32" s="287">
        <v>11.5</v>
      </c>
      <c r="CK32" s="207">
        <f t="shared" si="105"/>
        <v>1</v>
      </c>
      <c r="CL32" s="211">
        <v>1</v>
      </c>
      <c r="CM32" s="336">
        <f t="shared" si="106"/>
        <v>11.5</v>
      </c>
      <c r="CN32" s="337">
        <f t="shared" si="107"/>
        <v>1</v>
      </c>
      <c r="CO32" s="212">
        <f t="shared" si="108"/>
        <v>1</v>
      </c>
      <c r="CP32" s="212">
        <f t="shared" si="74"/>
        <v>1</v>
      </c>
      <c r="CQ32" s="357">
        <f t="shared" si="75"/>
        <v>12.704545454545455</v>
      </c>
      <c r="CR32" s="402">
        <f>IF(CX32&gt;=10,30,BP32+BZ32+CG32+CN32)</f>
        <v>30</v>
      </c>
      <c r="CS32" s="56" t="str">
        <f t="shared" si="76"/>
        <v xml:space="preserve">ناجح(ة)  </v>
      </c>
      <c r="CT32" s="56">
        <f t="shared" si="77"/>
        <v>7</v>
      </c>
      <c r="CU32" s="60">
        <f t="shared" si="78"/>
        <v>1</v>
      </c>
      <c r="CV32" s="25" t="str">
        <f t="shared" si="79"/>
        <v xml:space="preserve">الدورة الأولى </v>
      </c>
      <c r="CW32" s="34" t="s">
        <v>63</v>
      </c>
      <c r="CX32" s="416">
        <f>(CQ32+AT32)/2</f>
        <v>13.091856060606061</v>
      </c>
      <c r="CY32" s="65">
        <f>IF(CX32&gt;=10,60,CR32+AU32)</f>
        <v>60</v>
      </c>
      <c r="CZ32" s="22" t="s">
        <v>63</v>
      </c>
      <c r="DA32" s="465" t="str">
        <f t="shared" si="80"/>
        <v xml:space="preserve">ناجح(ة)  </v>
      </c>
    </row>
    <row r="33" spans="2:105" ht="14.1" customHeight="1">
      <c r="B33" s="27">
        <v>26</v>
      </c>
      <c r="C33" s="66" t="s">
        <v>112</v>
      </c>
      <c r="D33" s="66" t="s">
        <v>113</v>
      </c>
      <c r="E33" s="152"/>
      <c r="F33" s="172">
        <v>26</v>
      </c>
      <c r="G33" s="24" t="str">
        <f t="shared" si="54"/>
        <v xml:space="preserve">مرزوقي </v>
      </c>
      <c r="H33" s="24" t="str">
        <f t="shared" si="55"/>
        <v xml:space="preserve"> قمر</v>
      </c>
      <c r="I33" s="9">
        <v>27.25</v>
      </c>
      <c r="J33" s="62">
        <f t="shared" si="88"/>
        <v>6</v>
      </c>
      <c r="K33" s="62">
        <v>1</v>
      </c>
      <c r="L33" s="14">
        <v>26</v>
      </c>
      <c r="M33" s="62">
        <f t="shared" si="89"/>
        <v>0</v>
      </c>
      <c r="N33" s="62">
        <v>1</v>
      </c>
      <c r="O33" s="7">
        <v>27</v>
      </c>
      <c r="P33" s="62">
        <f t="shared" si="90"/>
        <v>6</v>
      </c>
      <c r="Q33" s="62">
        <v>1</v>
      </c>
      <c r="R33" s="4">
        <f t="shared" si="91"/>
        <v>13.375</v>
      </c>
      <c r="S33" s="63">
        <f t="shared" si="92"/>
        <v>18</v>
      </c>
      <c r="T33" s="63">
        <f t="shared" si="109"/>
        <v>3</v>
      </c>
      <c r="U33" s="63">
        <f t="shared" si="110"/>
        <v>1</v>
      </c>
      <c r="V33" s="7">
        <v>23.5</v>
      </c>
      <c r="W33" s="62">
        <f t="shared" si="111"/>
        <v>5</v>
      </c>
      <c r="X33" s="62">
        <v>1</v>
      </c>
      <c r="Y33" s="10">
        <v>22.5</v>
      </c>
      <c r="Z33" s="62">
        <f t="shared" si="112"/>
        <v>4</v>
      </c>
      <c r="AA33" s="62">
        <v>1</v>
      </c>
      <c r="AB33" s="4">
        <f t="shared" si="113"/>
        <v>11.5</v>
      </c>
      <c r="AC33" s="64">
        <f t="shared" si="114"/>
        <v>9</v>
      </c>
      <c r="AD33" s="64">
        <f t="shared" si="115"/>
        <v>2</v>
      </c>
      <c r="AE33" s="64">
        <f t="shared" si="116"/>
        <v>1</v>
      </c>
      <c r="AF33" s="7">
        <v>13.5</v>
      </c>
      <c r="AG33" s="62">
        <f t="shared" si="117"/>
        <v>2</v>
      </c>
      <c r="AH33" s="62">
        <v>1</v>
      </c>
      <c r="AI33" s="4">
        <f t="shared" si="118"/>
        <v>13.5</v>
      </c>
      <c r="AJ33" s="64">
        <f t="shared" si="119"/>
        <v>2</v>
      </c>
      <c r="AK33" s="64">
        <f t="shared" si="120"/>
        <v>1</v>
      </c>
      <c r="AL33" s="64">
        <f t="shared" si="121"/>
        <v>1</v>
      </c>
      <c r="AM33" s="201">
        <v>8</v>
      </c>
      <c r="AN33" s="62">
        <f t="shared" si="93"/>
        <v>0</v>
      </c>
      <c r="AO33" s="62">
        <v>1</v>
      </c>
      <c r="AP33" s="4">
        <f t="shared" si="94"/>
        <v>8</v>
      </c>
      <c r="AQ33" s="64">
        <f t="shared" si="95"/>
        <v>0</v>
      </c>
      <c r="AR33" s="64">
        <f t="shared" si="96"/>
        <v>1</v>
      </c>
      <c r="AS33" s="64">
        <f t="shared" si="56"/>
        <v>1</v>
      </c>
      <c r="AT33" s="463">
        <f t="shared" si="23"/>
        <v>12.3125</v>
      </c>
      <c r="AU33" s="65">
        <f>IF(AY33&gt;=10,30,AQ33+AJ33+AC33+S33)</f>
        <v>30</v>
      </c>
      <c r="AV33" s="400" t="str">
        <f t="shared" si="57"/>
        <v xml:space="preserve">ناجح  (ة)  </v>
      </c>
      <c r="AW33" s="59">
        <f t="shared" si="24"/>
        <v>4</v>
      </c>
      <c r="AX33" s="169" t="str">
        <f t="shared" si="25"/>
        <v xml:space="preserve">1 </v>
      </c>
      <c r="AY33" s="263">
        <f t="shared" si="58"/>
        <v>12.758522727272727</v>
      </c>
      <c r="AZ33" s="261" t="str">
        <f t="shared" si="59"/>
        <v xml:space="preserve">ناجح  (ة)  </v>
      </c>
      <c r="BA33" s="37" t="s">
        <v>63</v>
      </c>
      <c r="BB33" s="12"/>
      <c r="BC33" s="265">
        <v>26</v>
      </c>
      <c r="BD33" s="119" t="str">
        <f t="shared" si="60"/>
        <v xml:space="preserve">مرزوقي </v>
      </c>
      <c r="BE33" s="119" t="str">
        <f t="shared" si="61"/>
        <v xml:space="preserve"> قمر</v>
      </c>
      <c r="BF33" s="214">
        <v>26.5</v>
      </c>
      <c r="BG33" s="207">
        <f t="shared" si="97"/>
        <v>6</v>
      </c>
      <c r="BH33" s="215">
        <v>1</v>
      </c>
      <c r="BI33" s="214">
        <v>23</v>
      </c>
      <c r="BJ33" s="207">
        <f t="shared" si="98"/>
        <v>6</v>
      </c>
      <c r="BK33" s="215">
        <v>1</v>
      </c>
      <c r="BL33" s="214">
        <v>27</v>
      </c>
      <c r="BM33" s="207">
        <f t="shared" si="99"/>
        <v>6</v>
      </c>
      <c r="BN33" s="215">
        <v>1</v>
      </c>
      <c r="BO33" s="358">
        <f t="shared" si="62"/>
        <v>12.75</v>
      </c>
      <c r="BP33" s="345">
        <f t="shared" si="63"/>
        <v>18</v>
      </c>
      <c r="BQ33" s="216">
        <f t="shared" si="64"/>
        <v>3</v>
      </c>
      <c r="BR33" s="216">
        <f t="shared" si="65"/>
        <v>1</v>
      </c>
      <c r="BS33" s="293">
        <v>30</v>
      </c>
      <c r="BT33" s="207">
        <f t="shared" si="100"/>
        <v>5</v>
      </c>
      <c r="BU33" s="215">
        <v>1</v>
      </c>
      <c r="BV33" s="214">
        <v>16.75</v>
      </c>
      <c r="BW33" s="211">
        <f t="shared" si="101"/>
        <v>4</v>
      </c>
      <c r="BX33" s="215">
        <v>1</v>
      </c>
      <c r="BY33" s="373">
        <f t="shared" si="66"/>
        <v>15.583333333333334</v>
      </c>
      <c r="BZ33" s="374">
        <f t="shared" si="67"/>
        <v>9</v>
      </c>
      <c r="CA33" s="216">
        <f t="shared" si="68"/>
        <v>2</v>
      </c>
      <c r="CB33" s="216">
        <f t="shared" si="69"/>
        <v>1</v>
      </c>
      <c r="CC33" s="217">
        <v>14.25</v>
      </c>
      <c r="CD33" s="207">
        <f t="shared" si="70"/>
        <v>2</v>
      </c>
      <c r="CE33" s="211">
        <v>1</v>
      </c>
      <c r="CF33" s="344">
        <f t="shared" si="102"/>
        <v>14.25</v>
      </c>
      <c r="CG33" s="345">
        <f t="shared" si="103"/>
        <v>2</v>
      </c>
      <c r="CH33" s="216">
        <f t="shared" si="104"/>
        <v>1</v>
      </c>
      <c r="CI33" s="216">
        <f t="shared" si="72"/>
        <v>1</v>
      </c>
      <c r="CJ33" s="287">
        <v>7.75</v>
      </c>
      <c r="CK33" s="207">
        <f t="shared" si="105"/>
        <v>0</v>
      </c>
      <c r="CL33" s="211">
        <v>1</v>
      </c>
      <c r="CM33" s="336">
        <f t="shared" si="106"/>
        <v>7.75</v>
      </c>
      <c r="CN33" s="337">
        <f t="shared" si="107"/>
        <v>0</v>
      </c>
      <c r="CO33" s="212">
        <f t="shared" si="108"/>
        <v>1</v>
      </c>
      <c r="CP33" s="212">
        <f t="shared" si="74"/>
        <v>1</v>
      </c>
      <c r="CQ33" s="357">
        <f t="shared" si="75"/>
        <v>13.204545454545455</v>
      </c>
      <c r="CR33" s="402">
        <f>IF(CX33&gt;=10,30,BP33+BZ33+CG33+CN33)</f>
        <v>30</v>
      </c>
      <c r="CS33" s="56" t="str">
        <f t="shared" si="76"/>
        <v xml:space="preserve">ناجح(ة)  </v>
      </c>
      <c r="CT33" s="56">
        <f t="shared" si="77"/>
        <v>7</v>
      </c>
      <c r="CU33" s="60">
        <f t="shared" si="78"/>
        <v>1</v>
      </c>
      <c r="CV33" s="25" t="str">
        <f t="shared" si="79"/>
        <v xml:space="preserve">الدورة الأولى </v>
      </c>
      <c r="CW33" s="34" t="s">
        <v>63</v>
      </c>
      <c r="CX33" s="416">
        <f>(CQ33+AT33)/2</f>
        <v>12.758522727272727</v>
      </c>
      <c r="CY33" s="65">
        <f>IF(CX33&gt;=10,60,CR33+AU33)</f>
        <v>60</v>
      </c>
      <c r="CZ33" s="22" t="s">
        <v>63</v>
      </c>
      <c r="DA33" s="465" t="str">
        <f t="shared" si="80"/>
        <v xml:space="preserve">ناجح(ة)  </v>
      </c>
    </row>
    <row r="34" spans="2:105" ht="14.1" customHeight="1">
      <c r="B34" s="27">
        <v>27</v>
      </c>
      <c r="C34" s="66" t="s">
        <v>114</v>
      </c>
      <c r="D34" s="66" t="s">
        <v>40</v>
      </c>
      <c r="E34" s="152"/>
      <c r="F34" s="172">
        <v>27</v>
      </c>
      <c r="G34" s="24" t="str">
        <f t="shared" si="54"/>
        <v xml:space="preserve">مهدي </v>
      </c>
      <c r="H34" s="24" t="str">
        <f t="shared" si="55"/>
        <v xml:space="preserve"> مريم</v>
      </c>
      <c r="I34" s="9">
        <v>21.75</v>
      </c>
      <c r="J34" s="62">
        <f t="shared" si="88"/>
        <v>6</v>
      </c>
      <c r="K34" s="62">
        <v>1</v>
      </c>
      <c r="L34" s="14">
        <v>16.75</v>
      </c>
      <c r="M34" s="62">
        <f t="shared" si="89"/>
        <v>0</v>
      </c>
      <c r="N34" s="62">
        <v>1</v>
      </c>
      <c r="O34" s="7">
        <v>20</v>
      </c>
      <c r="P34" s="62">
        <f t="shared" si="90"/>
        <v>6</v>
      </c>
      <c r="Q34" s="62">
        <v>1</v>
      </c>
      <c r="R34" s="4">
        <f t="shared" si="91"/>
        <v>9.75</v>
      </c>
      <c r="S34" s="63">
        <f t="shared" si="92"/>
        <v>12</v>
      </c>
      <c r="T34" s="63">
        <f t="shared" si="109"/>
        <v>3</v>
      </c>
      <c r="U34" s="63">
        <f t="shared" si="110"/>
        <v>1</v>
      </c>
      <c r="V34" s="7">
        <v>16.5</v>
      </c>
      <c r="W34" s="62">
        <f t="shared" si="111"/>
        <v>0</v>
      </c>
      <c r="X34" s="62">
        <v>1</v>
      </c>
      <c r="Y34" s="10">
        <v>12</v>
      </c>
      <c r="Z34" s="62">
        <f t="shared" si="112"/>
        <v>0</v>
      </c>
      <c r="AA34" s="62">
        <v>1</v>
      </c>
      <c r="AB34" s="4">
        <f t="shared" si="113"/>
        <v>7.125</v>
      </c>
      <c r="AC34" s="64">
        <f t="shared" si="114"/>
        <v>0</v>
      </c>
      <c r="AD34" s="64">
        <f t="shared" si="115"/>
        <v>2</v>
      </c>
      <c r="AE34" s="64">
        <f t="shared" si="116"/>
        <v>1</v>
      </c>
      <c r="AF34" s="7">
        <v>10</v>
      </c>
      <c r="AG34" s="62">
        <f t="shared" si="117"/>
        <v>2</v>
      </c>
      <c r="AH34" s="62">
        <v>1</v>
      </c>
      <c r="AI34" s="4">
        <f t="shared" si="118"/>
        <v>10</v>
      </c>
      <c r="AJ34" s="64">
        <f t="shared" si="119"/>
        <v>2</v>
      </c>
      <c r="AK34" s="64">
        <f t="shared" si="120"/>
        <v>1</v>
      </c>
      <c r="AL34" s="64">
        <f t="shared" si="121"/>
        <v>1</v>
      </c>
      <c r="AM34" s="201">
        <v>14.5</v>
      </c>
      <c r="AN34" s="62">
        <f t="shared" si="93"/>
        <v>1</v>
      </c>
      <c r="AO34" s="62">
        <v>1</v>
      </c>
      <c r="AP34" s="4">
        <f t="shared" si="94"/>
        <v>14.5</v>
      </c>
      <c r="AQ34" s="64">
        <f t="shared" si="95"/>
        <v>1</v>
      </c>
      <c r="AR34" s="64">
        <f t="shared" si="96"/>
        <v>1</v>
      </c>
      <c r="AS34" s="64">
        <f t="shared" si="56"/>
        <v>1</v>
      </c>
      <c r="AT34" s="191">
        <f t="shared" si="23"/>
        <v>9.2916666666666661</v>
      </c>
      <c r="AU34" s="65">
        <f>IF(AY34&gt;=10,30,AQ34+AJ34+AC34+S34)</f>
        <v>30</v>
      </c>
      <c r="AV34" s="400" t="str">
        <f t="shared" si="57"/>
        <v xml:space="preserve">مؤجل (ة) </v>
      </c>
      <c r="AW34" s="59">
        <f t="shared" si="24"/>
        <v>4</v>
      </c>
      <c r="AX34" s="169" t="str">
        <f t="shared" si="25"/>
        <v xml:space="preserve">1 </v>
      </c>
      <c r="AY34" s="263">
        <f t="shared" si="58"/>
        <v>10.066287878787879</v>
      </c>
      <c r="AZ34" s="261" t="str">
        <f t="shared" si="59"/>
        <v xml:space="preserve">ناجح  (ة)  </v>
      </c>
      <c r="BA34" s="37" t="s">
        <v>63</v>
      </c>
      <c r="BB34" s="12"/>
      <c r="BC34" s="265">
        <v>27</v>
      </c>
      <c r="BD34" s="119" t="str">
        <f t="shared" si="60"/>
        <v xml:space="preserve">مهدي </v>
      </c>
      <c r="BE34" s="119" t="str">
        <f t="shared" si="61"/>
        <v xml:space="preserve"> مريم</v>
      </c>
      <c r="BF34" s="214">
        <v>25</v>
      </c>
      <c r="BG34" s="207">
        <f t="shared" si="97"/>
        <v>6</v>
      </c>
      <c r="BH34" s="215">
        <v>1</v>
      </c>
      <c r="BI34" s="214">
        <v>20</v>
      </c>
      <c r="BJ34" s="207">
        <f t="shared" si="98"/>
        <v>6</v>
      </c>
      <c r="BK34" s="215">
        <v>1</v>
      </c>
      <c r="BL34" s="214">
        <v>22.25</v>
      </c>
      <c r="BM34" s="207">
        <f t="shared" si="99"/>
        <v>6</v>
      </c>
      <c r="BN34" s="215">
        <v>1</v>
      </c>
      <c r="BO34" s="358">
        <f t="shared" si="62"/>
        <v>11.208333333333334</v>
      </c>
      <c r="BP34" s="345">
        <f t="shared" si="63"/>
        <v>18</v>
      </c>
      <c r="BQ34" s="216">
        <f t="shared" si="64"/>
        <v>3</v>
      </c>
      <c r="BR34" s="216">
        <f t="shared" si="65"/>
        <v>1</v>
      </c>
      <c r="BS34" s="293">
        <v>17</v>
      </c>
      <c r="BT34" s="207">
        <f t="shared" si="100"/>
        <v>0</v>
      </c>
      <c r="BU34" s="215">
        <v>1</v>
      </c>
      <c r="BV34" s="214">
        <v>16.75</v>
      </c>
      <c r="BW34" s="211">
        <f t="shared" si="101"/>
        <v>4</v>
      </c>
      <c r="BX34" s="215">
        <v>1</v>
      </c>
      <c r="BY34" s="373">
        <f t="shared" si="66"/>
        <v>11.25</v>
      </c>
      <c r="BZ34" s="374">
        <f t="shared" si="67"/>
        <v>9</v>
      </c>
      <c r="CA34" s="216">
        <f t="shared" si="68"/>
        <v>2</v>
      </c>
      <c r="CB34" s="216">
        <f t="shared" si="69"/>
        <v>1</v>
      </c>
      <c r="CC34" s="217">
        <v>5.5</v>
      </c>
      <c r="CD34" s="207">
        <f t="shared" si="70"/>
        <v>0</v>
      </c>
      <c r="CE34" s="211">
        <v>1</v>
      </c>
      <c r="CF34" s="344">
        <f t="shared" si="102"/>
        <v>5.5</v>
      </c>
      <c r="CG34" s="345">
        <f t="shared" si="103"/>
        <v>0</v>
      </c>
      <c r="CH34" s="216">
        <f t="shared" si="104"/>
        <v>1</v>
      </c>
      <c r="CI34" s="216">
        <f t="shared" si="72"/>
        <v>1</v>
      </c>
      <c r="CJ34" s="287">
        <v>12.75</v>
      </c>
      <c r="CK34" s="207">
        <f t="shared" si="105"/>
        <v>1</v>
      </c>
      <c r="CL34" s="211">
        <v>1</v>
      </c>
      <c r="CM34" s="336">
        <f t="shared" si="106"/>
        <v>12.75</v>
      </c>
      <c r="CN34" s="337">
        <f t="shared" si="107"/>
        <v>1</v>
      </c>
      <c r="CO34" s="212">
        <f t="shared" si="108"/>
        <v>1</v>
      </c>
      <c r="CP34" s="212">
        <f t="shared" si="74"/>
        <v>1</v>
      </c>
      <c r="CQ34" s="401">
        <f t="shared" si="75"/>
        <v>10.840909090909092</v>
      </c>
      <c r="CR34" s="402">
        <f>IF(CX34&gt;=10,30,BP34+BZ34+CG34+CN34)</f>
        <v>30</v>
      </c>
      <c r="CS34" s="56" t="str">
        <f t="shared" si="76"/>
        <v xml:space="preserve">ناجح(ة)  </v>
      </c>
      <c r="CT34" s="56">
        <f t="shared" si="77"/>
        <v>7</v>
      </c>
      <c r="CU34" s="60">
        <f t="shared" si="78"/>
        <v>1</v>
      </c>
      <c r="CV34" s="25" t="str">
        <f t="shared" si="79"/>
        <v xml:space="preserve">الدورة الأولى </v>
      </c>
      <c r="CW34" s="34" t="s">
        <v>63</v>
      </c>
      <c r="CX34" s="416">
        <f>(CQ34+AT34)/2</f>
        <v>10.066287878787879</v>
      </c>
      <c r="CY34" s="65">
        <f>IF(CX34&gt;=10,60,CR34+AU34)</f>
        <v>60</v>
      </c>
      <c r="CZ34" s="22" t="s">
        <v>63</v>
      </c>
      <c r="DA34" s="465" t="str">
        <f t="shared" si="80"/>
        <v xml:space="preserve">ناجح(ة)  </v>
      </c>
    </row>
    <row r="35" spans="2:105" ht="14.1" customHeight="1">
      <c r="B35" s="27">
        <v>28</v>
      </c>
      <c r="C35" s="67" t="s">
        <v>267</v>
      </c>
      <c r="D35" s="67" t="s">
        <v>45</v>
      </c>
      <c r="E35" s="152"/>
      <c r="F35" s="172">
        <v>28</v>
      </c>
      <c r="G35" s="24" t="str">
        <f t="shared" si="54"/>
        <v>نصر الله</v>
      </c>
      <c r="H35" s="24" t="str">
        <f t="shared" si="55"/>
        <v>صبري</v>
      </c>
      <c r="I35" s="68">
        <v>15.75</v>
      </c>
      <c r="J35" s="69">
        <f t="shared" si="88"/>
        <v>0</v>
      </c>
      <c r="K35" s="69">
        <v>1</v>
      </c>
      <c r="L35" s="70">
        <v>16.5</v>
      </c>
      <c r="M35" s="69">
        <f t="shared" si="89"/>
        <v>0</v>
      </c>
      <c r="N35" s="69">
        <v>1</v>
      </c>
      <c r="O35" s="71">
        <v>21</v>
      </c>
      <c r="P35" s="69">
        <f t="shared" si="90"/>
        <v>6</v>
      </c>
      <c r="Q35" s="69">
        <v>1</v>
      </c>
      <c r="R35" s="72">
        <f t="shared" si="91"/>
        <v>8.875</v>
      </c>
      <c r="S35" s="73">
        <f t="shared" si="92"/>
        <v>6</v>
      </c>
      <c r="T35" s="73">
        <f t="shared" si="109"/>
        <v>3</v>
      </c>
      <c r="U35" s="73">
        <f t="shared" si="110"/>
        <v>1</v>
      </c>
      <c r="V35" s="7">
        <v>27</v>
      </c>
      <c r="W35" s="69">
        <f t="shared" si="111"/>
        <v>5</v>
      </c>
      <c r="X35" s="69">
        <v>1</v>
      </c>
      <c r="Y35" s="74">
        <v>20</v>
      </c>
      <c r="Z35" s="69">
        <f t="shared" si="112"/>
        <v>4</v>
      </c>
      <c r="AA35" s="69">
        <v>1</v>
      </c>
      <c r="AB35" s="72">
        <f t="shared" si="113"/>
        <v>11.75</v>
      </c>
      <c r="AC35" s="75">
        <f t="shared" si="114"/>
        <v>9</v>
      </c>
      <c r="AD35" s="75">
        <f t="shared" si="115"/>
        <v>2</v>
      </c>
      <c r="AE35" s="75">
        <f t="shared" si="116"/>
        <v>1</v>
      </c>
      <c r="AF35" s="71">
        <v>15</v>
      </c>
      <c r="AG35" s="69">
        <f t="shared" si="117"/>
        <v>2</v>
      </c>
      <c r="AH35" s="69">
        <v>1</v>
      </c>
      <c r="AI35" s="72">
        <f t="shared" si="118"/>
        <v>15</v>
      </c>
      <c r="AJ35" s="75">
        <f t="shared" si="119"/>
        <v>2</v>
      </c>
      <c r="AK35" s="75">
        <f t="shared" si="120"/>
        <v>1</v>
      </c>
      <c r="AL35" s="75">
        <f t="shared" si="121"/>
        <v>1</v>
      </c>
      <c r="AM35" s="201">
        <v>11.5</v>
      </c>
      <c r="AN35" s="69">
        <f t="shared" si="93"/>
        <v>1</v>
      </c>
      <c r="AO35" s="69">
        <v>1</v>
      </c>
      <c r="AP35" s="72">
        <f t="shared" si="94"/>
        <v>11.5</v>
      </c>
      <c r="AQ35" s="75">
        <f t="shared" si="95"/>
        <v>1</v>
      </c>
      <c r="AR35" s="75">
        <f t="shared" si="96"/>
        <v>1</v>
      </c>
      <c r="AS35" s="75">
        <f t="shared" si="56"/>
        <v>1</v>
      </c>
      <c r="AT35" s="120">
        <f t="shared" si="23"/>
        <v>10.5625</v>
      </c>
      <c r="AU35" s="121">
        <f>IF(AY35&gt;=10,30,AQ35+AJ35+AC35+S35)</f>
        <v>30</v>
      </c>
      <c r="AV35" s="400" t="str">
        <f t="shared" si="57"/>
        <v xml:space="preserve">ناجح  (ة)  </v>
      </c>
      <c r="AW35" s="76">
        <f t="shared" si="24"/>
        <v>4</v>
      </c>
      <c r="AX35" s="169" t="str">
        <f t="shared" si="25"/>
        <v xml:space="preserve">1 </v>
      </c>
      <c r="AY35" s="263">
        <f t="shared" si="58"/>
        <v>11.553977272727273</v>
      </c>
      <c r="AZ35" s="261" t="str">
        <f t="shared" si="59"/>
        <v xml:space="preserve">ناجح  (ة)  </v>
      </c>
      <c r="BA35" s="78" t="s">
        <v>63</v>
      </c>
      <c r="BB35" s="12"/>
      <c r="BC35" s="265">
        <v>28</v>
      </c>
      <c r="BD35" s="119" t="str">
        <f t="shared" si="60"/>
        <v>نصر الله</v>
      </c>
      <c r="BE35" s="119" t="str">
        <f t="shared" si="61"/>
        <v>صبري</v>
      </c>
      <c r="BF35" s="218">
        <v>27.5</v>
      </c>
      <c r="BG35" s="79">
        <f t="shared" si="97"/>
        <v>6</v>
      </c>
      <c r="BH35" s="219">
        <v>1</v>
      </c>
      <c r="BI35" s="218">
        <v>21</v>
      </c>
      <c r="BJ35" s="79">
        <f t="shared" si="98"/>
        <v>6</v>
      </c>
      <c r="BK35" s="219">
        <v>1</v>
      </c>
      <c r="BL35" s="218">
        <v>24.75</v>
      </c>
      <c r="BM35" s="79">
        <f t="shared" si="99"/>
        <v>6</v>
      </c>
      <c r="BN35" s="219">
        <v>1</v>
      </c>
      <c r="BO35" s="359">
        <f t="shared" si="62"/>
        <v>12.208333333333334</v>
      </c>
      <c r="BP35" s="347">
        <f t="shared" si="63"/>
        <v>18</v>
      </c>
      <c r="BQ35" s="220">
        <f t="shared" si="64"/>
        <v>3</v>
      </c>
      <c r="BR35" s="220">
        <f t="shared" si="65"/>
        <v>1</v>
      </c>
      <c r="BS35" s="296">
        <v>20</v>
      </c>
      <c r="BT35" s="79">
        <f t="shared" si="100"/>
        <v>5</v>
      </c>
      <c r="BU35" s="219">
        <v>1</v>
      </c>
      <c r="BV35" s="218">
        <v>15.25</v>
      </c>
      <c r="BW35" s="221">
        <f t="shared" si="101"/>
        <v>4</v>
      </c>
      <c r="BX35" s="219">
        <v>1</v>
      </c>
      <c r="BY35" s="375">
        <f t="shared" si="66"/>
        <v>11.75</v>
      </c>
      <c r="BZ35" s="376">
        <f t="shared" si="67"/>
        <v>9</v>
      </c>
      <c r="CA35" s="220">
        <f t="shared" si="68"/>
        <v>2</v>
      </c>
      <c r="CB35" s="220">
        <f t="shared" si="69"/>
        <v>1</v>
      </c>
      <c r="CC35" s="222">
        <v>13.25</v>
      </c>
      <c r="CD35" s="79">
        <f t="shared" si="70"/>
        <v>2</v>
      </c>
      <c r="CE35" s="221">
        <v>1</v>
      </c>
      <c r="CF35" s="346">
        <f t="shared" si="102"/>
        <v>13.25</v>
      </c>
      <c r="CG35" s="347">
        <f t="shared" si="103"/>
        <v>2</v>
      </c>
      <c r="CH35" s="220">
        <f t="shared" si="104"/>
        <v>1</v>
      </c>
      <c r="CI35" s="220">
        <f t="shared" si="72"/>
        <v>1</v>
      </c>
      <c r="CJ35" s="288">
        <v>16.25</v>
      </c>
      <c r="CK35" s="79">
        <f t="shared" si="105"/>
        <v>1</v>
      </c>
      <c r="CL35" s="221">
        <v>1</v>
      </c>
      <c r="CM35" s="392">
        <f t="shared" si="106"/>
        <v>16.25</v>
      </c>
      <c r="CN35" s="393">
        <f t="shared" si="107"/>
        <v>1</v>
      </c>
      <c r="CO35" s="223">
        <f t="shared" si="108"/>
        <v>1</v>
      </c>
      <c r="CP35" s="223">
        <f t="shared" si="74"/>
        <v>1</v>
      </c>
      <c r="CQ35" s="427">
        <f t="shared" si="75"/>
        <v>12.545454545454545</v>
      </c>
      <c r="CR35" s="404">
        <f>IF(CX35&gt;=10,30,BP35+BZ35+CG35+CN35)</f>
        <v>30</v>
      </c>
      <c r="CS35" s="80" t="str">
        <f t="shared" si="76"/>
        <v xml:space="preserve">ناجح(ة)  </v>
      </c>
      <c r="CT35" s="80">
        <f t="shared" si="77"/>
        <v>7</v>
      </c>
      <c r="CU35" s="81">
        <f t="shared" si="78"/>
        <v>1</v>
      </c>
      <c r="CV35" s="82" t="str">
        <f t="shared" si="79"/>
        <v xml:space="preserve">الدورة الأولى </v>
      </c>
      <c r="CW35" s="83" t="s">
        <v>63</v>
      </c>
      <c r="CX35" s="120">
        <f>(CQ35+AT35)/2</f>
        <v>11.553977272727273</v>
      </c>
      <c r="CY35" s="121">
        <f>IF(CX35&gt;=10,60,CR35+AU35)</f>
        <v>60</v>
      </c>
      <c r="CZ35" s="77" t="s">
        <v>63</v>
      </c>
      <c r="DA35" s="470" t="str">
        <f t="shared" si="80"/>
        <v xml:space="preserve">ناجح(ة)  </v>
      </c>
    </row>
    <row r="36" spans="2:105" s="45" customFormat="1" ht="14.1" customHeight="1">
      <c r="B36" s="27">
        <v>29</v>
      </c>
      <c r="C36" s="66" t="s">
        <v>268</v>
      </c>
      <c r="D36" s="66" t="s">
        <v>58</v>
      </c>
      <c r="E36" s="152"/>
      <c r="F36" s="172">
        <v>29</v>
      </c>
      <c r="G36" s="24" t="str">
        <f t="shared" si="54"/>
        <v>يوسفي</v>
      </c>
      <c r="H36" s="24" t="str">
        <f t="shared" si="55"/>
        <v>إيمان</v>
      </c>
      <c r="I36" s="177">
        <v>13.75</v>
      </c>
      <c r="J36" s="69">
        <f t="shared" ref="J36" si="122">IF(I36&gt;=20,6,0)</f>
        <v>0</v>
      </c>
      <c r="K36" s="69">
        <v>1</v>
      </c>
      <c r="L36" s="70">
        <v>13</v>
      </c>
      <c r="M36" s="69">
        <f t="shared" ref="M36" si="123">IF(L36=20,6,0)</f>
        <v>0</v>
      </c>
      <c r="N36" s="69">
        <v>1</v>
      </c>
      <c r="O36" s="71">
        <v>16.5</v>
      </c>
      <c r="P36" s="69">
        <f t="shared" ref="P36" si="124">IF(O36&gt;=20,6,0)</f>
        <v>0</v>
      </c>
      <c r="Q36" s="69">
        <v>1</v>
      </c>
      <c r="R36" s="72">
        <f t="shared" ref="R36" si="125">(I36+L36+O36)/6</f>
        <v>7.208333333333333</v>
      </c>
      <c r="S36" s="73">
        <f t="shared" ref="S36" si="126">IF(R36&gt;=10,18,J36+M36+P36)</f>
        <v>0</v>
      </c>
      <c r="T36" s="73">
        <f t="shared" ref="T36" si="127">K36+N36+Q36</f>
        <v>3</v>
      </c>
      <c r="U36" s="73">
        <f t="shared" ref="U36" si="128">IF(T36&gt;=4,2,1)</f>
        <v>1</v>
      </c>
      <c r="V36" s="178">
        <v>20.5</v>
      </c>
      <c r="W36" s="179">
        <f t="shared" ref="W36" si="129">IF(V36&gt;=20,5,0)</f>
        <v>5</v>
      </c>
      <c r="X36" s="179">
        <v>1</v>
      </c>
      <c r="Y36" s="180">
        <v>10.5</v>
      </c>
      <c r="Z36" s="179">
        <f t="shared" ref="Z36" si="130">IF(Y36&gt;=20,4,0)</f>
        <v>0</v>
      </c>
      <c r="AA36" s="179">
        <v>1</v>
      </c>
      <c r="AB36" s="72">
        <f t="shared" ref="AB36" si="131">(V36+Y36)/4</f>
        <v>7.75</v>
      </c>
      <c r="AC36" s="75">
        <f t="shared" ref="AC36" si="132">IF(AB36&gt;=10,9,W36+Z36)</f>
        <v>5</v>
      </c>
      <c r="AD36" s="75">
        <f t="shared" ref="AD36" si="133">X36+AA36</f>
        <v>2</v>
      </c>
      <c r="AE36" s="75">
        <f t="shared" ref="AE36" si="134">IF(AD36&gt;=3,2,1)</f>
        <v>1</v>
      </c>
      <c r="AF36" s="178">
        <v>11.25</v>
      </c>
      <c r="AG36" s="69">
        <f t="shared" ref="AG36" si="135">IF(AF36&gt;=10,2,0)</f>
        <v>2</v>
      </c>
      <c r="AH36" s="69">
        <v>1</v>
      </c>
      <c r="AI36" s="72">
        <f t="shared" ref="AI36" si="136">(AF36)</f>
        <v>11.25</v>
      </c>
      <c r="AJ36" s="75">
        <f t="shared" ref="AJ36" si="137">IF(AI36&gt;=10,2,0)</f>
        <v>2</v>
      </c>
      <c r="AK36" s="75">
        <f t="shared" ref="AK36" si="138">AH36</f>
        <v>1</v>
      </c>
      <c r="AL36" s="75">
        <f t="shared" ref="AL36" si="139">IF(AK36&gt;=2,2,1)</f>
        <v>1</v>
      </c>
      <c r="AM36" s="201">
        <v>6</v>
      </c>
      <c r="AN36" s="69">
        <f t="shared" ref="AN36" si="140">IF(AM36&gt;=10,1,0)</f>
        <v>0</v>
      </c>
      <c r="AO36" s="69">
        <v>1</v>
      </c>
      <c r="AP36" s="72">
        <f t="shared" ref="AP36" si="141">AM36</f>
        <v>6</v>
      </c>
      <c r="AQ36" s="75">
        <f t="shared" ref="AQ36" si="142">IF(AP36&gt;=10,1,0)</f>
        <v>0</v>
      </c>
      <c r="AR36" s="75">
        <f t="shared" ref="AR36" si="143">AO36</f>
        <v>1</v>
      </c>
      <c r="AS36" s="75">
        <f t="shared" ref="AS36" si="144">IF(AR36&gt;=2,2,1)</f>
        <v>1</v>
      </c>
      <c r="AT36" s="120">
        <f t="shared" si="23"/>
        <v>7.625</v>
      </c>
      <c r="AU36" s="121">
        <f>IF(AY36&gt;=10,30,AQ36+AJ36+AC36+S36)</f>
        <v>7</v>
      </c>
      <c r="AV36" s="400" t="str">
        <f t="shared" si="57"/>
        <v xml:space="preserve">مؤجل (ة) </v>
      </c>
      <c r="AW36" s="76">
        <f t="shared" si="24"/>
        <v>4</v>
      </c>
      <c r="AX36" s="169" t="str">
        <f t="shared" si="25"/>
        <v xml:space="preserve">1 </v>
      </c>
      <c r="AY36" s="263">
        <f t="shared" si="58"/>
        <v>9.0625</v>
      </c>
      <c r="AZ36" s="261" t="str">
        <f t="shared" si="59"/>
        <v xml:space="preserve">مؤجل (ة) </v>
      </c>
      <c r="BA36" s="116" t="s">
        <v>63</v>
      </c>
      <c r="BB36" s="12"/>
      <c r="BC36" s="265">
        <v>29</v>
      </c>
      <c r="BD36" s="119" t="str">
        <f t="shared" si="60"/>
        <v>يوسفي</v>
      </c>
      <c r="BE36" s="119" t="str">
        <f t="shared" si="61"/>
        <v>إيمان</v>
      </c>
      <c r="BF36" s="218">
        <v>24</v>
      </c>
      <c r="BG36" s="79">
        <f t="shared" ref="BG36" si="145">IF(BF36&gt;=20,6,0)</f>
        <v>6</v>
      </c>
      <c r="BH36" s="219">
        <v>1</v>
      </c>
      <c r="BI36" s="218">
        <v>18</v>
      </c>
      <c r="BJ36" s="79">
        <f t="shared" ref="BJ36" si="146">IF(BI36&gt;=20,6,0)</f>
        <v>0</v>
      </c>
      <c r="BK36" s="219">
        <v>1</v>
      </c>
      <c r="BL36" s="218">
        <v>17.75</v>
      </c>
      <c r="BM36" s="79">
        <f t="shared" ref="BM36" si="147">IF(BL36&gt;=20,6,0)</f>
        <v>0</v>
      </c>
      <c r="BN36" s="219">
        <v>1</v>
      </c>
      <c r="BO36" s="359">
        <f t="shared" ref="BO36" si="148">(BF36+BI36+BL36)/6</f>
        <v>9.9583333333333339</v>
      </c>
      <c r="BP36" s="347">
        <f t="shared" ref="BP36" si="149">IF(BO36&gt;=10,18,BG36+BJ36+BM36)</f>
        <v>6</v>
      </c>
      <c r="BQ36" s="220">
        <f t="shared" ref="BQ36" si="150">BH36+BK36+BN36</f>
        <v>3</v>
      </c>
      <c r="BR36" s="220">
        <f t="shared" ref="BR36" si="151">IF(BQ36&gt;=4,2,1)</f>
        <v>1</v>
      </c>
      <c r="BS36" s="296">
        <v>26</v>
      </c>
      <c r="BT36" s="79">
        <f t="shared" ref="BT36" si="152">IF(BS36&gt;=20,5,0)</f>
        <v>5</v>
      </c>
      <c r="BU36" s="219">
        <v>1</v>
      </c>
      <c r="BV36" s="218">
        <v>13.25</v>
      </c>
      <c r="BW36" s="221">
        <f t="shared" ref="BW36" si="153">IF(BV36&gt;=10,4,0)</f>
        <v>4</v>
      </c>
      <c r="BX36" s="219">
        <v>1</v>
      </c>
      <c r="BY36" s="375">
        <f t="shared" ref="BY36" si="154">(BS36+BV36)/3</f>
        <v>13.083333333333334</v>
      </c>
      <c r="BZ36" s="376">
        <f t="shared" ref="BZ36" si="155">IF(BY36&gt;=10,9,BT36+BW36)</f>
        <v>9</v>
      </c>
      <c r="CA36" s="220">
        <f t="shared" ref="CA36" si="156">BU36+BX36</f>
        <v>2</v>
      </c>
      <c r="CB36" s="220">
        <f t="shared" ref="CB36" si="157">IF(CA36&gt;=3,2,1)</f>
        <v>1</v>
      </c>
      <c r="CC36" s="222">
        <v>8</v>
      </c>
      <c r="CD36" s="79">
        <f t="shared" ref="CD36" si="158">IF(CC36&gt;=10,2,0)</f>
        <v>0</v>
      </c>
      <c r="CE36" s="221">
        <v>1</v>
      </c>
      <c r="CF36" s="346">
        <f t="shared" ref="CF36" si="159">CC36</f>
        <v>8</v>
      </c>
      <c r="CG36" s="347">
        <f t="shared" ref="CG36" si="160">CD36</f>
        <v>0</v>
      </c>
      <c r="CH36" s="220">
        <f t="shared" ref="CH36" si="161">CE36</f>
        <v>1</v>
      </c>
      <c r="CI36" s="220">
        <f t="shared" ref="CI36" si="162">IF(CH36&gt;=2,2,1)</f>
        <v>1</v>
      </c>
      <c r="CJ36" s="288">
        <v>8.5</v>
      </c>
      <c r="CK36" s="79">
        <f t="shared" ref="CK36" si="163">IF(CJ36&gt;=10,1,0)</f>
        <v>0</v>
      </c>
      <c r="CL36" s="221">
        <v>1</v>
      </c>
      <c r="CM36" s="392">
        <f t="shared" ref="CM36" si="164">CJ36</f>
        <v>8.5</v>
      </c>
      <c r="CN36" s="393">
        <f t="shared" ref="CN36" si="165">CK36</f>
        <v>0</v>
      </c>
      <c r="CO36" s="223">
        <f t="shared" ref="CO36" si="166">CL36</f>
        <v>1</v>
      </c>
      <c r="CP36" s="223">
        <f t="shared" ref="CP36" si="167">IF(CO36&gt;=2,2,1)</f>
        <v>1</v>
      </c>
      <c r="CQ36" s="403">
        <f t="shared" ref="CQ36" si="168">(BF36+BI36+BL36+BS36+BV36+CC36+CJ36)/11</f>
        <v>10.5</v>
      </c>
      <c r="CR36" s="404">
        <f>IF(CX36&gt;=10,30,BP36+BZ36+CG36+CN36)</f>
        <v>15</v>
      </c>
      <c r="CS36" s="80" t="str">
        <f t="shared" ref="CS36" si="169">IF(CQ36&gt;=10,"ناجح(ة)  ",IF(CQ36&lt;10,"مؤجل (ة) "))</f>
        <v xml:space="preserve">ناجح(ة)  </v>
      </c>
      <c r="CT36" s="80">
        <f t="shared" ref="CT36" si="170">CO36+CH36+CA36+BQ36</f>
        <v>7</v>
      </c>
      <c r="CU36" s="81">
        <f t="shared" ref="CU36" si="171">IF(CT36&gt;=8,2,1)</f>
        <v>1</v>
      </c>
      <c r="CV36" s="82" t="str">
        <f t="shared" ref="CV36" si="172">IF(CT36&gt;=8,"الدورة الثانية  ",IF(CT36&lt;8,"الدورة الأولى "))</f>
        <v xml:space="preserve">الدورة الأولى </v>
      </c>
      <c r="CW36" s="83" t="s">
        <v>63</v>
      </c>
      <c r="CX36" s="120">
        <f>(CQ36+AT36)/2</f>
        <v>9.0625</v>
      </c>
      <c r="CY36" s="121">
        <f>IF(CX36&gt;=10,60,CR36+AU36)</f>
        <v>22</v>
      </c>
      <c r="CZ36" s="122" t="s">
        <v>63</v>
      </c>
      <c r="DA36" s="470" t="str">
        <f t="shared" si="80"/>
        <v xml:space="preserve">مؤجل (ة) </v>
      </c>
    </row>
    <row r="37" spans="2:105" s="5" customFormat="1" ht="14.1" customHeight="1">
      <c r="B37" s="27">
        <v>30</v>
      </c>
      <c r="C37" s="285" t="s">
        <v>117</v>
      </c>
      <c r="D37" s="66" t="s">
        <v>292</v>
      </c>
      <c r="E37" s="152"/>
      <c r="F37" s="172">
        <v>30</v>
      </c>
      <c r="G37" s="24" t="str">
        <f t="shared" si="54"/>
        <v>براهيمي</v>
      </c>
      <c r="H37" s="24" t="str">
        <f t="shared" si="55"/>
        <v>عبد السلام</v>
      </c>
      <c r="I37" s="568" t="s">
        <v>294</v>
      </c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568"/>
      <c r="AM37" s="568"/>
      <c r="AN37" s="568"/>
      <c r="AO37" s="568"/>
      <c r="AP37" s="568"/>
      <c r="AQ37" s="568"/>
      <c r="AR37" s="568"/>
      <c r="AS37" s="568"/>
      <c r="AT37" s="568"/>
      <c r="AU37" s="568"/>
      <c r="AV37" s="568"/>
      <c r="AW37" s="568"/>
      <c r="AX37" s="568"/>
      <c r="AY37" s="263"/>
      <c r="AZ37" s="263"/>
      <c r="BA37" s="264"/>
      <c r="BB37" s="12"/>
      <c r="BC37" s="265">
        <v>30</v>
      </c>
      <c r="BD37" s="168" t="str">
        <f t="shared" si="60"/>
        <v>براهيمي</v>
      </c>
      <c r="BE37" s="168" t="str">
        <f t="shared" si="61"/>
        <v>عبد السلام</v>
      </c>
      <c r="BF37" s="589"/>
      <c r="BG37" s="590"/>
      <c r="BH37" s="590"/>
      <c r="BI37" s="590"/>
      <c r="BJ37" s="590"/>
      <c r="BK37" s="590"/>
      <c r="BL37" s="590"/>
      <c r="BM37" s="590"/>
      <c r="BN37" s="590"/>
      <c r="BO37" s="590"/>
      <c r="BP37" s="590"/>
      <c r="BQ37" s="590"/>
      <c r="BR37" s="590"/>
      <c r="BS37" s="590"/>
      <c r="BT37" s="590"/>
      <c r="BU37" s="590"/>
      <c r="BV37" s="590"/>
      <c r="BW37" s="590"/>
      <c r="BX37" s="590"/>
      <c r="BY37" s="590"/>
      <c r="BZ37" s="590"/>
      <c r="CA37" s="590"/>
      <c r="CB37" s="590"/>
      <c r="CC37" s="590"/>
      <c r="CD37" s="590"/>
      <c r="CE37" s="590"/>
      <c r="CF37" s="590"/>
      <c r="CG37" s="590"/>
      <c r="CH37" s="590"/>
      <c r="CI37" s="590"/>
      <c r="CJ37" s="590"/>
      <c r="CK37" s="590"/>
      <c r="CL37" s="590"/>
      <c r="CM37" s="590"/>
      <c r="CN37" s="591"/>
      <c r="CO37" s="212"/>
      <c r="CP37" s="212"/>
      <c r="CQ37" s="401">
        <f t="shared" ref="CQ37" si="173">(BF37+BI37+BL37+BS37+BV37+CC37+CJ37)/11</f>
        <v>0</v>
      </c>
      <c r="CR37" s="402">
        <f>IF(CX37&gt;=10,30,BP37+BZ37+CG37+CN37)</f>
        <v>0</v>
      </c>
      <c r="CS37" s="56" t="str">
        <f t="shared" ref="CS37" si="174">IF(CQ37&gt;=10,"ناجح(ة)  ",IF(CQ37&lt;10,"مؤجل (ة) "))</f>
        <v xml:space="preserve">مؤجل (ة) </v>
      </c>
      <c r="CT37" s="56">
        <f t="shared" ref="CT37" si="175">CO37+CH37+CA37+BQ37</f>
        <v>0</v>
      </c>
      <c r="CU37" s="60">
        <f t="shared" ref="CU37" si="176">IF(CT37&gt;=8,2,1)</f>
        <v>1</v>
      </c>
      <c r="CV37" s="25" t="str">
        <f t="shared" ref="CV37" si="177">IF(CT37&gt;=8,"الدورة الثانية  ",IF(CT37&lt;8,"الدورة الأولى "))</f>
        <v xml:space="preserve">الدورة الأولى </v>
      </c>
      <c r="CW37" s="34" t="s">
        <v>63</v>
      </c>
      <c r="CX37" s="416">
        <f>(CQ37+AT37)/2</f>
        <v>0</v>
      </c>
      <c r="CY37" s="65">
        <f>IF(CX37&gt;=10,60,CR37+AU37)</f>
        <v>0</v>
      </c>
      <c r="CZ37" s="192" t="s">
        <v>63</v>
      </c>
      <c r="DA37" s="465" t="str">
        <f t="shared" si="80"/>
        <v xml:space="preserve">مؤجل (ة) </v>
      </c>
    </row>
    <row r="38" spans="2:105" s="143" customFormat="1" ht="15" customHeight="1">
      <c r="B38" s="104"/>
      <c r="C38" s="105"/>
      <c r="D38" s="105"/>
      <c r="E38" s="152"/>
      <c r="F38" s="546" t="s">
        <v>252</v>
      </c>
      <c r="G38" s="547"/>
      <c r="H38" s="548"/>
      <c r="I38" s="545" t="s">
        <v>300</v>
      </c>
      <c r="J38" s="545"/>
      <c r="K38" s="545"/>
      <c r="L38" s="545" t="s">
        <v>299</v>
      </c>
      <c r="M38" s="545"/>
      <c r="N38" s="545"/>
      <c r="O38" s="491" t="s">
        <v>298</v>
      </c>
      <c r="P38" s="491"/>
      <c r="Q38" s="491"/>
      <c r="R38" s="491"/>
      <c r="S38" s="491" t="s">
        <v>301</v>
      </c>
      <c r="T38" s="491"/>
      <c r="U38" s="491"/>
      <c r="V38" s="491"/>
      <c r="W38" s="491"/>
      <c r="X38" s="491"/>
      <c r="Y38" s="491" t="s">
        <v>302</v>
      </c>
      <c r="Z38" s="491"/>
      <c r="AA38" s="491"/>
      <c r="AB38" s="491"/>
      <c r="AC38" s="491"/>
      <c r="AD38" s="277"/>
      <c r="AE38" s="277"/>
      <c r="AF38" s="491" t="s">
        <v>295</v>
      </c>
      <c r="AG38" s="491"/>
      <c r="AH38" s="491"/>
      <c r="AI38" s="491"/>
      <c r="AJ38" s="491"/>
      <c r="AK38" s="278"/>
      <c r="AL38" s="278"/>
      <c r="AM38" s="491" t="s">
        <v>304</v>
      </c>
      <c r="AN38" s="491"/>
      <c r="AO38" s="491"/>
      <c r="AP38" s="491"/>
      <c r="AQ38" s="491"/>
      <c r="AR38" s="153"/>
      <c r="AS38" s="153"/>
      <c r="AT38" s="570" t="s">
        <v>253</v>
      </c>
      <c r="AU38" s="570"/>
      <c r="AV38" s="570"/>
      <c r="AW38" s="306"/>
      <c r="AX38" s="306"/>
      <c r="AY38" s="323"/>
      <c r="AZ38" s="306"/>
      <c r="BA38" s="110"/>
      <c r="BB38" s="12"/>
      <c r="BC38" s="146"/>
      <c r="BD38" s="546" t="s">
        <v>252</v>
      </c>
      <c r="BE38" s="548"/>
      <c r="BF38" s="490" t="s">
        <v>319</v>
      </c>
      <c r="BG38" s="490"/>
      <c r="BH38" s="490"/>
      <c r="BI38" s="490" t="s">
        <v>316</v>
      </c>
      <c r="BJ38" s="490"/>
      <c r="BK38" s="490"/>
      <c r="BL38" s="490" t="s">
        <v>324</v>
      </c>
      <c r="BM38" s="490"/>
      <c r="BN38" s="490"/>
      <c r="BO38" s="490"/>
      <c r="BP38" s="491" t="s">
        <v>301</v>
      </c>
      <c r="BQ38" s="491"/>
      <c r="BR38" s="491"/>
      <c r="BS38" s="491"/>
      <c r="BT38" s="491"/>
      <c r="BU38" s="491"/>
      <c r="BV38" s="490" t="s">
        <v>315</v>
      </c>
      <c r="BW38" s="490"/>
      <c r="BX38" s="490"/>
      <c r="BY38" s="490"/>
      <c r="BZ38" s="277"/>
      <c r="CA38" s="278"/>
      <c r="CB38" s="278"/>
      <c r="CC38" s="490" t="s">
        <v>318</v>
      </c>
      <c r="CD38" s="490"/>
      <c r="CE38" s="490"/>
      <c r="CF38" s="490"/>
      <c r="CG38" s="348"/>
      <c r="CH38" s="324"/>
      <c r="CI38" s="324"/>
      <c r="CJ38" s="490" t="s">
        <v>304</v>
      </c>
      <c r="CK38" s="490"/>
      <c r="CL38" s="490"/>
      <c r="CM38" s="490"/>
      <c r="CN38" s="501" t="s">
        <v>253</v>
      </c>
      <c r="CO38" s="502"/>
      <c r="CP38" s="502"/>
      <c r="CQ38" s="502"/>
      <c r="CR38" s="502"/>
      <c r="CS38" s="502"/>
      <c r="CT38" s="502"/>
      <c r="CU38" s="502"/>
      <c r="CV38" s="502"/>
      <c r="CW38" s="502"/>
      <c r="CX38" s="502"/>
      <c r="CY38" s="502"/>
      <c r="CZ38" s="502"/>
      <c r="DA38" s="502"/>
    </row>
    <row r="39" spans="2:105" s="143" customFormat="1" ht="18" customHeight="1">
      <c r="B39" s="104"/>
      <c r="C39" s="105"/>
      <c r="D39" s="105"/>
      <c r="E39" s="152"/>
      <c r="F39" s="549"/>
      <c r="G39" s="550"/>
      <c r="H39" s="551"/>
      <c r="I39" s="545"/>
      <c r="J39" s="545"/>
      <c r="K39" s="545"/>
      <c r="L39" s="545"/>
      <c r="M39" s="545"/>
      <c r="N39" s="545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277"/>
      <c r="AE39" s="277"/>
      <c r="AF39" s="491"/>
      <c r="AG39" s="491"/>
      <c r="AH39" s="491"/>
      <c r="AI39" s="491"/>
      <c r="AJ39" s="491"/>
      <c r="AK39" s="278"/>
      <c r="AL39" s="278"/>
      <c r="AM39" s="491"/>
      <c r="AN39" s="491"/>
      <c r="AO39" s="491"/>
      <c r="AP39" s="491"/>
      <c r="AQ39" s="491"/>
      <c r="AR39" s="153"/>
      <c r="AS39" s="153"/>
      <c r="AT39" s="571"/>
      <c r="AU39" s="571"/>
      <c r="AV39" s="571"/>
      <c r="AW39" s="154"/>
      <c r="AX39" s="155"/>
      <c r="AY39" s="325"/>
      <c r="AZ39" s="155"/>
      <c r="BA39" s="110"/>
      <c r="BB39" s="12"/>
      <c r="BC39" s="146"/>
      <c r="BD39" s="549"/>
      <c r="BE39" s="551"/>
      <c r="BF39" s="490"/>
      <c r="BG39" s="490"/>
      <c r="BH39" s="490"/>
      <c r="BI39" s="490"/>
      <c r="BJ39" s="490"/>
      <c r="BK39" s="490"/>
      <c r="BL39" s="490"/>
      <c r="BM39" s="490"/>
      <c r="BN39" s="490"/>
      <c r="BO39" s="490"/>
      <c r="BP39" s="491"/>
      <c r="BQ39" s="491"/>
      <c r="BR39" s="491"/>
      <c r="BS39" s="491"/>
      <c r="BT39" s="491"/>
      <c r="BU39" s="491"/>
      <c r="BV39" s="490"/>
      <c r="BW39" s="490"/>
      <c r="BX39" s="490"/>
      <c r="BY39" s="490"/>
      <c r="BZ39" s="277"/>
      <c r="CA39" s="278"/>
      <c r="CB39" s="278"/>
      <c r="CC39" s="490"/>
      <c r="CD39" s="490"/>
      <c r="CE39" s="490"/>
      <c r="CF39" s="490"/>
      <c r="CG39" s="348"/>
      <c r="CH39" s="324"/>
      <c r="CI39" s="324"/>
      <c r="CJ39" s="490"/>
      <c r="CK39" s="490"/>
      <c r="CL39" s="490"/>
      <c r="CM39" s="490"/>
      <c r="CN39" s="503"/>
      <c r="CO39" s="504"/>
      <c r="CP39" s="504"/>
      <c r="CQ39" s="504"/>
      <c r="CR39" s="504"/>
      <c r="CS39" s="504"/>
      <c r="CT39" s="504"/>
      <c r="CU39" s="504"/>
      <c r="CV39" s="504"/>
      <c r="CW39" s="504"/>
      <c r="CX39" s="504"/>
      <c r="CY39" s="504"/>
      <c r="CZ39" s="504"/>
      <c r="DA39" s="504"/>
    </row>
    <row r="40" spans="2:105" s="143" customFormat="1" ht="0.75" customHeight="1">
      <c r="B40" s="104"/>
      <c r="C40" s="105"/>
      <c r="D40" s="105"/>
      <c r="E40" s="152"/>
      <c r="F40" s="326"/>
      <c r="G40" s="326"/>
      <c r="H40" s="326"/>
      <c r="I40" s="327"/>
      <c r="J40" s="327"/>
      <c r="K40" s="327"/>
      <c r="L40" s="327"/>
      <c r="M40" s="327"/>
      <c r="N40" s="327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8"/>
      <c r="AE40" s="328"/>
      <c r="AF40" s="326"/>
      <c r="AG40" s="326"/>
      <c r="AH40" s="326"/>
      <c r="AI40" s="326"/>
      <c r="AJ40" s="326"/>
      <c r="AK40" s="324"/>
      <c r="AL40" s="324"/>
      <c r="AM40" s="326"/>
      <c r="AN40" s="326"/>
      <c r="AO40" s="326"/>
      <c r="AP40" s="326"/>
      <c r="AQ40" s="326"/>
      <c r="AR40" s="153"/>
      <c r="AS40" s="153"/>
      <c r="AT40" s="453"/>
      <c r="AU40" s="453"/>
      <c r="AV40" s="448"/>
      <c r="AW40" s="154"/>
      <c r="AX40" s="155"/>
      <c r="AY40" s="325"/>
      <c r="AZ40" s="155"/>
      <c r="BA40" s="110"/>
      <c r="BB40" s="12"/>
      <c r="BC40" s="146"/>
      <c r="BD40" s="329"/>
      <c r="BE40" s="329"/>
      <c r="BF40" s="142"/>
      <c r="BG40" s="142"/>
      <c r="BH40" s="142"/>
      <c r="BI40" s="142"/>
      <c r="BJ40" s="142"/>
      <c r="BK40" s="142"/>
      <c r="BL40" s="142"/>
      <c r="BM40" s="142"/>
      <c r="BN40" s="142"/>
      <c r="BO40" s="279"/>
      <c r="BP40" s="350"/>
      <c r="BQ40" s="153"/>
      <c r="BR40" s="153"/>
      <c r="BS40" s="142"/>
      <c r="BT40" s="142"/>
      <c r="BU40" s="142"/>
      <c r="BV40" s="142"/>
      <c r="BW40" s="142"/>
      <c r="BX40" s="142"/>
      <c r="BY40" s="365"/>
      <c r="BZ40" s="366"/>
      <c r="CA40" s="153"/>
      <c r="CB40" s="153"/>
      <c r="CC40" s="142"/>
      <c r="CD40" s="142"/>
      <c r="CE40" s="142"/>
      <c r="CF40" s="349"/>
      <c r="CG40" s="350"/>
      <c r="CH40" s="153"/>
      <c r="CI40" s="153"/>
      <c r="CJ40" s="329"/>
      <c r="CK40" s="142"/>
      <c r="CL40" s="142"/>
      <c r="CM40" s="349"/>
      <c r="CN40" s="350"/>
      <c r="CO40" s="153"/>
      <c r="CP40" s="153"/>
      <c r="CQ40" s="349"/>
      <c r="CR40" s="350"/>
      <c r="CS40" s="154"/>
      <c r="CT40" s="154"/>
      <c r="CU40" s="155"/>
      <c r="CV40" s="142"/>
      <c r="CW40" s="109"/>
      <c r="CX40" s="107"/>
      <c r="CY40" s="151"/>
      <c r="CZ40" s="109"/>
      <c r="DA40" s="471"/>
    </row>
    <row r="41" spans="2:105" s="143" customFormat="1" ht="18" customHeight="1">
      <c r="B41" s="104"/>
      <c r="C41" s="105"/>
      <c r="D41" s="105"/>
      <c r="E41" s="152"/>
      <c r="F41" s="326"/>
      <c r="G41" s="326"/>
      <c r="H41" s="326"/>
      <c r="I41" s="327"/>
      <c r="J41" s="327"/>
      <c r="K41" s="327"/>
      <c r="L41" s="327"/>
      <c r="M41" s="327"/>
      <c r="N41" s="327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8"/>
      <c r="AE41" s="328"/>
      <c r="AF41" s="326"/>
      <c r="AG41" s="326"/>
      <c r="AH41" s="326"/>
      <c r="AI41" s="326"/>
      <c r="AJ41" s="326"/>
      <c r="AK41" s="324"/>
      <c r="AL41" s="324"/>
      <c r="AM41" s="326"/>
      <c r="AN41" s="326"/>
      <c r="AO41" s="326"/>
      <c r="AP41" s="326"/>
      <c r="AQ41" s="326"/>
      <c r="AR41" s="153"/>
      <c r="AS41" s="153"/>
      <c r="AT41" s="453"/>
      <c r="AU41" s="453"/>
      <c r="AV41" s="448"/>
      <c r="AW41" s="154"/>
      <c r="AX41" s="155"/>
      <c r="AY41" s="325"/>
      <c r="AZ41" s="155"/>
      <c r="BA41" s="110"/>
      <c r="BB41" s="12"/>
      <c r="BC41" s="146"/>
      <c r="BD41" s="329"/>
      <c r="BE41" s="329"/>
      <c r="BF41" s="142"/>
      <c r="BG41" s="142"/>
      <c r="BH41" s="142"/>
      <c r="BI41" s="142"/>
      <c r="BJ41" s="142"/>
      <c r="BK41" s="142"/>
      <c r="BL41" s="142"/>
      <c r="BM41" s="142"/>
      <c r="BN41" s="142"/>
      <c r="BO41" s="279"/>
      <c r="BP41" s="350"/>
      <c r="BQ41" s="153"/>
      <c r="BR41" s="153"/>
      <c r="BS41" s="142"/>
      <c r="BT41" s="142"/>
      <c r="BU41" s="142"/>
      <c r="BV41" s="142"/>
      <c r="BW41" s="142"/>
      <c r="BX41" s="142"/>
      <c r="BY41" s="365"/>
      <c r="BZ41" s="366"/>
      <c r="CA41" s="153"/>
      <c r="CB41" s="153"/>
      <c r="CC41" s="142"/>
      <c r="CD41" s="142"/>
      <c r="CE41" s="142"/>
      <c r="CF41" s="349"/>
      <c r="CG41" s="350"/>
      <c r="CH41" s="153"/>
      <c r="CI41" s="153"/>
      <c r="CJ41" s="329"/>
      <c r="CK41" s="142"/>
      <c r="CL41" s="142"/>
      <c r="CM41" s="349"/>
      <c r="CN41" s="350"/>
      <c r="CO41" s="153"/>
      <c r="CP41" s="153"/>
      <c r="CQ41" s="349"/>
      <c r="CR41" s="350"/>
      <c r="CS41" s="154"/>
      <c r="CT41" s="154"/>
      <c r="CU41" s="155"/>
      <c r="CV41" s="142"/>
      <c r="CW41" s="109"/>
      <c r="CX41" s="107"/>
      <c r="CY41" s="151"/>
      <c r="CZ41" s="109"/>
      <c r="DA41" s="471"/>
    </row>
    <row r="42" spans="2:105" s="1" customFormat="1" ht="4.5" customHeight="1" thickBot="1">
      <c r="B42" s="26"/>
      <c r="C42" s="130"/>
      <c r="D42" s="130"/>
      <c r="E42" s="158"/>
      <c r="J42" s="147"/>
      <c r="K42" s="147"/>
      <c r="M42" s="147"/>
      <c r="N42" s="147"/>
      <c r="P42" s="147"/>
      <c r="Q42" s="147"/>
      <c r="S42" s="200"/>
      <c r="T42" s="200"/>
      <c r="U42" s="200"/>
      <c r="V42" s="6"/>
      <c r="W42" s="200"/>
      <c r="X42" s="200"/>
      <c r="Y42" s="6"/>
      <c r="Z42" s="200"/>
      <c r="AA42" s="200"/>
      <c r="AB42" s="6"/>
      <c r="AC42" s="200"/>
      <c r="AD42" s="200"/>
      <c r="AE42" s="200"/>
      <c r="AF42" s="6"/>
      <c r="AG42" s="200"/>
      <c r="AH42" s="200"/>
      <c r="AI42" s="6"/>
      <c r="AJ42" s="200"/>
      <c r="AK42" s="200"/>
      <c r="AL42" s="200"/>
      <c r="AM42" s="6"/>
      <c r="AN42" s="200"/>
      <c r="AO42" s="200"/>
      <c r="AP42" s="198" t="s">
        <v>250</v>
      </c>
      <c r="AQ42" s="200"/>
      <c r="AR42" s="200"/>
      <c r="AS42" s="200"/>
      <c r="AT42" s="6"/>
      <c r="AU42" s="488" t="s">
        <v>63</v>
      </c>
      <c r="AV42" s="488"/>
      <c r="AW42" s="488"/>
      <c r="AX42" s="488"/>
      <c r="AY42" s="268"/>
      <c r="AZ42" s="459"/>
      <c r="BA42" s="157"/>
      <c r="BC42" s="147"/>
      <c r="BE42" s="156" t="s">
        <v>17</v>
      </c>
      <c r="BF42" s="147"/>
      <c r="BG42" s="147"/>
      <c r="BI42" s="147"/>
      <c r="BJ42" s="147"/>
      <c r="BL42" s="147"/>
      <c r="BM42" s="147"/>
      <c r="BO42" s="268"/>
      <c r="BP42" s="199"/>
      <c r="BQ42" s="147"/>
      <c r="BS42" s="26"/>
      <c r="BT42" s="147"/>
      <c r="BV42" s="147"/>
      <c r="BW42" s="147"/>
      <c r="BY42" s="364"/>
      <c r="BZ42" s="364"/>
      <c r="CA42" s="147"/>
      <c r="CC42" s="147"/>
      <c r="CD42" s="147"/>
      <c r="CF42" s="199"/>
      <c r="CG42" s="199"/>
      <c r="CH42" s="147"/>
      <c r="CJ42" s="303"/>
      <c r="CK42" s="147"/>
      <c r="CL42" s="156"/>
      <c r="CM42" s="199"/>
      <c r="CN42" s="199"/>
      <c r="CO42" s="147"/>
      <c r="CQ42" s="449"/>
      <c r="CR42" s="449" t="s">
        <v>63</v>
      </c>
      <c r="CS42" s="449"/>
      <c r="CT42" s="449"/>
      <c r="CU42" s="157"/>
      <c r="CV42" s="145"/>
      <c r="CX42" s="144"/>
      <c r="CY42" s="26"/>
      <c r="CZ42" s="145"/>
      <c r="DA42" s="469"/>
    </row>
    <row r="43" spans="2:105" s="1" customFormat="1" ht="17.25" customHeight="1">
      <c r="B43" s="441" t="s">
        <v>17</v>
      </c>
      <c r="C43" s="441" t="s">
        <v>17</v>
      </c>
      <c r="D43" s="441" t="s">
        <v>17</v>
      </c>
      <c r="E43" s="158"/>
      <c r="F43" s="156" t="s">
        <v>17</v>
      </c>
      <c r="J43" s="147"/>
      <c r="K43" s="147"/>
      <c r="M43" s="147"/>
      <c r="N43" s="147"/>
      <c r="P43" s="147"/>
      <c r="Q43" s="147"/>
      <c r="S43" s="442" t="s">
        <v>254</v>
      </c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4"/>
      <c r="AK43" s="200"/>
      <c r="AL43" s="200"/>
      <c r="AM43" s="6"/>
      <c r="AN43" s="200"/>
      <c r="AO43" s="200"/>
      <c r="AP43" s="198" t="s">
        <v>250</v>
      </c>
      <c r="AQ43" s="200"/>
      <c r="AR43" s="200"/>
      <c r="AS43" s="200"/>
      <c r="AT43" s="6"/>
      <c r="AU43" s="488" t="s">
        <v>63</v>
      </c>
      <c r="AV43" s="488"/>
      <c r="AW43" s="488"/>
      <c r="AX43" s="488"/>
      <c r="AY43" s="488"/>
      <c r="AZ43" s="488"/>
      <c r="BA43" s="157"/>
      <c r="BC43" s="147"/>
      <c r="BD43" s="156" t="s">
        <v>17</v>
      </c>
      <c r="BE43" s="156" t="s">
        <v>18</v>
      </c>
      <c r="BF43" s="147"/>
      <c r="BG43" s="147"/>
      <c r="BI43" s="147"/>
      <c r="BJ43" s="147"/>
      <c r="BL43" s="147"/>
      <c r="BM43" s="147"/>
      <c r="BO43" s="505" t="s">
        <v>260</v>
      </c>
      <c r="BP43" s="506"/>
      <c r="BQ43" s="506"/>
      <c r="BR43" s="506"/>
      <c r="BS43" s="506"/>
      <c r="BT43" s="506"/>
      <c r="BU43" s="506"/>
      <c r="BV43" s="506"/>
      <c r="BW43" s="506"/>
      <c r="BX43" s="506"/>
      <c r="BY43" s="506"/>
      <c r="BZ43" s="506"/>
      <c r="CA43" s="506"/>
      <c r="CB43" s="506"/>
      <c r="CC43" s="506"/>
      <c r="CD43" s="506"/>
      <c r="CE43" s="506"/>
      <c r="CF43" s="507"/>
      <c r="CG43" s="199"/>
      <c r="CH43" s="147"/>
      <c r="CJ43" s="489" t="s">
        <v>250</v>
      </c>
      <c r="CK43" s="489"/>
      <c r="CL43" s="489"/>
      <c r="CM43" s="489"/>
      <c r="CN43" s="489"/>
      <c r="CO43" s="147"/>
      <c r="CP43" s="1" t="s">
        <v>63</v>
      </c>
      <c r="CQ43" s="487" t="s">
        <v>63</v>
      </c>
      <c r="CR43" s="487"/>
      <c r="CS43" s="487"/>
      <c r="CT43" s="487"/>
      <c r="CU43" s="487"/>
      <c r="CV43" s="487"/>
      <c r="CW43" s="487"/>
      <c r="CX43" s="487"/>
      <c r="CY43" s="487"/>
      <c r="CZ43" s="145"/>
      <c r="DA43" s="469"/>
    </row>
    <row r="44" spans="2:105" s="1" customFormat="1" ht="16.5" customHeight="1" thickBot="1">
      <c r="B44" s="441" t="s">
        <v>18</v>
      </c>
      <c r="C44" s="441" t="s">
        <v>18</v>
      </c>
      <c r="D44" s="441" t="s">
        <v>18</v>
      </c>
      <c r="E44" s="158"/>
      <c r="F44" s="156" t="s">
        <v>18</v>
      </c>
      <c r="J44" s="147"/>
      <c r="K44" s="147"/>
      <c r="M44" s="147"/>
      <c r="N44" s="147"/>
      <c r="P44" s="147"/>
      <c r="Q44" s="147"/>
      <c r="S44" s="565" t="s">
        <v>255</v>
      </c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7"/>
      <c r="AK44" s="200"/>
      <c r="AL44" s="200"/>
      <c r="AM44" s="6"/>
      <c r="AN44" s="200"/>
      <c r="AO44" s="200"/>
      <c r="AP44" s="198" t="s">
        <v>248</v>
      </c>
      <c r="AQ44" s="200"/>
      <c r="AR44" s="200"/>
      <c r="AS44" s="200"/>
      <c r="AT44" s="6"/>
      <c r="AU44" s="484">
        <f ca="1">TODAY()</f>
        <v>43655</v>
      </c>
      <c r="AV44" s="484"/>
      <c r="AW44" s="484"/>
      <c r="AX44" s="445"/>
      <c r="AY44" s="268"/>
      <c r="AZ44" s="464"/>
      <c r="BA44" s="157"/>
      <c r="BC44" s="147"/>
      <c r="BD44" s="156" t="s">
        <v>18</v>
      </c>
      <c r="BF44" s="147"/>
      <c r="BG44" s="147"/>
      <c r="BI44" s="147"/>
      <c r="BJ44" s="147"/>
      <c r="BL44" s="147"/>
      <c r="BM44" s="147"/>
      <c r="BO44" s="518" t="s">
        <v>255</v>
      </c>
      <c r="BP44" s="519"/>
      <c r="BQ44" s="519"/>
      <c r="BR44" s="519"/>
      <c r="BS44" s="519"/>
      <c r="BT44" s="519"/>
      <c r="BU44" s="519"/>
      <c r="BV44" s="519"/>
      <c r="BW44" s="519"/>
      <c r="BX44" s="519"/>
      <c r="BY44" s="519"/>
      <c r="BZ44" s="519"/>
      <c r="CA44" s="519"/>
      <c r="CB44" s="519"/>
      <c r="CC44" s="519"/>
      <c r="CD44" s="519"/>
      <c r="CE44" s="519"/>
      <c r="CF44" s="520"/>
      <c r="CG44" s="199"/>
      <c r="CH44" s="147"/>
      <c r="CJ44" s="489" t="s">
        <v>248</v>
      </c>
      <c r="CK44" s="489"/>
      <c r="CL44" s="489"/>
      <c r="CM44" s="489"/>
      <c r="CN44" s="489"/>
      <c r="CO44" s="320"/>
      <c r="CP44" s="321">
        <f ca="1">TODAY()</f>
        <v>43655</v>
      </c>
      <c r="CQ44" s="487">
        <v>43653</v>
      </c>
      <c r="CR44" s="487"/>
      <c r="CS44" s="487"/>
      <c r="CT44" s="487"/>
      <c r="CU44" s="487"/>
      <c r="CV44" s="487"/>
      <c r="CW44" s="487"/>
      <c r="CX44" s="487"/>
      <c r="CY44" s="487"/>
      <c r="CZ44" s="145"/>
      <c r="DA44" s="469"/>
    </row>
    <row r="45" spans="2:105" s="1" customFormat="1" ht="23.25">
      <c r="B45" s="26"/>
      <c r="C45" s="130"/>
      <c r="D45" s="130"/>
      <c r="E45" s="158"/>
      <c r="F45" s="159"/>
      <c r="J45" s="147"/>
      <c r="K45" s="147"/>
      <c r="M45" s="147"/>
      <c r="N45" s="147"/>
      <c r="P45" s="147"/>
      <c r="Q45" s="147"/>
      <c r="S45" s="205"/>
      <c r="T45" s="205"/>
      <c r="U45" s="205"/>
      <c r="V45" s="206"/>
      <c r="W45" s="205"/>
      <c r="X45" s="587" t="s">
        <v>257</v>
      </c>
      <c r="Y45" s="587"/>
      <c r="Z45" s="587"/>
      <c r="AA45" s="587"/>
      <c r="AB45" s="587"/>
      <c r="AC45" s="587"/>
      <c r="AD45" s="587"/>
      <c r="AE45" s="587"/>
      <c r="AF45" s="587"/>
      <c r="AG45" s="205"/>
      <c r="AH45" s="205"/>
      <c r="AI45" s="206"/>
      <c r="AJ45" s="205"/>
      <c r="AK45" s="200"/>
      <c r="AL45" s="200"/>
      <c r="AM45" s="6"/>
      <c r="AN45" s="200"/>
      <c r="AO45" s="200"/>
      <c r="AP45" s="198" t="s">
        <v>249</v>
      </c>
      <c r="AQ45" s="200"/>
      <c r="AR45" s="197"/>
      <c r="AS45" s="197"/>
      <c r="AT45" s="196"/>
      <c r="AU45" s="439"/>
      <c r="AV45" s="609" t="s">
        <v>301</v>
      </c>
      <c r="AW45" s="609"/>
      <c r="AX45" s="609"/>
      <c r="AY45" s="609"/>
      <c r="AZ45" s="609"/>
      <c r="BA45" s="157"/>
      <c r="BC45" s="147"/>
      <c r="BF45" s="147"/>
      <c r="BG45" s="147"/>
      <c r="BI45" s="147"/>
      <c r="BJ45" s="147"/>
      <c r="BL45" s="147"/>
      <c r="BM45" s="147"/>
      <c r="BO45" s="268"/>
      <c r="BP45" s="199"/>
      <c r="BQ45" s="147"/>
      <c r="BS45" s="26"/>
      <c r="BT45" s="438" t="s">
        <v>257</v>
      </c>
      <c r="BU45" s="438"/>
      <c r="BV45" s="438"/>
      <c r="BW45" s="438"/>
      <c r="BX45" s="438"/>
      <c r="BY45" s="438"/>
      <c r="BZ45" s="438"/>
      <c r="CA45" s="438"/>
      <c r="CB45" s="438"/>
      <c r="CC45" s="147"/>
      <c r="CD45" s="147"/>
      <c r="CF45" s="199"/>
      <c r="CG45" s="199"/>
      <c r="CH45" s="147"/>
      <c r="CJ45" s="483" t="s">
        <v>249</v>
      </c>
      <c r="CK45" s="483"/>
      <c r="CL45" s="483"/>
      <c r="CM45" s="483"/>
      <c r="CN45" s="483"/>
      <c r="CO45" s="483"/>
      <c r="CP45" s="483"/>
      <c r="CQ45" s="483"/>
      <c r="CR45" s="483"/>
      <c r="CS45" s="609" t="s">
        <v>301</v>
      </c>
      <c r="CT45" s="609"/>
      <c r="CU45" s="609"/>
      <c r="CV45" s="609"/>
      <c r="CW45" s="609"/>
      <c r="CX45" s="609"/>
      <c r="CY45" s="609"/>
      <c r="CZ45" s="609"/>
      <c r="DA45" s="469"/>
    </row>
    <row r="46" spans="2:105" s="1" customFormat="1" ht="15.75" customHeight="1">
      <c r="B46" s="556" t="s">
        <v>0</v>
      </c>
      <c r="C46" s="559" t="s">
        <v>29</v>
      </c>
      <c r="D46" s="562" t="s">
        <v>30</v>
      </c>
      <c r="E46" s="158"/>
      <c r="F46" s="553" t="s">
        <v>0</v>
      </c>
      <c r="G46" s="577" t="s">
        <v>29</v>
      </c>
      <c r="H46" s="580" t="s">
        <v>31</v>
      </c>
      <c r="I46" s="572" t="s">
        <v>13</v>
      </c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83"/>
      <c r="V46" s="508" t="s">
        <v>35</v>
      </c>
      <c r="W46" s="509"/>
      <c r="X46" s="509"/>
      <c r="Y46" s="509"/>
      <c r="Z46" s="509"/>
      <c r="AA46" s="509"/>
      <c r="AB46" s="509"/>
      <c r="AC46" s="509"/>
      <c r="AD46" s="509"/>
      <c r="AE46" s="510"/>
      <c r="AF46" s="584" t="s">
        <v>14</v>
      </c>
      <c r="AG46" s="585"/>
      <c r="AH46" s="585"/>
      <c r="AI46" s="585"/>
      <c r="AJ46" s="585"/>
      <c r="AK46" s="585"/>
      <c r="AL46" s="586"/>
      <c r="AM46" s="593" t="s">
        <v>34</v>
      </c>
      <c r="AN46" s="594"/>
      <c r="AO46" s="594"/>
      <c r="AP46" s="594"/>
      <c r="AQ46" s="594"/>
      <c r="AR46" s="594"/>
      <c r="AS46" s="595"/>
      <c r="AT46" s="511" t="s">
        <v>32</v>
      </c>
      <c r="AU46" s="512"/>
      <c r="AV46" s="512"/>
      <c r="AW46" s="513"/>
      <c r="AX46" s="592" t="s">
        <v>64</v>
      </c>
      <c r="AY46" s="528" t="s">
        <v>44</v>
      </c>
      <c r="AZ46" s="272" t="s">
        <v>72</v>
      </c>
      <c r="BA46" s="597" t="s">
        <v>19</v>
      </c>
      <c r="BB46" s="8"/>
      <c r="BC46" s="606" t="s">
        <v>0</v>
      </c>
      <c r="BD46" s="540" t="s">
        <v>29</v>
      </c>
      <c r="BE46" s="540" t="s">
        <v>31</v>
      </c>
      <c r="BF46" s="584" t="s">
        <v>305</v>
      </c>
      <c r="BG46" s="585"/>
      <c r="BH46" s="585"/>
      <c r="BI46" s="585"/>
      <c r="BJ46" s="585"/>
      <c r="BK46" s="585"/>
      <c r="BL46" s="585"/>
      <c r="BM46" s="585"/>
      <c r="BN46" s="585"/>
      <c r="BO46" s="585"/>
      <c r="BP46" s="585"/>
      <c r="BQ46" s="585"/>
      <c r="BR46" s="586"/>
      <c r="BS46" s="494" t="s">
        <v>306</v>
      </c>
      <c r="BT46" s="495"/>
      <c r="BU46" s="495"/>
      <c r="BV46" s="495"/>
      <c r="BW46" s="495"/>
      <c r="BX46" s="495"/>
      <c r="BY46" s="495"/>
      <c r="BZ46" s="495"/>
      <c r="CA46" s="495"/>
      <c r="CB46" s="496"/>
      <c r="CC46" s="494" t="s">
        <v>307</v>
      </c>
      <c r="CD46" s="495"/>
      <c r="CE46" s="495"/>
      <c r="CF46" s="495"/>
      <c r="CG46" s="495"/>
      <c r="CH46" s="495"/>
      <c r="CI46" s="496"/>
      <c r="CJ46" s="494" t="s">
        <v>15</v>
      </c>
      <c r="CK46" s="495"/>
      <c r="CL46" s="495"/>
      <c r="CM46" s="495"/>
      <c r="CN46" s="495"/>
      <c r="CO46" s="495"/>
      <c r="CP46" s="496"/>
      <c r="CQ46" s="511" t="s">
        <v>296</v>
      </c>
      <c r="CR46" s="512"/>
      <c r="CS46" s="512"/>
      <c r="CT46" s="512"/>
      <c r="CU46" s="513"/>
      <c r="CV46" s="592" t="s">
        <v>297</v>
      </c>
      <c r="CW46" s="597" t="s">
        <v>19</v>
      </c>
      <c r="CX46" s="435" t="s">
        <v>322</v>
      </c>
      <c r="CY46" s="432" t="s">
        <v>320</v>
      </c>
      <c r="CZ46" s="522" t="s">
        <v>43</v>
      </c>
      <c r="DA46" s="525" t="s">
        <v>72</v>
      </c>
    </row>
    <row r="47" spans="2:105" s="1" customFormat="1" ht="15.75" customHeight="1">
      <c r="B47" s="557"/>
      <c r="C47" s="560"/>
      <c r="D47" s="563"/>
      <c r="E47" s="106"/>
      <c r="F47" s="554"/>
      <c r="G47" s="578"/>
      <c r="H47" s="581"/>
      <c r="I47" s="574" t="s">
        <v>28</v>
      </c>
      <c r="J47" s="575"/>
      <c r="K47" s="576"/>
      <c r="L47" s="572" t="s">
        <v>20</v>
      </c>
      <c r="M47" s="573"/>
      <c r="N47" s="583"/>
      <c r="O47" s="574" t="s">
        <v>21</v>
      </c>
      <c r="P47" s="575"/>
      <c r="Q47" s="576"/>
      <c r="R47" s="574" t="s">
        <v>69</v>
      </c>
      <c r="S47" s="575"/>
      <c r="T47" s="575"/>
      <c r="U47" s="576"/>
      <c r="V47" s="600" t="s">
        <v>70</v>
      </c>
      <c r="W47" s="601"/>
      <c r="X47" s="602"/>
      <c r="Y47" s="600" t="s">
        <v>71</v>
      </c>
      <c r="Z47" s="601"/>
      <c r="AA47" s="602"/>
      <c r="AB47" s="574" t="s">
        <v>1</v>
      </c>
      <c r="AC47" s="575"/>
      <c r="AD47" s="575"/>
      <c r="AE47" s="576"/>
      <c r="AF47" s="574" t="s">
        <v>312</v>
      </c>
      <c r="AG47" s="575"/>
      <c r="AH47" s="576"/>
      <c r="AI47" s="574" t="s">
        <v>1</v>
      </c>
      <c r="AJ47" s="575"/>
      <c r="AK47" s="575"/>
      <c r="AL47" s="576"/>
      <c r="AM47" s="574" t="s">
        <v>16</v>
      </c>
      <c r="AN47" s="575"/>
      <c r="AO47" s="576"/>
      <c r="AP47" s="574" t="s">
        <v>1</v>
      </c>
      <c r="AQ47" s="575"/>
      <c r="AR47" s="575"/>
      <c r="AS47" s="576"/>
      <c r="AT47" s="514"/>
      <c r="AU47" s="515"/>
      <c r="AV47" s="515"/>
      <c r="AW47" s="516"/>
      <c r="AX47" s="531"/>
      <c r="AY47" s="529"/>
      <c r="AZ47" s="531" t="s">
        <v>310</v>
      </c>
      <c r="BA47" s="598"/>
      <c r="BB47" s="11"/>
      <c r="BC47" s="607"/>
      <c r="BD47" s="541"/>
      <c r="BE47" s="541"/>
      <c r="BF47" s="603" t="s">
        <v>23</v>
      </c>
      <c r="BG47" s="604"/>
      <c r="BH47" s="605"/>
      <c r="BI47" s="494" t="s">
        <v>25</v>
      </c>
      <c r="BJ47" s="495"/>
      <c r="BK47" s="496"/>
      <c r="BL47" s="494" t="s">
        <v>26</v>
      </c>
      <c r="BM47" s="495"/>
      <c r="BN47" s="496"/>
      <c r="BO47" s="494" t="s">
        <v>1</v>
      </c>
      <c r="BP47" s="495"/>
      <c r="BQ47" s="495"/>
      <c r="BR47" s="496"/>
      <c r="BS47" s="497" t="s">
        <v>24</v>
      </c>
      <c r="BT47" s="498"/>
      <c r="BU47" s="499"/>
      <c r="BV47" s="497" t="s">
        <v>27</v>
      </c>
      <c r="BW47" s="498"/>
      <c r="BX47" s="499"/>
      <c r="BY47" s="497" t="s">
        <v>1</v>
      </c>
      <c r="BZ47" s="498"/>
      <c r="CA47" s="498"/>
      <c r="CB47" s="499"/>
      <c r="CC47" s="497" t="s">
        <v>62</v>
      </c>
      <c r="CD47" s="499"/>
      <c r="CE47" s="55"/>
      <c r="CF47" s="497" t="s">
        <v>1</v>
      </c>
      <c r="CG47" s="498"/>
      <c r="CH47" s="498"/>
      <c r="CI47" s="499"/>
      <c r="CJ47" s="497" t="s">
        <v>10</v>
      </c>
      <c r="CK47" s="498"/>
      <c r="CL47" s="499"/>
      <c r="CM47" s="497" t="s">
        <v>1</v>
      </c>
      <c r="CN47" s="498"/>
      <c r="CO47" s="498"/>
      <c r="CP47" s="499"/>
      <c r="CQ47" s="514"/>
      <c r="CR47" s="515"/>
      <c r="CS47" s="515"/>
      <c r="CT47" s="515"/>
      <c r="CU47" s="516"/>
      <c r="CV47" s="531"/>
      <c r="CW47" s="598"/>
      <c r="CX47" s="436" t="s">
        <v>323</v>
      </c>
      <c r="CY47" s="433" t="s">
        <v>321</v>
      </c>
      <c r="CZ47" s="523"/>
      <c r="DA47" s="526"/>
    </row>
    <row r="48" spans="2:105" s="1" customFormat="1" ht="15.75" customHeight="1">
      <c r="B48" s="558"/>
      <c r="C48" s="561"/>
      <c r="D48" s="564"/>
      <c r="E48" s="106"/>
      <c r="F48" s="555"/>
      <c r="G48" s="579"/>
      <c r="H48" s="582"/>
      <c r="I48" s="455" t="s">
        <v>6</v>
      </c>
      <c r="J48" s="62" t="s">
        <v>2</v>
      </c>
      <c r="K48" s="62" t="s">
        <v>12</v>
      </c>
      <c r="L48" s="7" t="s">
        <v>6</v>
      </c>
      <c r="M48" s="62" t="s">
        <v>2</v>
      </c>
      <c r="N48" s="62" t="s">
        <v>12</v>
      </c>
      <c r="O48" s="7" t="s">
        <v>6</v>
      </c>
      <c r="P48" s="62" t="s">
        <v>2</v>
      </c>
      <c r="Q48" s="62" t="s">
        <v>12</v>
      </c>
      <c r="R48" s="7" t="s">
        <v>7</v>
      </c>
      <c r="S48" s="458" t="s">
        <v>8</v>
      </c>
      <c r="T48" s="458"/>
      <c r="U48" s="458" t="s">
        <v>12</v>
      </c>
      <c r="V48" s="454" t="s">
        <v>6</v>
      </c>
      <c r="W48" s="65" t="s">
        <v>36</v>
      </c>
      <c r="X48" s="62" t="s">
        <v>12</v>
      </c>
      <c r="Y48" s="454" t="s">
        <v>6</v>
      </c>
      <c r="Z48" s="65" t="s">
        <v>9</v>
      </c>
      <c r="AA48" s="62"/>
      <c r="AB48" s="322" t="s">
        <v>68</v>
      </c>
      <c r="AC48" s="62" t="s">
        <v>2</v>
      </c>
      <c r="AD48" s="62"/>
      <c r="AE48" s="458" t="s">
        <v>12</v>
      </c>
      <c r="AF48" s="454" t="s">
        <v>66</v>
      </c>
      <c r="AG48" s="62" t="s">
        <v>3</v>
      </c>
      <c r="AH48" s="62" t="s">
        <v>12</v>
      </c>
      <c r="AI48" s="322" t="s">
        <v>11</v>
      </c>
      <c r="AJ48" s="62" t="s">
        <v>67</v>
      </c>
      <c r="AK48" s="62"/>
      <c r="AL48" s="458" t="s">
        <v>12</v>
      </c>
      <c r="AM48" s="455" t="s">
        <v>11</v>
      </c>
      <c r="AN48" s="62" t="s">
        <v>4</v>
      </c>
      <c r="AO48" s="62" t="s">
        <v>12</v>
      </c>
      <c r="AP48" s="7" t="s">
        <v>11</v>
      </c>
      <c r="AQ48" s="62" t="s">
        <v>4</v>
      </c>
      <c r="AR48" s="62"/>
      <c r="AS48" s="62" t="s">
        <v>12</v>
      </c>
      <c r="AT48" s="455" t="s">
        <v>65</v>
      </c>
      <c r="AU48" s="458" t="s">
        <v>5</v>
      </c>
      <c r="AV48" s="400"/>
      <c r="AW48" s="65" t="s">
        <v>33</v>
      </c>
      <c r="AX48" s="532"/>
      <c r="AY48" s="530"/>
      <c r="AZ48" s="532"/>
      <c r="BA48" s="599"/>
      <c r="BB48" s="13"/>
      <c r="BC48" s="608"/>
      <c r="BD48" s="542"/>
      <c r="BE48" s="542"/>
      <c r="BF48" s="39" t="s">
        <v>6</v>
      </c>
      <c r="BG48" s="50" t="s">
        <v>2</v>
      </c>
      <c r="BH48" s="50"/>
      <c r="BI48" s="40" t="s">
        <v>6</v>
      </c>
      <c r="BJ48" s="51" t="s">
        <v>2</v>
      </c>
      <c r="BK48" s="51"/>
      <c r="BL48" s="40" t="s">
        <v>6</v>
      </c>
      <c r="BM48" s="51" t="s">
        <v>2</v>
      </c>
      <c r="BN48" s="51"/>
      <c r="BO48" s="357" t="s">
        <v>7</v>
      </c>
      <c r="BP48" s="335" t="s">
        <v>8</v>
      </c>
      <c r="BQ48" s="51"/>
      <c r="BR48" s="51"/>
      <c r="BS48" s="286" t="s">
        <v>6</v>
      </c>
      <c r="BT48" s="54" t="s">
        <v>22</v>
      </c>
      <c r="BU48" s="54"/>
      <c r="BV48" s="41" t="s">
        <v>11</v>
      </c>
      <c r="BW48" s="54" t="s">
        <v>9</v>
      </c>
      <c r="BX48" s="54"/>
      <c r="BY48" s="371" t="s">
        <v>11</v>
      </c>
      <c r="BZ48" s="372" t="s">
        <v>9</v>
      </c>
      <c r="CA48" s="54"/>
      <c r="CB48" s="54"/>
      <c r="CC48" s="42" t="s">
        <v>11</v>
      </c>
      <c r="CD48" s="54" t="s">
        <v>4</v>
      </c>
      <c r="CE48" s="54"/>
      <c r="CF48" s="369" t="s">
        <v>6</v>
      </c>
      <c r="CG48" s="370" t="s">
        <v>3</v>
      </c>
      <c r="CH48" s="54"/>
      <c r="CI48" s="54"/>
      <c r="CJ48" s="286" t="s">
        <v>11</v>
      </c>
      <c r="CK48" s="58" t="s">
        <v>4</v>
      </c>
      <c r="CL48" s="54"/>
      <c r="CM48" s="391" t="s">
        <v>11</v>
      </c>
      <c r="CN48" s="370" t="s">
        <v>4</v>
      </c>
      <c r="CO48" s="54"/>
      <c r="CP48" s="54"/>
      <c r="CQ48" s="399" t="s">
        <v>256</v>
      </c>
      <c r="CR48" s="400" t="s">
        <v>5</v>
      </c>
      <c r="CS48" s="458"/>
      <c r="CT48" s="458"/>
      <c r="CU48" s="65" t="s">
        <v>33</v>
      </c>
      <c r="CV48" s="532"/>
      <c r="CW48" s="599"/>
      <c r="CX48" s="437"/>
      <c r="CY48" s="434"/>
      <c r="CZ48" s="524"/>
      <c r="DA48" s="527"/>
    </row>
    <row r="49" spans="1:105" s="139" customFormat="1" ht="13.5" customHeight="1">
      <c r="B49" s="27">
        <v>1</v>
      </c>
      <c r="C49" s="66" t="s">
        <v>269</v>
      </c>
      <c r="D49" s="66" t="s">
        <v>244</v>
      </c>
      <c r="E49" s="174"/>
      <c r="F49" s="123">
        <v>1</v>
      </c>
      <c r="G49" s="84" t="str">
        <f t="shared" ref="G49:G79" si="178">C49</f>
        <v>أحمد شاوش</v>
      </c>
      <c r="H49" s="84" t="str">
        <f t="shared" ref="H49:H79" si="179">D49</f>
        <v>ليندة</v>
      </c>
      <c r="I49" s="86">
        <v>17.25</v>
      </c>
      <c r="J49" s="87">
        <f t="shared" ref="J49:J79" si="180">IF(I49&gt;=20,6,0)</f>
        <v>0</v>
      </c>
      <c r="K49" s="87">
        <v>1</v>
      </c>
      <c r="L49" s="88">
        <v>15</v>
      </c>
      <c r="M49" s="87">
        <f t="shared" ref="M49:M79" si="181">IF(L49=20,6,0)</f>
        <v>0</v>
      </c>
      <c r="N49" s="87">
        <v>1</v>
      </c>
      <c r="O49" s="89">
        <v>20</v>
      </c>
      <c r="P49" s="87">
        <f t="shared" ref="P49:P79" si="182">IF(O49&gt;=20,6,0)</f>
        <v>6</v>
      </c>
      <c r="Q49" s="87">
        <v>1</v>
      </c>
      <c r="R49" s="90">
        <f t="shared" ref="R49:R79" si="183">(I49+L49+O49)/6</f>
        <v>8.7083333333333339</v>
      </c>
      <c r="S49" s="91">
        <f t="shared" ref="S49:S79" si="184">IF(R49&gt;=10,18,J49+M49+P49)</f>
        <v>6</v>
      </c>
      <c r="T49" s="91">
        <f t="shared" ref="T49:T79" si="185">K49+N49+Q49</f>
        <v>3</v>
      </c>
      <c r="U49" s="91">
        <f t="shared" ref="U49:U79" si="186">IF(T49&gt;=4,2,1)</f>
        <v>1</v>
      </c>
      <c r="V49" s="89">
        <v>2.75</v>
      </c>
      <c r="W49" s="87">
        <f t="shared" ref="W49:W79" si="187">IF(V49&gt;=20,5,0)</f>
        <v>0</v>
      </c>
      <c r="X49" s="87">
        <v>1</v>
      </c>
      <c r="Y49" s="92">
        <v>14.5</v>
      </c>
      <c r="Z49" s="87">
        <f t="shared" ref="Z49:Z79" si="188">IF(Y49&gt;=20,4,0)</f>
        <v>0</v>
      </c>
      <c r="AA49" s="87">
        <v>1</v>
      </c>
      <c r="AB49" s="90">
        <f t="shared" ref="AB49:AB79" si="189">(V49+Y49)/4</f>
        <v>4.3125</v>
      </c>
      <c r="AC49" s="93">
        <f t="shared" ref="AC49:AC79" si="190">IF(AB49&gt;=10,9,W49+Z49)</f>
        <v>0</v>
      </c>
      <c r="AD49" s="93">
        <f t="shared" ref="AD49:AD79" si="191">X49+AA49</f>
        <v>2</v>
      </c>
      <c r="AE49" s="93">
        <f t="shared" ref="AE49:AE79" si="192">IF(AD49&gt;=3,2,1)</f>
        <v>1</v>
      </c>
      <c r="AF49" s="89">
        <v>10.75</v>
      </c>
      <c r="AG49" s="87">
        <f t="shared" ref="AG49:AG79" si="193">IF(AF49&gt;=10,2,0)</f>
        <v>2</v>
      </c>
      <c r="AH49" s="87">
        <v>1</v>
      </c>
      <c r="AI49" s="90">
        <f t="shared" ref="AI49:AI79" si="194">(AF49)</f>
        <v>10.75</v>
      </c>
      <c r="AJ49" s="93">
        <f t="shared" ref="AJ49:AJ79" si="195">IF(AI49&gt;=10,2,0)</f>
        <v>2</v>
      </c>
      <c r="AK49" s="93">
        <f t="shared" ref="AK49:AK79" si="196">AH49</f>
        <v>1</v>
      </c>
      <c r="AL49" s="93">
        <f t="shared" ref="AL49:AL79" si="197">IF(AK49&gt;=2,2,1)</f>
        <v>1</v>
      </c>
      <c r="AM49" s="456">
        <v>3.5</v>
      </c>
      <c r="AN49" s="87">
        <f t="shared" ref="AN49:AN79" si="198">IF(AM49&gt;=10,1,0)</f>
        <v>0</v>
      </c>
      <c r="AO49" s="87">
        <v>1</v>
      </c>
      <c r="AP49" s="90">
        <f t="shared" ref="AP49:AP79" si="199">AM49</f>
        <v>3.5</v>
      </c>
      <c r="AQ49" s="93">
        <f t="shared" ref="AQ49:AQ79" si="200">IF(AP49&gt;=10,1,0)</f>
        <v>0</v>
      </c>
      <c r="AR49" s="93">
        <f t="shared" ref="AR49:AR79" si="201">AO49</f>
        <v>1</v>
      </c>
      <c r="AS49" s="93">
        <f t="shared" ref="AS49:AS79" si="202">IF(AR49&gt;=2,2,1)</f>
        <v>1</v>
      </c>
      <c r="AT49" s="194">
        <f t="shared" ref="AT49:AT79" si="203">(I49+L49+O49+V49+Y49+AF49+AM49)/12</f>
        <v>6.979166666666667</v>
      </c>
      <c r="AU49" s="195">
        <f>IF(AY49&gt;=10,30,AQ49+AJ49+AC49+S49)</f>
        <v>8</v>
      </c>
      <c r="AV49" s="460" t="str">
        <f t="shared" ref="AV49:AV79" si="204">IF(AT49&gt;=10,"ناجح  (ة)  ",IF(AT49&lt;10,"مؤجل (ة) "))</f>
        <v xml:space="preserve">مؤجل (ة) </v>
      </c>
      <c r="AW49" s="95">
        <f t="shared" ref="AW49:AW79" si="205">AS49+AL49+AE49+U49</f>
        <v>4</v>
      </c>
      <c r="AX49" s="457" t="str">
        <f t="shared" ref="AX49:AX79" si="206">IF(AW49&gt;=5,"2  ",IF(AW49&lt;5,"1 "))</f>
        <v xml:space="preserve">1 </v>
      </c>
      <c r="AY49" s="456">
        <f t="shared" ref="AY49:AY57" si="207">(AT49+CQ49)/2</f>
        <v>9.9554924242424239</v>
      </c>
      <c r="AZ49" s="457" t="str">
        <f t="shared" ref="AZ49:AZ57" si="208">IF(AY49&gt;=10,"ناجح  (ة)  ",IF(AY49&lt;10,"مؤجل (ة) "))</f>
        <v xml:space="preserve">مؤجل (ة) </v>
      </c>
      <c r="BA49" s="138" t="s">
        <v>63</v>
      </c>
      <c r="BB49" s="12"/>
      <c r="BC49" s="98">
        <v>1</v>
      </c>
      <c r="BD49" s="99" t="str">
        <f t="shared" ref="BD49:BD80" si="209">C49</f>
        <v>أحمد شاوش</v>
      </c>
      <c r="BE49" s="99" t="str">
        <f t="shared" ref="BE49:BE80" si="210">D49</f>
        <v>ليندة</v>
      </c>
      <c r="BF49" s="100">
        <v>27.5</v>
      </c>
      <c r="BG49" s="98">
        <f t="shared" ref="BG49:BG79" si="211">IF(BF49&gt;=20,6,0)</f>
        <v>6</v>
      </c>
      <c r="BH49" s="98">
        <v>1</v>
      </c>
      <c r="BI49" s="100">
        <v>23</v>
      </c>
      <c r="BJ49" s="98">
        <f t="shared" ref="BJ49:BJ79" si="212">IF(BI49&gt;=20,6,0)</f>
        <v>6</v>
      </c>
      <c r="BK49" s="98">
        <v>1</v>
      </c>
      <c r="BL49" s="100">
        <v>29.5</v>
      </c>
      <c r="BM49" s="98">
        <f t="shared" ref="BM49:BM79" si="213">IF(BL49&gt;=20,6,0)</f>
        <v>6</v>
      </c>
      <c r="BN49" s="98">
        <v>1</v>
      </c>
      <c r="BO49" s="338">
        <f t="shared" ref="BO49:BO79" si="214">(BF49+BI49+BL49)/6</f>
        <v>13.333333333333334</v>
      </c>
      <c r="BP49" s="339">
        <f t="shared" ref="BP49:BP79" si="215">IF(BO49&gt;=10,18,BG49+BJ49+BM49)</f>
        <v>18</v>
      </c>
      <c r="BQ49" s="224">
        <f t="shared" ref="BQ49:BQ79" si="216">BH49+BK49+BN49</f>
        <v>3</v>
      </c>
      <c r="BR49" s="225">
        <f t="shared" ref="BR49:BR79" si="217">IF(BQ49&gt;=4,2,1)</f>
        <v>1</v>
      </c>
      <c r="BS49" s="300">
        <v>22.5</v>
      </c>
      <c r="BT49" s="98">
        <f t="shared" ref="BT49:BT79" si="218">IF(BS49&gt;=20,5,0)</f>
        <v>5</v>
      </c>
      <c r="BU49" s="98">
        <v>1</v>
      </c>
      <c r="BV49" s="226">
        <v>16.75</v>
      </c>
      <c r="BW49" s="227">
        <f t="shared" ref="BW49:BW79" si="219">IF(BV49&gt;=10,4,0)</f>
        <v>4</v>
      </c>
      <c r="BX49" s="227">
        <v>1</v>
      </c>
      <c r="BY49" s="377">
        <f t="shared" ref="BY49:BY79" si="220">(BS49+BV49)/3</f>
        <v>13.083333333333334</v>
      </c>
      <c r="BZ49" s="378">
        <f t="shared" ref="BZ49:BZ79" si="221">IF(BY49&gt;=10,9,BT49+BW49)</f>
        <v>9</v>
      </c>
      <c r="CA49" s="224">
        <f t="shared" ref="CA49:CA79" si="222">BU49+BX49</f>
        <v>2</v>
      </c>
      <c r="CB49" s="228">
        <f t="shared" ref="CB49:CB79" si="223">IF(CA49&gt;=3,2,1)</f>
        <v>1</v>
      </c>
      <c r="CC49" s="229">
        <v>15</v>
      </c>
      <c r="CD49" s="98">
        <f t="shared" ref="CD49:CD79" si="224">IF(CC49&gt;=10,2,0)</f>
        <v>2</v>
      </c>
      <c r="CE49" s="227">
        <v>1</v>
      </c>
      <c r="CF49" s="338">
        <f t="shared" ref="CF49:CF79" si="225">CC49</f>
        <v>15</v>
      </c>
      <c r="CG49" s="339">
        <f t="shared" ref="CG49:CG79" si="226">CD49</f>
        <v>2</v>
      </c>
      <c r="CH49" s="228">
        <f t="shared" ref="CH49:CH79" si="227">CE49</f>
        <v>1</v>
      </c>
      <c r="CI49" s="228">
        <f t="shared" ref="CI49:CI79" si="228">IF(CH49&gt;=2,2,1)</f>
        <v>1</v>
      </c>
      <c r="CJ49" s="226">
        <v>8</v>
      </c>
      <c r="CK49" s="98">
        <f t="shared" ref="CK49:CK79" si="229">IF(CJ49&gt;=10,1,0)</f>
        <v>0</v>
      </c>
      <c r="CL49" s="227">
        <v>1</v>
      </c>
      <c r="CM49" s="338">
        <f t="shared" ref="CM49:CM79" si="230">CJ49</f>
        <v>8</v>
      </c>
      <c r="CN49" s="339">
        <f t="shared" ref="CN49:CN79" si="231">CK49</f>
        <v>0</v>
      </c>
      <c r="CO49" s="228">
        <f t="shared" ref="CO49:CO79" si="232">CL49</f>
        <v>1</v>
      </c>
      <c r="CP49" s="228">
        <f t="shared" ref="CP49:CP79" si="233">IF(CO49&gt;=2,2,1)</f>
        <v>1</v>
      </c>
      <c r="CQ49" s="405">
        <f t="shared" ref="CQ49:CQ79" si="234">(BF49+BI49+BL49+BS49+BV49+CC49+CJ49)/11</f>
        <v>12.931818181818182</v>
      </c>
      <c r="CR49" s="406">
        <f>IF(CX49&gt;=10,30,BP49+BZ49+CG49+CN49)</f>
        <v>29</v>
      </c>
      <c r="CS49" s="101" t="str">
        <f t="shared" ref="CS49:CS79" si="235">IF(CQ49&gt;=10,"ناجح(ة)  ",IF(CQ49&lt;10,"مؤجل (ة) "))</f>
        <v xml:space="preserve">ناجح(ة)  </v>
      </c>
      <c r="CT49" s="101">
        <f t="shared" ref="CT49:CT79" si="236">CO49+CH49+CA49+BQ49</f>
        <v>7</v>
      </c>
      <c r="CU49" s="102">
        <f t="shared" ref="CU49:CU79" si="237">IF(CT49&gt;=8,2,1)</f>
        <v>1</v>
      </c>
      <c r="CV49" s="230" t="str">
        <f t="shared" ref="CV49:CV79" si="238">IF(CT49&gt;=8,"الدورة الثانية  ",IF(CT49&lt;8,"الدورة الأولى "))</f>
        <v xml:space="preserve">الدورة الأولى </v>
      </c>
      <c r="CW49" s="103" t="s">
        <v>63</v>
      </c>
      <c r="CX49" s="194">
        <f>(CQ49+AT49)/2</f>
        <v>9.9554924242424239</v>
      </c>
      <c r="CY49" s="195">
        <f>IF(CX49&gt;=10,60,CR49+AU49)</f>
        <v>37</v>
      </c>
      <c r="CZ49" s="457" t="s">
        <v>63</v>
      </c>
      <c r="DA49" s="472" t="str">
        <f t="shared" ref="DA49:DA80" si="239">IF(CX49&gt;=10,"ناجح(ة)  ",IF(CX49&lt;10,"مؤجل (ة) "))</f>
        <v xml:space="preserve">مؤجل (ة) </v>
      </c>
    </row>
    <row r="50" spans="1:105" s="139" customFormat="1" ht="13.5" customHeight="1">
      <c r="B50" s="27">
        <v>2</v>
      </c>
      <c r="C50" s="66" t="s">
        <v>115</v>
      </c>
      <c r="D50" s="66" t="s">
        <v>116</v>
      </c>
      <c r="E50" s="174"/>
      <c r="F50" s="123">
        <v>2</v>
      </c>
      <c r="G50" s="84" t="str">
        <f t="shared" si="178"/>
        <v xml:space="preserve">العرباوي </v>
      </c>
      <c r="H50" s="84" t="str">
        <f t="shared" si="179"/>
        <v xml:space="preserve"> نهاد</v>
      </c>
      <c r="I50" s="86">
        <v>13</v>
      </c>
      <c r="J50" s="87">
        <f t="shared" si="180"/>
        <v>0</v>
      </c>
      <c r="K50" s="87">
        <v>1</v>
      </c>
      <c r="L50" s="88">
        <v>15</v>
      </c>
      <c r="M50" s="87">
        <f t="shared" si="181"/>
        <v>0</v>
      </c>
      <c r="N50" s="87">
        <v>1</v>
      </c>
      <c r="O50" s="89">
        <v>11.5</v>
      </c>
      <c r="P50" s="87">
        <f t="shared" si="182"/>
        <v>0</v>
      </c>
      <c r="Q50" s="87">
        <v>1</v>
      </c>
      <c r="R50" s="90">
        <f t="shared" si="183"/>
        <v>6.583333333333333</v>
      </c>
      <c r="S50" s="91">
        <f t="shared" si="184"/>
        <v>0</v>
      </c>
      <c r="T50" s="91">
        <f t="shared" si="185"/>
        <v>3</v>
      </c>
      <c r="U50" s="91">
        <f t="shared" si="186"/>
        <v>1</v>
      </c>
      <c r="V50" s="89">
        <v>8.5</v>
      </c>
      <c r="W50" s="87">
        <f t="shared" si="187"/>
        <v>0</v>
      </c>
      <c r="X50" s="87">
        <v>1</v>
      </c>
      <c r="Y50" s="92">
        <v>20</v>
      </c>
      <c r="Z50" s="87">
        <f t="shared" si="188"/>
        <v>4</v>
      </c>
      <c r="AA50" s="87">
        <v>1</v>
      </c>
      <c r="AB50" s="90">
        <f t="shared" si="189"/>
        <v>7.125</v>
      </c>
      <c r="AC50" s="93">
        <f t="shared" si="190"/>
        <v>4</v>
      </c>
      <c r="AD50" s="93">
        <f t="shared" si="191"/>
        <v>2</v>
      </c>
      <c r="AE50" s="93">
        <f t="shared" si="192"/>
        <v>1</v>
      </c>
      <c r="AF50" s="89">
        <v>14.5</v>
      </c>
      <c r="AG50" s="87">
        <f t="shared" si="193"/>
        <v>2</v>
      </c>
      <c r="AH50" s="87">
        <v>1</v>
      </c>
      <c r="AI50" s="90">
        <f t="shared" si="194"/>
        <v>14.5</v>
      </c>
      <c r="AJ50" s="93">
        <f t="shared" si="195"/>
        <v>2</v>
      </c>
      <c r="AK50" s="93">
        <f t="shared" si="196"/>
        <v>1</v>
      </c>
      <c r="AL50" s="93">
        <f t="shared" si="197"/>
        <v>1</v>
      </c>
      <c r="AM50" s="456">
        <v>8.5</v>
      </c>
      <c r="AN50" s="87">
        <f t="shared" si="198"/>
        <v>0</v>
      </c>
      <c r="AO50" s="87">
        <v>1</v>
      </c>
      <c r="AP50" s="90">
        <f t="shared" si="199"/>
        <v>8.5</v>
      </c>
      <c r="AQ50" s="93">
        <f t="shared" si="200"/>
        <v>0</v>
      </c>
      <c r="AR50" s="93">
        <f t="shared" si="201"/>
        <v>1</v>
      </c>
      <c r="AS50" s="93">
        <f t="shared" si="202"/>
        <v>1</v>
      </c>
      <c r="AT50" s="194">
        <f t="shared" si="203"/>
        <v>7.583333333333333</v>
      </c>
      <c r="AU50" s="195">
        <f>IF(AY50&gt;=10,30,AQ50+AJ50+AC50+S50)</f>
        <v>6</v>
      </c>
      <c r="AV50" s="460" t="str">
        <f t="shared" si="204"/>
        <v xml:space="preserve">مؤجل (ة) </v>
      </c>
      <c r="AW50" s="95">
        <f t="shared" si="205"/>
        <v>4</v>
      </c>
      <c r="AX50" s="457" t="str">
        <f t="shared" si="206"/>
        <v xml:space="preserve">1 </v>
      </c>
      <c r="AY50" s="456">
        <f t="shared" si="207"/>
        <v>8.4848484848484844</v>
      </c>
      <c r="AZ50" s="457" t="str">
        <f t="shared" si="208"/>
        <v xml:space="preserve">مؤجل (ة) </v>
      </c>
      <c r="BA50" s="138" t="s">
        <v>63</v>
      </c>
      <c r="BB50" s="12"/>
      <c r="BC50" s="98">
        <v>1</v>
      </c>
      <c r="BD50" s="99" t="str">
        <f t="shared" si="209"/>
        <v xml:space="preserve">العرباوي </v>
      </c>
      <c r="BE50" s="99" t="str">
        <f t="shared" si="210"/>
        <v xml:space="preserve"> نهاد</v>
      </c>
      <c r="BF50" s="100">
        <v>22</v>
      </c>
      <c r="BG50" s="98">
        <f t="shared" si="211"/>
        <v>6</v>
      </c>
      <c r="BH50" s="98">
        <v>1</v>
      </c>
      <c r="BI50" s="100">
        <v>21</v>
      </c>
      <c r="BJ50" s="98">
        <f t="shared" si="212"/>
        <v>6</v>
      </c>
      <c r="BK50" s="98">
        <v>1</v>
      </c>
      <c r="BL50" s="100">
        <v>16.25</v>
      </c>
      <c r="BM50" s="98">
        <f t="shared" si="213"/>
        <v>0</v>
      </c>
      <c r="BN50" s="98">
        <v>1</v>
      </c>
      <c r="BO50" s="338">
        <f t="shared" si="214"/>
        <v>9.875</v>
      </c>
      <c r="BP50" s="339">
        <f t="shared" si="215"/>
        <v>12</v>
      </c>
      <c r="BQ50" s="224">
        <f t="shared" si="216"/>
        <v>3</v>
      </c>
      <c r="BR50" s="225">
        <f t="shared" si="217"/>
        <v>1</v>
      </c>
      <c r="BS50" s="300">
        <v>13.5</v>
      </c>
      <c r="BT50" s="98">
        <f t="shared" si="218"/>
        <v>0</v>
      </c>
      <c r="BU50" s="98">
        <v>1</v>
      </c>
      <c r="BV50" s="226">
        <v>12.25</v>
      </c>
      <c r="BW50" s="227">
        <f t="shared" si="219"/>
        <v>4</v>
      </c>
      <c r="BX50" s="227">
        <v>1</v>
      </c>
      <c r="BY50" s="377">
        <f t="shared" si="220"/>
        <v>8.5833333333333339</v>
      </c>
      <c r="BZ50" s="378">
        <f t="shared" si="221"/>
        <v>4</v>
      </c>
      <c r="CA50" s="224">
        <f t="shared" si="222"/>
        <v>2</v>
      </c>
      <c r="CB50" s="228">
        <f t="shared" si="223"/>
        <v>1</v>
      </c>
      <c r="CC50" s="229">
        <v>7.75</v>
      </c>
      <c r="CD50" s="98">
        <f t="shared" si="224"/>
        <v>0</v>
      </c>
      <c r="CE50" s="227">
        <v>1</v>
      </c>
      <c r="CF50" s="338">
        <f t="shared" si="225"/>
        <v>7.75</v>
      </c>
      <c r="CG50" s="339">
        <f t="shared" si="226"/>
        <v>0</v>
      </c>
      <c r="CH50" s="228">
        <f t="shared" si="227"/>
        <v>1</v>
      </c>
      <c r="CI50" s="228">
        <f t="shared" si="228"/>
        <v>1</v>
      </c>
      <c r="CJ50" s="226">
        <v>10.5</v>
      </c>
      <c r="CK50" s="98">
        <f t="shared" si="229"/>
        <v>1</v>
      </c>
      <c r="CL50" s="227">
        <v>1</v>
      </c>
      <c r="CM50" s="338">
        <f t="shared" si="230"/>
        <v>10.5</v>
      </c>
      <c r="CN50" s="339">
        <f t="shared" si="231"/>
        <v>1</v>
      </c>
      <c r="CO50" s="228">
        <f t="shared" si="232"/>
        <v>1</v>
      </c>
      <c r="CP50" s="228">
        <f t="shared" si="233"/>
        <v>1</v>
      </c>
      <c r="CQ50" s="405">
        <f t="shared" si="234"/>
        <v>9.3863636363636367</v>
      </c>
      <c r="CR50" s="406">
        <f>IF(CX50&gt;=10,30,BP50+BZ50+CG50+CN50)</f>
        <v>17</v>
      </c>
      <c r="CS50" s="101" t="str">
        <f t="shared" si="235"/>
        <v xml:space="preserve">مؤجل (ة) </v>
      </c>
      <c r="CT50" s="101">
        <f t="shared" si="236"/>
        <v>7</v>
      </c>
      <c r="CU50" s="102">
        <f t="shared" si="237"/>
        <v>1</v>
      </c>
      <c r="CV50" s="230" t="str">
        <f t="shared" si="238"/>
        <v xml:space="preserve">الدورة الأولى </v>
      </c>
      <c r="CW50" s="103" t="s">
        <v>63</v>
      </c>
      <c r="CX50" s="194">
        <f>(CQ50+AT50)/2</f>
        <v>8.4848484848484844</v>
      </c>
      <c r="CY50" s="195">
        <f>IF(CX50&gt;=10,60,CR50+AU50)</f>
        <v>23</v>
      </c>
      <c r="CZ50" s="457" t="s">
        <v>63</v>
      </c>
      <c r="DA50" s="472" t="str">
        <f t="shared" si="239"/>
        <v xml:space="preserve">مؤجل (ة) </v>
      </c>
    </row>
    <row r="51" spans="1:105" s="45" customFormat="1" ht="13.5" customHeight="1">
      <c r="B51" s="47">
        <v>3</v>
      </c>
      <c r="C51" s="284" t="s">
        <v>263</v>
      </c>
      <c r="D51" s="85" t="s">
        <v>264</v>
      </c>
      <c r="E51" s="174"/>
      <c r="F51" s="123">
        <v>3</v>
      </c>
      <c r="G51" s="24" t="str">
        <f t="shared" si="178"/>
        <v>أوهيبة</v>
      </c>
      <c r="H51" s="24" t="str">
        <f t="shared" si="179"/>
        <v xml:space="preserve">مريم </v>
      </c>
      <c r="I51" s="9">
        <v>25.25</v>
      </c>
      <c r="J51" s="62">
        <f t="shared" si="180"/>
        <v>6</v>
      </c>
      <c r="K51" s="62">
        <v>1</v>
      </c>
      <c r="L51" s="14">
        <v>16.5</v>
      </c>
      <c r="M51" s="62">
        <f t="shared" si="181"/>
        <v>0</v>
      </c>
      <c r="N51" s="62">
        <v>1</v>
      </c>
      <c r="O51" s="7">
        <v>16.5</v>
      </c>
      <c r="P51" s="62">
        <f t="shared" si="182"/>
        <v>0</v>
      </c>
      <c r="Q51" s="62">
        <v>1</v>
      </c>
      <c r="R51" s="4">
        <f t="shared" si="183"/>
        <v>9.7083333333333339</v>
      </c>
      <c r="S51" s="63">
        <f t="shared" si="184"/>
        <v>6</v>
      </c>
      <c r="T51" s="63">
        <f t="shared" si="185"/>
        <v>3</v>
      </c>
      <c r="U51" s="63">
        <f t="shared" si="186"/>
        <v>1</v>
      </c>
      <c r="V51" s="89">
        <v>9.75</v>
      </c>
      <c r="W51" s="62">
        <f t="shared" si="187"/>
        <v>0</v>
      </c>
      <c r="X51" s="62">
        <v>1</v>
      </c>
      <c r="Y51" s="10">
        <v>17</v>
      </c>
      <c r="Z51" s="62">
        <f t="shared" si="188"/>
        <v>0</v>
      </c>
      <c r="AA51" s="62">
        <v>1</v>
      </c>
      <c r="AB51" s="4">
        <f t="shared" si="189"/>
        <v>6.6875</v>
      </c>
      <c r="AC51" s="64">
        <f t="shared" si="190"/>
        <v>0</v>
      </c>
      <c r="AD51" s="64">
        <f t="shared" si="191"/>
        <v>2</v>
      </c>
      <c r="AE51" s="64">
        <f t="shared" si="192"/>
        <v>1</v>
      </c>
      <c r="AF51" s="7">
        <v>10</v>
      </c>
      <c r="AG51" s="62">
        <f t="shared" si="193"/>
        <v>2</v>
      </c>
      <c r="AH51" s="62">
        <v>1</v>
      </c>
      <c r="AI51" s="4">
        <f t="shared" si="194"/>
        <v>10</v>
      </c>
      <c r="AJ51" s="64">
        <f t="shared" si="195"/>
        <v>2</v>
      </c>
      <c r="AK51" s="64">
        <f t="shared" si="196"/>
        <v>1</v>
      </c>
      <c r="AL51" s="64">
        <f t="shared" si="197"/>
        <v>1</v>
      </c>
      <c r="AM51" s="455">
        <v>8</v>
      </c>
      <c r="AN51" s="62">
        <f t="shared" si="198"/>
        <v>0</v>
      </c>
      <c r="AO51" s="62">
        <v>1</v>
      </c>
      <c r="AP51" s="4">
        <f t="shared" si="199"/>
        <v>8</v>
      </c>
      <c r="AQ51" s="64">
        <f t="shared" si="200"/>
        <v>0</v>
      </c>
      <c r="AR51" s="64">
        <f t="shared" si="201"/>
        <v>1</v>
      </c>
      <c r="AS51" s="64">
        <f t="shared" si="202"/>
        <v>1</v>
      </c>
      <c r="AT51" s="454">
        <f t="shared" si="203"/>
        <v>8.5833333333333339</v>
      </c>
      <c r="AU51" s="65">
        <f>IF(AY51&gt;=10,30,AQ51+AJ51+AC51+S51)</f>
        <v>8</v>
      </c>
      <c r="AV51" s="400" t="str">
        <f t="shared" si="204"/>
        <v xml:space="preserve">مؤجل (ة) </v>
      </c>
      <c r="AW51" s="59">
        <f t="shared" si="205"/>
        <v>4</v>
      </c>
      <c r="AX51" s="452" t="str">
        <f t="shared" si="206"/>
        <v xml:space="preserve">1 </v>
      </c>
      <c r="AY51" s="455">
        <f t="shared" si="207"/>
        <v>9.1439393939393945</v>
      </c>
      <c r="AZ51" s="452" t="str">
        <f t="shared" si="208"/>
        <v xml:space="preserve">مؤجل (ة) </v>
      </c>
      <c r="BA51" s="450" t="s">
        <v>63</v>
      </c>
      <c r="BB51" s="12"/>
      <c r="BC51" s="451">
        <v>2</v>
      </c>
      <c r="BD51" s="447" t="str">
        <f t="shared" si="209"/>
        <v>أوهيبة</v>
      </c>
      <c r="BE51" s="447" t="str">
        <f t="shared" si="210"/>
        <v xml:space="preserve">مريم </v>
      </c>
      <c r="BF51" s="15">
        <v>21.5</v>
      </c>
      <c r="BG51" s="451">
        <f t="shared" si="211"/>
        <v>6</v>
      </c>
      <c r="BH51" s="451">
        <v>1</v>
      </c>
      <c r="BI51" s="15">
        <v>24</v>
      </c>
      <c r="BJ51" s="451">
        <f t="shared" si="212"/>
        <v>6</v>
      </c>
      <c r="BK51" s="451">
        <v>1</v>
      </c>
      <c r="BL51" s="15">
        <v>20</v>
      </c>
      <c r="BM51" s="451">
        <f t="shared" si="213"/>
        <v>6</v>
      </c>
      <c r="BN51" s="451">
        <v>1</v>
      </c>
      <c r="BO51" s="336">
        <f t="shared" si="214"/>
        <v>10.916666666666666</v>
      </c>
      <c r="BP51" s="337">
        <f t="shared" si="215"/>
        <v>18</v>
      </c>
      <c r="BQ51" s="208">
        <f t="shared" si="216"/>
        <v>3</v>
      </c>
      <c r="BR51" s="209">
        <f t="shared" si="217"/>
        <v>1</v>
      </c>
      <c r="BS51" s="297">
        <v>13.5</v>
      </c>
      <c r="BT51" s="451">
        <f t="shared" si="218"/>
        <v>0</v>
      </c>
      <c r="BU51" s="451">
        <v>1</v>
      </c>
      <c r="BV51" s="210">
        <v>14.25</v>
      </c>
      <c r="BW51" s="211">
        <f t="shared" si="219"/>
        <v>4</v>
      </c>
      <c r="BX51" s="211">
        <v>1</v>
      </c>
      <c r="BY51" s="373">
        <f t="shared" si="220"/>
        <v>9.25</v>
      </c>
      <c r="BZ51" s="374">
        <f t="shared" si="221"/>
        <v>4</v>
      </c>
      <c r="CA51" s="208">
        <f t="shared" si="222"/>
        <v>2</v>
      </c>
      <c r="CB51" s="212">
        <f t="shared" si="223"/>
        <v>1</v>
      </c>
      <c r="CC51" s="213">
        <v>7</v>
      </c>
      <c r="CD51" s="451">
        <f t="shared" si="224"/>
        <v>0</v>
      </c>
      <c r="CE51" s="211">
        <v>1</v>
      </c>
      <c r="CF51" s="336">
        <f t="shared" si="225"/>
        <v>7</v>
      </c>
      <c r="CG51" s="337">
        <f t="shared" si="226"/>
        <v>0</v>
      </c>
      <c r="CH51" s="212">
        <f t="shared" si="227"/>
        <v>1</v>
      </c>
      <c r="CI51" s="212">
        <f t="shared" si="228"/>
        <v>1</v>
      </c>
      <c r="CJ51" s="210">
        <v>6.5</v>
      </c>
      <c r="CK51" s="451">
        <f t="shared" si="229"/>
        <v>0</v>
      </c>
      <c r="CL51" s="211">
        <v>1</v>
      </c>
      <c r="CM51" s="336">
        <f t="shared" si="230"/>
        <v>6.5</v>
      </c>
      <c r="CN51" s="337">
        <f t="shared" si="231"/>
        <v>0</v>
      </c>
      <c r="CO51" s="212">
        <f t="shared" si="232"/>
        <v>1</v>
      </c>
      <c r="CP51" s="212">
        <f t="shared" si="233"/>
        <v>1</v>
      </c>
      <c r="CQ51" s="401">
        <f t="shared" si="234"/>
        <v>9.704545454545455</v>
      </c>
      <c r="CR51" s="402">
        <f>IF(CX51&gt;=10,30,BP51+BZ51+CG51+CN51)</f>
        <v>22</v>
      </c>
      <c r="CS51" s="56" t="str">
        <f t="shared" si="235"/>
        <v xml:space="preserve">مؤجل (ة) </v>
      </c>
      <c r="CT51" s="56">
        <f t="shared" si="236"/>
        <v>7</v>
      </c>
      <c r="CU51" s="60">
        <f t="shared" si="237"/>
        <v>1</v>
      </c>
      <c r="CV51" s="231" t="str">
        <f t="shared" si="238"/>
        <v xml:space="preserve">الدورة الأولى </v>
      </c>
      <c r="CW51" s="34" t="s">
        <v>63</v>
      </c>
      <c r="CX51" s="454">
        <f>(CQ51+AT51)/2</f>
        <v>9.1439393939393945</v>
      </c>
      <c r="CY51" s="65">
        <f>IF(CX51&gt;=10,60,CR51+AU51)</f>
        <v>30</v>
      </c>
      <c r="CZ51" s="452" t="s">
        <v>63</v>
      </c>
      <c r="DA51" s="465" t="str">
        <f t="shared" si="239"/>
        <v xml:space="preserve">مؤجل (ة) </v>
      </c>
    </row>
    <row r="52" spans="1:105" s="45" customFormat="1" ht="13.5" customHeight="1">
      <c r="B52" s="47">
        <v>4</v>
      </c>
      <c r="C52" s="66" t="s">
        <v>117</v>
      </c>
      <c r="D52" s="66" t="s">
        <v>51</v>
      </c>
      <c r="E52" s="152"/>
      <c r="F52" s="123">
        <v>4</v>
      </c>
      <c r="G52" s="24" t="str">
        <f t="shared" si="178"/>
        <v>براهيمي</v>
      </c>
      <c r="H52" s="24" t="str">
        <f t="shared" si="179"/>
        <v xml:space="preserve"> ايمان</v>
      </c>
      <c r="I52" s="9">
        <v>14.5</v>
      </c>
      <c r="J52" s="62">
        <f t="shared" si="180"/>
        <v>0</v>
      </c>
      <c r="K52" s="62">
        <v>1</v>
      </c>
      <c r="L52" s="14">
        <v>20</v>
      </c>
      <c r="M52" s="62">
        <f t="shared" si="181"/>
        <v>6</v>
      </c>
      <c r="N52" s="62">
        <v>1</v>
      </c>
      <c r="O52" s="7">
        <v>14</v>
      </c>
      <c r="P52" s="62">
        <f t="shared" si="182"/>
        <v>0</v>
      </c>
      <c r="Q52" s="62">
        <v>1</v>
      </c>
      <c r="R52" s="4">
        <f t="shared" si="183"/>
        <v>8.0833333333333339</v>
      </c>
      <c r="S52" s="63">
        <f t="shared" si="184"/>
        <v>6</v>
      </c>
      <c r="T52" s="63">
        <f t="shared" si="185"/>
        <v>3</v>
      </c>
      <c r="U52" s="63">
        <f t="shared" si="186"/>
        <v>1</v>
      </c>
      <c r="V52" s="89">
        <v>10.25</v>
      </c>
      <c r="W52" s="62">
        <f t="shared" si="187"/>
        <v>0</v>
      </c>
      <c r="X52" s="62">
        <v>1</v>
      </c>
      <c r="Y52" s="187"/>
      <c r="Z52" s="62">
        <f t="shared" si="188"/>
        <v>0</v>
      </c>
      <c r="AA52" s="62">
        <v>1</v>
      </c>
      <c r="AB52" s="4">
        <f t="shared" si="189"/>
        <v>2.5625</v>
      </c>
      <c r="AC52" s="64">
        <f t="shared" si="190"/>
        <v>0</v>
      </c>
      <c r="AD52" s="64">
        <f t="shared" si="191"/>
        <v>2</v>
      </c>
      <c r="AE52" s="64">
        <f t="shared" si="192"/>
        <v>1</v>
      </c>
      <c r="AF52" s="7">
        <v>9</v>
      </c>
      <c r="AG52" s="62">
        <f t="shared" si="193"/>
        <v>0</v>
      </c>
      <c r="AH52" s="62">
        <v>1</v>
      </c>
      <c r="AI52" s="4">
        <f t="shared" si="194"/>
        <v>9</v>
      </c>
      <c r="AJ52" s="64">
        <f t="shared" si="195"/>
        <v>0</v>
      </c>
      <c r="AK52" s="64">
        <f t="shared" si="196"/>
        <v>1</v>
      </c>
      <c r="AL52" s="64">
        <f t="shared" si="197"/>
        <v>1</v>
      </c>
      <c r="AM52" s="455">
        <v>11</v>
      </c>
      <c r="AN52" s="62">
        <f t="shared" si="198"/>
        <v>1</v>
      </c>
      <c r="AO52" s="62">
        <v>1</v>
      </c>
      <c r="AP52" s="4">
        <f t="shared" si="199"/>
        <v>11</v>
      </c>
      <c r="AQ52" s="64">
        <f t="shared" si="200"/>
        <v>1</v>
      </c>
      <c r="AR52" s="64">
        <f t="shared" si="201"/>
        <v>1</v>
      </c>
      <c r="AS52" s="64">
        <f t="shared" si="202"/>
        <v>1</v>
      </c>
      <c r="AT52" s="454">
        <f t="shared" si="203"/>
        <v>6.5625</v>
      </c>
      <c r="AU52" s="65">
        <f>IF(AY52&gt;=10,30,AQ52+AJ52+AC52+S52)</f>
        <v>7</v>
      </c>
      <c r="AV52" s="400" t="str">
        <f t="shared" si="204"/>
        <v xml:space="preserve">مؤجل (ة) </v>
      </c>
      <c r="AW52" s="59">
        <f t="shared" si="205"/>
        <v>4</v>
      </c>
      <c r="AX52" s="452" t="str">
        <f t="shared" si="206"/>
        <v xml:space="preserve">1 </v>
      </c>
      <c r="AY52" s="455">
        <f t="shared" si="207"/>
        <v>7.8153409090909092</v>
      </c>
      <c r="AZ52" s="452" t="str">
        <f t="shared" si="208"/>
        <v xml:space="preserve">مؤجل (ة) </v>
      </c>
      <c r="BA52" s="450" t="s">
        <v>63</v>
      </c>
      <c r="BB52" s="12"/>
      <c r="BC52" s="49">
        <v>2</v>
      </c>
      <c r="BD52" s="447" t="str">
        <f t="shared" si="209"/>
        <v>براهيمي</v>
      </c>
      <c r="BE52" s="447" t="str">
        <f t="shared" si="210"/>
        <v xml:space="preserve"> ايمان</v>
      </c>
      <c r="BF52" s="214">
        <v>26</v>
      </c>
      <c r="BG52" s="451">
        <f t="shared" si="211"/>
        <v>6</v>
      </c>
      <c r="BH52" s="215">
        <v>1</v>
      </c>
      <c r="BI52" s="214">
        <v>20</v>
      </c>
      <c r="BJ52" s="451">
        <f t="shared" si="212"/>
        <v>6</v>
      </c>
      <c r="BK52" s="215">
        <v>1</v>
      </c>
      <c r="BL52" s="214">
        <v>6.25</v>
      </c>
      <c r="BM52" s="451">
        <f t="shared" si="213"/>
        <v>0</v>
      </c>
      <c r="BN52" s="215">
        <v>1</v>
      </c>
      <c r="BO52" s="358">
        <f t="shared" si="214"/>
        <v>8.7083333333333339</v>
      </c>
      <c r="BP52" s="345">
        <f t="shared" si="215"/>
        <v>12</v>
      </c>
      <c r="BQ52" s="216">
        <f t="shared" si="216"/>
        <v>3</v>
      </c>
      <c r="BR52" s="216">
        <f t="shared" si="217"/>
        <v>1</v>
      </c>
      <c r="BS52" s="298">
        <v>11.5</v>
      </c>
      <c r="BT52" s="451">
        <f t="shared" si="218"/>
        <v>0</v>
      </c>
      <c r="BU52" s="215">
        <v>1</v>
      </c>
      <c r="BV52" s="214">
        <v>14.75</v>
      </c>
      <c r="BW52" s="211">
        <f t="shared" si="219"/>
        <v>4</v>
      </c>
      <c r="BX52" s="215">
        <v>1</v>
      </c>
      <c r="BY52" s="379">
        <f t="shared" si="220"/>
        <v>8.75</v>
      </c>
      <c r="BZ52" s="380">
        <f t="shared" si="221"/>
        <v>4</v>
      </c>
      <c r="CA52" s="216">
        <f t="shared" si="222"/>
        <v>2</v>
      </c>
      <c r="CB52" s="216">
        <f t="shared" si="223"/>
        <v>1</v>
      </c>
      <c r="CC52" s="217">
        <v>14</v>
      </c>
      <c r="CD52" s="451">
        <f t="shared" si="224"/>
        <v>2</v>
      </c>
      <c r="CE52" s="211">
        <v>1</v>
      </c>
      <c r="CF52" s="344">
        <f t="shared" si="225"/>
        <v>14</v>
      </c>
      <c r="CG52" s="345">
        <f t="shared" si="226"/>
        <v>2</v>
      </c>
      <c r="CH52" s="216">
        <f t="shared" si="227"/>
        <v>1</v>
      </c>
      <c r="CI52" s="216">
        <f t="shared" si="228"/>
        <v>1</v>
      </c>
      <c r="CJ52" s="287">
        <v>7.25</v>
      </c>
      <c r="CK52" s="451">
        <f t="shared" si="229"/>
        <v>0</v>
      </c>
      <c r="CL52" s="211">
        <v>1</v>
      </c>
      <c r="CM52" s="336">
        <f t="shared" si="230"/>
        <v>7.25</v>
      </c>
      <c r="CN52" s="337">
        <f t="shared" si="231"/>
        <v>0</v>
      </c>
      <c r="CO52" s="212">
        <f t="shared" si="232"/>
        <v>1</v>
      </c>
      <c r="CP52" s="212">
        <f t="shared" si="233"/>
        <v>1</v>
      </c>
      <c r="CQ52" s="401">
        <f t="shared" si="234"/>
        <v>9.0681818181818183</v>
      </c>
      <c r="CR52" s="402">
        <f>IF(CX52&gt;=10,30,BP52+BZ52+CG52+CN52)</f>
        <v>18</v>
      </c>
      <c r="CS52" s="56" t="str">
        <f t="shared" si="235"/>
        <v xml:space="preserve">مؤجل (ة) </v>
      </c>
      <c r="CT52" s="56">
        <f t="shared" si="236"/>
        <v>7</v>
      </c>
      <c r="CU52" s="60">
        <f t="shared" si="237"/>
        <v>1</v>
      </c>
      <c r="CV52" s="231" t="str">
        <f t="shared" si="238"/>
        <v xml:space="preserve">الدورة الأولى </v>
      </c>
      <c r="CW52" s="34" t="s">
        <v>63</v>
      </c>
      <c r="CX52" s="454">
        <f>(CQ52+AT52)/2</f>
        <v>7.8153409090909092</v>
      </c>
      <c r="CY52" s="65">
        <f>IF(CX52&gt;=10,60,CR52+AU52)</f>
        <v>25</v>
      </c>
      <c r="CZ52" s="452" t="s">
        <v>63</v>
      </c>
      <c r="DA52" s="465" t="str">
        <f t="shared" si="239"/>
        <v xml:space="preserve">مؤجل (ة) </v>
      </c>
    </row>
    <row r="53" spans="1:105" s="45" customFormat="1" ht="13.5" customHeight="1">
      <c r="B53" s="47">
        <v>5</v>
      </c>
      <c r="C53" s="132" t="s">
        <v>118</v>
      </c>
      <c r="D53" s="132" t="s">
        <v>119</v>
      </c>
      <c r="E53" s="152"/>
      <c r="F53" s="123">
        <v>5</v>
      </c>
      <c r="G53" s="24" t="str">
        <f t="shared" si="178"/>
        <v>بركوس</v>
      </c>
      <c r="H53" s="24" t="str">
        <f t="shared" si="179"/>
        <v>فؤاد</v>
      </c>
      <c r="I53" s="9">
        <v>10</v>
      </c>
      <c r="J53" s="62">
        <f t="shared" si="180"/>
        <v>0</v>
      </c>
      <c r="K53" s="62">
        <v>1</v>
      </c>
      <c r="L53" s="14">
        <v>14.25</v>
      </c>
      <c r="M53" s="62">
        <f t="shared" si="181"/>
        <v>0</v>
      </c>
      <c r="N53" s="62">
        <v>1</v>
      </c>
      <c r="O53" s="7">
        <v>15.5</v>
      </c>
      <c r="P53" s="62">
        <f t="shared" si="182"/>
        <v>0</v>
      </c>
      <c r="Q53" s="62">
        <v>1</v>
      </c>
      <c r="R53" s="4">
        <f t="shared" si="183"/>
        <v>6.625</v>
      </c>
      <c r="S53" s="63">
        <f t="shared" si="184"/>
        <v>0</v>
      </c>
      <c r="T53" s="63">
        <f t="shared" si="185"/>
        <v>3</v>
      </c>
      <c r="U53" s="63">
        <f t="shared" si="186"/>
        <v>1</v>
      </c>
      <c r="V53" s="89">
        <v>15</v>
      </c>
      <c r="W53" s="62">
        <f t="shared" si="187"/>
        <v>0</v>
      </c>
      <c r="X53" s="62">
        <v>1</v>
      </c>
      <c r="Y53" s="10">
        <v>13</v>
      </c>
      <c r="Z53" s="62">
        <f t="shared" si="188"/>
        <v>0</v>
      </c>
      <c r="AA53" s="62">
        <v>1</v>
      </c>
      <c r="AB53" s="4">
        <f t="shared" si="189"/>
        <v>7</v>
      </c>
      <c r="AC53" s="64">
        <f t="shared" si="190"/>
        <v>0</v>
      </c>
      <c r="AD53" s="64">
        <f t="shared" si="191"/>
        <v>2</v>
      </c>
      <c r="AE53" s="64">
        <f t="shared" si="192"/>
        <v>1</v>
      </c>
      <c r="AF53" s="7">
        <v>10.75</v>
      </c>
      <c r="AG53" s="62">
        <f t="shared" si="193"/>
        <v>2</v>
      </c>
      <c r="AH53" s="62">
        <v>1</v>
      </c>
      <c r="AI53" s="4">
        <f t="shared" si="194"/>
        <v>10.75</v>
      </c>
      <c r="AJ53" s="64">
        <f t="shared" si="195"/>
        <v>2</v>
      </c>
      <c r="AK53" s="64">
        <f t="shared" si="196"/>
        <v>1</v>
      </c>
      <c r="AL53" s="64">
        <f t="shared" si="197"/>
        <v>1</v>
      </c>
      <c r="AM53" s="455">
        <v>7</v>
      </c>
      <c r="AN53" s="62">
        <f t="shared" si="198"/>
        <v>0</v>
      </c>
      <c r="AO53" s="62">
        <v>1</v>
      </c>
      <c r="AP53" s="4">
        <f t="shared" si="199"/>
        <v>7</v>
      </c>
      <c r="AQ53" s="64">
        <f t="shared" si="200"/>
        <v>0</v>
      </c>
      <c r="AR53" s="64">
        <f t="shared" si="201"/>
        <v>1</v>
      </c>
      <c r="AS53" s="64">
        <f t="shared" si="202"/>
        <v>1</v>
      </c>
      <c r="AT53" s="454">
        <f t="shared" si="203"/>
        <v>7.125</v>
      </c>
      <c r="AU53" s="65">
        <f>IF(AY53&gt;=10,30,AQ53+AJ53+AC53+S53)</f>
        <v>2</v>
      </c>
      <c r="AV53" s="400" t="str">
        <f t="shared" si="204"/>
        <v xml:space="preserve">مؤجل (ة) </v>
      </c>
      <c r="AW53" s="59">
        <f t="shared" si="205"/>
        <v>4</v>
      </c>
      <c r="AX53" s="452" t="str">
        <f t="shared" si="206"/>
        <v xml:space="preserve">1 </v>
      </c>
      <c r="AY53" s="455">
        <f t="shared" si="207"/>
        <v>8.5965909090909101</v>
      </c>
      <c r="AZ53" s="452" t="str">
        <f t="shared" si="208"/>
        <v xml:space="preserve">مؤجل (ة) </v>
      </c>
      <c r="BA53" s="450" t="s">
        <v>63</v>
      </c>
      <c r="BB53" s="12"/>
      <c r="BC53" s="451">
        <v>3</v>
      </c>
      <c r="BD53" s="447" t="str">
        <f t="shared" si="209"/>
        <v>بركوس</v>
      </c>
      <c r="BE53" s="447" t="str">
        <f t="shared" si="210"/>
        <v>فؤاد</v>
      </c>
      <c r="BF53" s="214">
        <v>25</v>
      </c>
      <c r="BG53" s="451">
        <f t="shared" si="211"/>
        <v>6</v>
      </c>
      <c r="BH53" s="215">
        <v>1</v>
      </c>
      <c r="BI53" s="214">
        <v>19</v>
      </c>
      <c r="BJ53" s="451">
        <f t="shared" si="212"/>
        <v>0</v>
      </c>
      <c r="BK53" s="215">
        <v>1</v>
      </c>
      <c r="BL53" s="214">
        <v>20</v>
      </c>
      <c r="BM53" s="451">
        <f t="shared" si="213"/>
        <v>6</v>
      </c>
      <c r="BN53" s="215">
        <v>1</v>
      </c>
      <c r="BO53" s="358">
        <f t="shared" si="214"/>
        <v>10.666666666666666</v>
      </c>
      <c r="BP53" s="345">
        <f t="shared" si="215"/>
        <v>18</v>
      </c>
      <c r="BQ53" s="216">
        <f t="shared" si="216"/>
        <v>3</v>
      </c>
      <c r="BR53" s="216">
        <f t="shared" si="217"/>
        <v>1</v>
      </c>
      <c r="BS53" s="298">
        <v>17.75</v>
      </c>
      <c r="BT53" s="451">
        <f t="shared" si="218"/>
        <v>0</v>
      </c>
      <c r="BU53" s="215">
        <v>1</v>
      </c>
      <c r="BV53" s="214">
        <v>13.25</v>
      </c>
      <c r="BW53" s="211">
        <f t="shared" si="219"/>
        <v>4</v>
      </c>
      <c r="BX53" s="215">
        <v>1</v>
      </c>
      <c r="BY53" s="379">
        <f t="shared" si="220"/>
        <v>10.333333333333334</v>
      </c>
      <c r="BZ53" s="380">
        <f t="shared" si="221"/>
        <v>9</v>
      </c>
      <c r="CA53" s="216">
        <f t="shared" si="222"/>
        <v>2</v>
      </c>
      <c r="CB53" s="216">
        <f t="shared" si="223"/>
        <v>1</v>
      </c>
      <c r="CC53" s="217">
        <v>9.25</v>
      </c>
      <c r="CD53" s="451">
        <f t="shared" si="224"/>
        <v>0</v>
      </c>
      <c r="CE53" s="211">
        <v>1</v>
      </c>
      <c r="CF53" s="344">
        <f t="shared" si="225"/>
        <v>9.25</v>
      </c>
      <c r="CG53" s="345">
        <f t="shared" si="226"/>
        <v>0</v>
      </c>
      <c r="CH53" s="216">
        <f t="shared" si="227"/>
        <v>1</v>
      </c>
      <c r="CI53" s="216">
        <f t="shared" si="228"/>
        <v>1</v>
      </c>
      <c r="CJ53" s="287">
        <v>6.5</v>
      </c>
      <c r="CK53" s="451">
        <f t="shared" si="229"/>
        <v>0</v>
      </c>
      <c r="CL53" s="211">
        <v>1</v>
      </c>
      <c r="CM53" s="336">
        <f t="shared" si="230"/>
        <v>6.5</v>
      </c>
      <c r="CN53" s="337">
        <f t="shared" si="231"/>
        <v>0</v>
      </c>
      <c r="CO53" s="212">
        <f t="shared" si="232"/>
        <v>1</v>
      </c>
      <c r="CP53" s="212">
        <f t="shared" si="233"/>
        <v>1</v>
      </c>
      <c r="CQ53" s="401">
        <f t="shared" si="234"/>
        <v>10.068181818181818</v>
      </c>
      <c r="CR53" s="402">
        <f>IF(CX53&gt;=10,30,BP53+BZ53+CG53+CN53)</f>
        <v>27</v>
      </c>
      <c r="CS53" s="56" t="str">
        <f t="shared" si="235"/>
        <v xml:space="preserve">ناجح(ة)  </v>
      </c>
      <c r="CT53" s="56">
        <f t="shared" si="236"/>
        <v>7</v>
      </c>
      <c r="CU53" s="60">
        <f t="shared" si="237"/>
        <v>1</v>
      </c>
      <c r="CV53" s="231" t="str">
        <f t="shared" si="238"/>
        <v xml:space="preserve">الدورة الأولى </v>
      </c>
      <c r="CW53" s="34" t="s">
        <v>63</v>
      </c>
      <c r="CX53" s="454">
        <f>(CQ53+AT53)/2</f>
        <v>8.5965909090909101</v>
      </c>
      <c r="CY53" s="65">
        <f>IF(CX53&gt;=10,60,CR53+AU53)</f>
        <v>29</v>
      </c>
      <c r="CZ53" s="452" t="s">
        <v>63</v>
      </c>
      <c r="DA53" s="465" t="str">
        <f t="shared" si="239"/>
        <v xml:space="preserve">مؤجل (ة) </v>
      </c>
    </row>
    <row r="54" spans="1:105" s="45" customFormat="1" ht="13.5" customHeight="1">
      <c r="B54" s="47">
        <v>6</v>
      </c>
      <c r="C54" s="132" t="s">
        <v>270</v>
      </c>
      <c r="D54" s="132" t="s">
        <v>245</v>
      </c>
      <c r="E54" s="152"/>
      <c r="F54" s="123">
        <v>6</v>
      </c>
      <c r="G54" s="24" t="str">
        <f t="shared" si="178"/>
        <v>بن تريعة</v>
      </c>
      <c r="H54" s="24" t="str">
        <f t="shared" si="179"/>
        <v>نهاد</v>
      </c>
      <c r="I54" s="9">
        <v>16.25</v>
      </c>
      <c r="J54" s="62">
        <f t="shared" si="180"/>
        <v>0</v>
      </c>
      <c r="K54" s="62">
        <v>1</v>
      </c>
      <c r="L54" s="14">
        <v>17</v>
      </c>
      <c r="M54" s="62">
        <f t="shared" si="181"/>
        <v>0</v>
      </c>
      <c r="N54" s="62">
        <v>1</v>
      </c>
      <c r="O54" s="7">
        <v>21.5</v>
      </c>
      <c r="P54" s="62">
        <f t="shared" si="182"/>
        <v>6</v>
      </c>
      <c r="Q54" s="62">
        <v>1</v>
      </c>
      <c r="R54" s="4">
        <f t="shared" si="183"/>
        <v>9.125</v>
      </c>
      <c r="S54" s="63">
        <f t="shared" si="184"/>
        <v>6</v>
      </c>
      <c r="T54" s="63">
        <f t="shared" si="185"/>
        <v>3</v>
      </c>
      <c r="U54" s="63">
        <f t="shared" si="186"/>
        <v>1</v>
      </c>
      <c r="V54" s="89">
        <v>8</v>
      </c>
      <c r="W54" s="62">
        <f t="shared" si="187"/>
        <v>0</v>
      </c>
      <c r="X54" s="62">
        <v>1</v>
      </c>
      <c r="Y54" s="10">
        <v>11</v>
      </c>
      <c r="Z54" s="62">
        <f t="shared" si="188"/>
        <v>0</v>
      </c>
      <c r="AA54" s="62">
        <v>1</v>
      </c>
      <c r="AB54" s="4">
        <f t="shared" si="189"/>
        <v>4.75</v>
      </c>
      <c r="AC54" s="64">
        <f t="shared" si="190"/>
        <v>0</v>
      </c>
      <c r="AD54" s="64">
        <f t="shared" si="191"/>
        <v>2</v>
      </c>
      <c r="AE54" s="64">
        <f t="shared" si="192"/>
        <v>1</v>
      </c>
      <c r="AF54" s="7">
        <v>5</v>
      </c>
      <c r="AG54" s="62">
        <f t="shared" si="193"/>
        <v>0</v>
      </c>
      <c r="AH54" s="62">
        <v>1</v>
      </c>
      <c r="AI54" s="4">
        <f t="shared" si="194"/>
        <v>5</v>
      </c>
      <c r="AJ54" s="64">
        <f t="shared" si="195"/>
        <v>0</v>
      </c>
      <c r="AK54" s="64">
        <f t="shared" si="196"/>
        <v>1</v>
      </c>
      <c r="AL54" s="64">
        <f t="shared" si="197"/>
        <v>1</v>
      </c>
      <c r="AM54" s="455">
        <v>9</v>
      </c>
      <c r="AN54" s="62">
        <f t="shared" si="198"/>
        <v>0</v>
      </c>
      <c r="AO54" s="62">
        <v>1</v>
      </c>
      <c r="AP54" s="4">
        <f t="shared" si="199"/>
        <v>9</v>
      </c>
      <c r="AQ54" s="64">
        <f t="shared" si="200"/>
        <v>0</v>
      </c>
      <c r="AR54" s="64">
        <f t="shared" si="201"/>
        <v>1</v>
      </c>
      <c r="AS54" s="64">
        <f t="shared" si="202"/>
        <v>1</v>
      </c>
      <c r="AT54" s="454">
        <f t="shared" si="203"/>
        <v>7.3125</v>
      </c>
      <c r="AU54" s="65">
        <f>IF(AY54&gt;=10,30,AQ54+AJ54+AC54+S54)</f>
        <v>6</v>
      </c>
      <c r="AV54" s="400" t="str">
        <f t="shared" si="204"/>
        <v xml:space="preserve">مؤجل (ة) </v>
      </c>
      <c r="AW54" s="59">
        <f t="shared" si="205"/>
        <v>4</v>
      </c>
      <c r="AX54" s="452" t="str">
        <f t="shared" si="206"/>
        <v xml:space="preserve">1 </v>
      </c>
      <c r="AY54" s="455">
        <f t="shared" si="207"/>
        <v>9.5198863636363633</v>
      </c>
      <c r="AZ54" s="452" t="str">
        <f t="shared" si="208"/>
        <v xml:space="preserve">مؤجل (ة) </v>
      </c>
      <c r="BA54" s="450" t="s">
        <v>63</v>
      </c>
      <c r="BB54" s="12"/>
      <c r="BC54" s="451">
        <v>3</v>
      </c>
      <c r="BD54" s="447" t="str">
        <f t="shared" si="209"/>
        <v>بن تريعة</v>
      </c>
      <c r="BE54" s="447" t="str">
        <f t="shared" si="210"/>
        <v>نهاد</v>
      </c>
      <c r="BF54" s="214">
        <v>25</v>
      </c>
      <c r="BG54" s="451">
        <f t="shared" si="211"/>
        <v>6</v>
      </c>
      <c r="BH54" s="215">
        <v>1</v>
      </c>
      <c r="BI54" s="214">
        <v>30</v>
      </c>
      <c r="BJ54" s="451">
        <f t="shared" si="212"/>
        <v>6</v>
      </c>
      <c r="BK54" s="215">
        <v>1</v>
      </c>
      <c r="BL54" s="214">
        <v>21.25</v>
      </c>
      <c r="BM54" s="451">
        <f t="shared" si="213"/>
        <v>6</v>
      </c>
      <c r="BN54" s="215">
        <v>1</v>
      </c>
      <c r="BO54" s="358">
        <f t="shared" si="214"/>
        <v>12.708333333333334</v>
      </c>
      <c r="BP54" s="345">
        <f t="shared" si="215"/>
        <v>18</v>
      </c>
      <c r="BQ54" s="216">
        <f t="shared" si="216"/>
        <v>3</v>
      </c>
      <c r="BR54" s="216">
        <f t="shared" si="217"/>
        <v>1</v>
      </c>
      <c r="BS54" s="298">
        <v>15</v>
      </c>
      <c r="BT54" s="451">
        <f t="shared" si="218"/>
        <v>0</v>
      </c>
      <c r="BU54" s="215">
        <v>1</v>
      </c>
      <c r="BV54" s="214">
        <v>14.75</v>
      </c>
      <c r="BW54" s="211">
        <f t="shared" si="219"/>
        <v>4</v>
      </c>
      <c r="BX54" s="215">
        <v>1</v>
      </c>
      <c r="BY54" s="379">
        <f t="shared" si="220"/>
        <v>9.9166666666666661</v>
      </c>
      <c r="BZ54" s="380">
        <f t="shared" si="221"/>
        <v>4</v>
      </c>
      <c r="CA54" s="216">
        <f t="shared" si="222"/>
        <v>2</v>
      </c>
      <c r="CB54" s="216">
        <f t="shared" si="223"/>
        <v>1</v>
      </c>
      <c r="CC54" s="217">
        <v>8.75</v>
      </c>
      <c r="CD54" s="451">
        <f t="shared" si="224"/>
        <v>0</v>
      </c>
      <c r="CE54" s="211">
        <v>1</v>
      </c>
      <c r="CF54" s="344">
        <f t="shared" si="225"/>
        <v>8.75</v>
      </c>
      <c r="CG54" s="345">
        <f t="shared" si="226"/>
        <v>0</v>
      </c>
      <c r="CH54" s="216">
        <f t="shared" si="227"/>
        <v>1</v>
      </c>
      <c r="CI54" s="216">
        <f t="shared" si="228"/>
        <v>1</v>
      </c>
      <c r="CJ54" s="287">
        <v>14.25</v>
      </c>
      <c r="CK54" s="451">
        <f t="shared" si="229"/>
        <v>1</v>
      </c>
      <c r="CL54" s="211">
        <v>1</v>
      </c>
      <c r="CM54" s="336">
        <f t="shared" si="230"/>
        <v>14.25</v>
      </c>
      <c r="CN54" s="337">
        <f t="shared" si="231"/>
        <v>1</v>
      </c>
      <c r="CO54" s="212">
        <f t="shared" si="232"/>
        <v>1</v>
      </c>
      <c r="CP54" s="212">
        <f t="shared" si="233"/>
        <v>1</v>
      </c>
      <c r="CQ54" s="401">
        <f t="shared" si="234"/>
        <v>11.727272727272727</v>
      </c>
      <c r="CR54" s="402">
        <f>IF(CX54&gt;=10,30,BP54+BZ54+CG54+CN54)</f>
        <v>23</v>
      </c>
      <c r="CS54" s="56" t="str">
        <f t="shared" si="235"/>
        <v xml:space="preserve">ناجح(ة)  </v>
      </c>
      <c r="CT54" s="56">
        <f t="shared" si="236"/>
        <v>7</v>
      </c>
      <c r="CU54" s="60">
        <f t="shared" si="237"/>
        <v>1</v>
      </c>
      <c r="CV54" s="231" t="str">
        <f t="shared" si="238"/>
        <v xml:space="preserve">الدورة الأولى </v>
      </c>
      <c r="CW54" s="34" t="s">
        <v>63</v>
      </c>
      <c r="CX54" s="454">
        <f>(CQ54+AT54)/2</f>
        <v>9.5198863636363633</v>
      </c>
      <c r="CY54" s="65">
        <f>IF(CX54&gt;=10,60,CR54+AU54)</f>
        <v>29</v>
      </c>
      <c r="CZ54" s="452" t="s">
        <v>63</v>
      </c>
      <c r="DA54" s="465" t="str">
        <f t="shared" si="239"/>
        <v xml:space="preserve">مؤجل (ة) </v>
      </c>
    </row>
    <row r="55" spans="1:105" s="45" customFormat="1" ht="13.5" customHeight="1">
      <c r="B55" s="47">
        <v>7</v>
      </c>
      <c r="C55" s="66" t="s">
        <v>120</v>
      </c>
      <c r="D55" s="66" t="s">
        <v>121</v>
      </c>
      <c r="E55" s="152"/>
      <c r="F55" s="123">
        <v>7</v>
      </c>
      <c r="G55" s="24" t="str">
        <f t="shared" si="178"/>
        <v xml:space="preserve">بن عمر </v>
      </c>
      <c r="H55" s="24" t="str">
        <f t="shared" si="179"/>
        <v xml:space="preserve"> مريم </v>
      </c>
      <c r="I55" s="9">
        <v>22.75</v>
      </c>
      <c r="J55" s="62">
        <f t="shared" si="180"/>
        <v>6</v>
      </c>
      <c r="K55" s="62">
        <v>1</v>
      </c>
      <c r="L55" s="14">
        <v>22.25</v>
      </c>
      <c r="M55" s="62">
        <f t="shared" si="181"/>
        <v>0</v>
      </c>
      <c r="N55" s="62">
        <v>1</v>
      </c>
      <c r="O55" s="7">
        <v>16.5</v>
      </c>
      <c r="P55" s="62">
        <f t="shared" si="182"/>
        <v>0</v>
      </c>
      <c r="Q55" s="62">
        <v>1</v>
      </c>
      <c r="R55" s="4">
        <f t="shared" si="183"/>
        <v>10.25</v>
      </c>
      <c r="S55" s="63">
        <f t="shared" si="184"/>
        <v>18</v>
      </c>
      <c r="T55" s="63">
        <f t="shared" si="185"/>
        <v>3</v>
      </c>
      <c r="U55" s="63">
        <f t="shared" si="186"/>
        <v>1</v>
      </c>
      <c r="V55" s="89">
        <v>16.75</v>
      </c>
      <c r="W55" s="62">
        <f t="shared" si="187"/>
        <v>0</v>
      </c>
      <c r="X55" s="62">
        <v>1</v>
      </c>
      <c r="Y55" s="10">
        <v>20</v>
      </c>
      <c r="Z55" s="62">
        <f t="shared" si="188"/>
        <v>4</v>
      </c>
      <c r="AA55" s="62">
        <v>1</v>
      </c>
      <c r="AB55" s="4">
        <f t="shared" si="189"/>
        <v>9.1875</v>
      </c>
      <c r="AC55" s="64">
        <f t="shared" si="190"/>
        <v>4</v>
      </c>
      <c r="AD55" s="64">
        <f t="shared" si="191"/>
        <v>2</v>
      </c>
      <c r="AE55" s="64">
        <f t="shared" si="192"/>
        <v>1</v>
      </c>
      <c r="AF55" s="7">
        <v>10</v>
      </c>
      <c r="AG55" s="62">
        <f t="shared" si="193"/>
        <v>2</v>
      </c>
      <c r="AH55" s="62">
        <v>1</v>
      </c>
      <c r="AI55" s="4">
        <f t="shared" si="194"/>
        <v>10</v>
      </c>
      <c r="AJ55" s="64">
        <f t="shared" si="195"/>
        <v>2</v>
      </c>
      <c r="AK55" s="64">
        <f t="shared" si="196"/>
        <v>1</v>
      </c>
      <c r="AL55" s="64">
        <f t="shared" si="197"/>
        <v>1</v>
      </c>
      <c r="AM55" s="455">
        <v>10.5</v>
      </c>
      <c r="AN55" s="62">
        <f t="shared" si="198"/>
        <v>1</v>
      </c>
      <c r="AO55" s="62">
        <v>1</v>
      </c>
      <c r="AP55" s="4">
        <f t="shared" si="199"/>
        <v>10.5</v>
      </c>
      <c r="AQ55" s="64">
        <f t="shared" si="200"/>
        <v>1</v>
      </c>
      <c r="AR55" s="64">
        <f t="shared" si="201"/>
        <v>1</v>
      </c>
      <c r="AS55" s="64">
        <f t="shared" si="202"/>
        <v>1</v>
      </c>
      <c r="AT55" s="463">
        <f t="shared" si="203"/>
        <v>9.8958333333333339</v>
      </c>
      <c r="AU55" s="65">
        <f>IF(AY55&gt;=10,30,AQ55+AJ55+AC55+S55)</f>
        <v>30</v>
      </c>
      <c r="AV55" s="400" t="str">
        <f t="shared" si="204"/>
        <v xml:space="preserve">مؤجل (ة) </v>
      </c>
      <c r="AW55" s="59">
        <f t="shared" si="205"/>
        <v>4</v>
      </c>
      <c r="AX55" s="452" t="str">
        <f t="shared" si="206"/>
        <v xml:space="preserve">1 </v>
      </c>
      <c r="AY55" s="455">
        <f t="shared" si="207"/>
        <v>10.675189393939394</v>
      </c>
      <c r="AZ55" s="452" t="str">
        <f t="shared" si="208"/>
        <v xml:space="preserve">ناجح  (ة)  </v>
      </c>
      <c r="BA55" s="450" t="s">
        <v>63</v>
      </c>
      <c r="BB55" s="12"/>
      <c r="BC55" s="49">
        <v>4</v>
      </c>
      <c r="BD55" s="447" t="str">
        <f t="shared" si="209"/>
        <v xml:space="preserve">بن عمر </v>
      </c>
      <c r="BE55" s="447" t="str">
        <f t="shared" si="210"/>
        <v xml:space="preserve"> مريم </v>
      </c>
      <c r="BF55" s="214">
        <v>22</v>
      </c>
      <c r="BG55" s="451">
        <f t="shared" si="211"/>
        <v>6</v>
      </c>
      <c r="BH55" s="215">
        <v>1</v>
      </c>
      <c r="BI55" s="214">
        <v>22</v>
      </c>
      <c r="BJ55" s="451">
        <f t="shared" si="212"/>
        <v>6</v>
      </c>
      <c r="BK55" s="215">
        <v>1</v>
      </c>
      <c r="BL55" s="214">
        <v>30.5</v>
      </c>
      <c r="BM55" s="451">
        <f t="shared" si="213"/>
        <v>6</v>
      </c>
      <c r="BN55" s="215">
        <v>1</v>
      </c>
      <c r="BO55" s="358">
        <f t="shared" si="214"/>
        <v>12.416666666666666</v>
      </c>
      <c r="BP55" s="345">
        <f t="shared" si="215"/>
        <v>18</v>
      </c>
      <c r="BQ55" s="216">
        <f t="shared" si="216"/>
        <v>3</v>
      </c>
      <c r="BR55" s="216">
        <f t="shared" si="217"/>
        <v>1</v>
      </c>
      <c r="BS55" s="298">
        <v>20</v>
      </c>
      <c r="BT55" s="451">
        <f t="shared" si="218"/>
        <v>5</v>
      </c>
      <c r="BU55" s="215">
        <v>1</v>
      </c>
      <c r="BV55" s="214">
        <v>13.25</v>
      </c>
      <c r="BW55" s="211">
        <f t="shared" si="219"/>
        <v>4</v>
      </c>
      <c r="BX55" s="215">
        <v>1</v>
      </c>
      <c r="BY55" s="379">
        <f t="shared" si="220"/>
        <v>11.083333333333334</v>
      </c>
      <c r="BZ55" s="380">
        <f t="shared" si="221"/>
        <v>9</v>
      </c>
      <c r="CA55" s="216">
        <f t="shared" si="222"/>
        <v>2</v>
      </c>
      <c r="CB55" s="216">
        <f t="shared" si="223"/>
        <v>1</v>
      </c>
      <c r="CC55" s="217">
        <v>5.5</v>
      </c>
      <c r="CD55" s="451">
        <f t="shared" si="224"/>
        <v>0</v>
      </c>
      <c r="CE55" s="211">
        <v>1</v>
      </c>
      <c r="CF55" s="344">
        <f t="shared" si="225"/>
        <v>5.5</v>
      </c>
      <c r="CG55" s="345">
        <f t="shared" si="226"/>
        <v>0</v>
      </c>
      <c r="CH55" s="216">
        <f t="shared" si="227"/>
        <v>1</v>
      </c>
      <c r="CI55" s="216">
        <f t="shared" si="228"/>
        <v>1</v>
      </c>
      <c r="CJ55" s="287">
        <v>12.75</v>
      </c>
      <c r="CK55" s="451">
        <f t="shared" si="229"/>
        <v>1</v>
      </c>
      <c r="CL55" s="211">
        <v>1</v>
      </c>
      <c r="CM55" s="336">
        <f t="shared" si="230"/>
        <v>12.75</v>
      </c>
      <c r="CN55" s="337">
        <f t="shared" si="231"/>
        <v>1</v>
      </c>
      <c r="CO55" s="212">
        <f t="shared" si="232"/>
        <v>1</v>
      </c>
      <c r="CP55" s="212">
        <f t="shared" si="233"/>
        <v>1</v>
      </c>
      <c r="CQ55" s="357">
        <f t="shared" si="234"/>
        <v>11.454545454545455</v>
      </c>
      <c r="CR55" s="402">
        <f>IF(CX55&gt;=10,30,BP55+BZ55+CG55+CN55)</f>
        <v>30</v>
      </c>
      <c r="CS55" s="56" t="str">
        <f t="shared" si="235"/>
        <v xml:space="preserve">ناجح(ة)  </v>
      </c>
      <c r="CT55" s="56">
        <f t="shared" si="236"/>
        <v>7</v>
      </c>
      <c r="CU55" s="60">
        <f t="shared" si="237"/>
        <v>1</v>
      </c>
      <c r="CV55" s="231" t="str">
        <f t="shared" si="238"/>
        <v xml:space="preserve">الدورة الأولى </v>
      </c>
      <c r="CW55" s="34" t="s">
        <v>63</v>
      </c>
      <c r="CX55" s="454">
        <f>(CQ55+AT55)/2</f>
        <v>10.675189393939394</v>
      </c>
      <c r="CY55" s="65">
        <f>IF(CX55&gt;=10,60,CR55+AU55)</f>
        <v>60</v>
      </c>
      <c r="CZ55" s="452" t="s">
        <v>63</v>
      </c>
      <c r="DA55" s="465" t="str">
        <f t="shared" si="239"/>
        <v xml:space="preserve">ناجح(ة)  </v>
      </c>
    </row>
    <row r="56" spans="1:105" s="45" customFormat="1" ht="13.5" customHeight="1">
      <c r="B56" s="47">
        <v>8</v>
      </c>
      <c r="C56" s="66" t="s">
        <v>122</v>
      </c>
      <c r="D56" s="66" t="s">
        <v>58</v>
      </c>
      <c r="E56" s="152"/>
      <c r="F56" s="123">
        <v>8</v>
      </c>
      <c r="G56" s="24" t="str">
        <f t="shared" si="178"/>
        <v xml:space="preserve">بن عون </v>
      </c>
      <c r="H56" s="24" t="str">
        <f t="shared" si="179"/>
        <v>إيمان</v>
      </c>
      <c r="I56" s="9">
        <v>31.5</v>
      </c>
      <c r="J56" s="62">
        <f t="shared" si="180"/>
        <v>6</v>
      </c>
      <c r="K56" s="62">
        <v>1</v>
      </c>
      <c r="L56" s="14">
        <v>21</v>
      </c>
      <c r="M56" s="62">
        <f t="shared" si="181"/>
        <v>0</v>
      </c>
      <c r="N56" s="62">
        <v>1</v>
      </c>
      <c r="O56" s="7">
        <v>25.5</v>
      </c>
      <c r="P56" s="62">
        <f t="shared" si="182"/>
        <v>6</v>
      </c>
      <c r="Q56" s="62">
        <v>1</v>
      </c>
      <c r="R56" s="4">
        <f t="shared" si="183"/>
        <v>13</v>
      </c>
      <c r="S56" s="63">
        <f t="shared" si="184"/>
        <v>18</v>
      </c>
      <c r="T56" s="63">
        <f t="shared" si="185"/>
        <v>3</v>
      </c>
      <c r="U56" s="63">
        <f t="shared" si="186"/>
        <v>1</v>
      </c>
      <c r="V56" s="89">
        <v>23.75</v>
      </c>
      <c r="W56" s="62">
        <f t="shared" si="187"/>
        <v>5</v>
      </c>
      <c r="X56" s="62">
        <v>1</v>
      </c>
      <c r="Y56" s="10">
        <v>23.5</v>
      </c>
      <c r="Z56" s="62">
        <f t="shared" si="188"/>
        <v>4</v>
      </c>
      <c r="AA56" s="62">
        <v>1</v>
      </c>
      <c r="AB56" s="4">
        <f t="shared" si="189"/>
        <v>11.8125</v>
      </c>
      <c r="AC56" s="64">
        <f t="shared" si="190"/>
        <v>9</v>
      </c>
      <c r="AD56" s="64">
        <f t="shared" si="191"/>
        <v>2</v>
      </c>
      <c r="AE56" s="64">
        <f t="shared" si="192"/>
        <v>1</v>
      </c>
      <c r="AF56" s="7">
        <v>16.25</v>
      </c>
      <c r="AG56" s="62">
        <f t="shared" si="193"/>
        <v>2</v>
      </c>
      <c r="AH56" s="62">
        <v>1</v>
      </c>
      <c r="AI56" s="4">
        <f t="shared" si="194"/>
        <v>16.25</v>
      </c>
      <c r="AJ56" s="64">
        <f t="shared" si="195"/>
        <v>2</v>
      </c>
      <c r="AK56" s="64">
        <f t="shared" si="196"/>
        <v>1</v>
      </c>
      <c r="AL56" s="64">
        <f t="shared" si="197"/>
        <v>1</v>
      </c>
      <c r="AM56" s="455">
        <v>10.5</v>
      </c>
      <c r="AN56" s="62">
        <f t="shared" si="198"/>
        <v>1</v>
      </c>
      <c r="AO56" s="62">
        <v>1</v>
      </c>
      <c r="AP56" s="4">
        <f t="shared" si="199"/>
        <v>10.5</v>
      </c>
      <c r="AQ56" s="64">
        <f t="shared" si="200"/>
        <v>1</v>
      </c>
      <c r="AR56" s="64">
        <f t="shared" si="201"/>
        <v>1</v>
      </c>
      <c r="AS56" s="64">
        <f t="shared" si="202"/>
        <v>1</v>
      </c>
      <c r="AT56" s="463">
        <f t="shared" si="203"/>
        <v>12.666666666666666</v>
      </c>
      <c r="AU56" s="65">
        <f>IF(AY56&gt;=10,30,AQ56+AJ56+AC56+S56)</f>
        <v>30</v>
      </c>
      <c r="AV56" s="400" t="str">
        <f t="shared" si="204"/>
        <v xml:space="preserve">ناجح  (ة)  </v>
      </c>
      <c r="AW56" s="59">
        <f t="shared" si="205"/>
        <v>4</v>
      </c>
      <c r="AX56" s="452" t="str">
        <f t="shared" si="206"/>
        <v xml:space="preserve">1 </v>
      </c>
      <c r="AY56" s="455">
        <f t="shared" si="207"/>
        <v>13.549242424242424</v>
      </c>
      <c r="AZ56" s="452" t="str">
        <f t="shared" si="208"/>
        <v xml:space="preserve">ناجح  (ة)  </v>
      </c>
      <c r="BA56" s="450" t="s">
        <v>63</v>
      </c>
      <c r="BB56" s="12"/>
      <c r="BC56" s="451">
        <v>5</v>
      </c>
      <c r="BD56" s="447" t="str">
        <f t="shared" si="209"/>
        <v xml:space="preserve">بن عون </v>
      </c>
      <c r="BE56" s="447" t="str">
        <f t="shared" si="210"/>
        <v>إيمان</v>
      </c>
      <c r="BF56" s="214">
        <v>29.5</v>
      </c>
      <c r="BG56" s="451">
        <f t="shared" si="211"/>
        <v>6</v>
      </c>
      <c r="BH56" s="215">
        <v>1</v>
      </c>
      <c r="BI56" s="214">
        <v>28</v>
      </c>
      <c r="BJ56" s="451">
        <f t="shared" si="212"/>
        <v>6</v>
      </c>
      <c r="BK56" s="215">
        <v>1</v>
      </c>
      <c r="BL56" s="214">
        <v>31.75</v>
      </c>
      <c r="BM56" s="451">
        <f t="shared" si="213"/>
        <v>6</v>
      </c>
      <c r="BN56" s="215">
        <v>1</v>
      </c>
      <c r="BO56" s="358">
        <f t="shared" si="214"/>
        <v>14.875</v>
      </c>
      <c r="BP56" s="345">
        <f t="shared" si="215"/>
        <v>18</v>
      </c>
      <c r="BQ56" s="216">
        <f t="shared" si="216"/>
        <v>3</v>
      </c>
      <c r="BR56" s="216">
        <f t="shared" si="217"/>
        <v>1</v>
      </c>
      <c r="BS56" s="298">
        <v>23</v>
      </c>
      <c r="BT56" s="451">
        <f t="shared" si="218"/>
        <v>5</v>
      </c>
      <c r="BU56" s="215">
        <v>1</v>
      </c>
      <c r="BV56" s="214">
        <v>16.75</v>
      </c>
      <c r="BW56" s="211">
        <f t="shared" si="219"/>
        <v>4</v>
      </c>
      <c r="BX56" s="215">
        <v>1</v>
      </c>
      <c r="BY56" s="379">
        <f t="shared" si="220"/>
        <v>13.25</v>
      </c>
      <c r="BZ56" s="380">
        <f t="shared" si="221"/>
        <v>9</v>
      </c>
      <c r="CA56" s="216">
        <f t="shared" si="222"/>
        <v>2</v>
      </c>
      <c r="CB56" s="216">
        <f t="shared" si="223"/>
        <v>1</v>
      </c>
      <c r="CC56" s="217">
        <v>17</v>
      </c>
      <c r="CD56" s="451">
        <f t="shared" si="224"/>
        <v>2</v>
      </c>
      <c r="CE56" s="211">
        <v>1</v>
      </c>
      <c r="CF56" s="344">
        <f t="shared" si="225"/>
        <v>17</v>
      </c>
      <c r="CG56" s="345">
        <f t="shared" si="226"/>
        <v>2</v>
      </c>
      <c r="CH56" s="216">
        <f t="shared" si="227"/>
        <v>1</v>
      </c>
      <c r="CI56" s="216">
        <f t="shared" si="228"/>
        <v>1</v>
      </c>
      <c r="CJ56" s="287">
        <v>12.75</v>
      </c>
      <c r="CK56" s="451">
        <f t="shared" si="229"/>
        <v>1</v>
      </c>
      <c r="CL56" s="211">
        <v>1</v>
      </c>
      <c r="CM56" s="336">
        <f t="shared" si="230"/>
        <v>12.75</v>
      </c>
      <c r="CN56" s="337">
        <f t="shared" si="231"/>
        <v>1</v>
      </c>
      <c r="CO56" s="212">
        <f t="shared" si="232"/>
        <v>1</v>
      </c>
      <c r="CP56" s="212">
        <f t="shared" si="233"/>
        <v>1</v>
      </c>
      <c r="CQ56" s="357">
        <f t="shared" si="234"/>
        <v>14.431818181818182</v>
      </c>
      <c r="CR56" s="402">
        <f>IF(CX56&gt;=10,30,BP56+BZ56+CG56+CN56)</f>
        <v>30</v>
      </c>
      <c r="CS56" s="56" t="str">
        <f t="shared" si="235"/>
        <v xml:space="preserve">ناجح(ة)  </v>
      </c>
      <c r="CT56" s="56">
        <f t="shared" si="236"/>
        <v>7</v>
      </c>
      <c r="CU56" s="60">
        <f t="shared" si="237"/>
        <v>1</v>
      </c>
      <c r="CV56" s="231" t="str">
        <f t="shared" si="238"/>
        <v xml:space="preserve">الدورة الأولى </v>
      </c>
      <c r="CW56" s="34" t="s">
        <v>63</v>
      </c>
      <c r="CX56" s="454">
        <f>(CQ56+AT56)/2</f>
        <v>13.549242424242424</v>
      </c>
      <c r="CY56" s="65">
        <f>IF(CX56&gt;=10,60,CR56+AU56)</f>
        <v>60</v>
      </c>
      <c r="CZ56" s="452" t="s">
        <v>63</v>
      </c>
      <c r="DA56" s="465" t="str">
        <f t="shared" si="239"/>
        <v xml:space="preserve">ناجح(ة)  </v>
      </c>
    </row>
    <row r="57" spans="1:105" s="45" customFormat="1" ht="13.5" customHeight="1">
      <c r="B57" s="47">
        <v>9</v>
      </c>
      <c r="C57" s="66" t="s">
        <v>54</v>
      </c>
      <c r="D57" s="66" t="s">
        <v>123</v>
      </c>
      <c r="E57" s="152"/>
      <c r="F57" s="123">
        <v>9</v>
      </c>
      <c r="G57" s="24" t="str">
        <f t="shared" si="178"/>
        <v xml:space="preserve">بوزيدي </v>
      </c>
      <c r="H57" s="24" t="str">
        <f t="shared" si="179"/>
        <v>عبدو</v>
      </c>
      <c r="I57" s="9">
        <v>18.75</v>
      </c>
      <c r="J57" s="62">
        <f t="shared" si="180"/>
        <v>0</v>
      </c>
      <c r="K57" s="62">
        <v>1</v>
      </c>
      <c r="L57" s="14">
        <v>18</v>
      </c>
      <c r="M57" s="62">
        <f t="shared" si="181"/>
        <v>0</v>
      </c>
      <c r="N57" s="62">
        <v>1</v>
      </c>
      <c r="O57" s="7">
        <v>16.5</v>
      </c>
      <c r="P57" s="62">
        <f t="shared" si="182"/>
        <v>0</v>
      </c>
      <c r="Q57" s="62">
        <v>1</v>
      </c>
      <c r="R57" s="4">
        <f t="shared" si="183"/>
        <v>8.875</v>
      </c>
      <c r="S57" s="63">
        <f t="shared" si="184"/>
        <v>0</v>
      </c>
      <c r="T57" s="63">
        <f t="shared" si="185"/>
        <v>3</v>
      </c>
      <c r="U57" s="63">
        <f t="shared" si="186"/>
        <v>1</v>
      </c>
      <c r="V57" s="89">
        <v>9</v>
      </c>
      <c r="W57" s="62">
        <f t="shared" si="187"/>
        <v>0</v>
      </c>
      <c r="X57" s="62">
        <v>1</v>
      </c>
      <c r="Y57" s="241">
        <v>20</v>
      </c>
      <c r="Z57" s="62">
        <f t="shared" si="188"/>
        <v>4</v>
      </c>
      <c r="AA57" s="62">
        <v>1</v>
      </c>
      <c r="AB57" s="4">
        <f t="shared" si="189"/>
        <v>7.25</v>
      </c>
      <c r="AC57" s="64">
        <f t="shared" si="190"/>
        <v>4</v>
      </c>
      <c r="AD57" s="64">
        <f t="shared" si="191"/>
        <v>2</v>
      </c>
      <c r="AE57" s="64">
        <f t="shared" si="192"/>
        <v>1</v>
      </c>
      <c r="AF57" s="7">
        <v>3</v>
      </c>
      <c r="AG57" s="62">
        <f t="shared" si="193"/>
        <v>0</v>
      </c>
      <c r="AH57" s="62">
        <v>1</v>
      </c>
      <c r="AI57" s="4">
        <f t="shared" si="194"/>
        <v>3</v>
      </c>
      <c r="AJ57" s="64">
        <f t="shared" si="195"/>
        <v>0</v>
      </c>
      <c r="AK57" s="64">
        <f t="shared" si="196"/>
        <v>1</v>
      </c>
      <c r="AL57" s="64">
        <f t="shared" si="197"/>
        <v>1</v>
      </c>
      <c r="AM57" s="242">
        <v>13.25</v>
      </c>
      <c r="AN57" s="62">
        <f t="shared" si="198"/>
        <v>1</v>
      </c>
      <c r="AO57" s="62">
        <v>1</v>
      </c>
      <c r="AP57" s="4">
        <f t="shared" si="199"/>
        <v>13.25</v>
      </c>
      <c r="AQ57" s="64">
        <f t="shared" si="200"/>
        <v>1</v>
      </c>
      <c r="AR57" s="64">
        <f t="shared" si="201"/>
        <v>1</v>
      </c>
      <c r="AS57" s="64">
        <f t="shared" si="202"/>
        <v>1</v>
      </c>
      <c r="AT57" s="454">
        <f t="shared" si="203"/>
        <v>8.2083333333333339</v>
      </c>
      <c r="AU57" s="65">
        <f>IF(AY57&gt;=10,30,AQ57+AJ57+AC57+S57)</f>
        <v>5</v>
      </c>
      <c r="AV57" s="400" t="str">
        <f t="shared" si="204"/>
        <v xml:space="preserve">مؤجل (ة) </v>
      </c>
      <c r="AW57" s="59">
        <f t="shared" si="205"/>
        <v>4</v>
      </c>
      <c r="AX57" s="452" t="str">
        <f t="shared" si="206"/>
        <v xml:space="preserve">1 </v>
      </c>
      <c r="AY57" s="455">
        <f t="shared" si="207"/>
        <v>9.0587121212121211</v>
      </c>
      <c r="AZ57" s="452" t="str">
        <f t="shared" si="208"/>
        <v xml:space="preserve">مؤجل (ة) </v>
      </c>
      <c r="BA57" s="450" t="s">
        <v>63</v>
      </c>
      <c r="BB57" s="12"/>
      <c r="BC57" s="49">
        <v>6</v>
      </c>
      <c r="BD57" s="447" t="str">
        <f t="shared" si="209"/>
        <v xml:space="preserve">بوزيدي </v>
      </c>
      <c r="BE57" s="447" t="str">
        <f t="shared" si="210"/>
        <v>عبدو</v>
      </c>
      <c r="BF57" s="232">
        <v>21</v>
      </c>
      <c r="BG57" s="451">
        <f t="shared" si="211"/>
        <v>6</v>
      </c>
      <c r="BH57" s="215">
        <v>1</v>
      </c>
      <c r="BI57" s="214">
        <v>20</v>
      </c>
      <c r="BJ57" s="451">
        <f t="shared" si="212"/>
        <v>6</v>
      </c>
      <c r="BK57" s="215">
        <v>1</v>
      </c>
      <c r="BL57" s="214">
        <v>20</v>
      </c>
      <c r="BM57" s="451">
        <f t="shared" si="213"/>
        <v>6</v>
      </c>
      <c r="BN57" s="215">
        <v>1</v>
      </c>
      <c r="BO57" s="358">
        <f t="shared" si="214"/>
        <v>10.166666666666666</v>
      </c>
      <c r="BP57" s="345">
        <f t="shared" si="215"/>
        <v>18</v>
      </c>
      <c r="BQ57" s="216">
        <f t="shared" si="216"/>
        <v>3</v>
      </c>
      <c r="BR57" s="216">
        <f t="shared" si="217"/>
        <v>1</v>
      </c>
      <c r="BS57" s="298">
        <v>12.25</v>
      </c>
      <c r="BT57" s="451">
        <f t="shared" si="218"/>
        <v>0</v>
      </c>
      <c r="BU57" s="215">
        <v>1</v>
      </c>
      <c r="BV57" s="232">
        <v>14.25</v>
      </c>
      <c r="BW57" s="211">
        <f t="shared" si="219"/>
        <v>4</v>
      </c>
      <c r="BX57" s="215">
        <v>1</v>
      </c>
      <c r="BY57" s="379">
        <f t="shared" si="220"/>
        <v>8.8333333333333339</v>
      </c>
      <c r="BZ57" s="380">
        <f t="shared" si="221"/>
        <v>4</v>
      </c>
      <c r="CA57" s="216">
        <f t="shared" si="222"/>
        <v>2</v>
      </c>
      <c r="CB57" s="216">
        <f t="shared" si="223"/>
        <v>1</v>
      </c>
      <c r="CC57" s="233">
        <v>10</v>
      </c>
      <c r="CD57" s="451">
        <f t="shared" si="224"/>
        <v>2</v>
      </c>
      <c r="CE57" s="211">
        <v>1</v>
      </c>
      <c r="CF57" s="344">
        <f t="shared" si="225"/>
        <v>10</v>
      </c>
      <c r="CG57" s="345">
        <f t="shared" si="226"/>
        <v>2</v>
      </c>
      <c r="CH57" s="216">
        <f t="shared" si="227"/>
        <v>1</v>
      </c>
      <c r="CI57" s="216">
        <f t="shared" si="228"/>
        <v>1</v>
      </c>
      <c r="CJ57" s="289">
        <v>11.5</v>
      </c>
      <c r="CK57" s="451">
        <f t="shared" si="229"/>
        <v>1</v>
      </c>
      <c r="CL57" s="211">
        <v>1</v>
      </c>
      <c r="CM57" s="336">
        <f t="shared" si="230"/>
        <v>11.5</v>
      </c>
      <c r="CN57" s="337">
        <f t="shared" si="231"/>
        <v>1</v>
      </c>
      <c r="CO57" s="212">
        <f t="shared" si="232"/>
        <v>1</v>
      </c>
      <c r="CP57" s="212">
        <f t="shared" si="233"/>
        <v>1</v>
      </c>
      <c r="CQ57" s="401">
        <f t="shared" si="234"/>
        <v>9.9090909090909083</v>
      </c>
      <c r="CR57" s="402">
        <f>IF(CX57&gt;=10,30,BP57+BZ57+CG57+CN57)</f>
        <v>25</v>
      </c>
      <c r="CS57" s="56" t="str">
        <f t="shared" si="235"/>
        <v xml:space="preserve">مؤجل (ة) </v>
      </c>
      <c r="CT57" s="56">
        <f t="shared" si="236"/>
        <v>7</v>
      </c>
      <c r="CU57" s="60">
        <f t="shared" si="237"/>
        <v>1</v>
      </c>
      <c r="CV57" s="231" t="str">
        <f t="shared" si="238"/>
        <v xml:space="preserve">الدورة الأولى </v>
      </c>
      <c r="CW57" s="34" t="s">
        <v>63</v>
      </c>
      <c r="CX57" s="454">
        <f>(CQ57+AT57)/2</f>
        <v>9.0587121212121211</v>
      </c>
      <c r="CY57" s="65">
        <f>IF(CX57&gt;=10,60,CR57+AU57)</f>
        <v>30</v>
      </c>
      <c r="CZ57" s="452" t="s">
        <v>63</v>
      </c>
      <c r="DA57" s="465" t="str">
        <f t="shared" si="239"/>
        <v xml:space="preserve">مؤجل (ة) </v>
      </c>
    </row>
    <row r="58" spans="1:105" s="45" customFormat="1" ht="13.5" customHeight="1">
      <c r="B58" s="47">
        <v>10</v>
      </c>
      <c r="C58" s="66" t="s">
        <v>127</v>
      </c>
      <c r="D58" s="66" t="s">
        <v>128</v>
      </c>
      <c r="E58" s="152"/>
      <c r="F58" s="123">
        <v>10</v>
      </c>
      <c r="G58" s="24" t="str">
        <f t="shared" si="178"/>
        <v xml:space="preserve">بوغلمي </v>
      </c>
      <c r="H58" s="24" t="str">
        <f t="shared" si="179"/>
        <v xml:space="preserve"> ميساء </v>
      </c>
      <c r="I58" s="182"/>
      <c r="J58" s="183">
        <f t="shared" si="180"/>
        <v>0</v>
      </c>
      <c r="K58" s="183">
        <v>1</v>
      </c>
      <c r="L58" s="184"/>
      <c r="M58" s="183">
        <f t="shared" si="181"/>
        <v>0</v>
      </c>
      <c r="N58" s="183">
        <v>1</v>
      </c>
      <c r="O58" s="176"/>
      <c r="P58" s="183">
        <f t="shared" si="182"/>
        <v>0</v>
      </c>
      <c r="Q58" s="183">
        <v>1</v>
      </c>
      <c r="R58" s="176">
        <f t="shared" si="183"/>
        <v>0</v>
      </c>
      <c r="S58" s="185">
        <f t="shared" si="184"/>
        <v>0</v>
      </c>
      <c r="T58" s="185">
        <f t="shared" si="185"/>
        <v>3</v>
      </c>
      <c r="U58" s="185">
        <f t="shared" si="186"/>
        <v>1</v>
      </c>
      <c r="V58" s="190">
        <v>0</v>
      </c>
      <c r="W58" s="183">
        <f t="shared" si="187"/>
        <v>0</v>
      </c>
      <c r="X58" s="183">
        <v>1</v>
      </c>
      <c r="Y58" s="187"/>
      <c r="Z58" s="183">
        <f t="shared" si="188"/>
        <v>0</v>
      </c>
      <c r="AA58" s="183">
        <v>1</v>
      </c>
      <c r="AB58" s="176">
        <f t="shared" si="189"/>
        <v>0</v>
      </c>
      <c r="AC58" s="183">
        <f t="shared" si="190"/>
        <v>0</v>
      </c>
      <c r="AD58" s="183">
        <f t="shared" si="191"/>
        <v>2</v>
      </c>
      <c r="AE58" s="183">
        <f t="shared" si="192"/>
        <v>1</v>
      </c>
      <c r="AF58" s="176"/>
      <c r="AG58" s="183">
        <f t="shared" si="193"/>
        <v>0</v>
      </c>
      <c r="AH58" s="183">
        <v>1</v>
      </c>
      <c r="AI58" s="176">
        <f t="shared" si="194"/>
        <v>0</v>
      </c>
      <c r="AJ58" s="183">
        <f t="shared" si="195"/>
        <v>0</v>
      </c>
      <c r="AK58" s="183">
        <f t="shared" si="196"/>
        <v>1</v>
      </c>
      <c r="AL58" s="183">
        <f t="shared" si="197"/>
        <v>1</v>
      </c>
      <c r="AM58" s="186"/>
      <c r="AN58" s="183">
        <f t="shared" si="198"/>
        <v>0</v>
      </c>
      <c r="AO58" s="183">
        <v>1</v>
      </c>
      <c r="AP58" s="176">
        <f t="shared" si="199"/>
        <v>0</v>
      </c>
      <c r="AQ58" s="183">
        <f t="shared" si="200"/>
        <v>0</v>
      </c>
      <c r="AR58" s="183">
        <f t="shared" si="201"/>
        <v>1</v>
      </c>
      <c r="AS58" s="183">
        <f t="shared" si="202"/>
        <v>1</v>
      </c>
      <c r="AT58" s="508" t="s">
        <v>309</v>
      </c>
      <c r="AU58" s="509"/>
      <c r="AV58" s="510"/>
      <c r="AW58" s="188">
        <f t="shared" si="205"/>
        <v>4</v>
      </c>
      <c r="AX58" s="189" t="str">
        <f t="shared" si="206"/>
        <v xml:space="preserve">1 </v>
      </c>
      <c r="AY58" s="534" t="s">
        <v>309</v>
      </c>
      <c r="AZ58" s="535"/>
      <c r="BA58" s="450" t="s">
        <v>63</v>
      </c>
      <c r="BB58" s="12"/>
      <c r="BC58" s="451">
        <v>9</v>
      </c>
      <c r="BD58" s="447" t="str">
        <f t="shared" si="209"/>
        <v xml:space="preserve">بوغلمي </v>
      </c>
      <c r="BE58" s="447" t="str">
        <f t="shared" si="210"/>
        <v xml:space="preserve"> ميساء </v>
      </c>
      <c r="BF58" s="492" t="s">
        <v>314</v>
      </c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493"/>
      <c r="BZ58" s="493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3"/>
      <c r="CR58" s="493"/>
      <c r="CS58" s="493"/>
      <c r="CT58" s="493"/>
      <c r="CU58" s="517"/>
      <c r="CV58" s="231" t="str">
        <f t="shared" si="238"/>
        <v xml:space="preserve">الدورة الأولى </v>
      </c>
      <c r="CW58" s="34" t="s">
        <v>63</v>
      </c>
      <c r="CX58" s="508" t="s">
        <v>309</v>
      </c>
      <c r="CY58" s="509"/>
      <c r="CZ58" s="509"/>
      <c r="DA58" s="510"/>
    </row>
    <row r="59" spans="1:105" s="45" customFormat="1" ht="13.5" customHeight="1">
      <c r="B59" s="47">
        <v>11</v>
      </c>
      <c r="C59" s="66" t="s">
        <v>129</v>
      </c>
      <c r="D59" s="66" t="s">
        <v>37</v>
      </c>
      <c r="E59" s="152"/>
      <c r="F59" s="123">
        <v>11</v>
      </c>
      <c r="G59" s="24" t="str">
        <f t="shared" si="178"/>
        <v>جبار</v>
      </c>
      <c r="H59" s="24" t="str">
        <f t="shared" si="179"/>
        <v>محمد</v>
      </c>
      <c r="I59" s="9">
        <v>14.75</v>
      </c>
      <c r="J59" s="62">
        <f t="shared" si="180"/>
        <v>0</v>
      </c>
      <c r="K59" s="62">
        <v>1</v>
      </c>
      <c r="L59" s="14">
        <v>13.25</v>
      </c>
      <c r="M59" s="62">
        <f t="shared" si="181"/>
        <v>0</v>
      </c>
      <c r="N59" s="62">
        <v>1</v>
      </c>
      <c r="O59" s="7">
        <v>20</v>
      </c>
      <c r="P59" s="62">
        <f t="shared" si="182"/>
        <v>6</v>
      </c>
      <c r="Q59" s="62">
        <v>1</v>
      </c>
      <c r="R59" s="4">
        <f t="shared" si="183"/>
        <v>8</v>
      </c>
      <c r="S59" s="63">
        <f t="shared" si="184"/>
        <v>6</v>
      </c>
      <c r="T59" s="63">
        <f t="shared" si="185"/>
        <v>3</v>
      </c>
      <c r="U59" s="63">
        <f t="shared" si="186"/>
        <v>1</v>
      </c>
      <c r="V59" s="89">
        <v>9.25</v>
      </c>
      <c r="W59" s="62">
        <f t="shared" si="187"/>
        <v>0</v>
      </c>
      <c r="X59" s="62">
        <v>1</v>
      </c>
      <c r="Y59" s="10">
        <v>15</v>
      </c>
      <c r="Z59" s="62">
        <f t="shared" si="188"/>
        <v>0</v>
      </c>
      <c r="AA59" s="62">
        <v>1</v>
      </c>
      <c r="AB59" s="4">
        <f t="shared" si="189"/>
        <v>6.0625</v>
      </c>
      <c r="AC59" s="64">
        <f t="shared" si="190"/>
        <v>0</v>
      </c>
      <c r="AD59" s="64">
        <f t="shared" si="191"/>
        <v>2</v>
      </c>
      <c r="AE59" s="64">
        <f t="shared" si="192"/>
        <v>1</v>
      </c>
      <c r="AF59" s="7">
        <v>8.25</v>
      </c>
      <c r="AG59" s="62">
        <f t="shared" si="193"/>
        <v>0</v>
      </c>
      <c r="AH59" s="62">
        <v>1</v>
      </c>
      <c r="AI59" s="4">
        <f t="shared" si="194"/>
        <v>8.25</v>
      </c>
      <c r="AJ59" s="64">
        <f t="shared" si="195"/>
        <v>0</v>
      </c>
      <c r="AK59" s="64">
        <f t="shared" si="196"/>
        <v>1</v>
      </c>
      <c r="AL59" s="64">
        <f t="shared" si="197"/>
        <v>1</v>
      </c>
      <c r="AM59" s="455">
        <v>7.5</v>
      </c>
      <c r="AN59" s="62">
        <f t="shared" si="198"/>
        <v>0</v>
      </c>
      <c r="AO59" s="62">
        <v>1</v>
      </c>
      <c r="AP59" s="4">
        <f t="shared" si="199"/>
        <v>7.5</v>
      </c>
      <c r="AQ59" s="64">
        <f t="shared" si="200"/>
        <v>0</v>
      </c>
      <c r="AR59" s="64">
        <f t="shared" si="201"/>
        <v>1</v>
      </c>
      <c r="AS59" s="64">
        <f t="shared" si="202"/>
        <v>1</v>
      </c>
      <c r="AT59" s="454">
        <f t="shared" si="203"/>
        <v>7.333333333333333</v>
      </c>
      <c r="AU59" s="65">
        <f>IF(AY59&gt;=10,30,AQ59+AJ59+AC59+S59)</f>
        <v>6</v>
      </c>
      <c r="AV59" s="400" t="str">
        <f t="shared" si="204"/>
        <v xml:space="preserve">مؤجل (ة) </v>
      </c>
      <c r="AW59" s="59">
        <f t="shared" si="205"/>
        <v>4</v>
      </c>
      <c r="AX59" s="452" t="str">
        <f t="shared" si="206"/>
        <v xml:space="preserve">1 </v>
      </c>
      <c r="AY59" s="455">
        <f t="shared" ref="AY59:AY71" si="240">(AT59+CQ59)/2</f>
        <v>8.3825757575757578</v>
      </c>
      <c r="AZ59" s="452" t="str">
        <f t="shared" ref="AZ59:AZ71" si="241">IF(AY59&gt;=10,"ناجح  (ة)  ",IF(AY59&lt;10,"مؤجل (ة) "))</f>
        <v xml:space="preserve">مؤجل (ة) </v>
      </c>
      <c r="BA59" s="450" t="s">
        <v>63</v>
      </c>
      <c r="BB59" s="12"/>
      <c r="BC59" s="49">
        <v>10</v>
      </c>
      <c r="BD59" s="447" t="str">
        <f t="shared" si="209"/>
        <v>جبار</v>
      </c>
      <c r="BE59" s="447" t="str">
        <f t="shared" si="210"/>
        <v>محمد</v>
      </c>
      <c r="BF59" s="214">
        <v>21</v>
      </c>
      <c r="BG59" s="451">
        <f t="shared" si="211"/>
        <v>6</v>
      </c>
      <c r="BH59" s="215">
        <v>1</v>
      </c>
      <c r="BI59" s="214">
        <v>25</v>
      </c>
      <c r="BJ59" s="451">
        <f t="shared" si="212"/>
        <v>6</v>
      </c>
      <c r="BK59" s="215">
        <v>1</v>
      </c>
      <c r="BL59" s="214">
        <v>20.75</v>
      </c>
      <c r="BM59" s="451">
        <f t="shared" si="213"/>
        <v>6</v>
      </c>
      <c r="BN59" s="215">
        <v>1</v>
      </c>
      <c r="BO59" s="358">
        <f t="shared" si="214"/>
        <v>11.125</v>
      </c>
      <c r="BP59" s="345">
        <f t="shared" si="215"/>
        <v>18</v>
      </c>
      <c r="BQ59" s="216">
        <f t="shared" si="216"/>
        <v>3</v>
      </c>
      <c r="BR59" s="216">
        <f t="shared" si="217"/>
        <v>1</v>
      </c>
      <c r="BS59" s="181">
        <v>13</v>
      </c>
      <c r="BT59" s="451">
        <f t="shared" si="218"/>
        <v>0</v>
      </c>
      <c r="BU59" s="215">
        <v>1</v>
      </c>
      <c r="BV59" s="214">
        <v>12</v>
      </c>
      <c r="BW59" s="211">
        <f t="shared" si="219"/>
        <v>4</v>
      </c>
      <c r="BX59" s="215">
        <v>1</v>
      </c>
      <c r="BY59" s="379">
        <f t="shared" si="220"/>
        <v>8.3333333333333339</v>
      </c>
      <c r="BZ59" s="380">
        <f t="shared" si="221"/>
        <v>4</v>
      </c>
      <c r="CA59" s="216">
        <f t="shared" si="222"/>
        <v>2</v>
      </c>
      <c r="CB59" s="216">
        <f t="shared" si="223"/>
        <v>1</v>
      </c>
      <c r="CC59" s="217">
        <v>5</v>
      </c>
      <c r="CD59" s="451">
        <f t="shared" si="224"/>
        <v>0</v>
      </c>
      <c r="CE59" s="211">
        <v>1</v>
      </c>
      <c r="CF59" s="344">
        <f t="shared" si="225"/>
        <v>5</v>
      </c>
      <c r="CG59" s="345">
        <f t="shared" si="226"/>
        <v>0</v>
      </c>
      <c r="CH59" s="216">
        <f t="shared" si="227"/>
        <v>1</v>
      </c>
      <c r="CI59" s="216">
        <f t="shared" si="228"/>
        <v>1</v>
      </c>
      <c r="CJ59" s="287">
        <v>7</v>
      </c>
      <c r="CK59" s="451">
        <f t="shared" si="229"/>
        <v>0</v>
      </c>
      <c r="CL59" s="211">
        <v>1</v>
      </c>
      <c r="CM59" s="336">
        <f t="shared" si="230"/>
        <v>7</v>
      </c>
      <c r="CN59" s="337">
        <f t="shared" si="231"/>
        <v>0</v>
      </c>
      <c r="CO59" s="212">
        <f t="shared" si="232"/>
        <v>1</v>
      </c>
      <c r="CP59" s="212">
        <f t="shared" si="233"/>
        <v>1</v>
      </c>
      <c r="CQ59" s="401">
        <f t="shared" si="234"/>
        <v>9.4318181818181817</v>
      </c>
      <c r="CR59" s="402">
        <f>IF(CX59&gt;=10,30,BP59+BZ59+CG59+CN59)</f>
        <v>22</v>
      </c>
      <c r="CS59" s="56" t="str">
        <f t="shared" si="235"/>
        <v xml:space="preserve">مؤجل (ة) </v>
      </c>
      <c r="CT59" s="56">
        <f t="shared" si="236"/>
        <v>7</v>
      </c>
      <c r="CU59" s="60">
        <f t="shared" si="237"/>
        <v>1</v>
      </c>
      <c r="CV59" s="231" t="str">
        <f t="shared" si="238"/>
        <v xml:space="preserve">الدورة الأولى </v>
      </c>
      <c r="CW59" s="34" t="s">
        <v>63</v>
      </c>
      <c r="CX59" s="454">
        <f>(CQ59+AT59)/2</f>
        <v>8.3825757575757578</v>
      </c>
      <c r="CY59" s="65">
        <f>IF(CX59&gt;=10,60,CR59+AU59)</f>
        <v>28</v>
      </c>
      <c r="CZ59" s="452" t="s">
        <v>63</v>
      </c>
      <c r="DA59" s="465" t="str">
        <f t="shared" si="239"/>
        <v xml:space="preserve">مؤجل (ة) </v>
      </c>
    </row>
    <row r="60" spans="1:105" s="45" customFormat="1" ht="13.5" customHeight="1">
      <c r="B60" s="47">
        <v>12</v>
      </c>
      <c r="C60" s="66" t="s">
        <v>130</v>
      </c>
      <c r="D60" s="66" t="s">
        <v>131</v>
      </c>
      <c r="E60" s="152"/>
      <c r="F60" s="123">
        <v>12</v>
      </c>
      <c r="G60" s="24" t="str">
        <f t="shared" si="178"/>
        <v xml:space="preserve">خرفان </v>
      </c>
      <c r="H60" s="24" t="str">
        <f t="shared" si="179"/>
        <v xml:space="preserve"> مهدي</v>
      </c>
      <c r="I60" s="9">
        <v>22.5</v>
      </c>
      <c r="J60" s="62">
        <f t="shared" si="180"/>
        <v>6</v>
      </c>
      <c r="K60" s="62">
        <v>1</v>
      </c>
      <c r="L60" s="14">
        <v>17.5</v>
      </c>
      <c r="M60" s="62">
        <f t="shared" si="181"/>
        <v>0</v>
      </c>
      <c r="N60" s="62">
        <v>1</v>
      </c>
      <c r="O60" s="7">
        <v>20</v>
      </c>
      <c r="P60" s="62">
        <f t="shared" si="182"/>
        <v>6</v>
      </c>
      <c r="Q60" s="62">
        <v>1</v>
      </c>
      <c r="R60" s="4">
        <f t="shared" si="183"/>
        <v>10</v>
      </c>
      <c r="S60" s="63">
        <f t="shared" si="184"/>
        <v>18</v>
      </c>
      <c r="T60" s="63">
        <f t="shared" si="185"/>
        <v>3</v>
      </c>
      <c r="U60" s="63">
        <f t="shared" si="186"/>
        <v>1</v>
      </c>
      <c r="V60" s="89">
        <v>9.25</v>
      </c>
      <c r="W60" s="62">
        <f t="shared" si="187"/>
        <v>0</v>
      </c>
      <c r="X60" s="62">
        <v>1</v>
      </c>
      <c r="Y60" s="187"/>
      <c r="Z60" s="62">
        <f t="shared" si="188"/>
        <v>0</v>
      </c>
      <c r="AA60" s="62">
        <v>1</v>
      </c>
      <c r="AB60" s="4">
        <f t="shared" si="189"/>
        <v>2.3125</v>
      </c>
      <c r="AC60" s="64">
        <f t="shared" si="190"/>
        <v>0</v>
      </c>
      <c r="AD60" s="64">
        <f t="shared" si="191"/>
        <v>2</v>
      </c>
      <c r="AE60" s="64">
        <f t="shared" si="192"/>
        <v>1</v>
      </c>
      <c r="AF60" s="7">
        <v>6.75</v>
      </c>
      <c r="AG60" s="62">
        <f t="shared" si="193"/>
        <v>0</v>
      </c>
      <c r="AH60" s="62">
        <v>1</v>
      </c>
      <c r="AI60" s="4">
        <f t="shared" si="194"/>
        <v>6.75</v>
      </c>
      <c r="AJ60" s="64">
        <f t="shared" si="195"/>
        <v>0</v>
      </c>
      <c r="AK60" s="64">
        <f t="shared" si="196"/>
        <v>1</v>
      </c>
      <c r="AL60" s="64">
        <f t="shared" si="197"/>
        <v>1</v>
      </c>
      <c r="AM60" s="455">
        <v>11.5</v>
      </c>
      <c r="AN60" s="62">
        <f t="shared" si="198"/>
        <v>1</v>
      </c>
      <c r="AO60" s="62">
        <v>1</v>
      </c>
      <c r="AP60" s="4">
        <f t="shared" si="199"/>
        <v>11.5</v>
      </c>
      <c r="AQ60" s="64">
        <f t="shared" si="200"/>
        <v>1</v>
      </c>
      <c r="AR60" s="64">
        <f t="shared" si="201"/>
        <v>1</v>
      </c>
      <c r="AS60" s="64">
        <f t="shared" si="202"/>
        <v>1</v>
      </c>
      <c r="AT60" s="454">
        <f t="shared" si="203"/>
        <v>7.291666666666667</v>
      </c>
      <c r="AU60" s="65">
        <f>IF(AY60&gt;=10,30,AQ60+AJ60+AC60+S60)</f>
        <v>19</v>
      </c>
      <c r="AV60" s="400" t="str">
        <f t="shared" si="204"/>
        <v xml:space="preserve">مؤجل (ة) </v>
      </c>
      <c r="AW60" s="59">
        <f t="shared" si="205"/>
        <v>4</v>
      </c>
      <c r="AX60" s="452" t="str">
        <f t="shared" si="206"/>
        <v xml:space="preserve">1 </v>
      </c>
      <c r="AY60" s="455">
        <f t="shared" si="240"/>
        <v>9.2253787878787872</v>
      </c>
      <c r="AZ60" s="452" t="str">
        <f t="shared" si="241"/>
        <v xml:space="preserve">مؤجل (ة) </v>
      </c>
      <c r="BA60" s="450" t="s">
        <v>63</v>
      </c>
      <c r="BB60" s="12"/>
      <c r="BC60" s="451">
        <v>11</v>
      </c>
      <c r="BD60" s="447" t="str">
        <f t="shared" si="209"/>
        <v xml:space="preserve">خرفان </v>
      </c>
      <c r="BE60" s="447" t="str">
        <f t="shared" si="210"/>
        <v xml:space="preserve"> مهدي</v>
      </c>
      <c r="BF60" s="214">
        <v>26.5</v>
      </c>
      <c r="BG60" s="451">
        <f t="shared" si="211"/>
        <v>6</v>
      </c>
      <c r="BH60" s="215">
        <v>1</v>
      </c>
      <c r="BI60" s="214">
        <v>23</v>
      </c>
      <c r="BJ60" s="451">
        <f t="shared" si="212"/>
        <v>6</v>
      </c>
      <c r="BK60" s="215">
        <v>1</v>
      </c>
      <c r="BL60" s="214">
        <v>27</v>
      </c>
      <c r="BM60" s="451">
        <f t="shared" si="213"/>
        <v>6</v>
      </c>
      <c r="BN60" s="215">
        <v>1</v>
      </c>
      <c r="BO60" s="358">
        <f t="shared" si="214"/>
        <v>12.75</v>
      </c>
      <c r="BP60" s="345">
        <f t="shared" si="215"/>
        <v>18</v>
      </c>
      <c r="BQ60" s="216">
        <f t="shared" si="216"/>
        <v>3</v>
      </c>
      <c r="BR60" s="216">
        <f t="shared" si="217"/>
        <v>1</v>
      </c>
      <c r="BS60" s="181">
        <v>16.75</v>
      </c>
      <c r="BT60" s="451">
        <f t="shared" si="218"/>
        <v>0</v>
      </c>
      <c r="BU60" s="215">
        <v>1</v>
      </c>
      <c r="BV60" s="214">
        <v>14.75</v>
      </c>
      <c r="BW60" s="211">
        <f t="shared" si="219"/>
        <v>4</v>
      </c>
      <c r="BX60" s="215">
        <v>1</v>
      </c>
      <c r="BY60" s="379">
        <f t="shared" si="220"/>
        <v>10.5</v>
      </c>
      <c r="BZ60" s="380">
        <f t="shared" si="221"/>
        <v>9</v>
      </c>
      <c r="CA60" s="216">
        <f t="shared" si="222"/>
        <v>2</v>
      </c>
      <c r="CB60" s="216">
        <f t="shared" si="223"/>
        <v>1</v>
      </c>
      <c r="CC60" s="217">
        <v>8.5</v>
      </c>
      <c r="CD60" s="451">
        <f t="shared" si="224"/>
        <v>0</v>
      </c>
      <c r="CE60" s="211">
        <v>1</v>
      </c>
      <c r="CF60" s="344">
        <f t="shared" si="225"/>
        <v>8.5</v>
      </c>
      <c r="CG60" s="345">
        <f t="shared" si="226"/>
        <v>0</v>
      </c>
      <c r="CH60" s="216">
        <f t="shared" si="227"/>
        <v>1</v>
      </c>
      <c r="CI60" s="216">
        <f t="shared" si="228"/>
        <v>1</v>
      </c>
      <c r="CJ60" s="287">
        <v>6.25</v>
      </c>
      <c r="CK60" s="451">
        <f t="shared" si="229"/>
        <v>0</v>
      </c>
      <c r="CL60" s="211">
        <v>1</v>
      </c>
      <c r="CM60" s="336">
        <f t="shared" si="230"/>
        <v>6.25</v>
      </c>
      <c r="CN60" s="337">
        <f t="shared" si="231"/>
        <v>0</v>
      </c>
      <c r="CO60" s="212">
        <f t="shared" si="232"/>
        <v>1</v>
      </c>
      <c r="CP60" s="212">
        <f t="shared" si="233"/>
        <v>1</v>
      </c>
      <c r="CQ60" s="401">
        <f t="shared" si="234"/>
        <v>11.159090909090908</v>
      </c>
      <c r="CR60" s="402">
        <f>IF(CX60&gt;=10,30,BP60+BZ60+CG60+CN60)</f>
        <v>27</v>
      </c>
      <c r="CS60" s="56" t="str">
        <f t="shared" si="235"/>
        <v xml:space="preserve">ناجح(ة)  </v>
      </c>
      <c r="CT60" s="56">
        <f t="shared" si="236"/>
        <v>7</v>
      </c>
      <c r="CU60" s="60">
        <f t="shared" si="237"/>
        <v>1</v>
      </c>
      <c r="CV60" s="231" t="str">
        <f t="shared" si="238"/>
        <v xml:space="preserve">الدورة الأولى </v>
      </c>
      <c r="CW60" s="34" t="s">
        <v>63</v>
      </c>
      <c r="CX60" s="454">
        <f>(CQ60+AT60)/2</f>
        <v>9.2253787878787872</v>
      </c>
      <c r="CY60" s="65">
        <f>IF(CX60&gt;=10,60,CR60+AU60)</f>
        <v>46</v>
      </c>
      <c r="CZ60" s="452" t="s">
        <v>63</v>
      </c>
      <c r="DA60" s="465" t="str">
        <f t="shared" si="239"/>
        <v xml:space="preserve">مؤجل (ة) </v>
      </c>
    </row>
    <row r="61" spans="1:105" s="45" customFormat="1" ht="13.5" customHeight="1">
      <c r="B61" s="47">
        <v>13</v>
      </c>
      <c r="C61" s="132" t="s">
        <v>132</v>
      </c>
      <c r="D61" s="132" t="s">
        <v>47</v>
      </c>
      <c r="E61" s="152"/>
      <c r="F61" s="123">
        <v>13</v>
      </c>
      <c r="G61" s="24" t="str">
        <f t="shared" si="178"/>
        <v>خلفاوي</v>
      </c>
      <c r="H61" s="24" t="str">
        <f t="shared" si="179"/>
        <v>عادل</v>
      </c>
      <c r="I61" s="9">
        <v>14.5</v>
      </c>
      <c r="J61" s="62">
        <f t="shared" si="180"/>
        <v>0</v>
      </c>
      <c r="K61" s="62">
        <v>1</v>
      </c>
      <c r="L61" s="14">
        <v>15.5</v>
      </c>
      <c r="M61" s="62">
        <f t="shared" si="181"/>
        <v>0</v>
      </c>
      <c r="N61" s="62">
        <v>1</v>
      </c>
      <c r="O61" s="7">
        <v>20</v>
      </c>
      <c r="P61" s="62">
        <f t="shared" si="182"/>
        <v>6</v>
      </c>
      <c r="Q61" s="62">
        <v>1</v>
      </c>
      <c r="R61" s="4">
        <f t="shared" si="183"/>
        <v>8.3333333333333339</v>
      </c>
      <c r="S61" s="63">
        <f t="shared" si="184"/>
        <v>6</v>
      </c>
      <c r="T61" s="63">
        <f t="shared" si="185"/>
        <v>3</v>
      </c>
      <c r="U61" s="63">
        <f t="shared" si="186"/>
        <v>1</v>
      </c>
      <c r="V61" s="89">
        <v>20.75</v>
      </c>
      <c r="W61" s="62">
        <f t="shared" si="187"/>
        <v>5</v>
      </c>
      <c r="X61" s="62">
        <v>1</v>
      </c>
      <c r="Y61" s="10">
        <v>16</v>
      </c>
      <c r="Z61" s="62">
        <f t="shared" si="188"/>
        <v>0</v>
      </c>
      <c r="AA61" s="62">
        <v>1</v>
      </c>
      <c r="AB61" s="4">
        <f t="shared" si="189"/>
        <v>9.1875</v>
      </c>
      <c r="AC61" s="64">
        <f t="shared" si="190"/>
        <v>5</v>
      </c>
      <c r="AD61" s="64">
        <f t="shared" si="191"/>
        <v>2</v>
      </c>
      <c r="AE61" s="64">
        <f t="shared" si="192"/>
        <v>1</v>
      </c>
      <c r="AF61" s="7">
        <v>6.5</v>
      </c>
      <c r="AG61" s="62">
        <f t="shared" si="193"/>
        <v>0</v>
      </c>
      <c r="AH61" s="62">
        <v>1</v>
      </c>
      <c r="AI61" s="4">
        <f t="shared" si="194"/>
        <v>6.5</v>
      </c>
      <c r="AJ61" s="64">
        <f t="shared" si="195"/>
        <v>0</v>
      </c>
      <c r="AK61" s="64">
        <f t="shared" si="196"/>
        <v>1</v>
      </c>
      <c r="AL61" s="64">
        <f t="shared" si="197"/>
        <v>1</v>
      </c>
      <c r="AM61" s="455">
        <v>13.5</v>
      </c>
      <c r="AN61" s="62">
        <f t="shared" si="198"/>
        <v>1</v>
      </c>
      <c r="AO61" s="62">
        <v>1</v>
      </c>
      <c r="AP61" s="4">
        <f t="shared" si="199"/>
        <v>13.5</v>
      </c>
      <c r="AQ61" s="64">
        <f t="shared" si="200"/>
        <v>1</v>
      </c>
      <c r="AR61" s="64">
        <f t="shared" si="201"/>
        <v>1</v>
      </c>
      <c r="AS61" s="64">
        <f t="shared" si="202"/>
        <v>1</v>
      </c>
      <c r="AT61" s="463">
        <f t="shared" si="203"/>
        <v>8.8958333333333339</v>
      </c>
      <c r="AU61" s="65">
        <f>IF(AY61&gt;=10,30,AQ61+AJ61+AC61+S61)</f>
        <v>30</v>
      </c>
      <c r="AV61" s="400" t="str">
        <f t="shared" si="204"/>
        <v xml:space="preserve">مؤجل (ة) </v>
      </c>
      <c r="AW61" s="59">
        <f t="shared" si="205"/>
        <v>4</v>
      </c>
      <c r="AX61" s="452" t="str">
        <f t="shared" si="206"/>
        <v xml:space="preserve">1 </v>
      </c>
      <c r="AY61" s="455">
        <f t="shared" si="240"/>
        <v>10.207234848484848</v>
      </c>
      <c r="AZ61" s="452" t="str">
        <f t="shared" si="241"/>
        <v xml:space="preserve">ناجح  (ة)  </v>
      </c>
      <c r="BA61" s="450" t="s">
        <v>63</v>
      </c>
      <c r="BB61" s="12"/>
      <c r="BC61" s="49">
        <v>12</v>
      </c>
      <c r="BD61" s="447" t="str">
        <f t="shared" si="209"/>
        <v>خلفاوي</v>
      </c>
      <c r="BE61" s="447" t="str">
        <f t="shared" si="210"/>
        <v>عادل</v>
      </c>
      <c r="BF61" s="214">
        <v>26</v>
      </c>
      <c r="BG61" s="451">
        <f t="shared" si="211"/>
        <v>6</v>
      </c>
      <c r="BH61" s="215">
        <v>1</v>
      </c>
      <c r="BI61" s="214">
        <v>17</v>
      </c>
      <c r="BJ61" s="451">
        <f t="shared" si="212"/>
        <v>0</v>
      </c>
      <c r="BK61" s="215">
        <v>1</v>
      </c>
      <c r="BL61" s="214">
        <v>31.75</v>
      </c>
      <c r="BM61" s="451">
        <f t="shared" si="213"/>
        <v>6</v>
      </c>
      <c r="BN61" s="215">
        <v>1</v>
      </c>
      <c r="BO61" s="358">
        <f t="shared" si="214"/>
        <v>12.458333333333334</v>
      </c>
      <c r="BP61" s="345">
        <f t="shared" si="215"/>
        <v>18</v>
      </c>
      <c r="BQ61" s="216">
        <f t="shared" si="216"/>
        <v>3</v>
      </c>
      <c r="BR61" s="216">
        <f t="shared" si="217"/>
        <v>1</v>
      </c>
      <c r="BS61" s="181">
        <v>13.205</v>
      </c>
      <c r="BT61" s="451">
        <f t="shared" si="218"/>
        <v>0</v>
      </c>
      <c r="BU61" s="215">
        <v>1</v>
      </c>
      <c r="BV61" s="214">
        <v>15</v>
      </c>
      <c r="BW61" s="211">
        <f t="shared" si="219"/>
        <v>4</v>
      </c>
      <c r="BX61" s="215">
        <v>1</v>
      </c>
      <c r="BY61" s="379">
        <f t="shared" si="220"/>
        <v>9.4016666666666655</v>
      </c>
      <c r="BZ61" s="380">
        <f t="shared" si="221"/>
        <v>4</v>
      </c>
      <c r="CA61" s="216">
        <f t="shared" si="222"/>
        <v>2</v>
      </c>
      <c r="CB61" s="216">
        <f t="shared" si="223"/>
        <v>1</v>
      </c>
      <c r="CC61" s="217">
        <v>9.25</v>
      </c>
      <c r="CD61" s="451">
        <f t="shared" si="224"/>
        <v>0</v>
      </c>
      <c r="CE61" s="211">
        <v>1</v>
      </c>
      <c r="CF61" s="344">
        <f t="shared" si="225"/>
        <v>9.25</v>
      </c>
      <c r="CG61" s="345">
        <f t="shared" si="226"/>
        <v>0</v>
      </c>
      <c r="CH61" s="216">
        <f t="shared" si="227"/>
        <v>1</v>
      </c>
      <c r="CI61" s="216">
        <f t="shared" si="228"/>
        <v>1</v>
      </c>
      <c r="CJ61" s="287">
        <v>14.5</v>
      </c>
      <c r="CK61" s="451">
        <f t="shared" si="229"/>
        <v>1</v>
      </c>
      <c r="CL61" s="211">
        <v>1</v>
      </c>
      <c r="CM61" s="336">
        <f t="shared" si="230"/>
        <v>14.5</v>
      </c>
      <c r="CN61" s="337">
        <f t="shared" si="231"/>
        <v>1</v>
      </c>
      <c r="CO61" s="212">
        <f t="shared" si="232"/>
        <v>1</v>
      </c>
      <c r="CP61" s="212">
        <f t="shared" si="233"/>
        <v>1</v>
      </c>
      <c r="CQ61" s="357">
        <f t="shared" si="234"/>
        <v>11.518636363636363</v>
      </c>
      <c r="CR61" s="402">
        <f>IF(CX61&gt;=10,30,BP61+BZ61+CG61+CN61)</f>
        <v>30</v>
      </c>
      <c r="CS61" s="56" t="str">
        <f t="shared" si="235"/>
        <v xml:space="preserve">ناجح(ة)  </v>
      </c>
      <c r="CT61" s="56">
        <f t="shared" si="236"/>
        <v>7</v>
      </c>
      <c r="CU61" s="60">
        <f t="shared" si="237"/>
        <v>1</v>
      </c>
      <c r="CV61" s="231" t="str">
        <f t="shared" si="238"/>
        <v xml:space="preserve">الدورة الأولى </v>
      </c>
      <c r="CW61" s="34" t="s">
        <v>63</v>
      </c>
      <c r="CX61" s="454">
        <f>(CQ61+AT61)/2</f>
        <v>10.207234848484848</v>
      </c>
      <c r="CY61" s="65">
        <f>IF(CX61&gt;=10,60,CR61+AU61)</f>
        <v>60</v>
      </c>
      <c r="CZ61" s="452" t="s">
        <v>63</v>
      </c>
      <c r="DA61" s="465" t="str">
        <f t="shared" si="239"/>
        <v xml:space="preserve">ناجح(ة)  </v>
      </c>
    </row>
    <row r="62" spans="1:105" s="45" customFormat="1" ht="13.5" customHeight="1">
      <c r="A62" s="1"/>
      <c r="B62" s="47">
        <v>14</v>
      </c>
      <c r="C62" s="132" t="s">
        <v>271</v>
      </c>
      <c r="D62" s="132" t="s">
        <v>180</v>
      </c>
      <c r="E62" s="152"/>
      <c r="F62" s="123">
        <v>14</v>
      </c>
      <c r="G62" s="24" t="str">
        <f t="shared" si="178"/>
        <v>ديب</v>
      </c>
      <c r="H62" s="24" t="str">
        <f t="shared" si="179"/>
        <v>حسام الدين</v>
      </c>
      <c r="I62" s="9">
        <v>20</v>
      </c>
      <c r="J62" s="62">
        <f t="shared" si="180"/>
        <v>6</v>
      </c>
      <c r="K62" s="62">
        <v>1</v>
      </c>
      <c r="L62" s="14">
        <v>14</v>
      </c>
      <c r="M62" s="62">
        <f t="shared" si="181"/>
        <v>0</v>
      </c>
      <c r="N62" s="62">
        <v>1</v>
      </c>
      <c r="O62" s="237">
        <v>20</v>
      </c>
      <c r="P62" s="62">
        <f t="shared" si="182"/>
        <v>6</v>
      </c>
      <c r="Q62" s="62">
        <v>1</v>
      </c>
      <c r="R62" s="4">
        <f t="shared" si="183"/>
        <v>9</v>
      </c>
      <c r="S62" s="63">
        <f t="shared" si="184"/>
        <v>12</v>
      </c>
      <c r="T62" s="63">
        <f t="shared" si="185"/>
        <v>3</v>
      </c>
      <c r="U62" s="63">
        <f t="shared" si="186"/>
        <v>1</v>
      </c>
      <c r="V62" s="89">
        <v>16.25</v>
      </c>
      <c r="W62" s="62">
        <f t="shared" si="187"/>
        <v>0</v>
      </c>
      <c r="X62" s="62">
        <v>1</v>
      </c>
      <c r="Y62" s="238">
        <v>21.5</v>
      </c>
      <c r="Z62" s="62">
        <f t="shared" si="188"/>
        <v>4</v>
      </c>
      <c r="AA62" s="62">
        <v>1</v>
      </c>
      <c r="AB62" s="4">
        <f t="shared" si="189"/>
        <v>9.4375</v>
      </c>
      <c r="AC62" s="64">
        <f t="shared" si="190"/>
        <v>4</v>
      </c>
      <c r="AD62" s="64">
        <f t="shared" si="191"/>
        <v>2</v>
      </c>
      <c r="AE62" s="64">
        <f t="shared" si="192"/>
        <v>1</v>
      </c>
      <c r="AF62" s="7">
        <v>10</v>
      </c>
      <c r="AG62" s="62">
        <f t="shared" si="193"/>
        <v>2</v>
      </c>
      <c r="AH62" s="62">
        <v>1</v>
      </c>
      <c r="AI62" s="4">
        <f t="shared" si="194"/>
        <v>10</v>
      </c>
      <c r="AJ62" s="64">
        <f t="shared" si="195"/>
        <v>2</v>
      </c>
      <c r="AK62" s="64">
        <f t="shared" si="196"/>
        <v>1</v>
      </c>
      <c r="AL62" s="64">
        <f t="shared" si="197"/>
        <v>1</v>
      </c>
      <c r="AM62" s="455">
        <v>7</v>
      </c>
      <c r="AN62" s="62">
        <f t="shared" si="198"/>
        <v>0</v>
      </c>
      <c r="AO62" s="62">
        <v>1</v>
      </c>
      <c r="AP62" s="4">
        <f t="shared" si="199"/>
        <v>7</v>
      </c>
      <c r="AQ62" s="64">
        <f t="shared" si="200"/>
        <v>0</v>
      </c>
      <c r="AR62" s="64">
        <f t="shared" si="201"/>
        <v>1</v>
      </c>
      <c r="AS62" s="64">
        <f t="shared" si="202"/>
        <v>1</v>
      </c>
      <c r="AT62" s="463">
        <f t="shared" si="203"/>
        <v>9.0625</v>
      </c>
      <c r="AU62" s="65">
        <f>IF(AY62&gt;=10,30,AQ62+AJ62+AC62+S62)</f>
        <v>30</v>
      </c>
      <c r="AV62" s="400" t="str">
        <f t="shared" si="204"/>
        <v xml:space="preserve">مؤجل (ة) </v>
      </c>
      <c r="AW62" s="59">
        <f t="shared" si="205"/>
        <v>4</v>
      </c>
      <c r="AX62" s="452" t="str">
        <f t="shared" si="206"/>
        <v xml:space="preserve">1 </v>
      </c>
      <c r="AY62" s="455">
        <f t="shared" si="240"/>
        <v>10.162159090909091</v>
      </c>
      <c r="AZ62" s="452" t="str">
        <f t="shared" si="241"/>
        <v xml:space="preserve">ناجح  (ة)  </v>
      </c>
      <c r="BA62" s="450" t="s">
        <v>63</v>
      </c>
      <c r="BB62" s="12"/>
      <c r="BC62" s="49">
        <v>12</v>
      </c>
      <c r="BD62" s="447" t="str">
        <f t="shared" si="209"/>
        <v>ديب</v>
      </c>
      <c r="BE62" s="447" t="str">
        <f t="shared" si="210"/>
        <v>حسام الدين</v>
      </c>
      <c r="BF62" s="232">
        <v>22</v>
      </c>
      <c r="BG62" s="451">
        <f t="shared" si="211"/>
        <v>6</v>
      </c>
      <c r="BH62" s="215">
        <v>1</v>
      </c>
      <c r="BI62" s="214">
        <v>25</v>
      </c>
      <c r="BJ62" s="451">
        <f t="shared" si="212"/>
        <v>6</v>
      </c>
      <c r="BK62" s="215">
        <v>1</v>
      </c>
      <c r="BL62" s="214">
        <v>25.5</v>
      </c>
      <c r="BM62" s="451">
        <f t="shared" si="213"/>
        <v>6</v>
      </c>
      <c r="BN62" s="215">
        <v>1</v>
      </c>
      <c r="BO62" s="358">
        <f t="shared" si="214"/>
        <v>12.083333333333334</v>
      </c>
      <c r="BP62" s="345">
        <f t="shared" si="215"/>
        <v>18</v>
      </c>
      <c r="BQ62" s="216">
        <f t="shared" si="216"/>
        <v>3</v>
      </c>
      <c r="BR62" s="216">
        <f t="shared" si="217"/>
        <v>1</v>
      </c>
      <c r="BS62" s="141">
        <v>16.5</v>
      </c>
      <c r="BT62" s="243">
        <f t="shared" si="218"/>
        <v>0</v>
      </c>
      <c r="BU62" s="244">
        <v>1</v>
      </c>
      <c r="BV62" s="232">
        <v>14.25</v>
      </c>
      <c r="BW62" s="245">
        <f t="shared" si="219"/>
        <v>4</v>
      </c>
      <c r="BX62" s="215">
        <v>1</v>
      </c>
      <c r="BY62" s="379">
        <f t="shared" si="220"/>
        <v>10.25</v>
      </c>
      <c r="BZ62" s="380">
        <f t="shared" si="221"/>
        <v>9</v>
      </c>
      <c r="CA62" s="216">
        <f t="shared" si="222"/>
        <v>2</v>
      </c>
      <c r="CB62" s="216">
        <f t="shared" si="223"/>
        <v>1</v>
      </c>
      <c r="CC62" s="233">
        <v>11.63</v>
      </c>
      <c r="CD62" s="451">
        <f t="shared" si="224"/>
        <v>2</v>
      </c>
      <c r="CE62" s="211">
        <v>1</v>
      </c>
      <c r="CF62" s="344">
        <f t="shared" si="225"/>
        <v>11.63</v>
      </c>
      <c r="CG62" s="345">
        <f t="shared" si="226"/>
        <v>2</v>
      </c>
      <c r="CH62" s="216">
        <f t="shared" si="227"/>
        <v>1</v>
      </c>
      <c r="CI62" s="216">
        <f t="shared" si="228"/>
        <v>1</v>
      </c>
      <c r="CJ62" s="287">
        <v>9</v>
      </c>
      <c r="CK62" s="451">
        <f t="shared" si="229"/>
        <v>0</v>
      </c>
      <c r="CL62" s="211">
        <v>1</v>
      </c>
      <c r="CM62" s="336">
        <f t="shared" si="230"/>
        <v>9</v>
      </c>
      <c r="CN62" s="337">
        <f t="shared" si="231"/>
        <v>0</v>
      </c>
      <c r="CO62" s="212">
        <f t="shared" si="232"/>
        <v>1</v>
      </c>
      <c r="CP62" s="212">
        <f t="shared" si="233"/>
        <v>1</v>
      </c>
      <c r="CQ62" s="357">
        <f t="shared" si="234"/>
        <v>11.261818181818182</v>
      </c>
      <c r="CR62" s="402">
        <f>IF(CX62&gt;=10,30,BP62+BZ62+CG62+CN62)</f>
        <v>30</v>
      </c>
      <c r="CS62" s="56" t="str">
        <f t="shared" si="235"/>
        <v xml:space="preserve">ناجح(ة)  </v>
      </c>
      <c r="CT62" s="56">
        <f t="shared" si="236"/>
        <v>7</v>
      </c>
      <c r="CU62" s="60">
        <f t="shared" si="237"/>
        <v>1</v>
      </c>
      <c r="CV62" s="231" t="str">
        <f t="shared" si="238"/>
        <v xml:space="preserve">الدورة الأولى </v>
      </c>
      <c r="CW62" s="34" t="s">
        <v>63</v>
      </c>
      <c r="CX62" s="454">
        <f>(CQ62+AT62)/2</f>
        <v>10.162159090909091</v>
      </c>
      <c r="CY62" s="65">
        <f>IF(CX62&gt;=10,60,CR62+AU62)</f>
        <v>60</v>
      </c>
      <c r="CZ62" s="452" t="s">
        <v>63</v>
      </c>
      <c r="DA62" s="465" t="str">
        <f t="shared" si="239"/>
        <v xml:space="preserve">ناجح(ة)  </v>
      </c>
    </row>
    <row r="63" spans="1:105" s="45" customFormat="1" ht="13.5" customHeight="1">
      <c r="B63" s="47">
        <v>15</v>
      </c>
      <c r="C63" s="132" t="s">
        <v>133</v>
      </c>
      <c r="D63" s="132" t="s">
        <v>49</v>
      </c>
      <c r="E63" s="152"/>
      <c r="F63" s="123">
        <v>15</v>
      </c>
      <c r="G63" s="24" t="str">
        <f t="shared" si="178"/>
        <v>رحامنية</v>
      </c>
      <c r="H63" s="24" t="str">
        <f t="shared" si="179"/>
        <v>سميرة</v>
      </c>
      <c r="I63" s="9">
        <v>25</v>
      </c>
      <c r="J63" s="62">
        <f t="shared" si="180"/>
        <v>6</v>
      </c>
      <c r="K63" s="62">
        <v>1</v>
      </c>
      <c r="L63" s="14">
        <v>27.5</v>
      </c>
      <c r="M63" s="62">
        <f t="shared" si="181"/>
        <v>0</v>
      </c>
      <c r="N63" s="62">
        <v>1</v>
      </c>
      <c r="O63" s="7">
        <v>20</v>
      </c>
      <c r="P63" s="62">
        <f t="shared" si="182"/>
        <v>6</v>
      </c>
      <c r="Q63" s="62">
        <v>1</v>
      </c>
      <c r="R63" s="4">
        <f t="shared" si="183"/>
        <v>12.083333333333334</v>
      </c>
      <c r="S63" s="63">
        <f t="shared" si="184"/>
        <v>18</v>
      </c>
      <c r="T63" s="63">
        <f t="shared" si="185"/>
        <v>3</v>
      </c>
      <c r="U63" s="63">
        <f t="shared" si="186"/>
        <v>1</v>
      </c>
      <c r="V63" s="89">
        <v>13</v>
      </c>
      <c r="W63" s="62">
        <f t="shared" si="187"/>
        <v>0</v>
      </c>
      <c r="X63" s="62">
        <v>1</v>
      </c>
      <c r="Y63" s="10">
        <v>21</v>
      </c>
      <c r="Z63" s="62">
        <f t="shared" si="188"/>
        <v>4</v>
      </c>
      <c r="AA63" s="62">
        <v>1</v>
      </c>
      <c r="AB63" s="4">
        <f t="shared" si="189"/>
        <v>8.5</v>
      </c>
      <c r="AC63" s="64">
        <f t="shared" si="190"/>
        <v>4</v>
      </c>
      <c r="AD63" s="64">
        <f t="shared" si="191"/>
        <v>2</v>
      </c>
      <c r="AE63" s="64">
        <f t="shared" si="192"/>
        <v>1</v>
      </c>
      <c r="AF63" s="7">
        <v>7.5</v>
      </c>
      <c r="AG63" s="62">
        <f t="shared" si="193"/>
        <v>0</v>
      </c>
      <c r="AH63" s="62">
        <v>1</v>
      </c>
      <c r="AI63" s="4">
        <f t="shared" si="194"/>
        <v>7.5</v>
      </c>
      <c r="AJ63" s="64">
        <f t="shared" si="195"/>
        <v>0</v>
      </c>
      <c r="AK63" s="64">
        <f t="shared" si="196"/>
        <v>1</v>
      </c>
      <c r="AL63" s="64">
        <f t="shared" si="197"/>
        <v>1</v>
      </c>
      <c r="AM63" s="455">
        <v>8.5</v>
      </c>
      <c r="AN63" s="62">
        <f t="shared" si="198"/>
        <v>0</v>
      </c>
      <c r="AO63" s="62">
        <v>1</v>
      </c>
      <c r="AP63" s="4">
        <f t="shared" si="199"/>
        <v>8.5</v>
      </c>
      <c r="AQ63" s="64">
        <f t="shared" si="200"/>
        <v>0</v>
      </c>
      <c r="AR63" s="64">
        <f t="shared" si="201"/>
        <v>1</v>
      </c>
      <c r="AS63" s="64">
        <f t="shared" si="202"/>
        <v>1</v>
      </c>
      <c r="AT63" s="463">
        <f t="shared" si="203"/>
        <v>10.208333333333334</v>
      </c>
      <c r="AU63" s="65">
        <f>IF(AY63&gt;=10,30,AQ63+AJ63+AC63+S63)</f>
        <v>30</v>
      </c>
      <c r="AV63" s="400" t="str">
        <f t="shared" si="204"/>
        <v xml:space="preserve">ناجح  (ة)  </v>
      </c>
      <c r="AW63" s="59">
        <f t="shared" si="205"/>
        <v>4</v>
      </c>
      <c r="AX63" s="452" t="str">
        <f t="shared" si="206"/>
        <v xml:space="preserve">1 </v>
      </c>
      <c r="AY63" s="455">
        <f t="shared" si="240"/>
        <v>10.540530303030303</v>
      </c>
      <c r="AZ63" s="452" t="str">
        <f t="shared" si="241"/>
        <v xml:space="preserve">ناجح  (ة)  </v>
      </c>
      <c r="BA63" s="450" t="s">
        <v>63</v>
      </c>
      <c r="BB63" s="12"/>
      <c r="BC63" s="451">
        <v>13</v>
      </c>
      <c r="BD63" s="447" t="str">
        <f t="shared" si="209"/>
        <v>رحامنية</v>
      </c>
      <c r="BE63" s="447" t="str">
        <f t="shared" si="210"/>
        <v>سميرة</v>
      </c>
      <c r="BF63" s="214">
        <v>26.5</v>
      </c>
      <c r="BG63" s="451">
        <f t="shared" si="211"/>
        <v>6</v>
      </c>
      <c r="BH63" s="215">
        <v>1</v>
      </c>
      <c r="BI63" s="214">
        <v>21</v>
      </c>
      <c r="BJ63" s="451">
        <f t="shared" si="212"/>
        <v>6</v>
      </c>
      <c r="BK63" s="215">
        <v>1</v>
      </c>
      <c r="BL63" s="214">
        <v>22.25</v>
      </c>
      <c r="BM63" s="451">
        <f t="shared" si="213"/>
        <v>6</v>
      </c>
      <c r="BN63" s="215">
        <v>1</v>
      </c>
      <c r="BO63" s="358">
        <f t="shared" si="214"/>
        <v>11.625</v>
      </c>
      <c r="BP63" s="345">
        <f t="shared" si="215"/>
        <v>18</v>
      </c>
      <c r="BQ63" s="216">
        <f t="shared" si="216"/>
        <v>3</v>
      </c>
      <c r="BR63" s="216">
        <f t="shared" si="217"/>
        <v>1</v>
      </c>
      <c r="BS63" s="181">
        <v>16.350000000000001</v>
      </c>
      <c r="BT63" s="451">
        <f t="shared" si="218"/>
        <v>0</v>
      </c>
      <c r="BU63" s="215">
        <v>1</v>
      </c>
      <c r="BV63" s="214">
        <v>15.75</v>
      </c>
      <c r="BW63" s="211">
        <f t="shared" si="219"/>
        <v>4</v>
      </c>
      <c r="BX63" s="215">
        <v>1</v>
      </c>
      <c r="BY63" s="379">
        <f t="shared" si="220"/>
        <v>10.700000000000001</v>
      </c>
      <c r="BZ63" s="380">
        <f t="shared" si="221"/>
        <v>9</v>
      </c>
      <c r="CA63" s="216">
        <f t="shared" si="222"/>
        <v>2</v>
      </c>
      <c r="CB63" s="216">
        <f t="shared" si="223"/>
        <v>1</v>
      </c>
      <c r="CC63" s="217">
        <v>10.25</v>
      </c>
      <c r="CD63" s="451">
        <f t="shared" si="224"/>
        <v>2</v>
      </c>
      <c r="CE63" s="211">
        <v>1</v>
      </c>
      <c r="CF63" s="344">
        <f t="shared" si="225"/>
        <v>10.25</v>
      </c>
      <c r="CG63" s="345">
        <f t="shared" si="226"/>
        <v>2</v>
      </c>
      <c r="CH63" s="216">
        <f t="shared" si="227"/>
        <v>1</v>
      </c>
      <c r="CI63" s="216">
        <f t="shared" si="228"/>
        <v>1</v>
      </c>
      <c r="CJ63" s="287">
        <v>7.5</v>
      </c>
      <c r="CK63" s="451">
        <f t="shared" si="229"/>
        <v>0</v>
      </c>
      <c r="CL63" s="211">
        <v>1</v>
      </c>
      <c r="CM63" s="336">
        <f t="shared" si="230"/>
        <v>7.5</v>
      </c>
      <c r="CN63" s="337">
        <f t="shared" si="231"/>
        <v>0</v>
      </c>
      <c r="CO63" s="212">
        <f t="shared" si="232"/>
        <v>1</v>
      </c>
      <c r="CP63" s="212">
        <f t="shared" si="233"/>
        <v>1</v>
      </c>
      <c r="CQ63" s="357">
        <f t="shared" si="234"/>
        <v>10.872727272727273</v>
      </c>
      <c r="CR63" s="402">
        <f>IF(CX63&gt;=10,30,BP63+BZ63+CG63+CN63)</f>
        <v>30</v>
      </c>
      <c r="CS63" s="56" t="str">
        <f t="shared" si="235"/>
        <v xml:space="preserve">ناجح(ة)  </v>
      </c>
      <c r="CT63" s="56">
        <f t="shared" si="236"/>
        <v>7</v>
      </c>
      <c r="CU63" s="60">
        <f t="shared" si="237"/>
        <v>1</v>
      </c>
      <c r="CV63" s="231" t="str">
        <f t="shared" si="238"/>
        <v xml:space="preserve">الدورة الأولى </v>
      </c>
      <c r="CW63" s="34" t="s">
        <v>63</v>
      </c>
      <c r="CX63" s="454">
        <f>(CQ63+AT63)/2</f>
        <v>10.540530303030303</v>
      </c>
      <c r="CY63" s="65">
        <f>IF(CX63&gt;=10,60,CR63+AU63)</f>
        <v>60</v>
      </c>
      <c r="CZ63" s="452" t="s">
        <v>63</v>
      </c>
      <c r="DA63" s="465" t="str">
        <f t="shared" si="239"/>
        <v xml:space="preserve">ناجح(ة)  </v>
      </c>
    </row>
    <row r="64" spans="1:105" s="45" customFormat="1" ht="13.5" customHeight="1">
      <c r="B64" s="47">
        <v>16</v>
      </c>
      <c r="C64" s="66" t="s">
        <v>134</v>
      </c>
      <c r="D64" s="66" t="s">
        <v>135</v>
      </c>
      <c r="E64" s="152"/>
      <c r="F64" s="123">
        <v>16</v>
      </c>
      <c r="G64" s="24" t="str">
        <f t="shared" si="178"/>
        <v xml:space="preserve">شابي </v>
      </c>
      <c r="H64" s="24" t="str">
        <f t="shared" si="179"/>
        <v xml:space="preserve"> زينب</v>
      </c>
      <c r="I64" s="9">
        <v>10.5</v>
      </c>
      <c r="J64" s="62">
        <f t="shared" si="180"/>
        <v>0</v>
      </c>
      <c r="K64" s="62">
        <v>1</v>
      </c>
      <c r="L64" s="14">
        <v>15</v>
      </c>
      <c r="M64" s="62">
        <f t="shared" si="181"/>
        <v>0</v>
      </c>
      <c r="N64" s="62">
        <v>1</v>
      </c>
      <c r="O64" s="7">
        <v>14.5</v>
      </c>
      <c r="P64" s="62">
        <f t="shared" si="182"/>
        <v>0</v>
      </c>
      <c r="Q64" s="62">
        <v>1</v>
      </c>
      <c r="R64" s="4">
        <f t="shared" si="183"/>
        <v>6.666666666666667</v>
      </c>
      <c r="S64" s="63">
        <f t="shared" si="184"/>
        <v>0</v>
      </c>
      <c r="T64" s="63">
        <f t="shared" si="185"/>
        <v>3</v>
      </c>
      <c r="U64" s="63">
        <f t="shared" si="186"/>
        <v>1</v>
      </c>
      <c r="V64" s="89">
        <v>8.5</v>
      </c>
      <c r="W64" s="62">
        <f t="shared" si="187"/>
        <v>0</v>
      </c>
      <c r="X64" s="62">
        <v>1</v>
      </c>
      <c r="Y64" s="10">
        <v>13</v>
      </c>
      <c r="Z64" s="62">
        <f t="shared" si="188"/>
        <v>0</v>
      </c>
      <c r="AA64" s="62">
        <v>1</v>
      </c>
      <c r="AB64" s="4">
        <f t="shared" si="189"/>
        <v>5.375</v>
      </c>
      <c r="AC64" s="64">
        <f t="shared" si="190"/>
        <v>0</v>
      </c>
      <c r="AD64" s="64">
        <f t="shared" si="191"/>
        <v>2</v>
      </c>
      <c r="AE64" s="64">
        <f t="shared" si="192"/>
        <v>1</v>
      </c>
      <c r="AF64" s="7">
        <v>13</v>
      </c>
      <c r="AG64" s="62">
        <f t="shared" si="193"/>
        <v>2</v>
      </c>
      <c r="AH64" s="62">
        <v>1</v>
      </c>
      <c r="AI64" s="4">
        <f t="shared" si="194"/>
        <v>13</v>
      </c>
      <c r="AJ64" s="64">
        <f t="shared" si="195"/>
        <v>2</v>
      </c>
      <c r="AK64" s="64">
        <f t="shared" si="196"/>
        <v>1</v>
      </c>
      <c r="AL64" s="64">
        <f t="shared" si="197"/>
        <v>1</v>
      </c>
      <c r="AM64" s="455">
        <v>7</v>
      </c>
      <c r="AN64" s="62">
        <f t="shared" si="198"/>
        <v>0</v>
      </c>
      <c r="AO64" s="62">
        <v>1</v>
      </c>
      <c r="AP64" s="4">
        <f t="shared" si="199"/>
        <v>7</v>
      </c>
      <c r="AQ64" s="64">
        <f t="shared" si="200"/>
        <v>0</v>
      </c>
      <c r="AR64" s="64">
        <f t="shared" si="201"/>
        <v>1</v>
      </c>
      <c r="AS64" s="64">
        <f t="shared" si="202"/>
        <v>1</v>
      </c>
      <c r="AT64" s="454">
        <f t="shared" si="203"/>
        <v>6.791666666666667</v>
      </c>
      <c r="AU64" s="65">
        <f>IF(AY64&gt;=10,30,AQ64+AJ64+AC64+S64)</f>
        <v>2</v>
      </c>
      <c r="AV64" s="400" t="str">
        <f t="shared" si="204"/>
        <v xml:space="preserve">مؤجل (ة) </v>
      </c>
      <c r="AW64" s="59">
        <f t="shared" si="205"/>
        <v>4</v>
      </c>
      <c r="AX64" s="452" t="str">
        <f t="shared" si="206"/>
        <v xml:space="preserve">1 </v>
      </c>
      <c r="AY64" s="455">
        <f t="shared" si="240"/>
        <v>7.5094696969696972</v>
      </c>
      <c r="AZ64" s="452" t="str">
        <f t="shared" si="241"/>
        <v xml:space="preserve">مؤجل (ة) </v>
      </c>
      <c r="BA64" s="450" t="s">
        <v>63</v>
      </c>
      <c r="BB64" s="12"/>
      <c r="BC64" s="49">
        <v>14</v>
      </c>
      <c r="BD64" s="447" t="str">
        <f t="shared" si="209"/>
        <v xml:space="preserve">شابي </v>
      </c>
      <c r="BE64" s="447" t="str">
        <f t="shared" si="210"/>
        <v xml:space="preserve"> زينب</v>
      </c>
      <c r="BF64" s="214">
        <v>23.5</v>
      </c>
      <c r="BG64" s="451">
        <f t="shared" si="211"/>
        <v>6</v>
      </c>
      <c r="BH64" s="215">
        <v>1</v>
      </c>
      <c r="BI64" s="214">
        <v>19</v>
      </c>
      <c r="BJ64" s="451">
        <f t="shared" si="212"/>
        <v>0</v>
      </c>
      <c r="BK64" s="215">
        <v>1</v>
      </c>
      <c r="BL64" s="214">
        <v>11.75</v>
      </c>
      <c r="BM64" s="451">
        <f t="shared" si="213"/>
        <v>0</v>
      </c>
      <c r="BN64" s="215">
        <v>1</v>
      </c>
      <c r="BO64" s="358">
        <f t="shared" si="214"/>
        <v>9.0416666666666661</v>
      </c>
      <c r="BP64" s="345">
        <f t="shared" si="215"/>
        <v>6</v>
      </c>
      <c r="BQ64" s="216">
        <f t="shared" si="216"/>
        <v>3</v>
      </c>
      <c r="BR64" s="216">
        <f t="shared" si="217"/>
        <v>1</v>
      </c>
      <c r="BS64" s="181">
        <v>9</v>
      </c>
      <c r="BT64" s="451">
        <f t="shared" si="218"/>
        <v>0</v>
      </c>
      <c r="BU64" s="215">
        <v>1</v>
      </c>
      <c r="BV64" s="214">
        <v>12</v>
      </c>
      <c r="BW64" s="211">
        <f t="shared" si="219"/>
        <v>4</v>
      </c>
      <c r="BX64" s="215">
        <v>1</v>
      </c>
      <c r="BY64" s="379">
        <f t="shared" si="220"/>
        <v>7</v>
      </c>
      <c r="BZ64" s="380">
        <f t="shared" si="221"/>
        <v>4</v>
      </c>
      <c r="CA64" s="216">
        <f t="shared" si="222"/>
        <v>2</v>
      </c>
      <c r="CB64" s="216">
        <f t="shared" si="223"/>
        <v>1</v>
      </c>
      <c r="CC64" s="217">
        <v>6.75</v>
      </c>
      <c r="CD64" s="451">
        <f t="shared" si="224"/>
        <v>0</v>
      </c>
      <c r="CE64" s="211">
        <v>1</v>
      </c>
      <c r="CF64" s="344">
        <f t="shared" si="225"/>
        <v>6.75</v>
      </c>
      <c r="CG64" s="345">
        <f t="shared" si="226"/>
        <v>0</v>
      </c>
      <c r="CH64" s="216">
        <f t="shared" si="227"/>
        <v>1</v>
      </c>
      <c r="CI64" s="216">
        <f t="shared" si="228"/>
        <v>1</v>
      </c>
      <c r="CJ64" s="287">
        <v>8.5</v>
      </c>
      <c r="CK64" s="451">
        <f t="shared" si="229"/>
        <v>0</v>
      </c>
      <c r="CL64" s="211">
        <v>1</v>
      </c>
      <c r="CM64" s="336">
        <f t="shared" si="230"/>
        <v>8.5</v>
      </c>
      <c r="CN64" s="337">
        <f t="shared" si="231"/>
        <v>0</v>
      </c>
      <c r="CO64" s="212">
        <f t="shared" si="232"/>
        <v>1</v>
      </c>
      <c r="CP64" s="212">
        <f t="shared" si="233"/>
        <v>1</v>
      </c>
      <c r="CQ64" s="401">
        <f t="shared" si="234"/>
        <v>8.2272727272727266</v>
      </c>
      <c r="CR64" s="402">
        <f>IF(CX64&gt;=10,30,BP64+BZ64+CG64+CN64)</f>
        <v>10</v>
      </c>
      <c r="CS64" s="56" t="str">
        <f t="shared" si="235"/>
        <v xml:space="preserve">مؤجل (ة) </v>
      </c>
      <c r="CT64" s="56">
        <f t="shared" si="236"/>
        <v>7</v>
      </c>
      <c r="CU64" s="60">
        <f t="shared" si="237"/>
        <v>1</v>
      </c>
      <c r="CV64" s="231" t="str">
        <f t="shared" si="238"/>
        <v xml:space="preserve">الدورة الأولى </v>
      </c>
      <c r="CW64" s="34" t="s">
        <v>63</v>
      </c>
      <c r="CX64" s="454">
        <f>(CQ64+AT64)/2</f>
        <v>7.5094696969696972</v>
      </c>
      <c r="CY64" s="65">
        <f>IF(CX64&gt;=10,60,CR64+AU64)</f>
        <v>12</v>
      </c>
      <c r="CZ64" s="452" t="s">
        <v>63</v>
      </c>
      <c r="DA64" s="465" t="str">
        <f t="shared" si="239"/>
        <v xml:space="preserve">مؤجل (ة) </v>
      </c>
    </row>
    <row r="65" spans="1:105" s="45" customFormat="1" ht="13.5" customHeight="1">
      <c r="B65" s="47">
        <v>17</v>
      </c>
      <c r="C65" s="66" t="s">
        <v>136</v>
      </c>
      <c r="D65" s="66" t="s">
        <v>137</v>
      </c>
      <c r="E65" s="152"/>
      <c r="F65" s="123">
        <v>17</v>
      </c>
      <c r="G65" s="24" t="str">
        <f t="shared" si="178"/>
        <v xml:space="preserve">صاري </v>
      </c>
      <c r="H65" s="24" t="str">
        <f t="shared" si="179"/>
        <v xml:space="preserve"> شراز غزلان</v>
      </c>
      <c r="I65" s="9">
        <v>13.75</v>
      </c>
      <c r="J65" s="62">
        <f t="shared" si="180"/>
        <v>0</v>
      </c>
      <c r="K65" s="62">
        <v>1</v>
      </c>
      <c r="L65" s="14">
        <v>13.25</v>
      </c>
      <c r="M65" s="62">
        <f t="shared" si="181"/>
        <v>0</v>
      </c>
      <c r="N65" s="62">
        <v>1</v>
      </c>
      <c r="O65" s="7">
        <v>12</v>
      </c>
      <c r="P65" s="62">
        <f t="shared" si="182"/>
        <v>0</v>
      </c>
      <c r="Q65" s="62">
        <v>1</v>
      </c>
      <c r="R65" s="4">
        <f t="shared" si="183"/>
        <v>6.5</v>
      </c>
      <c r="S65" s="63">
        <f t="shared" si="184"/>
        <v>0</v>
      </c>
      <c r="T65" s="63">
        <f t="shared" si="185"/>
        <v>3</v>
      </c>
      <c r="U65" s="63">
        <f t="shared" si="186"/>
        <v>1</v>
      </c>
      <c r="V65" s="89">
        <v>10.25</v>
      </c>
      <c r="W65" s="62">
        <f t="shared" si="187"/>
        <v>0</v>
      </c>
      <c r="X65" s="62">
        <v>1</v>
      </c>
      <c r="Y65" s="10">
        <v>11.75</v>
      </c>
      <c r="Z65" s="62">
        <f t="shared" si="188"/>
        <v>0</v>
      </c>
      <c r="AA65" s="62">
        <v>1</v>
      </c>
      <c r="AB65" s="4">
        <f t="shared" si="189"/>
        <v>5.5</v>
      </c>
      <c r="AC65" s="64">
        <f t="shared" si="190"/>
        <v>0</v>
      </c>
      <c r="AD65" s="64">
        <f t="shared" si="191"/>
        <v>2</v>
      </c>
      <c r="AE65" s="64">
        <f t="shared" si="192"/>
        <v>1</v>
      </c>
      <c r="AF65" s="7">
        <v>6.25</v>
      </c>
      <c r="AG65" s="62">
        <f t="shared" si="193"/>
        <v>0</v>
      </c>
      <c r="AH65" s="62">
        <v>1</v>
      </c>
      <c r="AI65" s="4">
        <f t="shared" si="194"/>
        <v>6.25</v>
      </c>
      <c r="AJ65" s="64">
        <f t="shared" si="195"/>
        <v>0</v>
      </c>
      <c r="AK65" s="64">
        <f t="shared" si="196"/>
        <v>1</v>
      </c>
      <c r="AL65" s="64">
        <f t="shared" si="197"/>
        <v>1</v>
      </c>
      <c r="AM65" s="455">
        <v>7</v>
      </c>
      <c r="AN65" s="62">
        <f t="shared" si="198"/>
        <v>0</v>
      </c>
      <c r="AO65" s="62">
        <v>1</v>
      </c>
      <c r="AP65" s="4">
        <f t="shared" si="199"/>
        <v>7</v>
      </c>
      <c r="AQ65" s="64">
        <f t="shared" si="200"/>
        <v>0</v>
      </c>
      <c r="AR65" s="64">
        <f t="shared" si="201"/>
        <v>1</v>
      </c>
      <c r="AS65" s="64">
        <f t="shared" si="202"/>
        <v>1</v>
      </c>
      <c r="AT65" s="454">
        <f t="shared" si="203"/>
        <v>6.1875</v>
      </c>
      <c r="AU65" s="65">
        <f>IF(AY65&gt;=10,30,AQ65+AJ65+AC65+S65)</f>
        <v>0</v>
      </c>
      <c r="AV65" s="400" t="str">
        <f t="shared" si="204"/>
        <v xml:space="preserve">مؤجل (ة) </v>
      </c>
      <c r="AW65" s="59">
        <f t="shared" si="205"/>
        <v>4</v>
      </c>
      <c r="AX65" s="452" t="str">
        <f t="shared" si="206"/>
        <v xml:space="preserve">1 </v>
      </c>
      <c r="AY65" s="455">
        <f t="shared" si="240"/>
        <v>7.46875</v>
      </c>
      <c r="AZ65" s="452" t="str">
        <f t="shared" si="241"/>
        <v xml:space="preserve">مؤجل (ة) </v>
      </c>
      <c r="BA65" s="450" t="s">
        <v>63</v>
      </c>
      <c r="BB65" s="12"/>
      <c r="BC65" s="451">
        <v>15</v>
      </c>
      <c r="BD65" s="447" t="str">
        <f t="shared" si="209"/>
        <v xml:space="preserve">صاري </v>
      </c>
      <c r="BE65" s="447" t="str">
        <f t="shared" si="210"/>
        <v xml:space="preserve"> شراز غزلان</v>
      </c>
      <c r="BF65" s="214">
        <v>26</v>
      </c>
      <c r="BG65" s="451">
        <f t="shared" si="211"/>
        <v>6</v>
      </c>
      <c r="BH65" s="215">
        <v>1</v>
      </c>
      <c r="BI65" s="214">
        <v>17</v>
      </c>
      <c r="BJ65" s="451">
        <f t="shared" si="212"/>
        <v>0</v>
      </c>
      <c r="BK65" s="215">
        <v>1</v>
      </c>
      <c r="BL65" s="214">
        <v>13.5</v>
      </c>
      <c r="BM65" s="451">
        <f t="shared" si="213"/>
        <v>0</v>
      </c>
      <c r="BN65" s="215">
        <v>1</v>
      </c>
      <c r="BO65" s="358">
        <f t="shared" si="214"/>
        <v>9.4166666666666661</v>
      </c>
      <c r="BP65" s="345">
        <f t="shared" si="215"/>
        <v>6</v>
      </c>
      <c r="BQ65" s="216">
        <f t="shared" si="216"/>
        <v>3</v>
      </c>
      <c r="BR65" s="216">
        <f t="shared" si="217"/>
        <v>1</v>
      </c>
      <c r="BS65" s="181">
        <v>9.25</v>
      </c>
      <c r="BT65" s="451">
        <f t="shared" si="218"/>
        <v>0</v>
      </c>
      <c r="BU65" s="215">
        <v>1</v>
      </c>
      <c r="BV65" s="214">
        <v>13.75</v>
      </c>
      <c r="BW65" s="211">
        <f t="shared" si="219"/>
        <v>4</v>
      </c>
      <c r="BX65" s="215">
        <v>1</v>
      </c>
      <c r="BY65" s="379">
        <f t="shared" si="220"/>
        <v>7.666666666666667</v>
      </c>
      <c r="BZ65" s="380">
        <f t="shared" si="221"/>
        <v>4</v>
      </c>
      <c r="CA65" s="216">
        <f t="shared" si="222"/>
        <v>2</v>
      </c>
      <c r="CB65" s="216">
        <f t="shared" si="223"/>
        <v>1</v>
      </c>
      <c r="CC65" s="217">
        <v>12.75</v>
      </c>
      <c r="CD65" s="451">
        <f t="shared" si="224"/>
        <v>2</v>
      </c>
      <c r="CE65" s="211">
        <v>1</v>
      </c>
      <c r="CF65" s="344">
        <f t="shared" si="225"/>
        <v>12.75</v>
      </c>
      <c r="CG65" s="345">
        <f t="shared" si="226"/>
        <v>2</v>
      </c>
      <c r="CH65" s="216">
        <f t="shared" si="227"/>
        <v>1</v>
      </c>
      <c r="CI65" s="216">
        <f t="shared" si="228"/>
        <v>1</v>
      </c>
      <c r="CJ65" s="287">
        <v>4</v>
      </c>
      <c r="CK65" s="451">
        <f t="shared" si="229"/>
        <v>0</v>
      </c>
      <c r="CL65" s="211">
        <v>1</v>
      </c>
      <c r="CM65" s="336">
        <f t="shared" si="230"/>
        <v>4</v>
      </c>
      <c r="CN65" s="337">
        <f t="shared" si="231"/>
        <v>0</v>
      </c>
      <c r="CO65" s="212">
        <f t="shared" si="232"/>
        <v>1</v>
      </c>
      <c r="CP65" s="212">
        <f t="shared" si="233"/>
        <v>1</v>
      </c>
      <c r="CQ65" s="401">
        <f t="shared" si="234"/>
        <v>8.75</v>
      </c>
      <c r="CR65" s="402">
        <f>IF(CX65&gt;=10,30,BP65+BZ65+CG65+CN65)</f>
        <v>12</v>
      </c>
      <c r="CS65" s="56" t="str">
        <f t="shared" si="235"/>
        <v xml:space="preserve">مؤجل (ة) </v>
      </c>
      <c r="CT65" s="56">
        <f t="shared" si="236"/>
        <v>7</v>
      </c>
      <c r="CU65" s="60">
        <f t="shared" si="237"/>
        <v>1</v>
      </c>
      <c r="CV65" s="231" t="str">
        <f t="shared" si="238"/>
        <v xml:space="preserve">الدورة الأولى </v>
      </c>
      <c r="CW65" s="34" t="s">
        <v>63</v>
      </c>
      <c r="CX65" s="454">
        <f>(CQ65+AT65)/2</f>
        <v>7.46875</v>
      </c>
      <c r="CY65" s="65">
        <f>IF(CX65&gt;=10,60,CR65+AU65)</f>
        <v>12</v>
      </c>
      <c r="CZ65" s="452" t="s">
        <v>63</v>
      </c>
      <c r="DA65" s="465" t="str">
        <f t="shared" si="239"/>
        <v xml:space="preserve">مؤجل (ة) </v>
      </c>
    </row>
    <row r="66" spans="1:105" s="45" customFormat="1" ht="13.5" customHeight="1">
      <c r="B66" s="47">
        <v>18</v>
      </c>
      <c r="C66" s="132" t="s">
        <v>138</v>
      </c>
      <c r="D66" s="132" t="s">
        <v>39</v>
      </c>
      <c r="E66" s="152"/>
      <c r="F66" s="123">
        <v>18</v>
      </c>
      <c r="G66" s="24" t="str">
        <f t="shared" si="178"/>
        <v>صخري</v>
      </c>
      <c r="H66" s="24" t="str">
        <f t="shared" si="179"/>
        <v>نوال</v>
      </c>
      <c r="I66" s="9">
        <v>15</v>
      </c>
      <c r="J66" s="62">
        <f t="shared" si="180"/>
        <v>0</v>
      </c>
      <c r="K66" s="62">
        <v>1</v>
      </c>
      <c r="L66" s="14">
        <v>13</v>
      </c>
      <c r="M66" s="62">
        <f t="shared" si="181"/>
        <v>0</v>
      </c>
      <c r="N66" s="62">
        <v>1</v>
      </c>
      <c r="O66" s="7">
        <v>13</v>
      </c>
      <c r="P66" s="62">
        <f t="shared" si="182"/>
        <v>0</v>
      </c>
      <c r="Q66" s="62">
        <v>1</v>
      </c>
      <c r="R66" s="4">
        <f t="shared" si="183"/>
        <v>6.833333333333333</v>
      </c>
      <c r="S66" s="63">
        <f t="shared" si="184"/>
        <v>0</v>
      </c>
      <c r="T66" s="63">
        <f t="shared" si="185"/>
        <v>3</v>
      </c>
      <c r="U66" s="63">
        <f t="shared" si="186"/>
        <v>1</v>
      </c>
      <c r="V66" s="89">
        <v>6</v>
      </c>
      <c r="W66" s="62">
        <f t="shared" si="187"/>
        <v>0</v>
      </c>
      <c r="X66" s="62">
        <v>1</v>
      </c>
      <c r="Y66" s="10">
        <v>10</v>
      </c>
      <c r="Z66" s="62">
        <f t="shared" si="188"/>
        <v>0</v>
      </c>
      <c r="AA66" s="62">
        <v>1</v>
      </c>
      <c r="AB66" s="4">
        <f t="shared" si="189"/>
        <v>4</v>
      </c>
      <c r="AC66" s="64">
        <f t="shared" si="190"/>
        <v>0</v>
      </c>
      <c r="AD66" s="64">
        <f t="shared" si="191"/>
        <v>2</v>
      </c>
      <c r="AE66" s="64">
        <f t="shared" si="192"/>
        <v>1</v>
      </c>
      <c r="AF66" s="7">
        <v>4.5</v>
      </c>
      <c r="AG66" s="62">
        <f t="shared" si="193"/>
        <v>0</v>
      </c>
      <c r="AH66" s="62">
        <v>1</v>
      </c>
      <c r="AI66" s="4">
        <f t="shared" si="194"/>
        <v>4.5</v>
      </c>
      <c r="AJ66" s="64">
        <f t="shared" si="195"/>
        <v>0</v>
      </c>
      <c r="AK66" s="64">
        <f t="shared" si="196"/>
        <v>1</v>
      </c>
      <c r="AL66" s="64">
        <f t="shared" si="197"/>
        <v>1</v>
      </c>
      <c r="AM66" s="455">
        <v>6.5</v>
      </c>
      <c r="AN66" s="62">
        <f t="shared" si="198"/>
        <v>0</v>
      </c>
      <c r="AO66" s="62">
        <v>1</v>
      </c>
      <c r="AP66" s="4">
        <f t="shared" si="199"/>
        <v>6.5</v>
      </c>
      <c r="AQ66" s="64">
        <f t="shared" si="200"/>
        <v>0</v>
      </c>
      <c r="AR66" s="64">
        <f t="shared" si="201"/>
        <v>1</v>
      </c>
      <c r="AS66" s="64">
        <f t="shared" si="202"/>
        <v>1</v>
      </c>
      <c r="AT66" s="454">
        <f t="shared" si="203"/>
        <v>5.666666666666667</v>
      </c>
      <c r="AU66" s="65">
        <f>IF(AY66&gt;=10,30,AQ66+AJ66+AC66+S66)</f>
        <v>0</v>
      </c>
      <c r="AV66" s="400" t="str">
        <f t="shared" si="204"/>
        <v xml:space="preserve">مؤجل (ة) </v>
      </c>
      <c r="AW66" s="59">
        <f t="shared" si="205"/>
        <v>4</v>
      </c>
      <c r="AX66" s="452" t="str">
        <f t="shared" si="206"/>
        <v xml:space="preserve">1 </v>
      </c>
      <c r="AY66" s="455">
        <f t="shared" si="240"/>
        <v>3.3901515151515151</v>
      </c>
      <c r="AZ66" s="452" t="str">
        <f t="shared" si="241"/>
        <v xml:space="preserve">مؤجل (ة) </v>
      </c>
      <c r="BA66" s="450" t="s">
        <v>63</v>
      </c>
      <c r="BB66" s="12"/>
      <c r="BC66" s="49">
        <v>16</v>
      </c>
      <c r="BD66" s="447" t="str">
        <f t="shared" si="209"/>
        <v>صخري</v>
      </c>
      <c r="BE66" s="447" t="str">
        <f t="shared" si="210"/>
        <v>نوال</v>
      </c>
      <c r="BF66" s="474">
        <v>0</v>
      </c>
      <c r="BG66" s="467">
        <f t="shared" si="211"/>
        <v>0</v>
      </c>
      <c r="BH66" s="475">
        <v>1</v>
      </c>
      <c r="BI66" s="474"/>
      <c r="BJ66" s="467">
        <f t="shared" si="212"/>
        <v>0</v>
      </c>
      <c r="BK66" s="475">
        <v>1</v>
      </c>
      <c r="BL66" s="474"/>
      <c r="BM66" s="467">
        <f t="shared" si="213"/>
        <v>0</v>
      </c>
      <c r="BN66" s="475">
        <v>1</v>
      </c>
      <c r="BO66" s="362">
        <f t="shared" si="214"/>
        <v>0</v>
      </c>
      <c r="BP66" s="354">
        <f t="shared" si="215"/>
        <v>0</v>
      </c>
      <c r="BQ66" s="475">
        <f t="shared" si="216"/>
        <v>3</v>
      </c>
      <c r="BR66" s="475">
        <f t="shared" si="217"/>
        <v>1</v>
      </c>
      <c r="BS66" s="3"/>
      <c r="BT66" s="467">
        <f t="shared" si="218"/>
        <v>0</v>
      </c>
      <c r="BU66" s="475">
        <v>1</v>
      </c>
      <c r="BV66" s="474">
        <v>12.25</v>
      </c>
      <c r="BW66" s="211">
        <f t="shared" si="219"/>
        <v>4</v>
      </c>
      <c r="BX66" s="475">
        <v>1</v>
      </c>
      <c r="BY66" s="388">
        <f t="shared" si="220"/>
        <v>4.083333333333333</v>
      </c>
      <c r="BZ66" s="367">
        <f t="shared" si="221"/>
        <v>4</v>
      </c>
      <c r="CA66" s="475">
        <f t="shared" si="222"/>
        <v>2</v>
      </c>
      <c r="CB66" s="475">
        <f t="shared" si="223"/>
        <v>1</v>
      </c>
      <c r="CC66" s="476"/>
      <c r="CD66" s="467">
        <f t="shared" si="224"/>
        <v>0</v>
      </c>
      <c r="CE66" s="211">
        <v>1</v>
      </c>
      <c r="CF66" s="353">
        <f t="shared" si="225"/>
        <v>0</v>
      </c>
      <c r="CG66" s="354">
        <f t="shared" si="226"/>
        <v>0</v>
      </c>
      <c r="CH66" s="475">
        <f t="shared" si="227"/>
        <v>1</v>
      </c>
      <c r="CI66" s="475">
        <f t="shared" si="228"/>
        <v>1</v>
      </c>
      <c r="CJ66" s="15"/>
      <c r="CK66" s="467">
        <f t="shared" si="229"/>
        <v>0</v>
      </c>
      <c r="CL66" s="211">
        <v>1</v>
      </c>
      <c r="CM66" s="357">
        <f t="shared" si="230"/>
        <v>0</v>
      </c>
      <c r="CN66" s="468">
        <f t="shared" si="231"/>
        <v>0</v>
      </c>
      <c r="CO66" s="211">
        <f t="shared" si="232"/>
        <v>1</v>
      </c>
      <c r="CP66" s="211">
        <f t="shared" si="233"/>
        <v>1</v>
      </c>
      <c r="CQ66" s="357">
        <f t="shared" si="234"/>
        <v>1.1136363636363635</v>
      </c>
      <c r="CR66" s="468">
        <f>IF(CX66&gt;=10,30,BP66+BZ66+CG66+CN66)</f>
        <v>4</v>
      </c>
      <c r="CS66" s="467" t="str">
        <f t="shared" si="235"/>
        <v xml:space="preserve">مؤجل (ة) </v>
      </c>
      <c r="CT66" s="56">
        <f t="shared" si="236"/>
        <v>7</v>
      </c>
      <c r="CU66" s="60">
        <f t="shared" si="237"/>
        <v>1</v>
      </c>
      <c r="CV66" s="231" t="str">
        <f t="shared" si="238"/>
        <v xml:space="preserve">الدورة الأولى </v>
      </c>
      <c r="CW66" s="34" t="s">
        <v>63</v>
      </c>
      <c r="CX66" s="454">
        <f>(CQ66+AT66)/2</f>
        <v>3.3901515151515151</v>
      </c>
      <c r="CY66" s="65">
        <f>IF(CX66&gt;=10,60,CR66+AU66)</f>
        <v>4</v>
      </c>
      <c r="CZ66" s="452" t="s">
        <v>63</v>
      </c>
      <c r="DA66" s="465" t="str">
        <f t="shared" si="239"/>
        <v xml:space="preserve">مؤجل (ة) </v>
      </c>
    </row>
    <row r="67" spans="1:105" s="45" customFormat="1" ht="13.5" customHeight="1">
      <c r="B67" s="47">
        <v>19</v>
      </c>
      <c r="C67" s="66" t="s">
        <v>139</v>
      </c>
      <c r="D67" s="66" t="s">
        <v>140</v>
      </c>
      <c r="E67" s="152"/>
      <c r="F67" s="123">
        <v>19</v>
      </c>
      <c r="G67" s="24" t="str">
        <f t="shared" si="178"/>
        <v>عباسي</v>
      </c>
      <c r="H67" s="24" t="str">
        <f t="shared" si="179"/>
        <v xml:space="preserve"> إيناس</v>
      </c>
      <c r="I67" s="9">
        <v>19.5</v>
      </c>
      <c r="J67" s="62">
        <f t="shared" si="180"/>
        <v>0</v>
      </c>
      <c r="K67" s="62">
        <v>1</v>
      </c>
      <c r="L67" s="14">
        <v>21</v>
      </c>
      <c r="M67" s="62">
        <f t="shared" si="181"/>
        <v>0</v>
      </c>
      <c r="N67" s="62">
        <v>1</v>
      </c>
      <c r="O67" s="7">
        <v>20</v>
      </c>
      <c r="P67" s="62">
        <f t="shared" si="182"/>
        <v>6</v>
      </c>
      <c r="Q67" s="62">
        <v>1</v>
      </c>
      <c r="R67" s="4">
        <f t="shared" si="183"/>
        <v>10.083333333333334</v>
      </c>
      <c r="S67" s="63">
        <f t="shared" si="184"/>
        <v>18</v>
      </c>
      <c r="T67" s="63">
        <f t="shared" si="185"/>
        <v>3</v>
      </c>
      <c r="U67" s="63">
        <f t="shared" si="186"/>
        <v>1</v>
      </c>
      <c r="V67" s="89">
        <v>20</v>
      </c>
      <c r="W67" s="62">
        <f t="shared" si="187"/>
        <v>5</v>
      </c>
      <c r="X67" s="62">
        <v>1</v>
      </c>
      <c r="Y67" s="10">
        <v>17.5</v>
      </c>
      <c r="Z67" s="62">
        <f t="shared" si="188"/>
        <v>0</v>
      </c>
      <c r="AA67" s="62">
        <v>1</v>
      </c>
      <c r="AB67" s="4">
        <f t="shared" si="189"/>
        <v>9.375</v>
      </c>
      <c r="AC67" s="64">
        <f t="shared" si="190"/>
        <v>5</v>
      </c>
      <c r="AD67" s="64">
        <f t="shared" si="191"/>
        <v>2</v>
      </c>
      <c r="AE67" s="64">
        <f t="shared" si="192"/>
        <v>1</v>
      </c>
      <c r="AF67" s="7">
        <v>10</v>
      </c>
      <c r="AG67" s="62">
        <f t="shared" si="193"/>
        <v>2</v>
      </c>
      <c r="AH67" s="62">
        <v>1</v>
      </c>
      <c r="AI67" s="4">
        <f t="shared" si="194"/>
        <v>10</v>
      </c>
      <c r="AJ67" s="64">
        <f t="shared" si="195"/>
        <v>2</v>
      </c>
      <c r="AK67" s="64">
        <f t="shared" si="196"/>
        <v>1</v>
      </c>
      <c r="AL67" s="64">
        <f t="shared" si="197"/>
        <v>1</v>
      </c>
      <c r="AM67" s="455">
        <v>10</v>
      </c>
      <c r="AN67" s="62">
        <f t="shared" si="198"/>
        <v>1</v>
      </c>
      <c r="AO67" s="62">
        <v>1</v>
      </c>
      <c r="AP67" s="4">
        <f t="shared" si="199"/>
        <v>10</v>
      </c>
      <c r="AQ67" s="64">
        <f t="shared" si="200"/>
        <v>1</v>
      </c>
      <c r="AR67" s="64">
        <f t="shared" si="201"/>
        <v>1</v>
      </c>
      <c r="AS67" s="64">
        <f t="shared" si="202"/>
        <v>1</v>
      </c>
      <c r="AT67" s="454">
        <f t="shared" si="203"/>
        <v>9.8333333333333339</v>
      </c>
      <c r="AU67" s="65">
        <f>IF(AY67&gt;=10,30,AQ67+AJ67+AC67+S67)</f>
        <v>30</v>
      </c>
      <c r="AV67" s="400" t="s">
        <v>303</v>
      </c>
      <c r="AW67" s="59">
        <f t="shared" si="205"/>
        <v>4</v>
      </c>
      <c r="AX67" s="452" t="str">
        <f t="shared" si="206"/>
        <v xml:space="preserve">1 </v>
      </c>
      <c r="AY67" s="455">
        <f t="shared" si="240"/>
        <v>10.712121212121213</v>
      </c>
      <c r="AZ67" s="452" t="str">
        <f t="shared" si="241"/>
        <v xml:space="preserve">ناجح  (ة)  </v>
      </c>
      <c r="BA67" s="450" t="s">
        <v>63</v>
      </c>
      <c r="BB67" s="12"/>
      <c r="BC67" s="451">
        <v>17</v>
      </c>
      <c r="BD67" s="447" t="str">
        <f t="shared" si="209"/>
        <v>عباسي</v>
      </c>
      <c r="BE67" s="447" t="str">
        <f t="shared" si="210"/>
        <v xml:space="preserve"> إيناس</v>
      </c>
      <c r="BF67" s="214">
        <v>21.5</v>
      </c>
      <c r="BG67" s="451">
        <f t="shared" si="211"/>
        <v>6</v>
      </c>
      <c r="BH67" s="215">
        <v>1</v>
      </c>
      <c r="BI67" s="214">
        <v>26</v>
      </c>
      <c r="BJ67" s="451">
        <f t="shared" si="212"/>
        <v>6</v>
      </c>
      <c r="BK67" s="215">
        <v>1</v>
      </c>
      <c r="BL67" s="214">
        <v>22.5</v>
      </c>
      <c r="BM67" s="451">
        <f t="shared" si="213"/>
        <v>6</v>
      </c>
      <c r="BN67" s="215">
        <v>1</v>
      </c>
      <c r="BO67" s="358">
        <f t="shared" si="214"/>
        <v>11.666666666666666</v>
      </c>
      <c r="BP67" s="345">
        <f t="shared" si="215"/>
        <v>18</v>
      </c>
      <c r="BQ67" s="216">
        <f t="shared" si="216"/>
        <v>3</v>
      </c>
      <c r="BR67" s="216">
        <f t="shared" si="217"/>
        <v>1</v>
      </c>
      <c r="BS67" s="181">
        <v>16</v>
      </c>
      <c r="BT67" s="451">
        <f t="shared" si="218"/>
        <v>0</v>
      </c>
      <c r="BU67" s="215">
        <v>1</v>
      </c>
      <c r="BV67" s="214">
        <v>14.75</v>
      </c>
      <c r="BW67" s="211">
        <f t="shared" si="219"/>
        <v>4</v>
      </c>
      <c r="BX67" s="215">
        <v>1</v>
      </c>
      <c r="BY67" s="379">
        <f t="shared" si="220"/>
        <v>10.25</v>
      </c>
      <c r="BZ67" s="380">
        <f t="shared" si="221"/>
        <v>9</v>
      </c>
      <c r="CA67" s="216">
        <f t="shared" si="222"/>
        <v>2</v>
      </c>
      <c r="CB67" s="216">
        <f t="shared" si="223"/>
        <v>1</v>
      </c>
      <c r="CC67" s="217">
        <v>15.5</v>
      </c>
      <c r="CD67" s="451">
        <f t="shared" si="224"/>
        <v>2</v>
      </c>
      <c r="CE67" s="211">
        <v>1</v>
      </c>
      <c r="CF67" s="344">
        <f t="shared" si="225"/>
        <v>15.5</v>
      </c>
      <c r="CG67" s="345">
        <f t="shared" si="226"/>
        <v>2</v>
      </c>
      <c r="CH67" s="216">
        <f t="shared" si="227"/>
        <v>1</v>
      </c>
      <c r="CI67" s="216">
        <f t="shared" si="228"/>
        <v>1</v>
      </c>
      <c r="CJ67" s="287">
        <v>11.25</v>
      </c>
      <c r="CK67" s="451">
        <f t="shared" si="229"/>
        <v>1</v>
      </c>
      <c r="CL67" s="211">
        <v>1</v>
      </c>
      <c r="CM67" s="336">
        <f t="shared" si="230"/>
        <v>11.25</v>
      </c>
      <c r="CN67" s="337">
        <f t="shared" si="231"/>
        <v>1</v>
      </c>
      <c r="CO67" s="212">
        <f t="shared" si="232"/>
        <v>1</v>
      </c>
      <c r="CP67" s="212">
        <f t="shared" si="233"/>
        <v>1</v>
      </c>
      <c r="CQ67" s="401">
        <f t="shared" si="234"/>
        <v>11.590909090909092</v>
      </c>
      <c r="CR67" s="402">
        <f>IF(CX67&gt;=10,30,BP67+BZ67+CG67+CN67)</f>
        <v>30</v>
      </c>
      <c r="CS67" s="56" t="str">
        <f t="shared" si="235"/>
        <v xml:space="preserve">ناجح(ة)  </v>
      </c>
      <c r="CT67" s="56">
        <f t="shared" si="236"/>
        <v>7</v>
      </c>
      <c r="CU67" s="60">
        <f t="shared" si="237"/>
        <v>1</v>
      </c>
      <c r="CV67" s="231" t="str">
        <f t="shared" si="238"/>
        <v xml:space="preserve">الدورة الأولى </v>
      </c>
      <c r="CW67" s="34" t="s">
        <v>63</v>
      </c>
      <c r="CX67" s="454">
        <f>(CQ67+AT67)/2</f>
        <v>10.712121212121213</v>
      </c>
      <c r="CY67" s="65">
        <f>IF(CX67&gt;=10,60,CR67+AU67)</f>
        <v>60</v>
      </c>
      <c r="CZ67" s="452" t="s">
        <v>63</v>
      </c>
      <c r="DA67" s="465" t="str">
        <f t="shared" si="239"/>
        <v xml:space="preserve">ناجح(ة)  </v>
      </c>
    </row>
    <row r="68" spans="1:105" s="45" customFormat="1" ht="13.5" customHeight="1">
      <c r="B68" s="47">
        <v>20</v>
      </c>
      <c r="C68" s="66" t="s">
        <v>141</v>
      </c>
      <c r="D68" s="66" t="s">
        <v>142</v>
      </c>
      <c r="E68" s="152"/>
      <c r="F68" s="123">
        <v>20</v>
      </c>
      <c r="G68" s="24" t="str">
        <f t="shared" si="178"/>
        <v xml:space="preserve">عبايدية </v>
      </c>
      <c r="H68" s="24" t="str">
        <f t="shared" si="179"/>
        <v>مروة</v>
      </c>
      <c r="I68" s="9">
        <v>32.5</v>
      </c>
      <c r="J68" s="62">
        <f t="shared" si="180"/>
        <v>6</v>
      </c>
      <c r="K68" s="62">
        <v>1</v>
      </c>
      <c r="L68" s="14">
        <v>27</v>
      </c>
      <c r="M68" s="62">
        <f t="shared" si="181"/>
        <v>0</v>
      </c>
      <c r="N68" s="62">
        <v>1</v>
      </c>
      <c r="O68" s="7">
        <v>29.5</v>
      </c>
      <c r="P68" s="62">
        <f t="shared" si="182"/>
        <v>6</v>
      </c>
      <c r="Q68" s="62">
        <v>1</v>
      </c>
      <c r="R68" s="4">
        <f t="shared" si="183"/>
        <v>14.833333333333334</v>
      </c>
      <c r="S68" s="63">
        <f t="shared" si="184"/>
        <v>18</v>
      </c>
      <c r="T68" s="63">
        <f t="shared" si="185"/>
        <v>3</v>
      </c>
      <c r="U68" s="63">
        <f t="shared" si="186"/>
        <v>1</v>
      </c>
      <c r="V68" s="89">
        <v>24.25</v>
      </c>
      <c r="W68" s="62">
        <f t="shared" si="187"/>
        <v>5</v>
      </c>
      <c r="X68" s="62">
        <v>1</v>
      </c>
      <c r="Y68" s="10">
        <v>29.5</v>
      </c>
      <c r="Z68" s="62">
        <f t="shared" si="188"/>
        <v>4</v>
      </c>
      <c r="AA68" s="62">
        <v>1</v>
      </c>
      <c r="AB68" s="4">
        <f t="shared" si="189"/>
        <v>13.4375</v>
      </c>
      <c r="AC68" s="64">
        <f t="shared" si="190"/>
        <v>9</v>
      </c>
      <c r="AD68" s="64">
        <f t="shared" si="191"/>
        <v>2</v>
      </c>
      <c r="AE68" s="64">
        <f t="shared" si="192"/>
        <v>1</v>
      </c>
      <c r="AF68" s="7">
        <v>15</v>
      </c>
      <c r="AG68" s="62">
        <f t="shared" si="193"/>
        <v>2</v>
      </c>
      <c r="AH68" s="62">
        <v>1</v>
      </c>
      <c r="AI68" s="4">
        <f t="shared" si="194"/>
        <v>15</v>
      </c>
      <c r="AJ68" s="64">
        <f t="shared" si="195"/>
        <v>2</v>
      </c>
      <c r="AK68" s="64">
        <f t="shared" si="196"/>
        <v>1</v>
      </c>
      <c r="AL68" s="64">
        <f t="shared" si="197"/>
        <v>1</v>
      </c>
      <c r="AM68" s="455">
        <v>14.5</v>
      </c>
      <c r="AN68" s="62">
        <f t="shared" si="198"/>
        <v>1</v>
      </c>
      <c r="AO68" s="62">
        <v>1</v>
      </c>
      <c r="AP68" s="4">
        <f t="shared" si="199"/>
        <v>14.5</v>
      </c>
      <c r="AQ68" s="64">
        <f t="shared" si="200"/>
        <v>1</v>
      </c>
      <c r="AR68" s="64">
        <f t="shared" si="201"/>
        <v>1</v>
      </c>
      <c r="AS68" s="64">
        <f t="shared" si="202"/>
        <v>1</v>
      </c>
      <c r="AT68" s="454">
        <f t="shared" si="203"/>
        <v>14.354166666666666</v>
      </c>
      <c r="AU68" s="65">
        <f>IF(AY68&gt;=10,30,AQ68+AJ68+AC68+S68)</f>
        <v>30</v>
      </c>
      <c r="AV68" s="400" t="str">
        <f t="shared" si="204"/>
        <v xml:space="preserve">ناجح  (ة)  </v>
      </c>
      <c r="AW68" s="59">
        <f t="shared" si="205"/>
        <v>4</v>
      </c>
      <c r="AX68" s="452" t="str">
        <f t="shared" si="206"/>
        <v xml:space="preserve">1 </v>
      </c>
      <c r="AY68" s="455">
        <f t="shared" si="240"/>
        <v>13.279356060606061</v>
      </c>
      <c r="AZ68" s="452" t="str">
        <f t="shared" si="241"/>
        <v xml:space="preserve">ناجح  (ة)  </v>
      </c>
      <c r="BA68" s="450" t="s">
        <v>63</v>
      </c>
      <c r="BB68" s="12"/>
      <c r="BC68" s="49">
        <v>18</v>
      </c>
      <c r="BD68" s="447" t="str">
        <f t="shared" si="209"/>
        <v xml:space="preserve">عبايدية </v>
      </c>
      <c r="BE68" s="447" t="str">
        <f t="shared" si="210"/>
        <v>مروة</v>
      </c>
      <c r="BF68" s="214">
        <v>21.5</v>
      </c>
      <c r="BG68" s="451">
        <f t="shared" si="211"/>
        <v>6</v>
      </c>
      <c r="BH68" s="215">
        <v>1</v>
      </c>
      <c r="BI68" s="214">
        <v>26</v>
      </c>
      <c r="BJ68" s="451">
        <f t="shared" si="212"/>
        <v>6</v>
      </c>
      <c r="BK68" s="215">
        <v>1</v>
      </c>
      <c r="BL68" s="214">
        <v>25</v>
      </c>
      <c r="BM68" s="451">
        <f t="shared" si="213"/>
        <v>6</v>
      </c>
      <c r="BN68" s="215">
        <v>1</v>
      </c>
      <c r="BO68" s="358">
        <f t="shared" si="214"/>
        <v>12.083333333333334</v>
      </c>
      <c r="BP68" s="345">
        <f t="shared" si="215"/>
        <v>18</v>
      </c>
      <c r="BQ68" s="216">
        <f t="shared" si="216"/>
        <v>3</v>
      </c>
      <c r="BR68" s="216">
        <f t="shared" si="217"/>
        <v>1</v>
      </c>
      <c r="BS68" s="181">
        <v>21.5</v>
      </c>
      <c r="BT68" s="451">
        <f t="shared" si="218"/>
        <v>5</v>
      </c>
      <c r="BU68" s="215">
        <v>1</v>
      </c>
      <c r="BV68" s="214">
        <v>14.75</v>
      </c>
      <c r="BW68" s="211">
        <f t="shared" si="219"/>
        <v>4</v>
      </c>
      <c r="BX68" s="215">
        <v>1</v>
      </c>
      <c r="BY68" s="379">
        <f t="shared" si="220"/>
        <v>12.083333333333334</v>
      </c>
      <c r="BZ68" s="380">
        <f t="shared" si="221"/>
        <v>9</v>
      </c>
      <c r="CA68" s="216">
        <f t="shared" si="222"/>
        <v>2</v>
      </c>
      <c r="CB68" s="216">
        <f t="shared" si="223"/>
        <v>1</v>
      </c>
      <c r="CC68" s="217">
        <v>10.75</v>
      </c>
      <c r="CD68" s="451">
        <f t="shared" si="224"/>
        <v>2</v>
      </c>
      <c r="CE68" s="211">
        <v>1</v>
      </c>
      <c r="CF68" s="344">
        <f t="shared" si="225"/>
        <v>10.75</v>
      </c>
      <c r="CG68" s="345">
        <f t="shared" si="226"/>
        <v>2</v>
      </c>
      <c r="CH68" s="216">
        <f t="shared" si="227"/>
        <v>1</v>
      </c>
      <c r="CI68" s="216">
        <f t="shared" si="228"/>
        <v>1</v>
      </c>
      <c r="CJ68" s="287">
        <v>14.75</v>
      </c>
      <c r="CK68" s="451">
        <f t="shared" si="229"/>
        <v>1</v>
      </c>
      <c r="CL68" s="211">
        <v>1</v>
      </c>
      <c r="CM68" s="336">
        <f t="shared" si="230"/>
        <v>14.75</v>
      </c>
      <c r="CN68" s="337">
        <f t="shared" si="231"/>
        <v>1</v>
      </c>
      <c r="CO68" s="212">
        <f t="shared" si="232"/>
        <v>1</v>
      </c>
      <c r="CP68" s="212">
        <f t="shared" si="233"/>
        <v>1</v>
      </c>
      <c r="CQ68" s="401">
        <f t="shared" si="234"/>
        <v>12.204545454545455</v>
      </c>
      <c r="CR68" s="402">
        <f>IF(CX68&gt;=10,30,BP68+BZ68+CG68+CN68)</f>
        <v>30</v>
      </c>
      <c r="CS68" s="56" t="str">
        <f t="shared" si="235"/>
        <v xml:space="preserve">ناجح(ة)  </v>
      </c>
      <c r="CT68" s="56">
        <f t="shared" si="236"/>
        <v>7</v>
      </c>
      <c r="CU68" s="60">
        <f t="shared" si="237"/>
        <v>1</v>
      </c>
      <c r="CV68" s="231" t="str">
        <f t="shared" si="238"/>
        <v xml:space="preserve">الدورة الأولى </v>
      </c>
      <c r="CW68" s="34" t="s">
        <v>63</v>
      </c>
      <c r="CX68" s="454">
        <f>(CQ68+AT68)/2</f>
        <v>13.279356060606061</v>
      </c>
      <c r="CY68" s="65">
        <f>IF(CX68&gt;=10,60,CR68+AU68)</f>
        <v>60</v>
      </c>
      <c r="CZ68" s="452" t="s">
        <v>63</v>
      </c>
      <c r="DA68" s="465" t="str">
        <f t="shared" si="239"/>
        <v xml:space="preserve">ناجح(ة)  </v>
      </c>
    </row>
    <row r="69" spans="1:105" ht="13.5" customHeight="1">
      <c r="B69" s="47">
        <v>21</v>
      </c>
      <c r="C69" s="66" t="s">
        <v>96</v>
      </c>
      <c r="D69" s="66" t="s">
        <v>97</v>
      </c>
      <c r="E69" s="152"/>
      <c r="F69" s="123">
        <v>21</v>
      </c>
      <c r="G69" s="24" t="str">
        <f t="shared" si="178"/>
        <v xml:space="preserve">علاوي </v>
      </c>
      <c r="H69" s="24" t="str">
        <f t="shared" si="179"/>
        <v xml:space="preserve"> محمد العربي</v>
      </c>
      <c r="I69" s="9">
        <v>8.25</v>
      </c>
      <c r="J69" s="62">
        <f t="shared" si="180"/>
        <v>0</v>
      </c>
      <c r="K69" s="62">
        <v>1</v>
      </c>
      <c r="L69" s="14">
        <v>0</v>
      </c>
      <c r="M69" s="62">
        <f t="shared" si="181"/>
        <v>0</v>
      </c>
      <c r="N69" s="62">
        <v>1</v>
      </c>
      <c r="O69" s="7">
        <v>0</v>
      </c>
      <c r="P69" s="62">
        <f t="shared" si="182"/>
        <v>0</v>
      </c>
      <c r="Q69" s="62">
        <v>1</v>
      </c>
      <c r="R69" s="4">
        <f t="shared" si="183"/>
        <v>1.375</v>
      </c>
      <c r="S69" s="63">
        <f t="shared" si="184"/>
        <v>0</v>
      </c>
      <c r="T69" s="63">
        <f t="shared" si="185"/>
        <v>3</v>
      </c>
      <c r="U69" s="63">
        <f t="shared" si="186"/>
        <v>1</v>
      </c>
      <c r="V69" s="89">
        <v>0</v>
      </c>
      <c r="W69" s="62">
        <f t="shared" si="187"/>
        <v>0</v>
      </c>
      <c r="X69" s="62">
        <v>1</v>
      </c>
      <c r="Y69" s="10">
        <v>7</v>
      </c>
      <c r="Z69" s="62">
        <f t="shared" si="188"/>
        <v>0</v>
      </c>
      <c r="AA69" s="62">
        <v>1</v>
      </c>
      <c r="AB69" s="4">
        <f t="shared" si="189"/>
        <v>1.75</v>
      </c>
      <c r="AC69" s="64">
        <f t="shared" si="190"/>
        <v>0</v>
      </c>
      <c r="AD69" s="64">
        <f t="shared" si="191"/>
        <v>2</v>
      </c>
      <c r="AE69" s="64">
        <f t="shared" si="192"/>
        <v>1</v>
      </c>
      <c r="AF69" s="7">
        <v>0.75</v>
      </c>
      <c r="AG69" s="62">
        <f t="shared" si="193"/>
        <v>0</v>
      </c>
      <c r="AH69" s="62">
        <v>1</v>
      </c>
      <c r="AI69" s="4">
        <f t="shared" si="194"/>
        <v>0.75</v>
      </c>
      <c r="AJ69" s="64">
        <f t="shared" si="195"/>
        <v>0</v>
      </c>
      <c r="AK69" s="64">
        <f t="shared" si="196"/>
        <v>1</v>
      </c>
      <c r="AL69" s="64">
        <f t="shared" si="197"/>
        <v>1</v>
      </c>
      <c r="AM69" s="455">
        <v>4</v>
      </c>
      <c r="AN69" s="62">
        <f t="shared" si="198"/>
        <v>0</v>
      </c>
      <c r="AO69" s="62">
        <v>1</v>
      </c>
      <c r="AP69" s="4">
        <f t="shared" si="199"/>
        <v>4</v>
      </c>
      <c r="AQ69" s="64">
        <f t="shared" si="200"/>
        <v>0</v>
      </c>
      <c r="AR69" s="64">
        <f t="shared" si="201"/>
        <v>1</v>
      </c>
      <c r="AS69" s="64">
        <f t="shared" si="202"/>
        <v>1</v>
      </c>
      <c r="AT69" s="454">
        <f t="shared" si="203"/>
        <v>1.6666666666666667</v>
      </c>
      <c r="AU69" s="65">
        <f>IF(AY69&gt;=10,30,AQ69+AJ69+AC69+S69)</f>
        <v>0</v>
      </c>
      <c r="AV69" s="400" t="str">
        <f t="shared" si="204"/>
        <v xml:space="preserve">مؤجل (ة) </v>
      </c>
      <c r="AW69" s="59">
        <f t="shared" si="205"/>
        <v>4</v>
      </c>
      <c r="AX69" s="452" t="str">
        <f t="shared" si="206"/>
        <v xml:space="preserve">1 </v>
      </c>
      <c r="AY69" s="455">
        <f t="shared" si="240"/>
        <v>1.9242424242424243</v>
      </c>
      <c r="AZ69" s="452" t="str">
        <f t="shared" si="241"/>
        <v xml:space="preserve">مؤجل (ة) </v>
      </c>
      <c r="BA69" s="450" t="s">
        <v>63</v>
      </c>
      <c r="BB69" s="12"/>
      <c r="BC69" s="451">
        <v>17</v>
      </c>
      <c r="BD69" s="447" t="str">
        <f t="shared" si="209"/>
        <v xml:space="preserve">علاوي </v>
      </c>
      <c r="BE69" s="447" t="str">
        <f t="shared" si="210"/>
        <v xml:space="preserve"> محمد العربي</v>
      </c>
      <c r="BF69" s="214"/>
      <c r="BG69" s="451">
        <f t="shared" si="211"/>
        <v>0</v>
      </c>
      <c r="BH69" s="215">
        <v>1</v>
      </c>
      <c r="BI69" s="214">
        <v>10</v>
      </c>
      <c r="BJ69" s="451">
        <f t="shared" si="212"/>
        <v>0</v>
      </c>
      <c r="BK69" s="215">
        <v>1</v>
      </c>
      <c r="BL69" s="214"/>
      <c r="BM69" s="451">
        <f t="shared" si="213"/>
        <v>0</v>
      </c>
      <c r="BN69" s="215">
        <v>1</v>
      </c>
      <c r="BO69" s="358">
        <f t="shared" si="214"/>
        <v>1.6666666666666667</v>
      </c>
      <c r="BP69" s="345">
        <f t="shared" si="215"/>
        <v>0</v>
      </c>
      <c r="BQ69" s="216">
        <f t="shared" si="216"/>
        <v>3</v>
      </c>
      <c r="BR69" s="216">
        <f t="shared" si="217"/>
        <v>1</v>
      </c>
      <c r="BS69" s="181">
        <v>0</v>
      </c>
      <c r="BT69" s="451">
        <f t="shared" si="218"/>
        <v>0</v>
      </c>
      <c r="BU69" s="215">
        <v>1</v>
      </c>
      <c r="BV69" s="214">
        <v>12</v>
      </c>
      <c r="BW69" s="211">
        <f t="shared" si="219"/>
        <v>4</v>
      </c>
      <c r="BX69" s="215">
        <v>1</v>
      </c>
      <c r="BY69" s="379">
        <f t="shared" si="220"/>
        <v>4</v>
      </c>
      <c r="BZ69" s="380">
        <f t="shared" si="221"/>
        <v>4</v>
      </c>
      <c r="CA69" s="216">
        <f t="shared" si="222"/>
        <v>2</v>
      </c>
      <c r="CB69" s="216">
        <f t="shared" si="223"/>
        <v>1</v>
      </c>
      <c r="CC69" s="217">
        <v>1.5</v>
      </c>
      <c r="CD69" s="451">
        <f t="shared" si="224"/>
        <v>0</v>
      </c>
      <c r="CE69" s="211">
        <v>1</v>
      </c>
      <c r="CF69" s="344">
        <f t="shared" si="225"/>
        <v>1.5</v>
      </c>
      <c r="CG69" s="345">
        <f t="shared" si="226"/>
        <v>0</v>
      </c>
      <c r="CH69" s="216">
        <f t="shared" si="227"/>
        <v>1</v>
      </c>
      <c r="CI69" s="216">
        <f t="shared" si="228"/>
        <v>1</v>
      </c>
      <c r="CJ69" s="287">
        <v>0.5</v>
      </c>
      <c r="CK69" s="451">
        <f t="shared" si="229"/>
        <v>0</v>
      </c>
      <c r="CL69" s="211">
        <v>1</v>
      </c>
      <c r="CM69" s="336">
        <f t="shared" si="230"/>
        <v>0.5</v>
      </c>
      <c r="CN69" s="337">
        <f t="shared" si="231"/>
        <v>0</v>
      </c>
      <c r="CO69" s="212">
        <f t="shared" si="232"/>
        <v>1</v>
      </c>
      <c r="CP69" s="212">
        <f t="shared" si="233"/>
        <v>1</v>
      </c>
      <c r="CQ69" s="401">
        <f t="shared" si="234"/>
        <v>2.1818181818181817</v>
      </c>
      <c r="CR69" s="402">
        <f>IF(CX69&gt;=10,30,BP69+BZ69+CG69+CN69)</f>
        <v>4</v>
      </c>
      <c r="CS69" s="56" t="str">
        <f t="shared" si="235"/>
        <v xml:space="preserve">مؤجل (ة) </v>
      </c>
      <c r="CT69" s="56">
        <f t="shared" si="236"/>
        <v>7</v>
      </c>
      <c r="CU69" s="60">
        <f t="shared" si="237"/>
        <v>1</v>
      </c>
      <c r="CV69" s="231" t="str">
        <f t="shared" si="238"/>
        <v xml:space="preserve">الدورة الأولى </v>
      </c>
      <c r="CW69" s="34" t="s">
        <v>63</v>
      </c>
      <c r="CX69" s="454">
        <f>(CQ69+AT69)/2</f>
        <v>1.9242424242424243</v>
      </c>
      <c r="CY69" s="65">
        <f>IF(CX69&gt;=10,60,CR69+AU69)</f>
        <v>4</v>
      </c>
      <c r="CZ69" s="452" t="s">
        <v>63</v>
      </c>
      <c r="DA69" s="465" t="str">
        <f t="shared" si="239"/>
        <v xml:space="preserve">مؤجل (ة) </v>
      </c>
    </row>
    <row r="70" spans="1:105" s="45" customFormat="1" ht="13.5" customHeight="1">
      <c r="A70" s="1"/>
      <c r="B70" s="47">
        <v>22</v>
      </c>
      <c r="C70" s="66" t="s">
        <v>143</v>
      </c>
      <c r="D70" s="66" t="s">
        <v>144</v>
      </c>
      <c r="E70" s="152"/>
      <c r="F70" s="123">
        <v>22</v>
      </c>
      <c r="G70" s="24" t="str">
        <f t="shared" si="178"/>
        <v>فريخ</v>
      </c>
      <c r="H70" s="24" t="str">
        <f t="shared" si="179"/>
        <v>سناء</v>
      </c>
      <c r="I70" s="9">
        <v>18</v>
      </c>
      <c r="J70" s="62">
        <f t="shared" si="180"/>
        <v>0</v>
      </c>
      <c r="K70" s="62">
        <v>1</v>
      </c>
      <c r="L70" s="14">
        <v>11.75</v>
      </c>
      <c r="M70" s="62">
        <f t="shared" si="181"/>
        <v>0</v>
      </c>
      <c r="N70" s="62">
        <v>1</v>
      </c>
      <c r="O70" s="7">
        <v>18</v>
      </c>
      <c r="P70" s="62">
        <f t="shared" si="182"/>
        <v>0</v>
      </c>
      <c r="Q70" s="62">
        <v>1</v>
      </c>
      <c r="R70" s="4">
        <f t="shared" si="183"/>
        <v>7.958333333333333</v>
      </c>
      <c r="S70" s="63">
        <f t="shared" si="184"/>
        <v>0</v>
      </c>
      <c r="T70" s="63">
        <f t="shared" si="185"/>
        <v>3</v>
      </c>
      <c r="U70" s="63">
        <f t="shared" si="186"/>
        <v>1</v>
      </c>
      <c r="V70" s="89">
        <v>10.5</v>
      </c>
      <c r="W70" s="62">
        <f t="shared" si="187"/>
        <v>0</v>
      </c>
      <c r="X70" s="62">
        <v>1</v>
      </c>
      <c r="Y70" s="10">
        <v>12.5</v>
      </c>
      <c r="Z70" s="62">
        <f t="shared" si="188"/>
        <v>0</v>
      </c>
      <c r="AA70" s="62">
        <v>1</v>
      </c>
      <c r="AB70" s="4">
        <f t="shared" si="189"/>
        <v>5.75</v>
      </c>
      <c r="AC70" s="64">
        <f t="shared" si="190"/>
        <v>0</v>
      </c>
      <c r="AD70" s="64">
        <f t="shared" si="191"/>
        <v>2</v>
      </c>
      <c r="AE70" s="64">
        <f t="shared" si="192"/>
        <v>1</v>
      </c>
      <c r="AF70" s="176"/>
      <c r="AG70" s="62">
        <f t="shared" si="193"/>
        <v>0</v>
      </c>
      <c r="AH70" s="62">
        <v>1</v>
      </c>
      <c r="AI70" s="4">
        <f t="shared" si="194"/>
        <v>0</v>
      </c>
      <c r="AJ70" s="64">
        <f t="shared" si="195"/>
        <v>0</v>
      </c>
      <c r="AK70" s="64">
        <f t="shared" si="196"/>
        <v>1</v>
      </c>
      <c r="AL70" s="64">
        <f t="shared" si="197"/>
        <v>1</v>
      </c>
      <c r="AM70" s="455">
        <v>8</v>
      </c>
      <c r="AN70" s="62">
        <f t="shared" si="198"/>
        <v>0</v>
      </c>
      <c r="AO70" s="62">
        <v>1</v>
      </c>
      <c r="AP70" s="4">
        <f t="shared" si="199"/>
        <v>8</v>
      </c>
      <c r="AQ70" s="64">
        <f t="shared" si="200"/>
        <v>0</v>
      </c>
      <c r="AR70" s="64">
        <f t="shared" si="201"/>
        <v>1</v>
      </c>
      <c r="AS70" s="64">
        <f t="shared" si="202"/>
        <v>1</v>
      </c>
      <c r="AT70" s="454">
        <f t="shared" si="203"/>
        <v>6.5625</v>
      </c>
      <c r="AU70" s="65">
        <f>IF(AY70&gt;=10,30,AQ70+AJ70+AC70+S70)</f>
        <v>0</v>
      </c>
      <c r="AV70" s="400" t="str">
        <f t="shared" si="204"/>
        <v xml:space="preserve">مؤجل (ة) </v>
      </c>
      <c r="AW70" s="59">
        <f t="shared" si="205"/>
        <v>4</v>
      </c>
      <c r="AX70" s="452" t="str">
        <f t="shared" si="206"/>
        <v xml:space="preserve">1 </v>
      </c>
      <c r="AY70" s="455">
        <f t="shared" si="240"/>
        <v>8.7357954545454533</v>
      </c>
      <c r="AZ70" s="452" t="str">
        <f t="shared" si="241"/>
        <v xml:space="preserve">مؤجل (ة) </v>
      </c>
      <c r="BA70" s="450" t="s">
        <v>63</v>
      </c>
      <c r="BB70" s="12"/>
      <c r="BC70" s="451">
        <v>19</v>
      </c>
      <c r="BD70" s="447" t="str">
        <f t="shared" si="209"/>
        <v>فريخ</v>
      </c>
      <c r="BE70" s="447" t="str">
        <f t="shared" si="210"/>
        <v>سناء</v>
      </c>
      <c r="BF70" s="214">
        <v>26</v>
      </c>
      <c r="BG70" s="451">
        <f t="shared" si="211"/>
        <v>6</v>
      </c>
      <c r="BH70" s="215">
        <v>1</v>
      </c>
      <c r="BI70" s="214">
        <v>26</v>
      </c>
      <c r="BJ70" s="451">
        <f t="shared" si="212"/>
        <v>6</v>
      </c>
      <c r="BK70" s="215">
        <v>1</v>
      </c>
      <c r="BL70" s="214">
        <v>16.25</v>
      </c>
      <c r="BM70" s="451">
        <f t="shared" si="213"/>
        <v>0</v>
      </c>
      <c r="BN70" s="215">
        <v>1</v>
      </c>
      <c r="BO70" s="358">
        <f t="shared" si="214"/>
        <v>11.375</v>
      </c>
      <c r="BP70" s="345">
        <f t="shared" si="215"/>
        <v>18</v>
      </c>
      <c r="BQ70" s="216">
        <f t="shared" si="216"/>
        <v>3</v>
      </c>
      <c r="BR70" s="216">
        <f t="shared" si="217"/>
        <v>1</v>
      </c>
      <c r="BS70" s="181">
        <v>17.5</v>
      </c>
      <c r="BT70" s="451">
        <f t="shared" si="218"/>
        <v>0</v>
      </c>
      <c r="BU70" s="215">
        <v>1</v>
      </c>
      <c r="BV70" s="214">
        <v>14.25</v>
      </c>
      <c r="BW70" s="211">
        <f t="shared" si="219"/>
        <v>4</v>
      </c>
      <c r="BX70" s="215">
        <v>1</v>
      </c>
      <c r="BY70" s="379">
        <f t="shared" si="220"/>
        <v>10.583333333333334</v>
      </c>
      <c r="BZ70" s="380">
        <f t="shared" si="221"/>
        <v>9</v>
      </c>
      <c r="CA70" s="216">
        <f t="shared" si="222"/>
        <v>2</v>
      </c>
      <c r="CB70" s="216">
        <f t="shared" si="223"/>
        <v>1</v>
      </c>
      <c r="CC70" s="217">
        <v>5.5</v>
      </c>
      <c r="CD70" s="451">
        <f t="shared" si="224"/>
        <v>0</v>
      </c>
      <c r="CE70" s="211">
        <v>1</v>
      </c>
      <c r="CF70" s="344">
        <f t="shared" si="225"/>
        <v>5.5</v>
      </c>
      <c r="CG70" s="345">
        <f t="shared" si="226"/>
        <v>0</v>
      </c>
      <c r="CH70" s="216">
        <f t="shared" si="227"/>
        <v>1</v>
      </c>
      <c r="CI70" s="216">
        <f t="shared" si="228"/>
        <v>1</v>
      </c>
      <c r="CJ70" s="287">
        <v>14.5</v>
      </c>
      <c r="CK70" s="451">
        <f t="shared" si="229"/>
        <v>1</v>
      </c>
      <c r="CL70" s="211">
        <v>1</v>
      </c>
      <c r="CM70" s="336">
        <f t="shared" si="230"/>
        <v>14.5</v>
      </c>
      <c r="CN70" s="337">
        <f t="shared" si="231"/>
        <v>1</v>
      </c>
      <c r="CO70" s="212">
        <f t="shared" si="232"/>
        <v>1</v>
      </c>
      <c r="CP70" s="212">
        <f t="shared" si="233"/>
        <v>1</v>
      </c>
      <c r="CQ70" s="401">
        <f t="shared" si="234"/>
        <v>10.909090909090908</v>
      </c>
      <c r="CR70" s="402">
        <f>IF(CX70&gt;=10,30,BP70+BZ70+CG70+CN70)</f>
        <v>28</v>
      </c>
      <c r="CS70" s="56" t="str">
        <f t="shared" si="235"/>
        <v xml:space="preserve">ناجح(ة)  </v>
      </c>
      <c r="CT70" s="56">
        <f t="shared" si="236"/>
        <v>7</v>
      </c>
      <c r="CU70" s="60">
        <f t="shared" si="237"/>
        <v>1</v>
      </c>
      <c r="CV70" s="231" t="str">
        <f t="shared" si="238"/>
        <v xml:space="preserve">الدورة الأولى </v>
      </c>
      <c r="CW70" s="34" t="s">
        <v>63</v>
      </c>
      <c r="CX70" s="454">
        <f>(CQ70+AT70)/2</f>
        <v>8.7357954545454533</v>
      </c>
      <c r="CY70" s="65">
        <f>IF(CX70&gt;=10,60,CR70+AU70)</f>
        <v>28</v>
      </c>
      <c r="CZ70" s="452" t="s">
        <v>63</v>
      </c>
      <c r="DA70" s="465" t="str">
        <f t="shared" si="239"/>
        <v xml:space="preserve">مؤجل (ة) </v>
      </c>
    </row>
    <row r="71" spans="1:105" s="45" customFormat="1" ht="13.5" customHeight="1">
      <c r="A71" s="1"/>
      <c r="B71" s="47">
        <v>23</v>
      </c>
      <c r="C71" s="66" t="s">
        <v>145</v>
      </c>
      <c r="D71" s="66" t="s">
        <v>146</v>
      </c>
      <c r="E71" s="152"/>
      <c r="F71" s="123">
        <v>23</v>
      </c>
      <c r="G71" s="24" t="str">
        <f t="shared" si="178"/>
        <v xml:space="preserve">كليبات </v>
      </c>
      <c r="H71" s="24" t="str">
        <f t="shared" si="179"/>
        <v xml:space="preserve"> بلال</v>
      </c>
      <c r="I71" s="9">
        <v>17.75</v>
      </c>
      <c r="J71" s="62">
        <f t="shared" si="180"/>
        <v>0</v>
      </c>
      <c r="K71" s="62">
        <v>1</v>
      </c>
      <c r="L71" s="14">
        <v>15</v>
      </c>
      <c r="M71" s="62">
        <f t="shared" si="181"/>
        <v>0</v>
      </c>
      <c r="N71" s="62">
        <v>1</v>
      </c>
      <c r="O71" s="7">
        <v>20</v>
      </c>
      <c r="P71" s="62">
        <f t="shared" si="182"/>
        <v>6</v>
      </c>
      <c r="Q71" s="62">
        <v>1</v>
      </c>
      <c r="R71" s="4">
        <f t="shared" si="183"/>
        <v>8.7916666666666661</v>
      </c>
      <c r="S71" s="63">
        <f t="shared" si="184"/>
        <v>6</v>
      </c>
      <c r="T71" s="63">
        <f t="shared" si="185"/>
        <v>3</v>
      </c>
      <c r="U71" s="63">
        <f t="shared" si="186"/>
        <v>1</v>
      </c>
      <c r="V71" s="89">
        <v>12.25</v>
      </c>
      <c r="W71" s="62">
        <f t="shared" si="187"/>
        <v>0</v>
      </c>
      <c r="X71" s="62">
        <v>1</v>
      </c>
      <c r="Y71" s="10">
        <v>15.5</v>
      </c>
      <c r="Z71" s="62">
        <f t="shared" si="188"/>
        <v>0</v>
      </c>
      <c r="AA71" s="62">
        <v>1</v>
      </c>
      <c r="AB71" s="4">
        <f t="shared" si="189"/>
        <v>6.9375</v>
      </c>
      <c r="AC71" s="64">
        <f t="shared" si="190"/>
        <v>0</v>
      </c>
      <c r="AD71" s="64">
        <f t="shared" si="191"/>
        <v>2</v>
      </c>
      <c r="AE71" s="64">
        <f t="shared" si="192"/>
        <v>1</v>
      </c>
      <c r="AF71" s="7">
        <v>6.25</v>
      </c>
      <c r="AG71" s="62">
        <f t="shared" si="193"/>
        <v>0</v>
      </c>
      <c r="AH71" s="62">
        <v>1</v>
      </c>
      <c r="AI71" s="4">
        <f t="shared" si="194"/>
        <v>6.25</v>
      </c>
      <c r="AJ71" s="64">
        <f t="shared" si="195"/>
        <v>0</v>
      </c>
      <c r="AK71" s="64">
        <f t="shared" si="196"/>
        <v>1</v>
      </c>
      <c r="AL71" s="64">
        <f t="shared" si="197"/>
        <v>1</v>
      </c>
      <c r="AM71" s="455">
        <v>8</v>
      </c>
      <c r="AN71" s="62">
        <f t="shared" si="198"/>
        <v>0</v>
      </c>
      <c r="AO71" s="62">
        <v>1</v>
      </c>
      <c r="AP71" s="4">
        <f t="shared" si="199"/>
        <v>8</v>
      </c>
      <c r="AQ71" s="64">
        <f t="shared" si="200"/>
        <v>0</v>
      </c>
      <c r="AR71" s="64">
        <f t="shared" si="201"/>
        <v>1</v>
      </c>
      <c r="AS71" s="64">
        <f t="shared" si="202"/>
        <v>1</v>
      </c>
      <c r="AT71" s="454">
        <f t="shared" si="203"/>
        <v>7.895833333333333</v>
      </c>
      <c r="AU71" s="65">
        <f>IF(AY71&gt;=10,30,AQ71+AJ71+AC71+S71)</f>
        <v>6</v>
      </c>
      <c r="AV71" s="400" t="str">
        <f t="shared" si="204"/>
        <v xml:space="preserve">مؤجل (ة) </v>
      </c>
      <c r="AW71" s="59">
        <f t="shared" si="205"/>
        <v>4</v>
      </c>
      <c r="AX71" s="452" t="str">
        <f t="shared" si="206"/>
        <v xml:space="preserve">1 </v>
      </c>
      <c r="AY71" s="455">
        <f t="shared" si="240"/>
        <v>8.9138257575757578</v>
      </c>
      <c r="AZ71" s="452" t="str">
        <f t="shared" si="241"/>
        <v xml:space="preserve">مؤجل (ة) </v>
      </c>
      <c r="BA71" s="450" t="s">
        <v>63</v>
      </c>
      <c r="BB71" s="12"/>
      <c r="BC71" s="49">
        <v>20</v>
      </c>
      <c r="BD71" s="447" t="str">
        <f t="shared" si="209"/>
        <v xml:space="preserve">كليبات </v>
      </c>
      <c r="BE71" s="447" t="str">
        <f t="shared" si="210"/>
        <v xml:space="preserve"> بلال</v>
      </c>
      <c r="BF71" s="214">
        <v>26.5</v>
      </c>
      <c r="BG71" s="451">
        <f t="shared" si="211"/>
        <v>6</v>
      </c>
      <c r="BH71" s="215">
        <v>1</v>
      </c>
      <c r="BI71" s="214">
        <v>22</v>
      </c>
      <c r="BJ71" s="451">
        <f t="shared" si="212"/>
        <v>6</v>
      </c>
      <c r="BK71" s="215">
        <v>1</v>
      </c>
      <c r="BL71" s="214">
        <v>14</v>
      </c>
      <c r="BM71" s="451">
        <f t="shared" si="213"/>
        <v>0</v>
      </c>
      <c r="BN71" s="215">
        <v>1</v>
      </c>
      <c r="BO71" s="358">
        <f t="shared" si="214"/>
        <v>10.416666666666666</v>
      </c>
      <c r="BP71" s="345">
        <f t="shared" si="215"/>
        <v>18</v>
      </c>
      <c r="BQ71" s="216">
        <f t="shared" si="216"/>
        <v>3</v>
      </c>
      <c r="BR71" s="216">
        <f t="shared" si="217"/>
        <v>1</v>
      </c>
      <c r="BS71" s="181">
        <v>12.5</v>
      </c>
      <c r="BT71" s="451">
        <f t="shared" si="218"/>
        <v>0</v>
      </c>
      <c r="BU71" s="215">
        <v>1</v>
      </c>
      <c r="BV71" s="214">
        <v>14.75</v>
      </c>
      <c r="BW71" s="211">
        <f t="shared" si="219"/>
        <v>4</v>
      </c>
      <c r="BX71" s="215">
        <v>1</v>
      </c>
      <c r="BY71" s="379">
        <f t="shared" si="220"/>
        <v>9.0833333333333339</v>
      </c>
      <c r="BZ71" s="380">
        <f t="shared" si="221"/>
        <v>4</v>
      </c>
      <c r="CA71" s="216">
        <f t="shared" si="222"/>
        <v>2</v>
      </c>
      <c r="CB71" s="216">
        <f t="shared" si="223"/>
        <v>1</v>
      </c>
      <c r="CC71" s="217">
        <v>11.75</v>
      </c>
      <c r="CD71" s="451">
        <f t="shared" si="224"/>
        <v>2</v>
      </c>
      <c r="CE71" s="211">
        <v>1</v>
      </c>
      <c r="CF71" s="344">
        <f t="shared" si="225"/>
        <v>11.75</v>
      </c>
      <c r="CG71" s="345">
        <f t="shared" si="226"/>
        <v>2</v>
      </c>
      <c r="CH71" s="216">
        <f t="shared" si="227"/>
        <v>1</v>
      </c>
      <c r="CI71" s="216">
        <f t="shared" si="228"/>
        <v>1</v>
      </c>
      <c r="CJ71" s="287">
        <v>7.75</v>
      </c>
      <c r="CK71" s="451">
        <f t="shared" si="229"/>
        <v>0</v>
      </c>
      <c r="CL71" s="211">
        <v>1</v>
      </c>
      <c r="CM71" s="336">
        <f t="shared" si="230"/>
        <v>7.75</v>
      </c>
      <c r="CN71" s="337">
        <f t="shared" si="231"/>
        <v>0</v>
      </c>
      <c r="CO71" s="212">
        <f t="shared" si="232"/>
        <v>1</v>
      </c>
      <c r="CP71" s="212">
        <f t="shared" si="233"/>
        <v>1</v>
      </c>
      <c r="CQ71" s="401">
        <f t="shared" si="234"/>
        <v>9.9318181818181817</v>
      </c>
      <c r="CR71" s="402">
        <f>IF(CX71&gt;=10,30,BP71+BZ71+CG71+CN71)</f>
        <v>24</v>
      </c>
      <c r="CS71" s="56" t="str">
        <f t="shared" si="235"/>
        <v xml:space="preserve">مؤجل (ة) </v>
      </c>
      <c r="CT71" s="56">
        <f t="shared" si="236"/>
        <v>7</v>
      </c>
      <c r="CU71" s="60">
        <f t="shared" si="237"/>
        <v>1</v>
      </c>
      <c r="CV71" s="231" t="str">
        <f t="shared" si="238"/>
        <v xml:space="preserve">الدورة الأولى </v>
      </c>
      <c r="CW71" s="34" t="s">
        <v>63</v>
      </c>
      <c r="CX71" s="454">
        <f>(CQ71+AT71)/2</f>
        <v>8.9138257575757578</v>
      </c>
      <c r="CY71" s="65">
        <f>IF(CX71&gt;=10,60,CR71+AU71)</f>
        <v>30</v>
      </c>
      <c r="CZ71" s="452" t="s">
        <v>63</v>
      </c>
      <c r="DA71" s="465" t="str">
        <f t="shared" si="239"/>
        <v xml:space="preserve">مؤجل (ة) </v>
      </c>
    </row>
    <row r="72" spans="1:105" s="45" customFormat="1" ht="13.5" customHeight="1">
      <c r="B72" s="47">
        <v>24</v>
      </c>
      <c r="C72" s="132" t="s">
        <v>147</v>
      </c>
      <c r="D72" s="134" t="s">
        <v>148</v>
      </c>
      <c r="E72" s="152"/>
      <c r="F72" s="123">
        <v>24</v>
      </c>
      <c r="G72" s="24" t="str">
        <f t="shared" si="178"/>
        <v>لعوابدية سلامي</v>
      </c>
      <c r="H72" s="24" t="str">
        <f t="shared" si="179"/>
        <v>سي محمد</v>
      </c>
      <c r="I72" s="182"/>
      <c r="J72" s="183">
        <f t="shared" si="180"/>
        <v>0</v>
      </c>
      <c r="K72" s="183">
        <v>1</v>
      </c>
      <c r="L72" s="184"/>
      <c r="M72" s="183">
        <f t="shared" si="181"/>
        <v>0</v>
      </c>
      <c r="N72" s="183">
        <v>1</v>
      </c>
      <c r="O72" s="176"/>
      <c r="P72" s="183">
        <f t="shared" si="182"/>
        <v>0</v>
      </c>
      <c r="Q72" s="183">
        <v>1</v>
      </c>
      <c r="R72" s="176">
        <f t="shared" si="183"/>
        <v>0</v>
      </c>
      <c r="S72" s="185">
        <f t="shared" si="184"/>
        <v>0</v>
      </c>
      <c r="T72" s="185">
        <f t="shared" si="185"/>
        <v>3</v>
      </c>
      <c r="U72" s="185">
        <f t="shared" si="186"/>
        <v>1</v>
      </c>
      <c r="V72" s="190">
        <v>0</v>
      </c>
      <c r="W72" s="183">
        <f t="shared" si="187"/>
        <v>0</v>
      </c>
      <c r="X72" s="183">
        <v>1</v>
      </c>
      <c r="Y72" s="187"/>
      <c r="Z72" s="183">
        <f t="shared" si="188"/>
        <v>0</v>
      </c>
      <c r="AA72" s="183">
        <v>1</v>
      </c>
      <c r="AB72" s="176">
        <f t="shared" si="189"/>
        <v>0</v>
      </c>
      <c r="AC72" s="183">
        <f t="shared" si="190"/>
        <v>0</v>
      </c>
      <c r="AD72" s="183">
        <f t="shared" si="191"/>
        <v>2</v>
      </c>
      <c r="AE72" s="183">
        <f t="shared" si="192"/>
        <v>1</v>
      </c>
      <c r="AF72" s="176">
        <v>0</v>
      </c>
      <c r="AG72" s="183">
        <f t="shared" si="193"/>
        <v>0</v>
      </c>
      <c r="AH72" s="183">
        <v>1</v>
      </c>
      <c r="AI72" s="176">
        <f t="shared" si="194"/>
        <v>0</v>
      </c>
      <c r="AJ72" s="183">
        <f t="shared" si="195"/>
        <v>0</v>
      </c>
      <c r="AK72" s="183">
        <f t="shared" si="196"/>
        <v>1</v>
      </c>
      <c r="AL72" s="183">
        <f t="shared" si="197"/>
        <v>1</v>
      </c>
      <c r="AM72" s="186">
        <v>0</v>
      </c>
      <c r="AN72" s="183">
        <f t="shared" si="198"/>
        <v>0</v>
      </c>
      <c r="AO72" s="183">
        <v>1</v>
      </c>
      <c r="AP72" s="176">
        <f t="shared" si="199"/>
        <v>0</v>
      </c>
      <c r="AQ72" s="183">
        <f t="shared" si="200"/>
        <v>0</v>
      </c>
      <c r="AR72" s="183">
        <f t="shared" si="201"/>
        <v>1</v>
      </c>
      <c r="AS72" s="183">
        <f t="shared" si="202"/>
        <v>1</v>
      </c>
      <c r="AT72" s="508" t="s">
        <v>309</v>
      </c>
      <c r="AU72" s="509"/>
      <c r="AV72" s="510"/>
      <c r="AW72" s="188">
        <f t="shared" si="205"/>
        <v>4</v>
      </c>
      <c r="AX72" s="189" t="str">
        <f t="shared" si="206"/>
        <v xml:space="preserve">1 </v>
      </c>
      <c r="AY72" s="534" t="s">
        <v>309</v>
      </c>
      <c r="AZ72" s="535"/>
      <c r="BA72" s="450" t="s">
        <v>63</v>
      </c>
      <c r="BB72" s="12"/>
      <c r="BC72" s="451">
        <v>21</v>
      </c>
      <c r="BD72" s="447" t="str">
        <f t="shared" si="209"/>
        <v>لعوابدية سلامي</v>
      </c>
      <c r="BE72" s="447" t="str">
        <f t="shared" si="210"/>
        <v>سي محمد</v>
      </c>
      <c r="BF72" s="492" t="s">
        <v>314</v>
      </c>
      <c r="BG72" s="493"/>
      <c r="BH72" s="493"/>
      <c r="BI72" s="493"/>
      <c r="BJ72" s="493"/>
      <c r="BK72" s="493"/>
      <c r="BL72" s="493"/>
      <c r="BM72" s="493"/>
      <c r="BN72" s="493"/>
      <c r="BO72" s="493"/>
      <c r="BP72" s="493"/>
      <c r="BQ72" s="493"/>
      <c r="BR72" s="493"/>
      <c r="BS72" s="493"/>
      <c r="BT72" s="493"/>
      <c r="BU72" s="493"/>
      <c r="BV72" s="493"/>
      <c r="BW72" s="493"/>
      <c r="BX72" s="493"/>
      <c r="BY72" s="493"/>
      <c r="BZ72" s="493"/>
      <c r="CA72" s="493"/>
      <c r="CB72" s="493"/>
      <c r="CC72" s="493"/>
      <c r="CD72" s="493"/>
      <c r="CE72" s="493"/>
      <c r="CF72" s="493"/>
      <c r="CG72" s="493"/>
      <c r="CH72" s="493"/>
      <c r="CI72" s="493"/>
      <c r="CJ72" s="493"/>
      <c r="CK72" s="493"/>
      <c r="CL72" s="493"/>
      <c r="CM72" s="493"/>
      <c r="CN72" s="493"/>
      <c r="CO72" s="493"/>
      <c r="CP72" s="493"/>
      <c r="CQ72" s="493"/>
      <c r="CR72" s="493"/>
      <c r="CS72" s="493"/>
      <c r="CT72" s="493"/>
      <c r="CU72" s="517"/>
      <c r="CV72" s="231" t="str">
        <f t="shared" si="238"/>
        <v xml:space="preserve">الدورة الأولى </v>
      </c>
      <c r="CW72" s="34" t="s">
        <v>63</v>
      </c>
      <c r="CX72" s="508" t="s">
        <v>309</v>
      </c>
      <c r="CY72" s="509"/>
      <c r="CZ72" s="509"/>
      <c r="DA72" s="510"/>
    </row>
    <row r="73" spans="1:105" s="45" customFormat="1" ht="13.5" customHeight="1">
      <c r="B73" s="47">
        <v>25</v>
      </c>
      <c r="C73" s="66" t="s">
        <v>149</v>
      </c>
      <c r="D73" s="66" t="s">
        <v>150</v>
      </c>
      <c r="E73" s="152"/>
      <c r="F73" s="123">
        <v>25</v>
      </c>
      <c r="G73" s="24" t="str">
        <f t="shared" si="178"/>
        <v xml:space="preserve">مخلوف </v>
      </c>
      <c r="H73" s="24" t="str">
        <f t="shared" si="179"/>
        <v xml:space="preserve"> الياس</v>
      </c>
      <c r="I73" s="9">
        <v>18</v>
      </c>
      <c r="J73" s="62">
        <f t="shared" si="180"/>
        <v>0</v>
      </c>
      <c r="K73" s="62">
        <v>1</v>
      </c>
      <c r="L73" s="14">
        <v>18.5</v>
      </c>
      <c r="M73" s="62">
        <f t="shared" si="181"/>
        <v>0</v>
      </c>
      <c r="N73" s="62">
        <v>1</v>
      </c>
      <c r="O73" s="7">
        <v>17</v>
      </c>
      <c r="P73" s="62">
        <f t="shared" si="182"/>
        <v>0</v>
      </c>
      <c r="Q73" s="62">
        <v>1</v>
      </c>
      <c r="R73" s="4">
        <f t="shared" si="183"/>
        <v>8.9166666666666661</v>
      </c>
      <c r="S73" s="63">
        <f t="shared" si="184"/>
        <v>0</v>
      </c>
      <c r="T73" s="63">
        <f t="shared" si="185"/>
        <v>3</v>
      </c>
      <c r="U73" s="63">
        <f t="shared" si="186"/>
        <v>1</v>
      </c>
      <c r="V73" s="89">
        <v>20.5</v>
      </c>
      <c r="W73" s="62">
        <f t="shared" si="187"/>
        <v>5</v>
      </c>
      <c r="X73" s="62">
        <v>1</v>
      </c>
      <c r="Y73" s="10">
        <v>15.5</v>
      </c>
      <c r="Z73" s="62">
        <f t="shared" si="188"/>
        <v>0</v>
      </c>
      <c r="AA73" s="62">
        <v>1</v>
      </c>
      <c r="AB73" s="4">
        <f t="shared" si="189"/>
        <v>9</v>
      </c>
      <c r="AC73" s="64">
        <f t="shared" si="190"/>
        <v>5</v>
      </c>
      <c r="AD73" s="64">
        <f t="shared" si="191"/>
        <v>2</v>
      </c>
      <c r="AE73" s="64">
        <f t="shared" si="192"/>
        <v>1</v>
      </c>
      <c r="AF73" s="7">
        <v>10</v>
      </c>
      <c r="AG73" s="62">
        <f t="shared" si="193"/>
        <v>2</v>
      </c>
      <c r="AH73" s="62">
        <v>1</v>
      </c>
      <c r="AI73" s="4">
        <f t="shared" si="194"/>
        <v>10</v>
      </c>
      <c r="AJ73" s="64">
        <f t="shared" si="195"/>
        <v>2</v>
      </c>
      <c r="AK73" s="64">
        <f t="shared" si="196"/>
        <v>1</v>
      </c>
      <c r="AL73" s="64">
        <f t="shared" si="197"/>
        <v>1</v>
      </c>
      <c r="AM73" s="455">
        <v>6.5</v>
      </c>
      <c r="AN73" s="62">
        <f t="shared" si="198"/>
        <v>0</v>
      </c>
      <c r="AO73" s="62">
        <v>1</v>
      </c>
      <c r="AP73" s="4">
        <f t="shared" si="199"/>
        <v>6.5</v>
      </c>
      <c r="AQ73" s="64">
        <f t="shared" si="200"/>
        <v>0</v>
      </c>
      <c r="AR73" s="64">
        <f t="shared" si="201"/>
        <v>1</v>
      </c>
      <c r="AS73" s="64">
        <f t="shared" si="202"/>
        <v>1</v>
      </c>
      <c r="AT73" s="454">
        <f t="shared" si="203"/>
        <v>8.8333333333333339</v>
      </c>
      <c r="AU73" s="65">
        <f>IF(AY73&gt;=10,30,AQ73+AJ73+AC73+S73)</f>
        <v>7</v>
      </c>
      <c r="AV73" s="400" t="str">
        <f t="shared" si="204"/>
        <v xml:space="preserve">مؤجل (ة) </v>
      </c>
      <c r="AW73" s="59">
        <f t="shared" si="205"/>
        <v>4</v>
      </c>
      <c r="AX73" s="452" t="str">
        <f t="shared" si="206"/>
        <v xml:space="preserve">1 </v>
      </c>
      <c r="AY73" s="455">
        <f t="shared" ref="AY73:AY80" si="242">(AT73+CQ73)/2</f>
        <v>9.9393939393939394</v>
      </c>
      <c r="AZ73" s="452"/>
      <c r="BA73" s="450" t="s">
        <v>63</v>
      </c>
      <c r="BB73" s="12"/>
      <c r="BC73" s="49">
        <v>22</v>
      </c>
      <c r="BD73" s="447" t="str">
        <f t="shared" si="209"/>
        <v xml:space="preserve">مخلوف </v>
      </c>
      <c r="BE73" s="447" t="str">
        <f t="shared" si="210"/>
        <v xml:space="preserve"> الياس</v>
      </c>
      <c r="BF73" s="214">
        <v>24</v>
      </c>
      <c r="BG73" s="451">
        <f t="shared" si="211"/>
        <v>6</v>
      </c>
      <c r="BH73" s="215">
        <v>1</v>
      </c>
      <c r="BI73" s="214">
        <v>25</v>
      </c>
      <c r="BJ73" s="451">
        <f t="shared" si="212"/>
        <v>6</v>
      </c>
      <c r="BK73" s="215">
        <v>1</v>
      </c>
      <c r="BL73" s="214">
        <v>23</v>
      </c>
      <c r="BM73" s="451">
        <f t="shared" si="213"/>
        <v>6</v>
      </c>
      <c r="BN73" s="215">
        <v>1</v>
      </c>
      <c r="BO73" s="358">
        <f t="shared" si="214"/>
        <v>12</v>
      </c>
      <c r="BP73" s="345">
        <f t="shared" si="215"/>
        <v>18</v>
      </c>
      <c r="BQ73" s="216">
        <f t="shared" si="216"/>
        <v>3</v>
      </c>
      <c r="BR73" s="216">
        <f t="shared" si="217"/>
        <v>1</v>
      </c>
      <c r="BS73" s="298">
        <v>20.5</v>
      </c>
      <c r="BT73" s="451">
        <f t="shared" si="218"/>
        <v>5</v>
      </c>
      <c r="BU73" s="215">
        <v>1</v>
      </c>
      <c r="BV73" s="214">
        <v>13.75</v>
      </c>
      <c r="BW73" s="211">
        <f t="shared" si="219"/>
        <v>4</v>
      </c>
      <c r="BX73" s="215">
        <v>1</v>
      </c>
      <c r="BY73" s="379">
        <f t="shared" si="220"/>
        <v>11.416666666666666</v>
      </c>
      <c r="BZ73" s="380">
        <f t="shared" si="221"/>
        <v>9</v>
      </c>
      <c r="CA73" s="216">
        <f t="shared" si="222"/>
        <v>2</v>
      </c>
      <c r="CB73" s="216">
        <f t="shared" si="223"/>
        <v>1</v>
      </c>
      <c r="CC73" s="217">
        <v>11.5</v>
      </c>
      <c r="CD73" s="451">
        <f t="shared" si="224"/>
        <v>2</v>
      </c>
      <c r="CE73" s="211">
        <v>1</v>
      </c>
      <c r="CF73" s="344">
        <f t="shared" si="225"/>
        <v>11.5</v>
      </c>
      <c r="CG73" s="345">
        <f t="shared" si="226"/>
        <v>2</v>
      </c>
      <c r="CH73" s="216">
        <f t="shared" si="227"/>
        <v>1</v>
      </c>
      <c r="CI73" s="216">
        <f t="shared" si="228"/>
        <v>1</v>
      </c>
      <c r="CJ73" s="287">
        <v>3.75</v>
      </c>
      <c r="CK73" s="451">
        <f t="shared" si="229"/>
        <v>0</v>
      </c>
      <c r="CL73" s="211">
        <v>1</v>
      </c>
      <c r="CM73" s="336">
        <f t="shared" si="230"/>
        <v>3.75</v>
      </c>
      <c r="CN73" s="337">
        <f t="shared" si="231"/>
        <v>0</v>
      </c>
      <c r="CO73" s="212">
        <f t="shared" si="232"/>
        <v>1</v>
      </c>
      <c r="CP73" s="212">
        <f t="shared" si="233"/>
        <v>1</v>
      </c>
      <c r="CQ73" s="401">
        <f t="shared" si="234"/>
        <v>11.045454545454545</v>
      </c>
      <c r="CR73" s="402">
        <f t="shared" ref="CR73" si="243">IF(CQ73&gt;=10,30,CN73+CG73+BZ73+BP73)</f>
        <v>30</v>
      </c>
      <c r="CS73" s="56" t="str">
        <f t="shared" si="235"/>
        <v xml:space="preserve">ناجح(ة)  </v>
      </c>
      <c r="CT73" s="56">
        <f t="shared" si="236"/>
        <v>7</v>
      </c>
      <c r="CU73" s="60">
        <f t="shared" si="237"/>
        <v>1</v>
      </c>
      <c r="CV73" s="231" t="str">
        <f t="shared" si="238"/>
        <v xml:space="preserve">الدورة الأولى </v>
      </c>
      <c r="CW73" s="34" t="s">
        <v>63</v>
      </c>
      <c r="CX73" s="454">
        <f>(CQ73+AT73)/2</f>
        <v>9.9393939393939394</v>
      </c>
      <c r="CY73" s="65">
        <f>IF(CX73&gt;=10,60,CR73+AU73)</f>
        <v>37</v>
      </c>
      <c r="CZ73" s="452" t="s">
        <v>63</v>
      </c>
      <c r="DA73" s="465" t="str">
        <f t="shared" si="239"/>
        <v xml:space="preserve">مؤجل (ة) </v>
      </c>
    </row>
    <row r="74" spans="1:105" s="45" customFormat="1" ht="13.5" customHeight="1">
      <c r="B74" s="47">
        <v>26</v>
      </c>
      <c r="C74" s="66" t="s">
        <v>151</v>
      </c>
      <c r="D74" s="66" t="s">
        <v>152</v>
      </c>
      <c r="E74" s="152"/>
      <c r="F74" s="123">
        <v>26</v>
      </c>
      <c r="G74" s="24" t="str">
        <f t="shared" si="178"/>
        <v xml:space="preserve">مداح </v>
      </c>
      <c r="H74" s="24" t="str">
        <f t="shared" si="179"/>
        <v xml:space="preserve"> محمد لمين</v>
      </c>
      <c r="I74" s="9">
        <v>17.75</v>
      </c>
      <c r="J74" s="62">
        <f t="shared" si="180"/>
        <v>0</v>
      </c>
      <c r="K74" s="62">
        <v>1</v>
      </c>
      <c r="L74" s="14">
        <v>22</v>
      </c>
      <c r="M74" s="62">
        <f t="shared" si="181"/>
        <v>0</v>
      </c>
      <c r="N74" s="62">
        <v>1</v>
      </c>
      <c r="O74" s="7">
        <v>24.5</v>
      </c>
      <c r="P74" s="62">
        <f t="shared" si="182"/>
        <v>6</v>
      </c>
      <c r="Q74" s="62">
        <v>1</v>
      </c>
      <c r="R74" s="4">
        <f t="shared" si="183"/>
        <v>10.708333333333334</v>
      </c>
      <c r="S74" s="63">
        <f t="shared" si="184"/>
        <v>18</v>
      </c>
      <c r="T74" s="63">
        <f t="shared" si="185"/>
        <v>3</v>
      </c>
      <c r="U74" s="63">
        <f t="shared" si="186"/>
        <v>1</v>
      </c>
      <c r="V74" s="89">
        <v>17.5</v>
      </c>
      <c r="W74" s="62">
        <f t="shared" si="187"/>
        <v>0</v>
      </c>
      <c r="X74" s="62">
        <v>1</v>
      </c>
      <c r="Y74" s="10">
        <v>21.5</v>
      </c>
      <c r="Z74" s="62">
        <f t="shared" si="188"/>
        <v>4</v>
      </c>
      <c r="AA74" s="62">
        <v>1</v>
      </c>
      <c r="AB74" s="4">
        <f t="shared" si="189"/>
        <v>9.75</v>
      </c>
      <c r="AC74" s="64">
        <f t="shared" si="190"/>
        <v>4</v>
      </c>
      <c r="AD74" s="64">
        <f t="shared" si="191"/>
        <v>2</v>
      </c>
      <c r="AE74" s="64">
        <f t="shared" si="192"/>
        <v>1</v>
      </c>
      <c r="AF74" s="7">
        <v>10</v>
      </c>
      <c r="AG74" s="62">
        <f t="shared" si="193"/>
        <v>2</v>
      </c>
      <c r="AH74" s="62">
        <v>1</v>
      </c>
      <c r="AI74" s="4">
        <f t="shared" si="194"/>
        <v>10</v>
      </c>
      <c r="AJ74" s="64">
        <f t="shared" si="195"/>
        <v>2</v>
      </c>
      <c r="AK74" s="64">
        <f t="shared" si="196"/>
        <v>1</v>
      </c>
      <c r="AL74" s="64">
        <f t="shared" si="197"/>
        <v>1</v>
      </c>
      <c r="AM74" s="455">
        <v>11</v>
      </c>
      <c r="AN74" s="62">
        <f t="shared" si="198"/>
        <v>1</v>
      </c>
      <c r="AO74" s="62">
        <v>1</v>
      </c>
      <c r="AP74" s="4">
        <f t="shared" si="199"/>
        <v>11</v>
      </c>
      <c r="AQ74" s="64">
        <f t="shared" si="200"/>
        <v>1</v>
      </c>
      <c r="AR74" s="64">
        <f t="shared" si="201"/>
        <v>1</v>
      </c>
      <c r="AS74" s="64">
        <f t="shared" si="202"/>
        <v>1</v>
      </c>
      <c r="AT74" s="463">
        <f t="shared" si="203"/>
        <v>10.354166666666666</v>
      </c>
      <c r="AU74" s="65">
        <f>IF(AY74&gt;=10,30,AQ74+AJ74+AC74+S74)</f>
        <v>30</v>
      </c>
      <c r="AV74" s="400" t="str">
        <f t="shared" si="204"/>
        <v xml:space="preserve">ناجح  (ة)  </v>
      </c>
      <c r="AW74" s="59">
        <f t="shared" si="205"/>
        <v>4</v>
      </c>
      <c r="AX74" s="452" t="str">
        <f t="shared" si="206"/>
        <v xml:space="preserve">1 </v>
      </c>
      <c r="AY74" s="455">
        <f t="shared" si="242"/>
        <v>10.847537878787879</v>
      </c>
      <c r="AZ74" s="452" t="str">
        <f t="shared" ref="AZ74:AZ80" si="244">IF(AY74&gt;=10,"ناجح  (ة)  ",IF(AY74&lt;10,"مؤجل (ة) "))</f>
        <v xml:space="preserve">ناجح  (ة)  </v>
      </c>
      <c r="BA74" s="450" t="s">
        <v>63</v>
      </c>
      <c r="BB74" s="12"/>
      <c r="BC74" s="451">
        <v>23</v>
      </c>
      <c r="BD74" s="447" t="str">
        <f t="shared" si="209"/>
        <v xml:space="preserve">مداح </v>
      </c>
      <c r="BE74" s="447" t="str">
        <f t="shared" si="210"/>
        <v xml:space="preserve"> محمد لمين</v>
      </c>
      <c r="BF74" s="214">
        <v>25</v>
      </c>
      <c r="BG74" s="451">
        <f t="shared" si="211"/>
        <v>6</v>
      </c>
      <c r="BH74" s="215">
        <v>1</v>
      </c>
      <c r="BI74" s="214">
        <v>22</v>
      </c>
      <c r="BJ74" s="451">
        <f t="shared" si="212"/>
        <v>6</v>
      </c>
      <c r="BK74" s="215">
        <v>1</v>
      </c>
      <c r="BL74" s="214">
        <v>20.5</v>
      </c>
      <c r="BM74" s="451">
        <f t="shared" si="213"/>
        <v>6</v>
      </c>
      <c r="BN74" s="215">
        <v>1</v>
      </c>
      <c r="BO74" s="358">
        <f t="shared" si="214"/>
        <v>11.25</v>
      </c>
      <c r="BP74" s="345">
        <f t="shared" si="215"/>
        <v>18</v>
      </c>
      <c r="BQ74" s="216">
        <f t="shared" si="216"/>
        <v>3</v>
      </c>
      <c r="BR74" s="216">
        <f t="shared" si="217"/>
        <v>1</v>
      </c>
      <c r="BS74" s="298">
        <v>20</v>
      </c>
      <c r="BT74" s="451">
        <f t="shared" si="218"/>
        <v>5</v>
      </c>
      <c r="BU74" s="215">
        <v>1</v>
      </c>
      <c r="BV74" s="214">
        <v>13.25</v>
      </c>
      <c r="BW74" s="211">
        <f t="shared" si="219"/>
        <v>4</v>
      </c>
      <c r="BX74" s="215">
        <v>1</v>
      </c>
      <c r="BY74" s="379">
        <f t="shared" si="220"/>
        <v>11.083333333333334</v>
      </c>
      <c r="BZ74" s="380">
        <f t="shared" si="221"/>
        <v>9</v>
      </c>
      <c r="CA74" s="216">
        <f t="shared" si="222"/>
        <v>2</v>
      </c>
      <c r="CB74" s="216">
        <f t="shared" si="223"/>
        <v>1</v>
      </c>
      <c r="CC74" s="217">
        <v>12.5</v>
      </c>
      <c r="CD74" s="451">
        <f t="shared" si="224"/>
        <v>2</v>
      </c>
      <c r="CE74" s="211">
        <v>1</v>
      </c>
      <c r="CF74" s="344">
        <f t="shared" si="225"/>
        <v>12.5</v>
      </c>
      <c r="CG74" s="345">
        <f t="shared" si="226"/>
        <v>2</v>
      </c>
      <c r="CH74" s="216">
        <f t="shared" si="227"/>
        <v>1</v>
      </c>
      <c r="CI74" s="216">
        <f t="shared" si="228"/>
        <v>1</v>
      </c>
      <c r="CJ74" s="287">
        <v>11.5</v>
      </c>
      <c r="CK74" s="451">
        <f t="shared" si="229"/>
        <v>1</v>
      </c>
      <c r="CL74" s="211">
        <v>1</v>
      </c>
      <c r="CM74" s="336">
        <f t="shared" si="230"/>
        <v>11.5</v>
      </c>
      <c r="CN74" s="337">
        <f t="shared" si="231"/>
        <v>1</v>
      </c>
      <c r="CO74" s="212">
        <f t="shared" si="232"/>
        <v>1</v>
      </c>
      <c r="CP74" s="212">
        <f t="shared" si="233"/>
        <v>1</v>
      </c>
      <c r="CQ74" s="357">
        <f t="shared" si="234"/>
        <v>11.340909090909092</v>
      </c>
      <c r="CR74" s="402">
        <f>IF(CX74&gt;=10,30,BP74+BZ74+CG74+CN74)</f>
        <v>30</v>
      </c>
      <c r="CS74" s="56" t="str">
        <f t="shared" si="235"/>
        <v xml:space="preserve">ناجح(ة)  </v>
      </c>
      <c r="CT74" s="56">
        <f t="shared" si="236"/>
        <v>7</v>
      </c>
      <c r="CU74" s="60">
        <f t="shared" si="237"/>
        <v>1</v>
      </c>
      <c r="CV74" s="231" t="str">
        <f t="shared" si="238"/>
        <v xml:space="preserve">الدورة الأولى </v>
      </c>
      <c r="CW74" s="34" t="s">
        <v>63</v>
      </c>
      <c r="CX74" s="454">
        <f>(CQ74+AT74)/2</f>
        <v>10.847537878787879</v>
      </c>
      <c r="CY74" s="65">
        <f>IF(CX74&gt;=10,60,CR74+AU74)</f>
        <v>60</v>
      </c>
      <c r="CZ74" s="452" t="s">
        <v>63</v>
      </c>
      <c r="DA74" s="465" t="str">
        <f t="shared" si="239"/>
        <v xml:space="preserve">ناجح(ة)  </v>
      </c>
    </row>
    <row r="75" spans="1:105" s="45" customFormat="1" ht="13.5" customHeight="1">
      <c r="A75" s="1"/>
      <c r="B75" s="47">
        <v>27</v>
      </c>
      <c r="C75" s="132" t="s">
        <v>153</v>
      </c>
      <c r="D75" s="132" t="s">
        <v>124</v>
      </c>
      <c r="E75" s="152"/>
      <c r="F75" s="123">
        <v>27</v>
      </c>
      <c r="G75" s="24" t="str">
        <f t="shared" si="178"/>
        <v>ملوك</v>
      </c>
      <c r="H75" s="24" t="str">
        <f t="shared" si="179"/>
        <v>حمزة</v>
      </c>
      <c r="I75" s="9">
        <v>18.75</v>
      </c>
      <c r="J75" s="62">
        <f t="shared" si="180"/>
        <v>0</v>
      </c>
      <c r="K75" s="62">
        <v>1</v>
      </c>
      <c r="L75" s="14">
        <v>15</v>
      </c>
      <c r="M75" s="62">
        <f t="shared" si="181"/>
        <v>0</v>
      </c>
      <c r="N75" s="62">
        <v>1</v>
      </c>
      <c r="O75" s="7">
        <v>23.5</v>
      </c>
      <c r="P75" s="62">
        <f t="shared" si="182"/>
        <v>6</v>
      </c>
      <c r="Q75" s="62">
        <v>1</v>
      </c>
      <c r="R75" s="4">
        <f t="shared" si="183"/>
        <v>9.5416666666666661</v>
      </c>
      <c r="S75" s="63">
        <f t="shared" si="184"/>
        <v>6</v>
      </c>
      <c r="T75" s="63">
        <f t="shared" si="185"/>
        <v>3</v>
      </c>
      <c r="U75" s="63">
        <f t="shared" si="186"/>
        <v>1</v>
      </c>
      <c r="V75" s="89">
        <v>25.5</v>
      </c>
      <c r="W75" s="62">
        <f t="shared" si="187"/>
        <v>5</v>
      </c>
      <c r="X75" s="62">
        <v>1</v>
      </c>
      <c r="Y75" s="10">
        <v>21</v>
      </c>
      <c r="Z75" s="62">
        <f t="shared" si="188"/>
        <v>4</v>
      </c>
      <c r="AA75" s="62">
        <v>1</v>
      </c>
      <c r="AB75" s="4">
        <f t="shared" si="189"/>
        <v>11.625</v>
      </c>
      <c r="AC75" s="64">
        <f t="shared" si="190"/>
        <v>9</v>
      </c>
      <c r="AD75" s="64">
        <f t="shared" si="191"/>
        <v>2</v>
      </c>
      <c r="AE75" s="64">
        <f t="shared" si="192"/>
        <v>1</v>
      </c>
      <c r="AF75" s="7">
        <v>11.75</v>
      </c>
      <c r="AG75" s="62">
        <f t="shared" si="193"/>
        <v>2</v>
      </c>
      <c r="AH75" s="62">
        <v>1</v>
      </c>
      <c r="AI75" s="4">
        <f t="shared" si="194"/>
        <v>11.75</v>
      </c>
      <c r="AJ75" s="64">
        <f t="shared" si="195"/>
        <v>2</v>
      </c>
      <c r="AK75" s="64">
        <f t="shared" si="196"/>
        <v>1</v>
      </c>
      <c r="AL75" s="64">
        <f t="shared" si="197"/>
        <v>1</v>
      </c>
      <c r="AM75" s="455">
        <v>7.5</v>
      </c>
      <c r="AN75" s="62">
        <f t="shared" si="198"/>
        <v>0</v>
      </c>
      <c r="AO75" s="62">
        <v>1</v>
      </c>
      <c r="AP75" s="4">
        <f t="shared" si="199"/>
        <v>7.5</v>
      </c>
      <c r="AQ75" s="64">
        <f t="shared" si="200"/>
        <v>0</v>
      </c>
      <c r="AR75" s="64">
        <f t="shared" si="201"/>
        <v>1</v>
      </c>
      <c r="AS75" s="64">
        <f t="shared" si="202"/>
        <v>1</v>
      </c>
      <c r="AT75" s="463">
        <f t="shared" si="203"/>
        <v>10.25</v>
      </c>
      <c r="AU75" s="65">
        <f>IF(AY75&gt;=10,30,AQ75+AJ75+AC75+S75)</f>
        <v>30</v>
      </c>
      <c r="AV75" s="400" t="str">
        <f t="shared" si="204"/>
        <v xml:space="preserve">ناجح  (ة)  </v>
      </c>
      <c r="AW75" s="59">
        <f t="shared" si="205"/>
        <v>4</v>
      </c>
      <c r="AX75" s="452" t="str">
        <f t="shared" si="206"/>
        <v xml:space="preserve">1 </v>
      </c>
      <c r="AY75" s="455">
        <f t="shared" si="242"/>
        <v>11.875</v>
      </c>
      <c r="AZ75" s="452" t="str">
        <f t="shared" si="244"/>
        <v xml:space="preserve">ناجح  (ة)  </v>
      </c>
      <c r="BA75" s="450" t="s">
        <v>63</v>
      </c>
      <c r="BB75" s="12"/>
      <c r="BC75" s="451">
        <v>25</v>
      </c>
      <c r="BD75" s="447" t="str">
        <f t="shared" si="209"/>
        <v>ملوك</v>
      </c>
      <c r="BE75" s="447" t="str">
        <f t="shared" si="210"/>
        <v>حمزة</v>
      </c>
      <c r="BF75" s="214">
        <v>25.5</v>
      </c>
      <c r="BG75" s="451">
        <f t="shared" si="211"/>
        <v>6</v>
      </c>
      <c r="BH75" s="215">
        <v>1</v>
      </c>
      <c r="BI75" s="214">
        <v>19</v>
      </c>
      <c r="BJ75" s="451">
        <f t="shared" si="212"/>
        <v>0</v>
      </c>
      <c r="BK75" s="215">
        <v>1</v>
      </c>
      <c r="BL75" s="214">
        <v>32.5</v>
      </c>
      <c r="BM75" s="451">
        <f t="shared" si="213"/>
        <v>6</v>
      </c>
      <c r="BN75" s="215">
        <v>1</v>
      </c>
      <c r="BO75" s="358">
        <f t="shared" si="214"/>
        <v>12.833333333333334</v>
      </c>
      <c r="BP75" s="345">
        <f t="shared" si="215"/>
        <v>18</v>
      </c>
      <c r="BQ75" s="216">
        <f t="shared" si="216"/>
        <v>3</v>
      </c>
      <c r="BR75" s="216">
        <f t="shared" si="217"/>
        <v>1</v>
      </c>
      <c r="BS75" s="298">
        <v>29.5</v>
      </c>
      <c r="BT75" s="451">
        <f t="shared" si="218"/>
        <v>5</v>
      </c>
      <c r="BU75" s="215">
        <v>1</v>
      </c>
      <c r="BV75" s="214">
        <v>14</v>
      </c>
      <c r="BW75" s="211">
        <f t="shared" si="219"/>
        <v>4</v>
      </c>
      <c r="BX75" s="215">
        <v>1</v>
      </c>
      <c r="BY75" s="379">
        <f t="shared" si="220"/>
        <v>14.5</v>
      </c>
      <c r="BZ75" s="380">
        <f t="shared" si="221"/>
        <v>9</v>
      </c>
      <c r="CA75" s="216">
        <f t="shared" si="222"/>
        <v>2</v>
      </c>
      <c r="CB75" s="216">
        <f t="shared" si="223"/>
        <v>1</v>
      </c>
      <c r="CC75" s="217">
        <v>15.25</v>
      </c>
      <c r="CD75" s="451">
        <f t="shared" si="224"/>
        <v>2</v>
      </c>
      <c r="CE75" s="211">
        <v>1</v>
      </c>
      <c r="CF75" s="344">
        <f t="shared" si="225"/>
        <v>15.25</v>
      </c>
      <c r="CG75" s="345">
        <f t="shared" si="226"/>
        <v>2</v>
      </c>
      <c r="CH75" s="216">
        <f t="shared" si="227"/>
        <v>1</v>
      </c>
      <c r="CI75" s="216">
        <f t="shared" si="228"/>
        <v>1</v>
      </c>
      <c r="CJ75" s="287">
        <v>12.75</v>
      </c>
      <c r="CK75" s="451">
        <f t="shared" si="229"/>
        <v>1</v>
      </c>
      <c r="CL75" s="211">
        <v>1</v>
      </c>
      <c r="CM75" s="336">
        <f t="shared" si="230"/>
        <v>12.75</v>
      </c>
      <c r="CN75" s="337">
        <f t="shared" si="231"/>
        <v>1</v>
      </c>
      <c r="CO75" s="212">
        <f t="shared" si="232"/>
        <v>1</v>
      </c>
      <c r="CP75" s="212">
        <f t="shared" si="233"/>
        <v>1</v>
      </c>
      <c r="CQ75" s="357">
        <f t="shared" si="234"/>
        <v>13.5</v>
      </c>
      <c r="CR75" s="402">
        <f>IF(CX75&gt;=10,30,BP75+BZ75+CG75+CN75)</f>
        <v>30</v>
      </c>
      <c r="CS75" s="56" t="str">
        <f t="shared" si="235"/>
        <v xml:space="preserve">ناجح(ة)  </v>
      </c>
      <c r="CT75" s="56">
        <f t="shared" si="236"/>
        <v>7</v>
      </c>
      <c r="CU75" s="60">
        <f t="shared" si="237"/>
        <v>1</v>
      </c>
      <c r="CV75" s="231" t="str">
        <f t="shared" si="238"/>
        <v xml:space="preserve">الدورة الأولى </v>
      </c>
      <c r="CW75" s="34" t="s">
        <v>63</v>
      </c>
      <c r="CX75" s="454">
        <f>(CQ75+AT75)/2</f>
        <v>11.875</v>
      </c>
      <c r="CY75" s="65">
        <f>IF(CX75&gt;=10,60,CR75+AU75)</f>
        <v>60</v>
      </c>
      <c r="CZ75" s="452" t="s">
        <v>63</v>
      </c>
      <c r="DA75" s="465" t="str">
        <f t="shared" si="239"/>
        <v xml:space="preserve">ناجح(ة)  </v>
      </c>
    </row>
    <row r="76" spans="1:105" s="45" customFormat="1" ht="13.5" customHeight="1">
      <c r="A76" s="1"/>
      <c r="B76" s="170">
        <v>28</v>
      </c>
      <c r="C76" s="67" t="s">
        <v>154</v>
      </c>
      <c r="D76" s="67" t="s">
        <v>155</v>
      </c>
      <c r="E76" s="152"/>
      <c r="F76" s="123">
        <v>28</v>
      </c>
      <c r="G76" s="24" t="str">
        <f t="shared" si="178"/>
        <v xml:space="preserve">نوادرية </v>
      </c>
      <c r="H76" s="24" t="str">
        <f t="shared" si="179"/>
        <v>رامي</v>
      </c>
      <c r="I76" s="9">
        <v>24.5</v>
      </c>
      <c r="J76" s="62">
        <f t="shared" si="180"/>
        <v>6</v>
      </c>
      <c r="K76" s="62">
        <v>1</v>
      </c>
      <c r="L76" s="14">
        <v>16</v>
      </c>
      <c r="M76" s="62">
        <f t="shared" si="181"/>
        <v>0</v>
      </c>
      <c r="N76" s="62">
        <v>1</v>
      </c>
      <c r="O76" s="7">
        <v>14</v>
      </c>
      <c r="P76" s="62">
        <f t="shared" si="182"/>
        <v>0</v>
      </c>
      <c r="Q76" s="62">
        <v>1</v>
      </c>
      <c r="R76" s="4">
        <f t="shared" si="183"/>
        <v>9.0833333333333339</v>
      </c>
      <c r="S76" s="63">
        <f t="shared" si="184"/>
        <v>6</v>
      </c>
      <c r="T76" s="63">
        <f t="shared" si="185"/>
        <v>3</v>
      </c>
      <c r="U76" s="63">
        <f t="shared" si="186"/>
        <v>1</v>
      </c>
      <c r="V76" s="89">
        <v>11</v>
      </c>
      <c r="W76" s="62">
        <f t="shared" si="187"/>
        <v>0</v>
      </c>
      <c r="X76" s="62">
        <v>1</v>
      </c>
      <c r="Y76" s="10">
        <v>14</v>
      </c>
      <c r="Z76" s="62">
        <f t="shared" si="188"/>
        <v>0</v>
      </c>
      <c r="AA76" s="62">
        <v>1</v>
      </c>
      <c r="AB76" s="4">
        <f t="shared" si="189"/>
        <v>6.25</v>
      </c>
      <c r="AC76" s="64">
        <f t="shared" si="190"/>
        <v>0</v>
      </c>
      <c r="AD76" s="64">
        <f t="shared" si="191"/>
        <v>2</v>
      </c>
      <c r="AE76" s="64">
        <f t="shared" si="192"/>
        <v>1</v>
      </c>
      <c r="AF76" s="7">
        <v>9</v>
      </c>
      <c r="AG76" s="62">
        <f t="shared" si="193"/>
        <v>0</v>
      </c>
      <c r="AH76" s="62">
        <v>1</v>
      </c>
      <c r="AI76" s="4">
        <f t="shared" si="194"/>
        <v>9</v>
      </c>
      <c r="AJ76" s="64">
        <f t="shared" si="195"/>
        <v>0</v>
      </c>
      <c r="AK76" s="64">
        <f t="shared" si="196"/>
        <v>1</v>
      </c>
      <c r="AL76" s="64">
        <f t="shared" si="197"/>
        <v>1</v>
      </c>
      <c r="AM76" s="455">
        <v>9.5</v>
      </c>
      <c r="AN76" s="62">
        <f t="shared" si="198"/>
        <v>0</v>
      </c>
      <c r="AO76" s="62">
        <v>1</v>
      </c>
      <c r="AP76" s="4">
        <f t="shared" si="199"/>
        <v>9.5</v>
      </c>
      <c r="AQ76" s="64">
        <f t="shared" si="200"/>
        <v>0</v>
      </c>
      <c r="AR76" s="64">
        <f t="shared" si="201"/>
        <v>1</v>
      </c>
      <c r="AS76" s="64">
        <f t="shared" si="202"/>
        <v>1</v>
      </c>
      <c r="AT76" s="454">
        <f t="shared" si="203"/>
        <v>8.1666666666666661</v>
      </c>
      <c r="AU76" s="65">
        <f>IF(AY76&gt;=10,30,AQ76+AJ76+AC76+S76)</f>
        <v>6</v>
      </c>
      <c r="AV76" s="400" t="str">
        <f t="shared" si="204"/>
        <v xml:space="preserve">مؤجل (ة) </v>
      </c>
      <c r="AW76" s="59">
        <f t="shared" si="205"/>
        <v>4</v>
      </c>
      <c r="AX76" s="452" t="str">
        <f t="shared" si="206"/>
        <v xml:space="preserve">1 </v>
      </c>
      <c r="AY76" s="455">
        <f t="shared" si="242"/>
        <v>8.2196969696969688</v>
      </c>
      <c r="AZ76" s="452" t="str">
        <f t="shared" si="244"/>
        <v xml:space="preserve">مؤجل (ة) </v>
      </c>
      <c r="BA76" s="450" t="s">
        <v>63</v>
      </c>
      <c r="BB76" s="12"/>
      <c r="BC76" s="49">
        <v>26</v>
      </c>
      <c r="BD76" s="447" t="str">
        <f t="shared" si="209"/>
        <v xml:space="preserve">نوادرية </v>
      </c>
      <c r="BE76" s="447" t="str">
        <f t="shared" si="210"/>
        <v>رامي</v>
      </c>
      <c r="BF76" s="214">
        <v>11.5</v>
      </c>
      <c r="BG76" s="451">
        <f t="shared" si="211"/>
        <v>0</v>
      </c>
      <c r="BH76" s="215">
        <v>1</v>
      </c>
      <c r="BI76" s="214">
        <v>24</v>
      </c>
      <c r="BJ76" s="451">
        <f t="shared" si="212"/>
        <v>6</v>
      </c>
      <c r="BK76" s="215">
        <v>1</v>
      </c>
      <c r="BL76" s="214">
        <v>13</v>
      </c>
      <c r="BM76" s="451">
        <f t="shared" si="213"/>
        <v>0</v>
      </c>
      <c r="BN76" s="215">
        <v>1</v>
      </c>
      <c r="BO76" s="358">
        <f t="shared" si="214"/>
        <v>8.0833333333333339</v>
      </c>
      <c r="BP76" s="345">
        <f t="shared" si="215"/>
        <v>6</v>
      </c>
      <c r="BQ76" s="216">
        <f t="shared" si="216"/>
        <v>3</v>
      </c>
      <c r="BR76" s="216">
        <f t="shared" si="217"/>
        <v>1</v>
      </c>
      <c r="BS76" s="298">
        <v>14.5</v>
      </c>
      <c r="BT76" s="451">
        <f t="shared" si="218"/>
        <v>0</v>
      </c>
      <c r="BU76" s="215">
        <v>1</v>
      </c>
      <c r="BV76" s="214">
        <v>14.25</v>
      </c>
      <c r="BW76" s="211">
        <f t="shared" si="219"/>
        <v>4</v>
      </c>
      <c r="BX76" s="215">
        <v>1</v>
      </c>
      <c r="BY76" s="379">
        <f t="shared" si="220"/>
        <v>9.5833333333333339</v>
      </c>
      <c r="BZ76" s="380">
        <f t="shared" si="221"/>
        <v>4</v>
      </c>
      <c r="CA76" s="216">
        <f t="shared" si="222"/>
        <v>2</v>
      </c>
      <c r="CB76" s="216">
        <f t="shared" si="223"/>
        <v>1</v>
      </c>
      <c r="CC76" s="217">
        <v>8</v>
      </c>
      <c r="CD76" s="451">
        <f t="shared" si="224"/>
        <v>0</v>
      </c>
      <c r="CE76" s="211">
        <v>1</v>
      </c>
      <c r="CF76" s="344">
        <f t="shared" si="225"/>
        <v>8</v>
      </c>
      <c r="CG76" s="345">
        <f t="shared" si="226"/>
        <v>0</v>
      </c>
      <c r="CH76" s="216">
        <f t="shared" si="227"/>
        <v>1</v>
      </c>
      <c r="CI76" s="216">
        <f t="shared" si="228"/>
        <v>1</v>
      </c>
      <c r="CJ76" s="287">
        <v>5.75</v>
      </c>
      <c r="CK76" s="451">
        <f t="shared" si="229"/>
        <v>0</v>
      </c>
      <c r="CL76" s="211">
        <v>1</v>
      </c>
      <c r="CM76" s="336">
        <f t="shared" si="230"/>
        <v>5.75</v>
      </c>
      <c r="CN76" s="337">
        <f t="shared" si="231"/>
        <v>0</v>
      </c>
      <c r="CO76" s="212">
        <f t="shared" si="232"/>
        <v>1</v>
      </c>
      <c r="CP76" s="212">
        <f t="shared" si="233"/>
        <v>1</v>
      </c>
      <c r="CQ76" s="401">
        <f t="shared" si="234"/>
        <v>8.2727272727272734</v>
      </c>
      <c r="CR76" s="402">
        <f>IF(CX76&gt;=10,30,BP76+BZ76+CG76+CN76)</f>
        <v>10</v>
      </c>
      <c r="CS76" s="56" t="str">
        <f t="shared" si="235"/>
        <v xml:space="preserve">مؤجل (ة) </v>
      </c>
      <c r="CT76" s="56">
        <f t="shared" si="236"/>
        <v>7</v>
      </c>
      <c r="CU76" s="60">
        <f t="shared" si="237"/>
        <v>1</v>
      </c>
      <c r="CV76" s="231" t="str">
        <f t="shared" si="238"/>
        <v xml:space="preserve">الدورة الأولى </v>
      </c>
      <c r="CW76" s="34" t="s">
        <v>63</v>
      </c>
      <c r="CX76" s="454">
        <f>(CQ76+AT76)/2</f>
        <v>8.2196969696969688</v>
      </c>
      <c r="CY76" s="65">
        <f>IF(CX76&gt;=10,60,CR76+AU76)</f>
        <v>16</v>
      </c>
      <c r="CZ76" s="452" t="s">
        <v>63</v>
      </c>
      <c r="DA76" s="465" t="str">
        <f t="shared" si="239"/>
        <v xml:space="preserve">مؤجل (ة) </v>
      </c>
    </row>
    <row r="77" spans="1:105" s="45" customFormat="1" ht="13.5" customHeight="1">
      <c r="B77" s="27">
        <v>29</v>
      </c>
      <c r="C77" s="66" t="s">
        <v>156</v>
      </c>
      <c r="D77" s="66" t="s">
        <v>157</v>
      </c>
      <c r="E77" s="152"/>
      <c r="F77" s="123">
        <v>29</v>
      </c>
      <c r="G77" s="24" t="str">
        <f t="shared" si="178"/>
        <v xml:space="preserve">نوغة </v>
      </c>
      <c r="H77" s="24" t="str">
        <f t="shared" si="179"/>
        <v xml:space="preserve"> ريمة</v>
      </c>
      <c r="I77" s="9">
        <v>19.5</v>
      </c>
      <c r="J77" s="62">
        <f t="shared" si="180"/>
        <v>0</v>
      </c>
      <c r="K77" s="62">
        <v>1</v>
      </c>
      <c r="L77" s="14">
        <v>17</v>
      </c>
      <c r="M77" s="62">
        <f t="shared" si="181"/>
        <v>0</v>
      </c>
      <c r="N77" s="62">
        <v>1</v>
      </c>
      <c r="O77" s="7">
        <v>14</v>
      </c>
      <c r="P77" s="62">
        <f t="shared" si="182"/>
        <v>0</v>
      </c>
      <c r="Q77" s="62">
        <v>1</v>
      </c>
      <c r="R77" s="4">
        <f t="shared" si="183"/>
        <v>8.4166666666666661</v>
      </c>
      <c r="S77" s="63">
        <f t="shared" si="184"/>
        <v>0</v>
      </c>
      <c r="T77" s="63">
        <f t="shared" si="185"/>
        <v>3</v>
      </c>
      <c r="U77" s="63">
        <f t="shared" si="186"/>
        <v>1</v>
      </c>
      <c r="V77" s="89">
        <v>14.25</v>
      </c>
      <c r="W77" s="62">
        <f t="shared" si="187"/>
        <v>0</v>
      </c>
      <c r="X77" s="62">
        <v>1</v>
      </c>
      <c r="Y77" s="10">
        <v>14</v>
      </c>
      <c r="Z77" s="62">
        <f t="shared" si="188"/>
        <v>0</v>
      </c>
      <c r="AA77" s="62">
        <v>1</v>
      </c>
      <c r="AB77" s="4">
        <f t="shared" si="189"/>
        <v>7.0625</v>
      </c>
      <c r="AC77" s="64">
        <f t="shared" si="190"/>
        <v>0</v>
      </c>
      <c r="AD77" s="64">
        <f t="shared" si="191"/>
        <v>2</v>
      </c>
      <c r="AE77" s="64">
        <f t="shared" si="192"/>
        <v>1</v>
      </c>
      <c r="AF77" s="7">
        <v>11.25</v>
      </c>
      <c r="AG77" s="62">
        <f t="shared" si="193"/>
        <v>2</v>
      </c>
      <c r="AH77" s="62">
        <v>1</v>
      </c>
      <c r="AI77" s="4">
        <f t="shared" si="194"/>
        <v>11.25</v>
      </c>
      <c r="AJ77" s="64">
        <f t="shared" si="195"/>
        <v>2</v>
      </c>
      <c r="AK77" s="64">
        <f t="shared" si="196"/>
        <v>1</v>
      </c>
      <c r="AL77" s="64">
        <f t="shared" si="197"/>
        <v>1</v>
      </c>
      <c r="AM77" s="455">
        <v>9.5</v>
      </c>
      <c r="AN77" s="62">
        <f t="shared" si="198"/>
        <v>0</v>
      </c>
      <c r="AO77" s="62">
        <v>1</v>
      </c>
      <c r="AP77" s="4">
        <f t="shared" si="199"/>
        <v>9.5</v>
      </c>
      <c r="AQ77" s="64">
        <f t="shared" si="200"/>
        <v>0</v>
      </c>
      <c r="AR77" s="64">
        <f t="shared" si="201"/>
        <v>1</v>
      </c>
      <c r="AS77" s="64">
        <f t="shared" si="202"/>
        <v>1</v>
      </c>
      <c r="AT77" s="454">
        <f t="shared" si="203"/>
        <v>8.2916666666666661</v>
      </c>
      <c r="AU77" s="65">
        <f>IF(AY77&gt;=10,30,AQ77+AJ77+AC77+S77)</f>
        <v>2</v>
      </c>
      <c r="AV77" s="400" t="str">
        <f t="shared" si="204"/>
        <v xml:space="preserve">مؤجل (ة) </v>
      </c>
      <c r="AW77" s="59">
        <f t="shared" si="205"/>
        <v>4</v>
      </c>
      <c r="AX77" s="452" t="str">
        <f t="shared" si="206"/>
        <v xml:space="preserve">1 </v>
      </c>
      <c r="AY77" s="455">
        <f t="shared" si="242"/>
        <v>9.1458333333333321</v>
      </c>
      <c r="AZ77" s="452" t="str">
        <f t="shared" si="244"/>
        <v xml:space="preserve">مؤجل (ة) </v>
      </c>
      <c r="BA77" s="450" t="s">
        <v>63</v>
      </c>
      <c r="BB77" s="12"/>
      <c r="BC77" s="451">
        <v>27</v>
      </c>
      <c r="BD77" s="447" t="str">
        <f t="shared" si="209"/>
        <v xml:space="preserve">نوغة </v>
      </c>
      <c r="BE77" s="447" t="str">
        <f t="shared" si="210"/>
        <v xml:space="preserve"> ريمة</v>
      </c>
      <c r="BF77" s="214">
        <v>26</v>
      </c>
      <c r="BG77" s="451">
        <f t="shared" si="211"/>
        <v>6</v>
      </c>
      <c r="BH77" s="215">
        <v>1</v>
      </c>
      <c r="BI77" s="214">
        <v>15</v>
      </c>
      <c r="BJ77" s="451">
        <f t="shared" si="212"/>
        <v>0</v>
      </c>
      <c r="BK77" s="215">
        <v>1</v>
      </c>
      <c r="BL77" s="214">
        <v>21.25</v>
      </c>
      <c r="BM77" s="451">
        <f t="shared" si="213"/>
        <v>6</v>
      </c>
      <c r="BN77" s="215">
        <v>1</v>
      </c>
      <c r="BO77" s="358">
        <f t="shared" si="214"/>
        <v>10.375</v>
      </c>
      <c r="BP77" s="345">
        <f t="shared" si="215"/>
        <v>18</v>
      </c>
      <c r="BQ77" s="216">
        <f t="shared" si="216"/>
        <v>3</v>
      </c>
      <c r="BR77" s="216">
        <f t="shared" si="217"/>
        <v>1</v>
      </c>
      <c r="BS77" s="298">
        <v>17</v>
      </c>
      <c r="BT77" s="451">
        <f t="shared" si="218"/>
        <v>0</v>
      </c>
      <c r="BU77" s="215">
        <v>1</v>
      </c>
      <c r="BV77" s="214">
        <v>14.75</v>
      </c>
      <c r="BW77" s="211">
        <f t="shared" si="219"/>
        <v>4</v>
      </c>
      <c r="BX77" s="215">
        <v>1</v>
      </c>
      <c r="BY77" s="379">
        <f t="shared" si="220"/>
        <v>10.583333333333334</v>
      </c>
      <c r="BZ77" s="380">
        <f t="shared" si="221"/>
        <v>9</v>
      </c>
      <c r="CA77" s="216">
        <f t="shared" si="222"/>
        <v>2</v>
      </c>
      <c r="CB77" s="216">
        <f t="shared" si="223"/>
        <v>1</v>
      </c>
      <c r="CC77" s="217">
        <v>6.5</v>
      </c>
      <c r="CD77" s="451">
        <f t="shared" si="224"/>
        <v>0</v>
      </c>
      <c r="CE77" s="211">
        <v>1</v>
      </c>
      <c r="CF77" s="344">
        <f t="shared" si="225"/>
        <v>6.5</v>
      </c>
      <c r="CG77" s="345">
        <f t="shared" si="226"/>
        <v>0</v>
      </c>
      <c r="CH77" s="216">
        <f t="shared" si="227"/>
        <v>1</v>
      </c>
      <c r="CI77" s="216">
        <f t="shared" si="228"/>
        <v>1</v>
      </c>
      <c r="CJ77" s="287">
        <v>9.5</v>
      </c>
      <c r="CK77" s="451">
        <f t="shared" si="229"/>
        <v>0</v>
      </c>
      <c r="CL77" s="211">
        <v>1</v>
      </c>
      <c r="CM77" s="336">
        <f t="shared" si="230"/>
        <v>9.5</v>
      </c>
      <c r="CN77" s="337">
        <f t="shared" si="231"/>
        <v>0</v>
      </c>
      <c r="CO77" s="212">
        <f t="shared" si="232"/>
        <v>1</v>
      </c>
      <c r="CP77" s="212">
        <f t="shared" si="233"/>
        <v>1</v>
      </c>
      <c r="CQ77" s="401">
        <f t="shared" si="234"/>
        <v>10</v>
      </c>
      <c r="CR77" s="402">
        <f>IF(CX77&gt;=10,30,BP77+BZ77+CG77+CN77)</f>
        <v>27</v>
      </c>
      <c r="CS77" s="56" t="str">
        <f t="shared" si="235"/>
        <v xml:space="preserve">ناجح(ة)  </v>
      </c>
      <c r="CT77" s="56">
        <f t="shared" si="236"/>
        <v>7</v>
      </c>
      <c r="CU77" s="60">
        <f t="shared" si="237"/>
        <v>1</v>
      </c>
      <c r="CV77" s="231" t="str">
        <f t="shared" si="238"/>
        <v xml:space="preserve">الدورة الأولى </v>
      </c>
      <c r="CW77" s="34" t="s">
        <v>63</v>
      </c>
      <c r="CX77" s="454">
        <f>(CQ77+AT77)/2</f>
        <v>9.1458333333333321</v>
      </c>
      <c r="CY77" s="65">
        <f>IF(CX77&gt;=10,60,CR77+AU77)</f>
        <v>29</v>
      </c>
      <c r="CZ77" s="452" t="s">
        <v>63</v>
      </c>
      <c r="DA77" s="465" t="str">
        <f t="shared" si="239"/>
        <v xml:space="preserve">مؤجل (ة) </v>
      </c>
    </row>
    <row r="78" spans="1:105" s="45" customFormat="1" ht="13.5" customHeight="1">
      <c r="B78" s="27">
        <v>30</v>
      </c>
      <c r="C78" s="66" t="s">
        <v>158</v>
      </c>
      <c r="D78" s="66" t="s">
        <v>159</v>
      </c>
      <c r="E78" s="152"/>
      <c r="F78" s="123">
        <v>30</v>
      </c>
      <c r="G78" s="24" t="str">
        <f t="shared" si="178"/>
        <v xml:space="preserve">هنشيري </v>
      </c>
      <c r="H78" s="24" t="str">
        <f t="shared" si="179"/>
        <v xml:space="preserve"> زكرياء</v>
      </c>
      <c r="I78" s="9">
        <v>13.25</v>
      </c>
      <c r="J78" s="62">
        <f t="shared" si="180"/>
        <v>0</v>
      </c>
      <c r="K78" s="62">
        <v>1</v>
      </c>
      <c r="L78" s="14">
        <v>11.25</v>
      </c>
      <c r="M78" s="62">
        <f t="shared" si="181"/>
        <v>0</v>
      </c>
      <c r="N78" s="62">
        <v>1</v>
      </c>
      <c r="O78" s="7">
        <v>14.5</v>
      </c>
      <c r="P78" s="62">
        <f t="shared" si="182"/>
        <v>0</v>
      </c>
      <c r="Q78" s="62">
        <v>1</v>
      </c>
      <c r="R78" s="4">
        <f t="shared" si="183"/>
        <v>6.5</v>
      </c>
      <c r="S78" s="63">
        <f t="shared" si="184"/>
        <v>0</v>
      </c>
      <c r="T78" s="63">
        <f t="shared" si="185"/>
        <v>3</v>
      </c>
      <c r="U78" s="63">
        <f t="shared" si="186"/>
        <v>1</v>
      </c>
      <c r="V78" s="89">
        <v>9.75</v>
      </c>
      <c r="W78" s="62">
        <f t="shared" si="187"/>
        <v>0</v>
      </c>
      <c r="X78" s="62">
        <v>1</v>
      </c>
      <c r="Y78" s="10">
        <v>8.5</v>
      </c>
      <c r="Z78" s="62">
        <f t="shared" si="188"/>
        <v>0</v>
      </c>
      <c r="AA78" s="62">
        <v>1</v>
      </c>
      <c r="AB78" s="4">
        <f t="shared" si="189"/>
        <v>4.5625</v>
      </c>
      <c r="AC78" s="64">
        <f t="shared" si="190"/>
        <v>0</v>
      </c>
      <c r="AD78" s="64">
        <f t="shared" si="191"/>
        <v>2</v>
      </c>
      <c r="AE78" s="64">
        <f t="shared" si="192"/>
        <v>1</v>
      </c>
      <c r="AF78" s="7">
        <v>4</v>
      </c>
      <c r="AG78" s="62">
        <f t="shared" si="193"/>
        <v>0</v>
      </c>
      <c r="AH78" s="62">
        <v>1</v>
      </c>
      <c r="AI78" s="4">
        <f t="shared" si="194"/>
        <v>4</v>
      </c>
      <c r="AJ78" s="64">
        <f t="shared" si="195"/>
        <v>0</v>
      </c>
      <c r="AK78" s="64">
        <f t="shared" si="196"/>
        <v>1</v>
      </c>
      <c r="AL78" s="64">
        <f t="shared" si="197"/>
        <v>1</v>
      </c>
      <c r="AM78" s="455">
        <v>9</v>
      </c>
      <c r="AN78" s="62">
        <f t="shared" si="198"/>
        <v>0</v>
      </c>
      <c r="AO78" s="62">
        <v>1</v>
      </c>
      <c r="AP78" s="4">
        <f t="shared" si="199"/>
        <v>9</v>
      </c>
      <c r="AQ78" s="64">
        <f t="shared" si="200"/>
        <v>0</v>
      </c>
      <c r="AR78" s="64">
        <f t="shared" si="201"/>
        <v>1</v>
      </c>
      <c r="AS78" s="64">
        <f t="shared" si="202"/>
        <v>1</v>
      </c>
      <c r="AT78" s="454">
        <f t="shared" si="203"/>
        <v>5.854166666666667</v>
      </c>
      <c r="AU78" s="65">
        <f>IF(AY78&gt;=10,30,AQ78+AJ78+AC78+S78)</f>
        <v>0</v>
      </c>
      <c r="AV78" s="400" t="str">
        <f t="shared" si="204"/>
        <v xml:space="preserve">مؤجل (ة) </v>
      </c>
      <c r="AW78" s="59">
        <f t="shared" si="205"/>
        <v>4</v>
      </c>
      <c r="AX78" s="452" t="str">
        <f t="shared" si="206"/>
        <v xml:space="preserve">1 </v>
      </c>
      <c r="AY78" s="455">
        <f t="shared" si="242"/>
        <v>6.7679924242424239</v>
      </c>
      <c r="AZ78" s="452" t="str">
        <f t="shared" si="244"/>
        <v xml:space="preserve">مؤجل (ة) </v>
      </c>
      <c r="BA78" s="450" t="s">
        <v>63</v>
      </c>
      <c r="BB78" s="12"/>
      <c r="BC78" s="49">
        <v>28</v>
      </c>
      <c r="BD78" s="447" t="str">
        <f t="shared" si="209"/>
        <v xml:space="preserve">هنشيري </v>
      </c>
      <c r="BE78" s="447" t="str">
        <f t="shared" si="210"/>
        <v xml:space="preserve"> زكرياء</v>
      </c>
      <c r="BF78" s="214">
        <v>25.5</v>
      </c>
      <c r="BG78" s="451">
        <f t="shared" si="211"/>
        <v>6</v>
      </c>
      <c r="BH78" s="215">
        <v>1</v>
      </c>
      <c r="BI78" s="214">
        <v>13</v>
      </c>
      <c r="BJ78" s="451">
        <f t="shared" si="212"/>
        <v>0</v>
      </c>
      <c r="BK78" s="215">
        <v>1</v>
      </c>
      <c r="BL78" s="214">
        <v>11</v>
      </c>
      <c r="BM78" s="451">
        <f t="shared" si="213"/>
        <v>0</v>
      </c>
      <c r="BN78" s="215">
        <v>1</v>
      </c>
      <c r="BO78" s="358">
        <f t="shared" si="214"/>
        <v>8.25</v>
      </c>
      <c r="BP78" s="345">
        <f t="shared" si="215"/>
        <v>6</v>
      </c>
      <c r="BQ78" s="216">
        <f t="shared" si="216"/>
        <v>3</v>
      </c>
      <c r="BR78" s="216">
        <f t="shared" si="217"/>
        <v>1</v>
      </c>
      <c r="BS78" s="298">
        <v>6.75</v>
      </c>
      <c r="BT78" s="451">
        <f t="shared" si="218"/>
        <v>0</v>
      </c>
      <c r="BU78" s="215">
        <v>1</v>
      </c>
      <c r="BV78" s="214">
        <v>13.75</v>
      </c>
      <c r="BW78" s="211">
        <f t="shared" si="219"/>
        <v>4</v>
      </c>
      <c r="BX78" s="215">
        <v>1</v>
      </c>
      <c r="BY78" s="379">
        <f t="shared" si="220"/>
        <v>6.833333333333333</v>
      </c>
      <c r="BZ78" s="380">
        <f t="shared" si="221"/>
        <v>4</v>
      </c>
      <c r="CA78" s="216">
        <f t="shared" si="222"/>
        <v>2</v>
      </c>
      <c r="CB78" s="216">
        <f t="shared" si="223"/>
        <v>1</v>
      </c>
      <c r="CC78" s="217">
        <v>4.75</v>
      </c>
      <c r="CD78" s="451">
        <f t="shared" si="224"/>
        <v>0</v>
      </c>
      <c r="CE78" s="211">
        <v>1</v>
      </c>
      <c r="CF78" s="344">
        <f t="shared" si="225"/>
        <v>4.75</v>
      </c>
      <c r="CG78" s="345">
        <f t="shared" si="226"/>
        <v>0</v>
      </c>
      <c r="CH78" s="216">
        <f t="shared" si="227"/>
        <v>1</v>
      </c>
      <c r="CI78" s="216">
        <f t="shared" si="228"/>
        <v>1</v>
      </c>
      <c r="CJ78" s="287">
        <v>9.75</v>
      </c>
      <c r="CK78" s="451">
        <f t="shared" si="229"/>
        <v>0</v>
      </c>
      <c r="CL78" s="211">
        <v>1</v>
      </c>
      <c r="CM78" s="336">
        <f t="shared" si="230"/>
        <v>9.75</v>
      </c>
      <c r="CN78" s="337">
        <f t="shared" si="231"/>
        <v>0</v>
      </c>
      <c r="CO78" s="212">
        <f t="shared" si="232"/>
        <v>1</v>
      </c>
      <c r="CP78" s="212">
        <f t="shared" si="233"/>
        <v>1</v>
      </c>
      <c r="CQ78" s="401">
        <f t="shared" si="234"/>
        <v>7.6818181818181817</v>
      </c>
      <c r="CR78" s="402">
        <f>IF(CX78&gt;=10,30,BP78+BZ78+CG78+CN78)</f>
        <v>10</v>
      </c>
      <c r="CS78" s="56" t="str">
        <f t="shared" si="235"/>
        <v xml:space="preserve">مؤجل (ة) </v>
      </c>
      <c r="CT78" s="56">
        <f t="shared" si="236"/>
        <v>7</v>
      </c>
      <c r="CU78" s="60">
        <f t="shared" si="237"/>
        <v>1</v>
      </c>
      <c r="CV78" s="231" t="str">
        <f t="shared" si="238"/>
        <v xml:space="preserve">الدورة الأولى </v>
      </c>
      <c r="CW78" s="34" t="s">
        <v>63</v>
      </c>
      <c r="CX78" s="454">
        <f>(CQ78+AT78)/2</f>
        <v>6.7679924242424239</v>
      </c>
      <c r="CY78" s="65">
        <f>IF(CX78&gt;=10,60,CR78+AU78)</f>
        <v>10</v>
      </c>
      <c r="CZ78" s="452" t="s">
        <v>63</v>
      </c>
      <c r="DA78" s="465" t="str">
        <f t="shared" si="239"/>
        <v xml:space="preserve">مؤجل (ة) </v>
      </c>
    </row>
    <row r="79" spans="1:105" s="20" customFormat="1" ht="13.5" customHeight="1">
      <c r="A79" s="45"/>
      <c r="B79" s="27">
        <v>31</v>
      </c>
      <c r="C79" s="66" t="s">
        <v>38</v>
      </c>
      <c r="D79" s="66" t="s">
        <v>237</v>
      </c>
      <c r="E79" s="152"/>
      <c r="F79" s="123">
        <v>31</v>
      </c>
      <c r="G79" s="24" t="str">
        <f t="shared" si="178"/>
        <v>هيدوغ</v>
      </c>
      <c r="H79" s="24" t="str">
        <f t="shared" si="179"/>
        <v>فاطمة</v>
      </c>
      <c r="I79" s="9">
        <v>24</v>
      </c>
      <c r="J79" s="62">
        <f t="shared" si="180"/>
        <v>6</v>
      </c>
      <c r="K79" s="62">
        <v>1</v>
      </c>
      <c r="L79" s="14">
        <v>17.5</v>
      </c>
      <c r="M79" s="62">
        <f t="shared" si="181"/>
        <v>0</v>
      </c>
      <c r="N79" s="62">
        <v>1</v>
      </c>
      <c r="O79" s="237">
        <v>21</v>
      </c>
      <c r="P79" s="62">
        <f t="shared" si="182"/>
        <v>6</v>
      </c>
      <c r="Q79" s="62">
        <v>1</v>
      </c>
      <c r="R79" s="4">
        <f t="shared" si="183"/>
        <v>10.416666666666666</v>
      </c>
      <c r="S79" s="63">
        <f t="shared" si="184"/>
        <v>18</v>
      </c>
      <c r="T79" s="63">
        <f t="shared" si="185"/>
        <v>3</v>
      </c>
      <c r="U79" s="63">
        <f t="shared" si="186"/>
        <v>1</v>
      </c>
      <c r="V79" s="89">
        <v>20.5</v>
      </c>
      <c r="W79" s="62">
        <f t="shared" si="187"/>
        <v>5</v>
      </c>
      <c r="X79" s="62">
        <v>1</v>
      </c>
      <c r="Y79" s="238">
        <v>20</v>
      </c>
      <c r="Z79" s="62">
        <f t="shared" si="188"/>
        <v>4</v>
      </c>
      <c r="AA79" s="62">
        <v>1</v>
      </c>
      <c r="AB79" s="4">
        <f t="shared" si="189"/>
        <v>10.125</v>
      </c>
      <c r="AC79" s="64">
        <f t="shared" si="190"/>
        <v>9</v>
      </c>
      <c r="AD79" s="64">
        <f t="shared" si="191"/>
        <v>2</v>
      </c>
      <c r="AE79" s="64">
        <f t="shared" si="192"/>
        <v>1</v>
      </c>
      <c r="AF79" s="7">
        <v>10</v>
      </c>
      <c r="AG79" s="62">
        <f t="shared" si="193"/>
        <v>2</v>
      </c>
      <c r="AH79" s="62">
        <v>1</v>
      </c>
      <c r="AI79" s="4">
        <f t="shared" si="194"/>
        <v>10</v>
      </c>
      <c r="AJ79" s="64">
        <f t="shared" si="195"/>
        <v>2</v>
      </c>
      <c r="AK79" s="64">
        <f t="shared" si="196"/>
        <v>1</v>
      </c>
      <c r="AL79" s="64">
        <f t="shared" si="197"/>
        <v>1</v>
      </c>
      <c r="AM79" s="36">
        <v>11.5</v>
      </c>
      <c r="AN79" s="62">
        <f t="shared" si="198"/>
        <v>1</v>
      </c>
      <c r="AO79" s="62">
        <v>1</v>
      </c>
      <c r="AP79" s="4">
        <f t="shared" si="199"/>
        <v>11.5</v>
      </c>
      <c r="AQ79" s="64">
        <f t="shared" si="200"/>
        <v>1</v>
      </c>
      <c r="AR79" s="64">
        <f t="shared" si="201"/>
        <v>1</v>
      </c>
      <c r="AS79" s="64">
        <f t="shared" si="202"/>
        <v>1</v>
      </c>
      <c r="AT79" s="463">
        <f t="shared" si="203"/>
        <v>10.375</v>
      </c>
      <c r="AU79" s="65">
        <f>IF(AY79&gt;=10,30,AQ79+AJ79+AC79+S79)</f>
        <v>30</v>
      </c>
      <c r="AV79" s="400" t="str">
        <f t="shared" si="204"/>
        <v xml:space="preserve">ناجح  (ة)  </v>
      </c>
      <c r="AW79" s="59">
        <f t="shared" si="205"/>
        <v>4</v>
      </c>
      <c r="AX79" s="35" t="str">
        <f t="shared" si="206"/>
        <v xml:space="preserve">1 </v>
      </c>
      <c r="AY79" s="263">
        <f t="shared" si="242"/>
        <v>10.386590909090909</v>
      </c>
      <c r="AZ79" s="262" t="str">
        <f t="shared" si="244"/>
        <v xml:space="preserve">ناجح  (ة)  </v>
      </c>
      <c r="BA79" s="37" t="s">
        <v>63</v>
      </c>
      <c r="BB79" s="12"/>
      <c r="BC79" s="49">
        <v>28</v>
      </c>
      <c r="BD79" s="246" t="str">
        <f t="shared" si="209"/>
        <v>هيدوغ</v>
      </c>
      <c r="BE79" s="246" t="str">
        <f t="shared" si="210"/>
        <v>فاطمة</v>
      </c>
      <c r="BF79" s="251">
        <v>23</v>
      </c>
      <c r="BG79" s="247">
        <f t="shared" si="211"/>
        <v>6</v>
      </c>
      <c r="BH79" s="252">
        <v>1</v>
      </c>
      <c r="BI79" s="251">
        <v>27</v>
      </c>
      <c r="BJ79" s="247">
        <f t="shared" si="212"/>
        <v>6</v>
      </c>
      <c r="BK79" s="252">
        <v>1</v>
      </c>
      <c r="BL79" s="251">
        <v>12.5</v>
      </c>
      <c r="BM79" s="247">
        <f t="shared" si="213"/>
        <v>0</v>
      </c>
      <c r="BN79" s="252">
        <v>1</v>
      </c>
      <c r="BO79" s="360">
        <f t="shared" si="214"/>
        <v>10.416666666666666</v>
      </c>
      <c r="BP79" s="341">
        <f t="shared" si="215"/>
        <v>18</v>
      </c>
      <c r="BQ79" s="252">
        <f t="shared" si="216"/>
        <v>3</v>
      </c>
      <c r="BR79" s="252">
        <f t="shared" si="217"/>
        <v>1</v>
      </c>
      <c r="BS79" s="295">
        <v>15.25</v>
      </c>
      <c r="BT79" s="247">
        <f t="shared" si="218"/>
        <v>0</v>
      </c>
      <c r="BU79" s="252">
        <v>1</v>
      </c>
      <c r="BV79" s="251">
        <v>16</v>
      </c>
      <c r="BW79" s="249">
        <f t="shared" si="219"/>
        <v>4</v>
      </c>
      <c r="BX79" s="252">
        <v>1</v>
      </c>
      <c r="BY79" s="381">
        <f t="shared" si="220"/>
        <v>10.416666666666666</v>
      </c>
      <c r="BZ79" s="382">
        <f t="shared" si="221"/>
        <v>9</v>
      </c>
      <c r="CA79" s="252">
        <f t="shared" si="222"/>
        <v>2</v>
      </c>
      <c r="CB79" s="252">
        <f t="shared" si="223"/>
        <v>1</v>
      </c>
      <c r="CC79" s="253">
        <v>11.13</v>
      </c>
      <c r="CD79" s="247">
        <f t="shared" si="224"/>
        <v>2</v>
      </c>
      <c r="CE79" s="249">
        <v>1</v>
      </c>
      <c r="CF79" s="340">
        <f t="shared" si="225"/>
        <v>11.13</v>
      </c>
      <c r="CG79" s="341">
        <f t="shared" si="226"/>
        <v>2</v>
      </c>
      <c r="CH79" s="252">
        <f t="shared" si="227"/>
        <v>1</v>
      </c>
      <c r="CI79" s="252">
        <f t="shared" si="228"/>
        <v>1</v>
      </c>
      <c r="CJ79" s="250">
        <v>9.5</v>
      </c>
      <c r="CK79" s="247">
        <f t="shared" si="229"/>
        <v>0</v>
      </c>
      <c r="CL79" s="249">
        <v>1</v>
      </c>
      <c r="CM79" s="394">
        <f t="shared" si="230"/>
        <v>9.5</v>
      </c>
      <c r="CN79" s="395">
        <f t="shared" si="231"/>
        <v>0</v>
      </c>
      <c r="CO79" s="249">
        <f t="shared" si="232"/>
        <v>1</v>
      </c>
      <c r="CP79" s="249">
        <f t="shared" si="233"/>
        <v>1</v>
      </c>
      <c r="CQ79" s="357">
        <f t="shared" si="234"/>
        <v>10.398181818181818</v>
      </c>
      <c r="CR79" s="395">
        <f>IF(CX79&gt;=10,30,BP79+BZ79+CG79+CN79)</f>
        <v>30</v>
      </c>
      <c r="CS79" s="247" t="str">
        <f t="shared" si="235"/>
        <v xml:space="preserve">ناجح(ة)  </v>
      </c>
      <c r="CT79" s="56">
        <f t="shared" si="236"/>
        <v>7</v>
      </c>
      <c r="CU79" s="60">
        <f t="shared" si="237"/>
        <v>1</v>
      </c>
      <c r="CV79" s="231" t="str">
        <f t="shared" si="238"/>
        <v xml:space="preserve">الدورة الأولى </v>
      </c>
      <c r="CW79" s="34" t="s">
        <v>46</v>
      </c>
      <c r="CX79" s="416">
        <f>(CQ79+AT79)/2</f>
        <v>10.386590909090909</v>
      </c>
      <c r="CY79" s="65">
        <f>IF(CX79&gt;=10,60,CR79+AU79)</f>
        <v>60</v>
      </c>
      <c r="CZ79" s="46" t="s">
        <v>46</v>
      </c>
      <c r="DA79" s="465" t="str">
        <f t="shared" si="239"/>
        <v xml:space="preserve">ناجح(ة)  </v>
      </c>
    </row>
    <row r="80" spans="1:105" s="1" customFormat="1" ht="13.5" customHeight="1">
      <c r="B80" s="27">
        <v>31</v>
      </c>
      <c r="C80" s="66" t="s">
        <v>288</v>
      </c>
      <c r="D80" s="66" t="s">
        <v>289</v>
      </c>
      <c r="E80" s="152"/>
      <c r="F80" s="123">
        <v>32</v>
      </c>
      <c r="G80" s="24" t="str">
        <f>C80</f>
        <v>بورفة</v>
      </c>
      <c r="H80" s="24" t="str">
        <f>D80</f>
        <v>البهجة</v>
      </c>
      <c r="I80" s="568" t="s">
        <v>308</v>
      </c>
      <c r="J80" s="568"/>
      <c r="K80" s="568"/>
      <c r="L80" s="568"/>
      <c r="M80" s="568"/>
      <c r="N80" s="568"/>
      <c r="O80" s="568"/>
      <c r="P80" s="568"/>
      <c r="Q80" s="568"/>
      <c r="R80" s="568"/>
      <c r="S80" s="568"/>
      <c r="T80" s="568"/>
      <c r="U80" s="568"/>
      <c r="V80" s="568"/>
      <c r="W80" s="568"/>
      <c r="X80" s="568"/>
      <c r="Y80" s="568"/>
      <c r="Z80" s="568"/>
      <c r="AA80" s="568"/>
      <c r="AB80" s="568"/>
      <c r="AC80" s="568"/>
      <c r="AD80" s="568"/>
      <c r="AE80" s="568"/>
      <c r="AF80" s="568"/>
      <c r="AG80" s="568"/>
      <c r="AH80" s="568"/>
      <c r="AI80" s="568"/>
      <c r="AJ80" s="568"/>
      <c r="AK80" s="568"/>
      <c r="AL80" s="568"/>
      <c r="AM80" s="568"/>
      <c r="AN80" s="568"/>
      <c r="AO80" s="568"/>
      <c r="AP80" s="568"/>
      <c r="AQ80" s="568"/>
      <c r="AR80" s="69"/>
      <c r="AS80" s="69"/>
      <c r="AT80" s="191">
        <v>9.94</v>
      </c>
      <c r="AU80" s="65">
        <f>IF(AY80&gt;=10,30,AQ80+AJ80+AC80+S80)</f>
        <v>30</v>
      </c>
      <c r="AV80" s="400" t="s">
        <v>303</v>
      </c>
      <c r="AW80" s="65"/>
      <c r="AX80" s="173"/>
      <c r="AY80" s="263">
        <f t="shared" si="242"/>
        <v>10.455</v>
      </c>
      <c r="AZ80" s="266" t="str">
        <f t="shared" si="244"/>
        <v xml:space="preserve">ناجح  (ة)  </v>
      </c>
      <c r="BA80" s="149" t="s">
        <v>46</v>
      </c>
      <c r="BB80" s="12"/>
      <c r="BC80" s="150">
        <v>30</v>
      </c>
      <c r="BD80" s="193" t="str">
        <f t="shared" si="209"/>
        <v>بورفة</v>
      </c>
      <c r="BE80" s="193" t="str">
        <f t="shared" si="210"/>
        <v>البهجة</v>
      </c>
      <c r="BF80" s="543" t="s">
        <v>291</v>
      </c>
      <c r="BG80" s="543"/>
      <c r="BH80" s="543"/>
      <c r="BI80" s="543"/>
      <c r="BJ80" s="543"/>
      <c r="BK80" s="543"/>
      <c r="BL80" s="543"/>
      <c r="BM80" s="543"/>
      <c r="BN80" s="543"/>
      <c r="BO80" s="543"/>
      <c r="BP80" s="543"/>
      <c r="BQ80" s="543"/>
      <c r="BR80" s="543"/>
      <c r="BS80" s="543"/>
      <c r="BT80" s="543"/>
      <c r="BU80" s="543"/>
      <c r="BV80" s="543"/>
      <c r="BW80" s="543"/>
      <c r="BX80" s="543"/>
      <c r="BY80" s="543"/>
      <c r="BZ80" s="543"/>
      <c r="CA80" s="543"/>
      <c r="CB80" s="543"/>
      <c r="CC80" s="543"/>
      <c r="CD80" s="543"/>
      <c r="CE80" s="543"/>
      <c r="CF80" s="543"/>
      <c r="CG80" s="543"/>
      <c r="CH80" s="543"/>
      <c r="CI80" s="543"/>
      <c r="CJ80" s="543"/>
      <c r="CK80" s="543"/>
      <c r="CL80" s="543"/>
      <c r="CM80" s="543"/>
      <c r="CN80" s="543"/>
      <c r="CO80" s="543"/>
      <c r="CP80" s="543"/>
      <c r="CQ80" s="357">
        <v>10.97</v>
      </c>
      <c r="CR80" s="397">
        <f>IF(CX80&gt;=10,30,BP80+BZ80+CG80+CN80)</f>
        <v>30</v>
      </c>
      <c r="CS80" s="265" t="s">
        <v>311</v>
      </c>
      <c r="CT80" s="207"/>
      <c r="CU80" s="204"/>
      <c r="CV80" s="234" t="str">
        <f t="shared" ref="CV80" si="245">IF(CT80&gt;=8,"الدورة الثانية  ",IF(CT80&lt;8,"الدورة الأولى "))</f>
        <v xml:space="preserve">الدورة الأولى </v>
      </c>
      <c r="CW80" s="280" t="s">
        <v>290</v>
      </c>
      <c r="CX80" s="416">
        <f>(CQ80+AT80)/2</f>
        <v>10.455</v>
      </c>
      <c r="CY80" s="65">
        <f>IF(CX80&gt;=10,60,CR80+AU80)</f>
        <v>60</v>
      </c>
      <c r="CZ80" s="192" t="s">
        <v>63</v>
      </c>
      <c r="DA80" s="465" t="str">
        <f t="shared" si="239"/>
        <v xml:space="preserve">ناجح(ة)  </v>
      </c>
    </row>
    <row r="81" spans="2:105" s="143" customFormat="1" ht="15" customHeight="1">
      <c r="B81" s="104"/>
      <c r="C81" s="131"/>
      <c r="D81" s="131"/>
      <c r="E81" s="152"/>
      <c r="F81" s="546" t="s">
        <v>252</v>
      </c>
      <c r="G81" s="547"/>
      <c r="H81" s="548"/>
      <c r="I81" s="545" t="s">
        <v>300</v>
      </c>
      <c r="J81" s="545"/>
      <c r="K81" s="545"/>
      <c r="L81" s="545" t="s">
        <v>299</v>
      </c>
      <c r="M81" s="545"/>
      <c r="N81" s="545"/>
      <c r="O81" s="491" t="s">
        <v>298</v>
      </c>
      <c r="P81" s="491"/>
      <c r="Q81" s="491"/>
      <c r="R81" s="491"/>
      <c r="S81" s="491" t="s">
        <v>301</v>
      </c>
      <c r="T81" s="491"/>
      <c r="U81" s="491"/>
      <c r="V81" s="491"/>
      <c r="W81" s="491"/>
      <c r="X81" s="491"/>
      <c r="Y81" s="491" t="s">
        <v>302</v>
      </c>
      <c r="Z81" s="491"/>
      <c r="AA81" s="491"/>
      <c r="AB81" s="491"/>
      <c r="AC81" s="491"/>
      <c r="AD81" s="277"/>
      <c r="AE81" s="277"/>
      <c r="AF81" s="491" t="s">
        <v>295</v>
      </c>
      <c r="AG81" s="491"/>
      <c r="AH81" s="491"/>
      <c r="AI81" s="491"/>
      <c r="AJ81" s="491"/>
      <c r="AK81" s="278"/>
      <c r="AL81" s="278"/>
      <c r="AM81" s="491" t="s">
        <v>304</v>
      </c>
      <c r="AN81" s="491"/>
      <c r="AO81" s="491"/>
      <c r="AP81" s="491"/>
      <c r="AQ81" s="491"/>
      <c r="AR81" s="153"/>
      <c r="AS81" s="153"/>
      <c r="AT81" s="570" t="s">
        <v>253</v>
      </c>
      <c r="AU81" s="570"/>
      <c r="AV81" s="570"/>
      <c r="AW81" s="570"/>
      <c r="AX81" s="570"/>
      <c r="AY81" s="267"/>
      <c r="AZ81" s="313"/>
      <c r="BA81" s="110"/>
      <c r="BB81" s="12"/>
      <c r="BC81" s="112"/>
      <c r="BD81" s="307"/>
      <c r="BE81" s="308"/>
      <c r="BF81" s="490" t="s">
        <v>319</v>
      </c>
      <c r="BG81" s="490"/>
      <c r="BH81" s="490"/>
      <c r="BI81" s="490" t="s">
        <v>316</v>
      </c>
      <c r="BJ81" s="490"/>
      <c r="BK81" s="490"/>
      <c r="BL81" s="490" t="s">
        <v>324</v>
      </c>
      <c r="BM81" s="490"/>
      <c r="BN81" s="490"/>
      <c r="BO81" s="490"/>
      <c r="BP81" s="491" t="s">
        <v>301</v>
      </c>
      <c r="BQ81" s="491"/>
      <c r="BR81" s="491"/>
      <c r="BS81" s="491"/>
      <c r="BT81" s="491"/>
      <c r="BU81" s="491"/>
      <c r="BV81" s="490" t="s">
        <v>315</v>
      </c>
      <c r="BW81" s="490"/>
      <c r="BX81" s="490"/>
      <c r="BY81" s="490"/>
      <c r="BZ81" s="277"/>
      <c r="CA81" s="278"/>
      <c r="CB81" s="278"/>
      <c r="CC81" s="490" t="s">
        <v>318</v>
      </c>
      <c r="CD81" s="490"/>
      <c r="CE81" s="490"/>
      <c r="CF81" s="490"/>
      <c r="CG81" s="348"/>
      <c r="CH81" s="324"/>
      <c r="CI81" s="324"/>
      <c r="CJ81" s="490" t="s">
        <v>304</v>
      </c>
      <c r="CK81" s="490"/>
      <c r="CL81" s="490"/>
      <c r="CM81" s="490"/>
      <c r="CN81" s="501" t="s">
        <v>253</v>
      </c>
      <c r="CO81" s="502"/>
      <c r="CP81" s="502"/>
      <c r="CQ81" s="502"/>
      <c r="CR81" s="502"/>
      <c r="CS81" s="502"/>
      <c r="CT81" s="502"/>
      <c r="CU81" s="502"/>
      <c r="CV81" s="502"/>
      <c r="CW81" s="502"/>
      <c r="CX81" s="502"/>
      <c r="CY81" s="502"/>
      <c r="CZ81" s="502"/>
      <c r="DA81" s="502"/>
    </row>
    <row r="82" spans="2:105" s="1" customFormat="1" ht="25.5" customHeight="1">
      <c r="B82" s="26"/>
      <c r="C82" s="130"/>
      <c r="D82" s="130"/>
      <c r="E82" s="158"/>
      <c r="F82" s="549"/>
      <c r="G82" s="550"/>
      <c r="H82" s="551"/>
      <c r="I82" s="545"/>
      <c r="J82" s="545"/>
      <c r="K82" s="545"/>
      <c r="L82" s="545"/>
      <c r="M82" s="545"/>
      <c r="N82" s="545"/>
      <c r="O82" s="491"/>
      <c r="P82" s="491"/>
      <c r="Q82" s="491"/>
      <c r="R82" s="491"/>
      <c r="S82" s="491"/>
      <c r="T82" s="491"/>
      <c r="U82" s="491"/>
      <c r="V82" s="491"/>
      <c r="W82" s="491"/>
      <c r="X82" s="491"/>
      <c r="Y82" s="491"/>
      <c r="Z82" s="491"/>
      <c r="AA82" s="491"/>
      <c r="AB82" s="491"/>
      <c r="AC82" s="491"/>
      <c r="AD82" s="277"/>
      <c r="AE82" s="277"/>
      <c r="AF82" s="491"/>
      <c r="AG82" s="491"/>
      <c r="AH82" s="491"/>
      <c r="AI82" s="491"/>
      <c r="AJ82" s="491"/>
      <c r="AK82" s="278"/>
      <c r="AL82" s="278"/>
      <c r="AM82" s="491"/>
      <c r="AN82" s="491"/>
      <c r="AO82" s="491"/>
      <c r="AP82" s="491"/>
      <c r="AQ82" s="491"/>
      <c r="AT82" s="571"/>
      <c r="AU82" s="571"/>
      <c r="AV82" s="571"/>
      <c r="AW82" s="571"/>
      <c r="AX82" s="571"/>
      <c r="AY82" s="267"/>
      <c r="AZ82" s="313"/>
      <c r="BA82" s="157"/>
      <c r="BC82" s="147"/>
      <c r="BE82" s="156"/>
      <c r="BF82" s="490"/>
      <c r="BG82" s="490"/>
      <c r="BH82" s="490"/>
      <c r="BI82" s="490"/>
      <c r="BJ82" s="490"/>
      <c r="BK82" s="490"/>
      <c r="BL82" s="490"/>
      <c r="BM82" s="490"/>
      <c r="BN82" s="490"/>
      <c r="BO82" s="490"/>
      <c r="BP82" s="491"/>
      <c r="BQ82" s="491"/>
      <c r="BR82" s="491"/>
      <c r="BS82" s="491"/>
      <c r="BT82" s="491"/>
      <c r="BU82" s="491"/>
      <c r="BV82" s="490"/>
      <c r="BW82" s="490"/>
      <c r="BX82" s="490"/>
      <c r="BY82" s="490"/>
      <c r="BZ82" s="277"/>
      <c r="CA82" s="278"/>
      <c r="CB82" s="278"/>
      <c r="CC82" s="490"/>
      <c r="CD82" s="490"/>
      <c r="CE82" s="490"/>
      <c r="CF82" s="490"/>
      <c r="CG82" s="348"/>
      <c r="CH82" s="324"/>
      <c r="CI82" s="324"/>
      <c r="CJ82" s="490"/>
      <c r="CK82" s="490"/>
      <c r="CL82" s="490"/>
      <c r="CM82" s="490"/>
      <c r="CN82" s="503"/>
      <c r="CO82" s="504"/>
      <c r="CP82" s="504"/>
      <c r="CQ82" s="504"/>
      <c r="CR82" s="504"/>
      <c r="CS82" s="504"/>
      <c r="CT82" s="504"/>
      <c r="CU82" s="504"/>
      <c r="CV82" s="504"/>
      <c r="CW82" s="504"/>
      <c r="CX82" s="504"/>
      <c r="CY82" s="504"/>
      <c r="CZ82" s="504"/>
      <c r="DA82" s="504"/>
    </row>
    <row r="83" spans="2:105" s="1" customFormat="1" ht="6" customHeight="1" thickBot="1">
      <c r="B83" s="26"/>
      <c r="C83" s="130"/>
      <c r="D83" s="130"/>
      <c r="E83" s="158"/>
      <c r="F83" s="326"/>
      <c r="G83" s="326"/>
      <c r="H83" s="326"/>
      <c r="I83" s="327"/>
      <c r="J83" s="327"/>
      <c r="K83" s="327"/>
      <c r="L83" s="327"/>
      <c r="M83" s="327"/>
      <c r="N83" s="327"/>
      <c r="O83" s="326"/>
      <c r="P83" s="326"/>
      <c r="Q83" s="326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8"/>
      <c r="AE83" s="328"/>
      <c r="AF83" s="326"/>
      <c r="AG83" s="326"/>
      <c r="AH83" s="326"/>
      <c r="AI83" s="326"/>
      <c r="AJ83" s="326"/>
      <c r="AK83" s="324"/>
      <c r="AL83" s="324"/>
      <c r="AM83" s="326"/>
      <c r="AN83" s="326"/>
      <c r="AO83" s="326"/>
      <c r="AP83" s="326"/>
      <c r="AQ83" s="326"/>
      <c r="AT83" s="313"/>
      <c r="AU83" s="426"/>
      <c r="AV83" s="446"/>
      <c r="AW83" s="313"/>
      <c r="AX83" s="313"/>
      <c r="AY83" s="267"/>
      <c r="AZ83" s="313"/>
      <c r="BA83" s="157"/>
      <c r="BC83" s="147"/>
      <c r="BE83" s="156"/>
      <c r="BF83" s="147"/>
      <c r="BG83" s="147"/>
      <c r="BI83" s="147"/>
      <c r="BJ83" s="147"/>
      <c r="BL83" s="147"/>
      <c r="BM83" s="147"/>
      <c r="BO83" s="268"/>
      <c r="BP83" s="199"/>
      <c r="BQ83" s="147"/>
      <c r="BS83" s="26"/>
      <c r="BT83" s="147"/>
      <c r="BV83" s="147"/>
      <c r="BW83" s="147"/>
      <c r="BY83" s="364"/>
      <c r="BZ83" s="364"/>
      <c r="CA83" s="147"/>
      <c r="CC83" s="147"/>
      <c r="CD83" s="147"/>
      <c r="CF83" s="199"/>
      <c r="CG83" s="199"/>
      <c r="CH83" s="147"/>
      <c r="CJ83" s="303"/>
      <c r="CK83" s="147"/>
      <c r="CL83" s="156"/>
      <c r="CM83" s="199"/>
      <c r="CN83" s="199"/>
      <c r="CO83" s="147"/>
      <c r="CQ83" s="319"/>
      <c r="CR83" s="319"/>
      <c r="CS83" s="315"/>
      <c r="CT83" s="315"/>
      <c r="CU83" s="157"/>
      <c r="CV83" s="145"/>
      <c r="CX83" s="144"/>
      <c r="CY83" s="26"/>
      <c r="CZ83" s="145"/>
      <c r="DA83" s="469"/>
    </row>
    <row r="84" spans="2:105" s="1" customFormat="1" ht="21">
      <c r="B84" s="441"/>
      <c r="C84" s="441" t="s">
        <v>17</v>
      </c>
      <c r="D84" s="441" t="s">
        <v>17</v>
      </c>
      <c r="E84" s="158"/>
      <c r="F84" s="156" t="s">
        <v>18</v>
      </c>
      <c r="J84" s="147"/>
      <c r="K84" s="147"/>
      <c r="M84" s="147"/>
      <c r="N84" s="147"/>
      <c r="P84" s="147"/>
      <c r="Q84" s="147"/>
      <c r="S84" s="442" t="s">
        <v>254</v>
      </c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4"/>
      <c r="AK84" s="330"/>
      <c r="AL84" s="330"/>
      <c r="AM84" s="331"/>
      <c r="AN84" s="331"/>
      <c r="AO84" s="331"/>
      <c r="AP84" s="198" t="s">
        <v>250</v>
      </c>
      <c r="AQ84" s="200"/>
      <c r="AR84" s="200"/>
      <c r="AS84" s="200"/>
      <c r="AT84" s="6"/>
      <c r="AU84" s="488" t="s">
        <v>63</v>
      </c>
      <c r="AV84" s="488"/>
      <c r="AW84" s="488"/>
      <c r="AX84" s="488"/>
      <c r="AY84" s="488"/>
      <c r="AZ84" s="488"/>
      <c r="BA84" s="157"/>
      <c r="BC84" s="147"/>
      <c r="BD84" s="156" t="s">
        <v>17</v>
      </c>
      <c r="BE84" s="156"/>
      <c r="BF84" s="147"/>
      <c r="BG84" s="147"/>
      <c r="BI84" s="147"/>
      <c r="BJ84" s="147"/>
      <c r="BL84" s="147"/>
      <c r="BM84" s="147"/>
      <c r="BO84" s="505" t="s">
        <v>260</v>
      </c>
      <c r="BP84" s="506"/>
      <c r="BQ84" s="506"/>
      <c r="BR84" s="506"/>
      <c r="BS84" s="506"/>
      <c r="BT84" s="506"/>
      <c r="BU84" s="506"/>
      <c r="BV84" s="506"/>
      <c r="BW84" s="506"/>
      <c r="BX84" s="506"/>
      <c r="BY84" s="506"/>
      <c r="BZ84" s="506"/>
      <c r="CA84" s="506"/>
      <c r="CB84" s="506"/>
      <c r="CC84" s="506"/>
      <c r="CD84" s="506"/>
      <c r="CE84" s="506"/>
      <c r="CF84" s="507"/>
      <c r="CG84" s="199"/>
      <c r="CH84" s="147"/>
      <c r="CJ84" s="481" t="s">
        <v>250</v>
      </c>
      <c r="CK84" s="481"/>
      <c r="CL84" s="481"/>
      <c r="CM84" s="481"/>
      <c r="CN84" s="481"/>
      <c r="CO84" s="147"/>
      <c r="CQ84" s="481" t="s">
        <v>63</v>
      </c>
      <c r="CR84" s="481"/>
      <c r="CS84" s="481"/>
      <c r="CT84" s="481"/>
      <c r="CU84" s="157"/>
      <c r="CV84" s="145"/>
      <c r="CX84" s="144"/>
      <c r="CY84" s="26"/>
      <c r="CZ84" s="145"/>
      <c r="DA84" s="469"/>
    </row>
    <row r="85" spans="2:105" s="1" customFormat="1" ht="21.75" thickBot="1">
      <c r="B85" s="441"/>
      <c r="C85" s="441" t="s">
        <v>18</v>
      </c>
      <c r="D85" s="441" t="s">
        <v>18</v>
      </c>
      <c r="E85" s="158"/>
      <c r="F85" s="159"/>
      <c r="J85" s="147"/>
      <c r="K85" s="147"/>
      <c r="M85" s="147"/>
      <c r="N85" s="147"/>
      <c r="P85" s="147"/>
      <c r="Q85" s="147"/>
      <c r="S85" s="565" t="s">
        <v>255</v>
      </c>
      <c r="T85" s="566"/>
      <c r="U85" s="566"/>
      <c r="V85" s="566"/>
      <c r="W85" s="566"/>
      <c r="X85" s="566"/>
      <c r="Y85" s="566"/>
      <c r="Z85" s="566"/>
      <c r="AA85" s="566"/>
      <c r="AB85" s="566"/>
      <c r="AC85" s="566"/>
      <c r="AD85" s="566"/>
      <c r="AE85" s="566"/>
      <c r="AF85" s="566"/>
      <c r="AG85" s="566"/>
      <c r="AH85" s="566"/>
      <c r="AI85" s="566"/>
      <c r="AJ85" s="567"/>
      <c r="AK85" s="200"/>
      <c r="AL85" s="200"/>
      <c r="AM85" s="6"/>
      <c r="AN85" s="200"/>
      <c r="AO85" s="200"/>
      <c r="AP85" s="198" t="s">
        <v>248</v>
      </c>
      <c r="AQ85" s="200"/>
      <c r="AR85" s="200"/>
      <c r="AS85" s="200"/>
      <c r="AT85" s="6"/>
      <c r="AU85" s="484">
        <f ca="1">TODAY()</f>
        <v>43655</v>
      </c>
      <c r="AV85" s="484"/>
      <c r="AW85" s="484"/>
      <c r="AX85" s="445"/>
      <c r="AY85" s="268"/>
      <c r="AZ85" s="464"/>
      <c r="BA85" s="157"/>
      <c r="BC85" s="147"/>
      <c r="BD85" s="156" t="s">
        <v>18</v>
      </c>
      <c r="BF85" s="147"/>
      <c r="BG85" s="147"/>
      <c r="BI85" s="147"/>
      <c r="BJ85" s="147"/>
      <c r="BL85" s="147"/>
      <c r="BM85" s="147"/>
      <c r="BO85" s="518" t="s">
        <v>255</v>
      </c>
      <c r="BP85" s="519"/>
      <c r="BQ85" s="519"/>
      <c r="BR85" s="519"/>
      <c r="BS85" s="519"/>
      <c r="BT85" s="519"/>
      <c r="BU85" s="519"/>
      <c r="BV85" s="519"/>
      <c r="BW85" s="519"/>
      <c r="BX85" s="519"/>
      <c r="BY85" s="519"/>
      <c r="BZ85" s="519"/>
      <c r="CA85" s="519"/>
      <c r="CB85" s="519"/>
      <c r="CC85" s="519"/>
      <c r="CD85" s="519"/>
      <c r="CE85" s="519"/>
      <c r="CF85" s="520"/>
      <c r="CG85" s="199"/>
      <c r="CH85" s="147"/>
      <c r="CJ85" s="481" t="s">
        <v>248</v>
      </c>
      <c r="CK85" s="481"/>
      <c r="CL85" s="481"/>
      <c r="CM85" s="481"/>
      <c r="CN85" s="481"/>
      <c r="CO85" s="147"/>
      <c r="CQ85" s="487">
        <v>43653</v>
      </c>
      <c r="CR85" s="487"/>
      <c r="CS85" s="487"/>
      <c r="CT85" s="487"/>
      <c r="CU85" s="487"/>
      <c r="CV85" s="487"/>
      <c r="CW85" s="487"/>
      <c r="CX85" s="487"/>
      <c r="CY85" s="487"/>
      <c r="CZ85" s="145"/>
      <c r="DA85" s="469"/>
    </row>
    <row r="86" spans="2:105" s="1" customFormat="1" ht="23.25">
      <c r="B86" s="26"/>
      <c r="C86" s="130"/>
      <c r="D86" s="130"/>
      <c r="E86" s="158"/>
      <c r="F86" s="159"/>
      <c r="J86" s="147"/>
      <c r="K86" s="147"/>
      <c r="M86" s="147"/>
      <c r="N86" s="147"/>
      <c r="P86" s="147"/>
      <c r="Q86" s="147"/>
      <c r="S86" s="200"/>
      <c r="T86" s="200"/>
      <c r="U86" s="200"/>
      <c r="V86" s="6"/>
      <c r="W86" s="200"/>
      <c r="X86" s="6"/>
      <c r="Y86" s="486" t="s">
        <v>328</v>
      </c>
      <c r="Z86" s="486"/>
      <c r="AA86" s="486"/>
      <c r="AB86" s="486"/>
      <c r="AC86" s="486"/>
      <c r="AD86" s="486"/>
      <c r="AE86" s="486"/>
      <c r="AF86" s="486"/>
      <c r="AG86" s="200"/>
      <c r="AH86" s="200"/>
      <c r="AI86" s="6"/>
      <c r="AJ86" s="200"/>
      <c r="AK86" s="200"/>
      <c r="AL86" s="200"/>
      <c r="AM86" s="6"/>
      <c r="AN86" s="200"/>
      <c r="AO86" s="200"/>
      <c r="AP86" s="198" t="s">
        <v>249</v>
      </c>
      <c r="AQ86" s="200"/>
      <c r="AR86" s="197"/>
      <c r="AS86" s="197"/>
      <c r="AT86" s="196"/>
      <c r="AU86" s="439"/>
      <c r="AV86" s="609" t="s">
        <v>301</v>
      </c>
      <c r="AW86" s="609"/>
      <c r="AX86" s="609"/>
      <c r="AY86" s="609"/>
      <c r="AZ86" s="609"/>
      <c r="BA86" s="157"/>
      <c r="BC86" s="147"/>
      <c r="BF86" s="147"/>
      <c r="BG86" s="147"/>
      <c r="BI86" s="147"/>
      <c r="BJ86" s="147"/>
      <c r="BL86" s="147"/>
      <c r="BM86" s="147"/>
      <c r="BO86" s="268"/>
      <c r="BP86" s="199"/>
      <c r="BQ86" s="147"/>
      <c r="BS86" s="26"/>
      <c r="BT86" s="438" t="s">
        <v>259</v>
      </c>
      <c r="BU86" s="438"/>
      <c r="BV86" s="438"/>
      <c r="BW86" s="438"/>
      <c r="BX86" s="438"/>
      <c r="BY86" s="438"/>
      <c r="BZ86" s="438"/>
      <c r="CA86" s="438"/>
      <c r="CB86" s="438"/>
      <c r="CC86" s="147"/>
      <c r="CD86" s="147"/>
      <c r="CF86" s="199"/>
      <c r="CG86" s="199"/>
      <c r="CH86" s="147"/>
      <c r="CJ86" s="488" t="s">
        <v>249</v>
      </c>
      <c r="CK86" s="488"/>
      <c r="CL86" s="488"/>
      <c r="CM86" s="488"/>
      <c r="CN86" s="488"/>
      <c r="CO86" s="488"/>
      <c r="CP86" s="488"/>
      <c r="CQ86" s="488"/>
      <c r="CR86" s="487" t="s">
        <v>301</v>
      </c>
      <c r="CS86" s="487"/>
      <c r="CT86" s="487"/>
      <c r="CU86" s="487"/>
      <c r="CV86" s="487"/>
      <c r="CW86" s="487"/>
      <c r="CX86" s="487"/>
      <c r="CY86" s="487"/>
      <c r="CZ86" s="487"/>
      <c r="DA86" s="469"/>
    </row>
    <row r="87" spans="2:105" s="1" customFormat="1" ht="15.75" customHeight="1">
      <c r="B87" s="478" t="s">
        <v>0</v>
      </c>
      <c r="C87" s="479" t="s">
        <v>29</v>
      </c>
      <c r="D87" s="480" t="s">
        <v>30</v>
      </c>
      <c r="E87" s="158"/>
      <c r="F87" s="553" t="s">
        <v>0</v>
      </c>
      <c r="G87" s="552" t="s">
        <v>29</v>
      </c>
      <c r="H87" s="588" t="s">
        <v>31</v>
      </c>
      <c r="I87" s="568" t="s">
        <v>13</v>
      </c>
      <c r="J87" s="568"/>
      <c r="K87" s="568"/>
      <c r="L87" s="568"/>
      <c r="M87" s="568"/>
      <c r="N87" s="568"/>
      <c r="O87" s="568"/>
      <c r="P87" s="568"/>
      <c r="Q87" s="568"/>
      <c r="R87" s="568"/>
      <c r="S87" s="568"/>
      <c r="T87" s="568"/>
      <c r="U87" s="568"/>
      <c r="V87" s="569" t="s">
        <v>35</v>
      </c>
      <c r="W87" s="569"/>
      <c r="X87" s="569"/>
      <c r="Y87" s="569"/>
      <c r="Z87" s="569"/>
      <c r="AA87" s="569"/>
      <c r="AB87" s="569"/>
      <c r="AC87" s="569"/>
      <c r="AD87" s="569"/>
      <c r="AE87" s="569"/>
      <c r="AF87" s="482" t="s">
        <v>14</v>
      </c>
      <c r="AG87" s="482"/>
      <c r="AH87" s="482"/>
      <c r="AI87" s="482"/>
      <c r="AJ87" s="482"/>
      <c r="AK87" s="482"/>
      <c r="AL87" s="482"/>
      <c r="AM87" s="539" t="s">
        <v>34</v>
      </c>
      <c r="AN87" s="539"/>
      <c r="AO87" s="539"/>
      <c r="AP87" s="539"/>
      <c r="AQ87" s="539"/>
      <c r="AR87" s="539"/>
      <c r="AS87" s="539"/>
      <c r="AT87" s="511" t="s">
        <v>32</v>
      </c>
      <c r="AU87" s="512"/>
      <c r="AV87" s="512"/>
      <c r="AW87" s="513"/>
      <c r="AX87" s="592" t="s">
        <v>64</v>
      </c>
      <c r="AY87" s="528" t="s">
        <v>44</v>
      </c>
      <c r="AZ87" s="272" t="s">
        <v>72</v>
      </c>
      <c r="BA87" s="597" t="s">
        <v>19</v>
      </c>
      <c r="BB87" s="8"/>
      <c r="BC87" s="538" t="s">
        <v>0</v>
      </c>
      <c r="BD87" s="533" t="s">
        <v>29</v>
      </c>
      <c r="BE87" s="533" t="s">
        <v>31</v>
      </c>
      <c r="BF87" s="482" t="s">
        <v>305</v>
      </c>
      <c r="BG87" s="482"/>
      <c r="BH87" s="482"/>
      <c r="BI87" s="482"/>
      <c r="BJ87" s="482"/>
      <c r="BK87" s="482"/>
      <c r="BL87" s="482"/>
      <c r="BM87" s="482"/>
      <c r="BN87" s="482"/>
      <c r="BO87" s="482"/>
      <c r="BP87" s="482"/>
      <c r="BQ87" s="482"/>
      <c r="BR87" s="482"/>
      <c r="BS87" s="494" t="s">
        <v>306</v>
      </c>
      <c r="BT87" s="495"/>
      <c r="BU87" s="495"/>
      <c r="BV87" s="495"/>
      <c r="BW87" s="495"/>
      <c r="BX87" s="495"/>
      <c r="BY87" s="495"/>
      <c r="BZ87" s="495"/>
      <c r="CA87" s="495"/>
      <c r="CB87" s="496"/>
      <c r="CC87" s="494" t="s">
        <v>307</v>
      </c>
      <c r="CD87" s="495"/>
      <c r="CE87" s="495"/>
      <c r="CF87" s="495"/>
      <c r="CG87" s="495"/>
      <c r="CH87" s="495"/>
      <c r="CI87" s="496"/>
      <c r="CJ87" s="494" t="s">
        <v>15</v>
      </c>
      <c r="CK87" s="495"/>
      <c r="CL87" s="495"/>
      <c r="CM87" s="495"/>
      <c r="CN87" s="495"/>
      <c r="CO87" s="495"/>
      <c r="CP87" s="496"/>
      <c r="CQ87" s="511" t="s">
        <v>296</v>
      </c>
      <c r="CR87" s="512"/>
      <c r="CS87" s="512"/>
      <c r="CT87" s="512"/>
      <c r="CU87" s="513"/>
      <c r="CV87" s="592" t="s">
        <v>297</v>
      </c>
      <c r="CW87" s="597" t="s">
        <v>19</v>
      </c>
      <c r="CX87" s="435" t="s">
        <v>322</v>
      </c>
      <c r="CY87" s="432" t="s">
        <v>320</v>
      </c>
      <c r="CZ87" s="522" t="s">
        <v>43</v>
      </c>
      <c r="DA87" s="525" t="s">
        <v>72</v>
      </c>
    </row>
    <row r="88" spans="2:105" s="1" customFormat="1" ht="15.75" customHeight="1">
      <c r="B88" s="478"/>
      <c r="C88" s="479"/>
      <c r="D88" s="480"/>
      <c r="E88" s="106"/>
      <c r="F88" s="554"/>
      <c r="G88" s="552"/>
      <c r="H88" s="588"/>
      <c r="I88" s="521" t="s">
        <v>28</v>
      </c>
      <c r="J88" s="521"/>
      <c r="K88" s="521"/>
      <c r="L88" s="568" t="s">
        <v>20</v>
      </c>
      <c r="M88" s="568"/>
      <c r="N88" s="568"/>
      <c r="O88" s="521" t="s">
        <v>21</v>
      </c>
      <c r="P88" s="521"/>
      <c r="Q88" s="521"/>
      <c r="R88" s="521" t="s">
        <v>69</v>
      </c>
      <c r="S88" s="521"/>
      <c r="T88" s="521"/>
      <c r="U88" s="521"/>
      <c r="V88" s="477" t="s">
        <v>70</v>
      </c>
      <c r="W88" s="477"/>
      <c r="X88" s="477"/>
      <c r="Y88" s="477" t="s">
        <v>71</v>
      </c>
      <c r="Z88" s="477"/>
      <c r="AA88" s="477"/>
      <c r="AB88" s="521" t="s">
        <v>1</v>
      </c>
      <c r="AC88" s="521"/>
      <c r="AD88" s="521"/>
      <c r="AE88" s="521"/>
      <c r="AF88" s="521" t="s">
        <v>312</v>
      </c>
      <c r="AG88" s="521"/>
      <c r="AH88" s="521"/>
      <c r="AI88" s="521" t="s">
        <v>1</v>
      </c>
      <c r="AJ88" s="521"/>
      <c r="AK88" s="521"/>
      <c r="AL88" s="521"/>
      <c r="AM88" s="521" t="s">
        <v>16</v>
      </c>
      <c r="AN88" s="521"/>
      <c r="AO88" s="521"/>
      <c r="AP88" s="521" t="s">
        <v>1</v>
      </c>
      <c r="AQ88" s="521"/>
      <c r="AR88" s="521"/>
      <c r="AS88" s="521"/>
      <c r="AT88" s="514"/>
      <c r="AU88" s="515"/>
      <c r="AV88" s="515"/>
      <c r="AW88" s="516"/>
      <c r="AX88" s="531"/>
      <c r="AY88" s="529"/>
      <c r="AZ88" s="531" t="s">
        <v>310</v>
      </c>
      <c r="BA88" s="598"/>
      <c r="BB88" s="11"/>
      <c r="BC88" s="538"/>
      <c r="BD88" s="533"/>
      <c r="BE88" s="533"/>
      <c r="BF88" s="544" t="s">
        <v>23</v>
      </c>
      <c r="BG88" s="544"/>
      <c r="BH88" s="544"/>
      <c r="BI88" s="537" t="s">
        <v>25</v>
      </c>
      <c r="BJ88" s="537"/>
      <c r="BK88" s="537"/>
      <c r="BL88" s="537" t="s">
        <v>26</v>
      </c>
      <c r="BM88" s="537"/>
      <c r="BN88" s="494"/>
      <c r="BO88" s="537" t="s">
        <v>1</v>
      </c>
      <c r="BP88" s="537"/>
      <c r="BQ88" s="537"/>
      <c r="BR88" s="537"/>
      <c r="BS88" s="500" t="s">
        <v>24</v>
      </c>
      <c r="BT88" s="500"/>
      <c r="BU88" s="500"/>
      <c r="BV88" s="500" t="s">
        <v>27</v>
      </c>
      <c r="BW88" s="500"/>
      <c r="BX88" s="500"/>
      <c r="BY88" s="500" t="s">
        <v>1</v>
      </c>
      <c r="BZ88" s="500"/>
      <c r="CA88" s="500"/>
      <c r="CB88" s="500"/>
      <c r="CC88" s="500" t="s">
        <v>62</v>
      </c>
      <c r="CD88" s="500"/>
      <c r="CE88" s="55"/>
      <c r="CF88" s="497" t="s">
        <v>1</v>
      </c>
      <c r="CG88" s="498"/>
      <c r="CH88" s="498"/>
      <c r="CI88" s="499"/>
      <c r="CJ88" s="500" t="s">
        <v>10</v>
      </c>
      <c r="CK88" s="500"/>
      <c r="CL88" s="500"/>
      <c r="CM88" s="497" t="s">
        <v>1</v>
      </c>
      <c r="CN88" s="498"/>
      <c r="CO88" s="498"/>
      <c r="CP88" s="499"/>
      <c r="CQ88" s="514"/>
      <c r="CR88" s="515"/>
      <c r="CS88" s="515"/>
      <c r="CT88" s="515"/>
      <c r="CU88" s="516"/>
      <c r="CV88" s="531"/>
      <c r="CW88" s="598"/>
      <c r="CX88" s="436" t="s">
        <v>323</v>
      </c>
      <c r="CY88" s="433" t="s">
        <v>321</v>
      </c>
      <c r="CZ88" s="523"/>
      <c r="DA88" s="526"/>
    </row>
    <row r="89" spans="2:105" s="1" customFormat="1" ht="15.75" customHeight="1">
      <c r="B89" s="478"/>
      <c r="C89" s="479"/>
      <c r="D89" s="480"/>
      <c r="E89" s="106"/>
      <c r="F89" s="555"/>
      <c r="G89" s="552"/>
      <c r="H89" s="588"/>
      <c r="I89" s="312" t="s">
        <v>6</v>
      </c>
      <c r="J89" s="62" t="s">
        <v>2</v>
      </c>
      <c r="K89" s="62" t="s">
        <v>12</v>
      </c>
      <c r="L89" s="7" t="s">
        <v>6</v>
      </c>
      <c r="M89" s="62" t="s">
        <v>2</v>
      </c>
      <c r="N89" s="62" t="s">
        <v>12</v>
      </c>
      <c r="O89" s="7" t="s">
        <v>6</v>
      </c>
      <c r="P89" s="62" t="s">
        <v>2</v>
      </c>
      <c r="Q89" s="62" t="s">
        <v>12</v>
      </c>
      <c r="R89" s="7" t="s">
        <v>7</v>
      </c>
      <c r="S89" s="316" t="s">
        <v>8</v>
      </c>
      <c r="T89" s="316"/>
      <c r="U89" s="316" t="s">
        <v>12</v>
      </c>
      <c r="V89" s="314" t="s">
        <v>6</v>
      </c>
      <c r="W89" s="65" t="s">
        <v>36</v>
      </c>
      <c r="X89" s="62" t="s">
        <v>12</v>
      </c>
      <c r="Y89" s="314" t="s">
        <v>6</v>
      </c>
      <c r="Z89" s="65" t="s">
        <v>9</v>
      </c>
      <c r="AA89" s="62"/>
      <c r="AB89" s="322" t="s">
        <v>68</v>
      </c>
      <c r="AC89" s="62" t="s">
        <v>2</v>
      </c>
      <c r="AD89" s="62"/>
      <c r="AE89" s="316" t="s">
        <v>12</v>
      </c>
      <c r="AF89" s="314" t="s">
        <v>66</v>
      </c>
      <c r="AG89" s="62" t="s">
        <v>3</v>
      </c>
      <c r="AH89" s="62" t="s">
        <v>12</v>
      </c>
      <c r="AI89" s="322" t="s">
        <v>11</v>
      </c>
      <c r="AJ89" s="62" t="s">
        <v>67</v>
      </c>
      <c r="AK89" s="62"/>
      <c r="AL89" s="316" t="s">
        <v>12</v>
      </c>
      <c r="AM89" s="312" t="s">
        <v>11</v>
      </c>
      <c r="AN89" s="62" t="s">
        <v>4</v>
      </c>
      <c r="AO89" s="62" t="s">
        <v>12</v>
      </c>
      <c r="AP89" s="7" t="s">
        <v>11</v>
      </c>
      <c r="AQ89" s="62" t="s">
        <v>4</v>
      </c>
      <c r="AR89" s="62"/>
      <c r="AS89" s="62" t="s">
        <v>12</v>
      </c>
      <c r="AT89" s="312" t="s">
        <v>65</v>
      </c>
      <c r="AU89" s="423" t="s">
        <v>5</v>
      </c>
      <c r="AV89" s="400"/>
      <c r="AW89" s="65" t="s">
        <v>33</v>
      </c>
      <c r="AX89" s="532"/>
      <c r="AY89" s="530"/>
      <c r="AZ89" s="532"/>
      <c r="BA89" s="599"/>
      <c r="BB89" s="13"/>
      <c r="BC89" s="538"/>
      <c r="BD89" s="533"/>
      <c r="BE89" s="533"/>
      <c r="BF89" s="39" t="s">
        <v>6</v>
      </c>
      <c r="BG89" s="50" t="s">
        <v>2</v>
      </c>
      <c r="BH89" s="50"/>
      <c r="BI89" s="40" t="s">
        <v>6</v>
      </c>
      <c r="BJ89" s="51" t="s">
        <v>2</v>
      </c>
      <c r="BK89" s="51"/>
      <c r="BL89" s="40" t="s">
        <v>6</v>
      </c>
      <c r="BM89" s="51" t="s">
        <v>2</v>
      </c>
      <c r="BN89" s="51"/>
      <c r="BO89" s="357" t="s">
        <v>7</v>
      </c>
      <c r="BP89" s="335" t="s">
        <v>8</v>
      </c>
      <c r="BQ89" s="51"/>
      <c r="BR89" s="51"/>
      <c r="BS89" s="286" t="s">
        <v>6</v>
      </c>
      <c r="BT89" s="54" t="s">
        <v>22</v>
      </c>
      <c r="BU89" s="54"/>
      <c r="BV89" s="41" t="s">
        <v>11</v>
      </c>
      <c r="BW89" s="54" t="s">
        <v>9</v>
      </c>
      <c r="BX89" s="54"/>
      <c r="BY89" s="371" t="s">
        <v>11</v>
      </c>
      <c r="BZ89" s="372" t="s">
        <v>9</v>
      </c>
      <c r="CA89" s="54"/>
      <c r="CB89" s="54"/>
      <c r="CC89" s="42" t="s">
        <v>11</v>
      </c>
      <c r="CD89" s="54" t="s">
        <v>4</v>
      </c>
      <c r="CE89" s="54"/>
      <c r="CF89" s="369" t="s">
        <v>6</v>
      </c>
      <c r="CG89" s="370" t="s">
        <v>3</v>
      </c>
      <c r="CH89" s="54"/>
      <c r="CI89" s="54"/>
      <c r="CJ89" s="286" t="s">
        <v>11</v>
      </c>
      <c r="CK89" s="58" t="s">
        <v>4</v>
      </c>
      <c r="CL89" s="54"/>
      <c r="CM89" s="391" t="s">
        <v>11</v>
      </c>
      <c r="CN89" s="370" t="s">
        <v>4</v>
      </c>
      <c r="CO89" s="54"/>
      <c r="CP89" s="54"/>
      <c r="CQ89" s="399" t="s">
        <v>256</v>
      </c>
      <c r="CR89" s="400" t="s">
        <v>5</v>
      </c>
      <c r="CS89" s="316"/>
      <c r="CT89" s="316"/>
      <c r="CU89" s="65" t="s">
        <v>33</v>
      </c>
      <c r="CV89" s="532"/>
      <c r="CW89" s="599"/>
      <c r="CX89" s="437"/>
      <c r="CY89" s="434"/>
      <c r="CZ89" s="524"/>
      <c r="DA89" s="527"/>
    </row>
    <row r="90" spans="2:105" s="20" customFormat="1" ht="14.1" customHeight="1">
      <c r="B90" s="27">
        <v>1</v>
      </c>
      <c r="C90" s="66" t="s">
        <v>160</v>
      </c>
      <c r="D90" s="66" t="s">
        <v>161</v>
      </c>
      <c r="E90" s="152"/>
      <c r="F90" s="137">
        <v>1</v>
      </c>
      <c r="G90" s="84" t="str">
        <f t="shared" ref="G90:G118" si="246">C90</f>
        <v>أيت أومزيان</v>
      </c>
      <c r="H90" s="84" t="str">
        <f t="shared" ref="H90:H118" si="247">D90</f>
        <v xml:space="preserve"> وسام</v>
      </c>
      <c r="I90" s="86">
        <v>18.25</v>
      </c>
      <c r="J90" s="87">
        <f t="shared" ref="J90:J118" si="248">IF(I90&gt;=20,6,0)</f>
        <v>0</v>
      </c>
      <c r="K90" s="87">
        <v>1</v>
      </c>
      <c r="L90" s="88">
        <v>20</v>
      </c>
      <c r="M90" s="87">
        <f t="shared" ref="M90:M118" si="249">IF(L90=20,6,0)</f>
        <v>6</v>
      </c>
      <c r="N90" s="87">
        <v>1</v>
      </c>
      <c r="O90" s="89">
        <v>23</v>
      </c>
      <c r="P90" s="87">
        <f t="shared" ref="P90:P118" si="250">IF(O90&gt;=20,6,0)</f>
        <v>6</v>
      </c>
      <c r="Q90" s="87">
        <v>1</v>
      </c>
      <c r="R90" s="90">
        <f t="shared" ref="R90:R118" si="251">(I90+L90+O90)/6</f>
        <v>10.208333333333334</v>
      </c>
      <c r="S90" s="91">
        <f t="shared" ref="S90:S118" si="252">IF(R90&gt;=10,18,J90+M90+P90)</f>
        <v>18</v>
      </c>
      <c r="T90" s="91">
        <f t="shared" ref="T90:T118" si="253">K90+N90+Q90</f>
        <v>3</v>
      </c>
      <c r="U90" s="91">
        <f t="shared" ref="U90:U118" si="254">IF(T90&gt;=4,2,1)</f>
        <v>1</v>
      </c>
      <c r="V90" s="89">
        <v>21.5</v>
      </c>
      <c r="W90" s="87">
        <f t="shared" ref="W90:W118" si="255">IF(V90&gt;=20,5,0)</f>
        <v>5</v>
      </c>
      <c r="X90" s="87">
        <v>1</v>
      </c>
      <c r="Y90" s="92">
        <v>20</v>
      </c>
      <c r="Z90" s="87">
        <f t="shared" ref="Z90:Z118" si="256">IF(Y90&gt;=20,4,0)</f>
        <v>4</v>
      </c>
      <c r="AA90" s="87">
        <v>1</v>
      </c>
      <c r="AB90" s="90">
        <f t="shared" ref="AB90:AB118" si="257">(V90+Y90)/4</f>
        <v>10.375</v>
      </c>
      <c r="AC90" s="93">
        <f t="shared" ref="AC90:AC118" si="258">IF(AB90&gt;=10,9,W90+Z90)</f>
        <v>9</v>
      </c>
      <c r="AD90" s="93">
        <f t="shared" ref="AD90:AD118" si="259">X90+AA90</f>
        <v>2</v>
      </c>
      <c r="AE90" s="93">
        <f t="shared" ref="AE90:AE118" si="260">IF(AD90&gt;=3,2,1)</f>
        <v>1</v>
      </c>
      <c r="AF90" s="89">
        <v>11</v>
      </c>
      <c r="AG90" s="87">
        <f t="shared" ref="AG90:AG118" si="261">IF(AF90&gt;=10,2,0)</f>
        <v>2</v>
      </c>
      <c r="AH90" s="87">
        <v>1</v>
      </c>
      <c r="AI90" s="90">
        <f t="shared" ref="AI90:AI118" si="262">(AF90)</f>
        <v>11</v>
      </c>
      <c r="AJ90" s="93">
        <f t="shared" ref="AJ90:AJ118" si="263">IF(AI90&gt;=10,2,0)</f>
        <v>2</v>
      </c>
      <c r="AK90" s="93">
        <f t="shared" ref="AK90:AK118" si="264">AH90</f>
        <v>1</v>
      </c>
      <c r="AL90" s="93">
        <f t="shared" ref="AL90:AL118" si="265">IF(AK90&gt;=2,2,1)</f>
        <v>1</v>
      </c>
      <c r="AM90" s="94">
        <v>10</v>
      </c>
      <c r="AN90" s="87">
        <f t="shared" ref="AN90:AN118" si="266">IF(AM90&gt;=10,1,0)</f>
        <v>1</v>
      </c>
      <c r="AO90" s="87">
        <v>1</v>
      </c>
      <c r="AP90" s="90">
        <f t="shared" ref="AP90:AP118" si="267">AM90</f>
        <v>10</v>
      </c>
      <c r="AQ90" s="93">
        <f t="shared" ref="AQ90:AQ118" si="268">IF(AP90&gt;=10,1,0)</f>
        <v>1</v>
      </c>
      <c r="AR90" s="93">
        <f t="shared" ref="AR90:AR118" si="269">AO90</f>
        <v>1</v>
      </c>
      <c r="AS90" s="93">
        <f t="shared" ref="AS90:AS118" si="270">IF(AR90&gt;=2,2,1)</f>
        <v>1</v>
      </c>
      <c r="AT90" s="194">
        <f t="shared" ref="AT90:AT118" si="271">(I90+L90+O90+V90+Y90+AF90+AM90)/12</f>
        <v>10.3125</v>
      </c>
      <c r="AU90" s="195">
        <f>IF(AY90&gt;=10,30,AQ90+AJ90+AC90+S90)</f>
        <v>30</v>
      </c>
      <c r="AV90" s="460" t="str">
        <f t="shared" ref="AV90:AV118" si="272">IF(AT90&gt;=10,"ناجح  (ة)  ",IF(AT90&lt;10,"مؤجل (ة) "))</f>
        <v xml:space="preserve">ناجح  (ة)  </v>
      </c>
      <c r="AW90" s="95">
        <f t="shared" ref="AW90:AW118" si="273">AS90+AL90+AE90+U90</f>
        <v>4</v>
      </c>
      <c r="AX90" s="169" t="str">
        <f t="shared" ref="AX90:AX118" si="274">IF(AW90&gt;=5,"2  ",IF(AW90&lt;5,"1 "))</f>
        <v xml:space="preserve">1 </v>
      </c>
      <c r="AY90" s="94">
        <f t="shared" ref="AY90:AY91" si="275">(AT90+CQ90)/2</f>
        <v>10.474431818181818</v>
      </c>
      <c r="AZ90" s="96" t="str">
        <f t="shared" ref="AZ90:AZ91" si="276">IF(AY90&gt;=10,"ناجح  (ة)  ",IF(AY90&lt;10,"مؤجل (ة) "))</f>
        <v xml:space="preserve">ناجح  (ة)  </v>
      </c>
      <c r="BA90" s="97" t="s">
        <v>63</v>
      </c>
      <c r="BB90" s="12"/>
      <c r="BC90" s="113">
        <v>1</v>
      </c>
      <c r="BD90" s="99" t="str">
        <f t="shared" ref="BD90:BD118" si="277">C90</f>
        <v>أيت أومزيان</v>
      </c>
      <c r="BE90" s="99" t="str">
        <f t="shared" ref="BE90:BE118" si="278">D90</f>
        <v xml:space="preserve"> وسام</v>
      </c>
      <c r="BF90" s="410">
        <v>26.5</v>
      </c>
      <c r="BG90" s="98">
        <f t="shared" ref="BG90:BG118" si="279">IF(BF90&gt;=20,6,0)</f>
        <v>6</v>
      </c>
      <c r="BH90" s="411">
        <v>1</v>
      </c>
      <c r="BI90" s="410">
        <v>21</v>
      </c>
      <c r="BJ90" s="98">
        <f t="shared" ref="BJ90:BJ118" si="280">IF(BI90&gt;=20,6,0)</f>
        <v>6</v>
      </c>
      <c r="BK90" s="411">
        <v>1</v>
      </c>
      <c r="BL90" s="410">
        <v>20.25</v>
      </c>
      <c r="BM90" s="98">
        <f t="shared" ref="BM90:BM118" si="281">IF(BL90&gt;=20,6,0)</f>
        <v>6</v>
      </c>
      <c r="BN90" s="235">
        <v>1</v>
      </c>
      <c r="BO90" s="361">
        <f t="shared" ref="BO90:BO118" si="282">(BF90+BI90+BL90)/6</f>
        <v>11.291666666666666</v>
      </c>
      <c r="BP90" s="352">
        <f t="shared" ref="BP90:BP118" si="283">IF(BO90&gt;=10,18,BG90+BJ90+BM90)</f>
        <v>18</v>
      </c>
      <c r="BQ90" s="236">
        <f t="shared" ref="BQ90:BQ118" si="284">BH90+BK90+BN90</f>
        <v>3</v>
      </c>
      <c r="BR90" s="236">
        <f t="shared" ref="BR90:BR118" si="285">IF(BQ90&gt;=4,2,1)</f>
        <v>1</v>
      </c>
      <c r="BS90" s="299">
        <v>16.75</v>
      </c>
      <c r="BT90" s="98">
        <f t="shared" ref="BT90:BT118" si="286">IF(BS90&gt;=20,5,0)</f>
        <v>0</v>
      </c>
      <c r="BU90" s="411">
        <v>1</v>
      </c>
      <c r="BV90" s="410">
        <v>15</v>
      </c>
      <c r="BW90" s="227">
        <f t="shared" ref="BW90:BW118" si="287">IF(BV90&gt;=10,4,0)</f>
        <v>4</v>
      </c>
      <c r="BX90" s="411">
        <v>1</v>
      </c>
      <c r="BY90" s="383">
        <f t="shared" ref="BY90:BY118" si="288">(BS90+BV90)/3</f>
        <v>10.583333333333334</v>
      </c>
      <c r="BZ90" s="384">
        <f t="shared" ref="BZ90:BZ118" si="289">IF(BY90&gt;=10,9,BT90+BW90)</f>
        <v>9</v>
      </c>
      <c r="CA90" s="236">
        <f t="shared" ref="CA90:CA118" si="290">BU90+BX90</f>
        <v>2</v>
      </c>
      <c r="CB90" s="236">
        <f t="shared" ref="CB90:CB118" si="291">IF(CA90&gt;=3,2,1)</f>
        <v>1</v>
      </c>
      <c r="CC90" s="414">
        <v>8.25</v>
      </c>
      <c r="CD90" s="98">
        <f t="shared" ref="CD90:CD118" si="292">IF(CC90&gt;=10,2,0)</f>
        <v>0</v>
      </c>
      <c r="CE90" s="227">
        <v>1</v>
      </c>
      <c r="CF90" s="351">
        <f t="shared" ref="CF90:CF118" si="293">CC90</f>
        <v>8.25</v>
      </c>
      <c r="CG90" s="352">
        <f t="shared" ref="CG90:CG118" si="294">CD90</f>
        <v>0</v>
      </c>
      <c r="CH90" s="236">
        <f t="shared" ref="CH90:CH118" si="295">CE90</f>
        <v>1</v>
      </c>
      <c r="CI90" s="236">
        <f t="shared" ref="CI90:CI118" si="296">IF(CH90&gt;=2,2,1)</f>
        <v>1</v>
      </c>
      <c r="CJ90" s="290">
        <v>9.25</v>
      </c>
      <c r="CK90" s="98">
        <f t="shared" ref="CK90:CK118" si="297">IF(CJ90&gt;=10,1,0)</f>
        <v>0</v>
      </c>
      <c r="CL90" s="227">
        <v>1</v>
      </c>
      <c r="CM90" s="338">
        <f t="shared" ref="CM90:CM118" si="298">CJ90</f>
        <v>9.25</v>
      </c>
      <c r="CN90" s="339">
        <f t="shared" ref="CN90:CN118" si="299">CK90</f>
        <v>0</v>
      </c>
      <c r="CO90" s="228">
        <f t="shared" ref="CO90:CO118" si="300">CL90</f>
        <v>1</v>
      </c>
      <c r="CP90" s="228">
        <f t="shared" ref="CP90:CP118" si="301">IF(CO90&gt;=2,2,1)</f>
        <v>1</v>
      </c>
      <c r="CQ90" s="466">
        <f t="shared" ref="CQ90:CQ118" si="302">(BF90+BI90+BL90+BS90+BV90+CC90+CJ90)/11</f>
        <v>10.636363636363637</v>
      </c>
      <c r="CR90" s="406">
        <f>IF(CX90&gt;=10,30,BP90+BZ90+CG90+CN90)</f>
        <v>30</v>
      </c>
      <c r="CS90" s="101" t="str">
        <f t="shared" ref="CS90:CS118" si="303">IF(CQ90&gt;=10,"ناجح(ة)  ",IF(CQ90&lt;10,"مؤجل (ة) "))</f>
        <v xml:space="preserve">ناجح(ة)  </v>
      </c>
      <c r="CT90" s="101">
        <f t="shared" ref="CT90:CT118" si="304">CO90+CH90+CA90+BQ90</f>
        <v>7</v>
      </c>
      <c r="CU90" s="102">
        <f t="shared" ref="CU90:CU118" si="305">IF(CT90&gt;=8,2,1)</f>
        <v>1</v>
      </c>
      <c r="CV90" s="230" t="str">
        <f t="shared" ref="CV90:CV118" si="306">IF(CT90&gt;=8,"الدورة الثانية  ",IF(CT90&lt;8,"الدورة الأولى "))</f>
        <v xml:space="preserve">الدورة الأولى </v>
      </c>
      <c r="CW90" s="103" t="s">
        <v>63</v>
      </c>
      <c r="CX90" s="194">
        <f>(CQ90+AT90)/2</f>
        <v>10.474431818181818</v>
      </c>
      <c r="CY90" s="195">
        <f>IF(CX90&gt;=10,60,CR90+AU90)</f>
        <v>60</v>
      </c>
      <c r="CZ90" s="96" t="s">
        <v>63</v>
      </c>
      <c r="DA90" s="472" t="str">
        <f t="shared" ref="DA90:DA118" si="307">IF(CX90&gt;=10,"ناجح(ة)  ",IF(CX90&lt;10,"مؤجل (ة) "))</f>
        <v xml:space="preserve">ناجح(ة)  </v>
      </c>
    </row>
    <row r="91" spans="2:105" s="20" customFormat="1" ht="14.1" customHeight="1">
      <c r="B91" s="27">
        <v>2</v>
      </c>
      <c r="C91" s="132" t="s">
        <v>162</v>
      </c>
      <c r="D91" s="132" t="s">
        <v>47</v>
      </c>
      <c r="E91" s="152"/>
      <c r="F91" s="137">
        <v>2</v>
      </c>
      <c r="G91" s="24" t="str">
        <f t="shared" si="246"/>
        <v>بسيكري</v>
      </c>
      <c r="H91" s="24" t="str">
        <f t="shared" si="247"/>
        <v>عادل</v>
      </c>
      <c r="I91" s="9">
        <v>23.25</v>
      </c>
      <c r="J91" s="62">
        <f t="shared" si="248"/>
        <v>6</v>
      </c>
      <c r="K91" s="62">
        <v>1</v>
      </c>
      <c r="L91" s="14">
        <v>22.5</v>
      </c>
      <c r="M91" s="62">
        <f t="shared" si="249"/>
        <v>0</v>
      </c>
      <c r="N91" s="62">
        <v>1</v>
      </c>
      <c r="O91" s="7">
        <v>25</v>
      </c>
      <c r="P91" s="62">
        <f t="shared" si="250"/>
        <v>6</v>
      </c>
      <c r="Q91" s="62">
        <v>1</v>
      </c>
      <c r="R91" s="4">
        <f t="shared" si="251"/>
        <v>11.791666666666666</v>
      </c>
      <c r="S91" s="63">
        <f t="shared" si="252"/>
        <v>18</v>
      </c>
      <c r="T91" s="63">
        <f t="shared" si="253"/>
        <v>3</v>
      </c>
      <c r="U91" s="63">
        <f t="shared" si="254"/>
        <v>1</v>
      </c>
      <c r="V91" s="7">
        <v>21</v>
      </c>
      <c r="W91" s="62">
        <f t="shared" si="255"/>
        <v>5</v>
      </c>
      <c r="X91" s="62">
        <v>1</v>
      </c>
      <c r="Y91" s="10">
        <v>21.5</v>
      </c>
      <c r="Z91" s="62">
        <f t="shared" si="256"/>
        <v>4</v>
      </c>
      <c r="AA91" s="62">
        <v>1</v>
      </c>
      <c r="AB91" s="4">
        <f t="shared" si="257"/>
        <v>10.625</v>
      </c>
      <c r="AC91" s="64">
        <f t="shared" si="258"/>
        <v>9</v>
      </c>
      <c r="AD91" s="64">
        <f t="shared" si="259"/>
        <v>2</v>
      </c>
      <c r="AE91" s="64">
        <f t="shared" si="260"/>
        <v>1</v>
      </c>
      <c r="AF91" s="7">
        <v>13.5</v>
      </c>
      <c r="AG91" s="62">
        <f t="shared" si="261"/>
        <v>2</v>
      </c>
      <c r="AH91" s="62">
        <v>1</v>
      </c>
      <c r="AI91" s="4">
        <f t="shared" si="262"/>
        <v>13.5</v>
      </c>
      <c r="AJ91" s="64">
        <f t="shared" si="263"/>
        <v>2</v>
      </c>
      <c r="AK91" s="64">
        <f t="shared" si="264"/>
        <v>1</v>
      </c>
      <c r="AL91" s="64">
        <f t="shared" si="265"/>
        <v>1</v>
      </c>
      <c r="AM91" s="36">
        <v>13.5</v>
      </c>
      <c r="AN91" s="62">
        <f t="shared" si="266"/>
        <v>1</v>
      </c>
      <c r="AO91" s="62">
        <v>1</v>
      </c>
      <c r="AP91" s="4">
        <f t="shared" si="267"/>
        <v>13.5</v>
      </c>
      <c r="AQ91" s="64">
        <f t="shared" si="268"/>
        <v>1</v>
      </c>
      <c r="AR91" s="64">
        <f t="shared" si="269"/>
        <v>1</v>
      </c>
      <c r="AS91" s="64">
        <f t="shared" si="270"/>
        <v>1</v>
      </c>
      <c r="AT91" s="463">
        <f t="shared" si="271"/>
        <v>11.6875</v>
      </c>
      <c r="AU91" s="65">
        <f>IF(AY91&gt;=10,30,AQ91+AJ91+AC91+S91)</f>
        <v>30</v>
      </c>
      <c r="AV91" s="400" t="str">
        <f t="shared" si="272"/>
        <v xml:space="preserve">ناجح  (ة)  </v>
      </c>
      <c r="AW91" s="59">
        <f t="shared" si="273"/>
        <v>4</v>
      </c>
      <c r="AX91" s="169" t="str">
        <f t="shared" si="274"/>
        <v xml:space="preserve">1 </v>
      </c>
      <c r="AY91" s="263">
        <f t="shared" si="275"/>
        <v>12.286931818181818</v>
      </c>
      <c r="AZ91" s="262" t="str">
        <f t="shared" si="276"/>
        <v xml:space="preserve">ناجح  (ة)  </v>
      </c>
      <c r="BA91" s="37" t="s">
        <v>63</v>
      </c>
      <c r="BB91" s="12"/>
      <c r="BC91" s="48">
        <v>2</v>
      </c>
      <c r="BD91" s="23" t="str">
        <f t="shared" si="277"/>
        <v>بسيكري</v>
      </c>
      <c r="BE91" s="23" t="str">
        <f t="shared" si="278"/>
        <v>عادل</v>
      </c>
      <c r="BF91" s="412">
        <v>26</v>
      </c>
      <c r="BG91" s="318">
        <f t="shared" si="279"/>
        <v>6</v>
      </c>
      <c r="BH91" s="413">
        <v>1</v>
      </c>
      <c r="BI91" s="412">
        <v>25</v>
      </c>
      <c r="BJ91" s="318">
        <f t="shared" si="280"/>
        <v>6</v>
      </c>
      <c r="BK91" s="413">
        <v>1</v>
      </c>
      <c r="BL91" s="412">
        <v>26.75</v>
      </c>
      <c r="BM91" s="318">
        <f t="shared" si="281"/>
        <v>6</v>
      </c>
      <c r="BN91" s="215">
        <v>1</v>
      </c>
      <c r="BO91" s="358">
        <f t="shared" si="282"/>
        <v>12.958333333333334</v>
      </c>
      <c r="BP91" s="345">
        <f t="shared" si="283"/>
        <v>18</v>
      </c>
      <c r="BQ91" s="216">
        <f t="shared" si="284"/>
        <v>3</v>
      </c>
      <c r="BR91" s="216">
        <f t="shared" si="285"/>
        <v>1</v>
      </c>
      <c r="BS91" s="293">
        <v>22.5</v>
      </c>
      <c r="BT91" s="318">
        <f t="shared" si="286"/>
        <v>5</v>
      </c>
      <c r="BU91" s="413">
        <v>1</v>
      </c>
      <c r="BV91" s="412">
        <v>16</v>
      </c>
      <c r="BW91" s="211">
        <f t="shared" si="287"/>
        <v>4</v>
      </c>
      <c r="BX91" s="413">
        <v>1</v>
      </c>
      <c r="BY91" s="379">
        <f t="shared" si="288"/>
        <v>12.833333333333334</v>
      </c>
      <c r="BZ91" s="380">
        <f t="shared" si="289"/>
        <v>9</v>
      </c>
      <c r="CA91" s="216">
        <f t="shared" si="290"/>
        <v>2</v>
      </c>
      <c r="CB91" s="216">
        <f t="shared" si="291"/>
        <v>1</v>
      </c>
      <c r="CC91" s="415">
        <v>10</v>
      </c>
      <c r="CD91" s="318">
        <f t="shared" si="292"/>
        <v>2</v>
      </c>
      <c r="CE91" s="211">
        <v>1</v>
      </c>
      <c r="CF91" s="344">
        <f t="shared" si="293"/>
        <v>10</v>
      </c>
      <c r="CG91" s="345">
        <f t="shared" si="294"/>
        <v>2</v>
      </c>
      <c r="CH91" s="216">
        <f t="shared" si="295"/>
        <v>1</v>
      </c>
      <c r="CI91" s="216">
        <f t="shared" si="296"/>
        <v>1</v>
      </c>
      <c r="CJ91" s="287">
        <v>15.5</v>
      </c>
      <c r="CK91" s="318">
        <f t="shared" si="297"/>
        <v>1</v>
      </c>
      <c r="CL91" s="211">
        <v>1</v>
      </c>
      <c r="CM91" s="336">
        <f t="shared" si="298"/>
        <v>15.5</v>
      </c>
      <c r="CN91" s="337">
        <f t="shared" si="299"/>
        <v>1</v>
      </c>
      <c r="CO91" s="212">
        <f t="shared" si="300"/>
        <v>1</v>
      </c>
      <c r="CP91" s="212">
        <f t="shared" si="301"/>
        <v>1</v>
      </c>
      <c r="CQ91" s="357">
        <f t="shared" si="302"/>
        <v>12.886363636363637</v>
      </c>
      <c r="CR91" s="402">
        <f>IF(CX91&gt;=10,30,BP91+BZ91+CG91+CN91)</f>
        <v>30</v>
      </c>
      <c r="CS91" s="56" t="str">
        <f t="shared" si="303"/>
        <v xml:space="preserve">ناجح(ة)  </v>
      </c>
      <c r="CT91" s="56">
        <f t="shared" si="304"/>
        <v>7</v>
      </c>
      <c r="CU91" s="60">
        <f t="shared" si="305"/>
        <v>1</v>
      </c>
      <c r="CV91" s="231" t="str">
        <f t="shared" si="306"/>
        <v xml:space="preserve">الدورة الأولى </v>
      </c>
      <c r="CW91" s="34" t="s">
        <v>63</v>
      </c>
      <c r="CX91" s="416">
        <f>(CQ91+AT91)/2</f>
        <v>12.286931818181818</v>
      </c>
      <c r="CY91" s="195">
        <f>IF(CX91&gt;=10,60,CR91+AU91)</f>
        <v>60</v>
      </c>
      <c r="CZ91" s="22" t="s">
        <v>63</v>
      </c>
      <c r="DA91" s="465" t="str">
        <f t="shared" si="307"/>
        <v xml:space="preserve">ناجح(ة)  </v>
      </c>
    </row>
    <row r="92" spans="2:105" s="20" customFormat="1" ht="14.1" customHeight="1">
      <c r="B92" s="27">
        <v>3</v>
      </c>
      <c r="C92" s="66" t="s">
        <v>163</v>
      </c>
      <c r="D92" s="66" t="s">
        <v>164</v>
      </c>
      <c r="E92" s="152"/>
      <c r="F92" s="137">
        <v>3</v>
      </c>
      <c r="G92" s="24" t="str">
        <f t="shared" si="246"/>
        <v xml:space="preserve">بغنة </v>
      </c>
      <c r="H92" s="24" t="str">
        <f t="shared" si="247"/>
        <v xml:space="preserve"> صديق</v>
      </c>
      <c r="I92" s="9">
        <v>20.25</v>
      </c>
      <c r="J92" s="62">
        <f t="shared" si="248"/>
        <v>6</v>
      </c>
      <c r="K92" s="62">
        <v>1</v>
      </c>
      <c r="L92" s="14">
        <v>24.25</v>
      </c>
      <c r="M92" s="62">
        <f t="shared" si="249"/>
        <v>0</v>
      </c>
      <c r="N92" s="62">
        <v>1</v>
      </c>
      <c r="O92" s="7">
        <v>27.5</v>
      </c>
      <c r="P92" s="62">
        <f t="shared" si="250"/>
        <v>6</v>
      </c>
      <c r="Q92" s="62">
        <v>1</v>
      </c>
      <c r="R92" s="4">
        <f t="shared" si="251"/>
        <v>12</v>
      </c>
      <c r="S92" s="63">
        <f t="shared" si="252"/>
        <v>18</v>
      </c>
      <c r="T92" s="63">
        <f t="shared" si="253"/>
        <v>3</v>
      </c>
      <c r="U92" s="63">
        <f t="shared" si="254"/>
        <v>1</v>
      </c>
      <c r="V92" s="7">
        <v>20</v>
      </c>
      <c r="W92" s="62">
        <f t="shared" si="255"/>
        <v>5</v>
      </c>
      <c r="X92" s="62">
        <v>1</v>
      </c>
      <c r="Y92" s="10">
        <v>26</v>
      </c>
      <c r="Z92" s="62">
        <f t="shared" si="256"/>
        <v>4</v>
      </c>
      <c r="AA92" s="62">
        <v>1</v>
      </c>
      <c r="AB92" s="4">
        <f t="shared" si="257"/>
        <v>11.5</v>
      </c>
      <c r="AC92" s="64">
        <f t="shared" si="258"/>
        <v>9</v>
      </c>
      <c r="AD92" s="64">
        <f t="shared" si="259"/>
        <v>2</v>
      </c>
      <c r="AE92" s="64">
        <f t="shared" si="260"/>
        <v>1</v>
      </c>
      <c r="AF92" s="7">
        <v>10</v>
      </c>
      <c r="AG92" s="62">
        <f t="shared" si="261"/>
        <v>2</v>
      </c>
      <c r="AH92" s="62">
        <v>1</v>
      </c>
      <c r="AI92" s="4">
        <f t="shared" si="262"/>
        <v>10</v>
      </c>
      <c r="AJ92" s="64">
        <f t="shared" si="263"/>
        <v>2</v>
      </c>
      <c r="AK92" s="64">
        <f t="shared" si="264"/>
        <v>1</v>
      </c>
      <c r="AL92" s="64">
        <f t="shared" si="265"/>
        <v>1</v>
      </c>
      <c r="AM92" s="36">
        <v>11.5</v>
      </c>
      <c r="AN92" s="62">
        <f t="shared" si="266"/>
        <v>1</v>
      </c>
      <c r="AO92" s="62">
        <v>1</v>
      </c>
      <c r="AP92" s="4">
        <f t="shared" si="267"/>
        <v>11.5</v>
      </c>
      <c r="AQ92" s="64">
        <f t="shared" si="268"/>
        <v>1</v>
      </c>
      <c r="AR92" s="64">
        <f t="shared" si="269"/>
        <v>1</v>
      </c>
      <c r="AS92" s="64">
        <f t="shared" si="270"/>
        <v>1</v>
      </c>
      <c r="AT92" s="463">
        <f t="shared" si="271"/>
        <v>11.625</v>
      </c>
      <c r="AU92" s="65">
        <f>IF(AY92&gt;=10,30,AQ92+AJ92+AC92+S92)</f>
        <v>30</v>
      </c>
      <c r="AV92" s="400" t="str">
        <f t="shared" si="272"/>
        <v xml:space="preserve">ناجح  (ة)  </v>
      </c>
      <c r="AW92" s="59">
        <f t="shared" si="273"/>
        <v>4</v>
      </c>
      <c r="AX92" s="169" t="str">
        <f t="shared" si="274"/>
        <v xml:space="preserve">1 </v>
      </c>
      <c r="AY92" s="263">
        <f t="shared" ref="AY92:AY111" si="308">(AT92+CQ92)/2</f>
        <v>11.585227272727273</v>
      </c>
      <c r="AZ92" s="262" t="str">
        <f t="shared" ref="AZ92:AZ111" si="309">IF(AY92&gt;=10,"ناجح  (ة)  ",IF(AY92&lt;10,"مؤجل (ة) "))</f>
        <v xml:space="preserve">ناجح  (ة)  </v>
      </c>
      <c r="BA92" s="37" t="s">
        <v>63</v>
      </c>
      <c r="BB92" s="12"/>
      <c r="BC92" s="113">
        <v>3</v>
      </c>
      <c r="BD92" s="23" t="str">
        <f t="shared" si="277"/>
        <v xml:space="preserve">بغنة </v>
      </c>
      <c r="BE92" s="23" t="str">
        <f t="shared" si="278"/>
        <v xml:space="preserve"> صديق</v>
      </c>
      <c r="BF92" s="412">
        <v>21</v>
      </c>
      <c r="BG92" s="318">
        <f t="shared" si="279"/>
        <v>6</v>
      </c>
      <c r="BH92" s="413">
        <v>1</v>
      </c>
      <c r="BI92" s="412">
        <v>25</v>
      </c>
      <c r="BJ92" s="318">
        <f t="shared" si="280"/>
        <v>6</v>
      </c>
      <c r="BK92" s="413">
        <v>1</v>
      </c>
      <c r="BL92" s="412">
        <v>26.25</v>
      </c>
      <c r="BM92" s="318">
        <f t="shared" si="281"/>
        <v>6</v>
      </c>
      <c r="BN92" s="215">
        <v>1</v>
      </c>
      <c r="BO92" s="358">
        <f t="shared" si="282"/>
        <v>12.041666666666666</v>
      </c>
      <c r="BP92" s="345">
        <f t="shared" si="283"/>
        <v>18</v>
      </c>
      <c r="BQ92" s="216">
        <f t="shared" si="284"/>
        <v>3</v>
      </c>
      <c r="BR92" s="216">
        <f t="shared" si="285"/>
        <v>1</v>
      </c>
      <c r="BS92" s="293">
        <v>17.5</v>
      </c>
      <c r="BT92" s="318">
        <f t="shared" si="286"/>
        <v>0</v>
      </c>
      <c r="BU92" s="413">
        <v>1</v>
      </c>
      <c r="BV92" s="412">
        <v>14.25</v>
      </c>
      <c r="BW92" s="211">
        <f t="shared" si="287"/>
        <v>4</v>
      </c>
      <c r="BX92" s="413">
        <v>1</v>
      </c>
      <c r="BY92" s="379">
        <f t="shared" si="288"/>
        <v>10.583333333333334</v>
      </c>
      <c r="BZ92" s="380">
        <f t="shared" si="289"/>
        <v>9</v>
      </c>
      <c r="CA92" s="216">
        <f t="shared" si="290"/>
        <v>2</v>
      </c>
      <c r="CB92" s="216">
        <f t="shared" si="291"/>
        <v>1</v>
      </c>
      <c r="CC92" s="415">
        <v>9.5</v>
      </c>
      <c r="CD92" s="318">
        <f t="shared" si="292"/>
        <v>0</v>
      </c>
      <c r="CE92" s="211">
        <v>1</v>
      </c>
      <c r="CF92" s="344">
        <f t="shared" si="293"/>
        <v>9.5</v>
      </c>
      <c r="CG92" s="345">
        <f t="shared" si="294"/>
        <v>0</v>
      </c>
      <c r="CH92" s="216">
        <f t="shared" si="295"/>
        <v>1</v>
      </c>
      <c r="CI92" s="216">
        <f t="shared" si="296"/>
        <v>1</v>
      </c>
      <c r="CJ92" s="287">
        <v>13.5</v>
      </c>
      <c r="CK92" s="318">
        <f t="shared" si="297"/>
        <v>1</v>
      </c>
      <c r="CL92" s="211">
        <v>1</v>
      </c>
      <c r="CM92" s="336">
        <f t="shared" si="298"/>
        <v>13.5</v>
      </c>
      <c r="CN92" s="337">
        <f t="shared" si="299"/>
        <v>1</v>
      </c>
      <c r="CO92" s="212">
        <f t="shared" si="300"/>
        <v>1</v>
      </c>
      <c r="CP92" s="212">
        <f t="shared" si="301"/>
        <v>1</v>
      </c>
      <c r="CQ92" s="357">
        <f t="shared" si="302"/>
        <v>11.545454545454545</v>
      </c>
      <c r="CR92" s="402">
        <f>IF(CX92&gt;=10,30,BP92+BZ92+CG92+CN92)</f>
        <v>30</v>
      </c>
      <c r="CS92" s="56" t="str">
        <f t="shared" si="303"/>
        <v xml:space="preserve">ناجح(ة)  </v>
      </c>
      <c r="CT92" s="56">
        <f t="shared" si="304"/>
        <v>7</v>
      </c>
      <c r="CU92" s="60">
        <f t="shared" si="305"/>
        <v>1</v>
      </c>
      <c r="CV92" s="231" t="str">
        <f t="shared" si="306"/>
        <v xml:space="preserve">الدورة الأولى </v>
      </c>
      <c r="CW92" s="34" t="s">
        <v>63</v>
      </c>
      <c r="CX92" s="416">
        <f>(CQ92+AT92)/2</f>
        <v>11.585227272727273</v>
      </c>
      <c r="CY92" s="195">
        <f>IF(CX92&gt;=10,60,CR92+AU92)</f>
        <v>60</v>
      </c>
      <c r="CZ92" s="22" t="s">
        <v>63</v>
      </c>
      <c r="DA92" s="465" t="str">
        <f t="shared" si="307"/>
        <v xml:space="preserve">ناجح(ة)  </v>
      </c>
    </row>
    <row r="93" spans="2:105" s="20" customFormat="1" ht="14.1" customHeight="1">
      <c r="B93" s="27">
        <v>4</v>
      </c>
      <c r="C93" s="66" t="s">
        <v>165</v>
      </c>
      <c r="D93" s="66" t="s">
        <v>166</v>
      </c>
      <c r="E93" s="152"/>
      <c r="F93" s="137">
        <v>4</v>
      </c>
      <c r="G93" s="24" t="str">
        <f t="shared" si="246"/>
        <v xml:space="preserve">بكوش </v>
      </c>
      <c r="H93" s="24" t="str">
        <f t="shared" si="247"/>
        <v xml:space="preserve"> ايناس</v>
      </c>
      <c r="I93" s="9">
        <v>20.75</v>
      </c>
      <c r="J93" s="62">
        <f t="shared" si="248"/>
        <v>6</v>
      </c>
      <c r="K93" s="62">
        <v>1</v>
      </c>
      <c r="L93" s="14">
        <v>23.5</v>
      </c>
      <c r="M93" s="62">
        <f t="shared" si="249"/>
        <v>0</v>
      </c>
      <c r="N93" s="62">
        <v>1</v>
      </c>
      <c r="O93" s="7">
        <v>20</v>
      </c>
      <c r="P93" s="62">
        <f t="shared" si="250"/>
        <v>6</v>
      </c>
      <c r="Q93" s="62">
        <v>1</v>
      </c>
      <c r="R93" s="4">
        <f t="shared" si="251"/>
        <v>10.708333333333334</v>
      </c>
      <c r="S93" s="63">
        <f t="shared" si="252"/>
        <v>18</v>
      </c>
      <c r="T93" s="63">
        <f t="shared" si="253"/>
        <v>3</v>
      </c>
      <c r="U93" s="63">
        <f t="shared" si="254"/>
        <v>1</v>
      </c>
      <c r="V93" s="7">
        <v>21.25</v>
      </c>
      <c r="W93" s="62">
        <f t="shared" si="255"/>
        <v>5</v>
      </c>
      <c r="X93" s="62">
        <v>1</v>
      </c>
      <c r="Y93" s="10">
        <v>20</v>
      </c>
      <c r="Z93" s="62">
        <f t="shared" si="256"/>
        <v>4</v>
      </c>
      <c r="AA93" s="62">
        <v>1</v>
      </c>
      <c r="AB93" s="4">
        <f t="shared" si="257"/>
        <v>10.3125</v>
      </c>
      <c r="AC93" s="64">
        <f t="shared" si="258"/>
        <v>9</v>
      </c>
      <c r="AD93" s="64">
        <f t="shared" si="259"/>
        <v>2</v>
      </c>
      <c r="AE93" s="64">
        <f t="shared" si="260"/>
        <v>1</v>
      </c>
      <c r="AF93" s="7">
        <v>8.75</v>
      </c>
      <c r="AG93" s="62">
        <f t="shared" si="261"/>
        <v>0</v>
      </c>
      <c r="AH93" s="62">
        <v>1</v>
      </c>
      <c r="AI93" s="4">
        <f t="shared" si="262"/>
        <v>8.75</v>
      </c>
      <c r="AJ93" s="64">
        <f t="shared" si="263"/>
        <v>0</v>
      </c>
      <c r="AK93" s="64">
        <f t="shared" si="264"/>
        <v>1</v>
      </c>
      <c r="AL93" s="64">
        <f t="shared" si="265"/>
        <v>1</v>
      </c>
      <c r="AM93" s="36">
        <v>11</v>
      </c>
      <c r="AN93" s="62">
        <f t="shared" si="266"/>
        <v>1</v>
      </c>
      <c r="AO93" s="62">
        <v>1</v>
      </c>
      <c r="AP93" s="4">
        <f t="shared" si="267"/>
        <v>11</v>
      </c>
      <c r="AQ93" s="64">
        <f t="shared" si="268"/>
        <v>1</v>
      </c>
      <c r="AR93" s="64">
        <f t="shared" si="269"/>
        <v>1</v>
      </c>
      <c r="AS93" s="64">
        <f t="shared" si="270"/>
        <v>1</v>
      </c>
      <c r="AT93" s="463">
        <f t="shared" si="271"/>
        <v>10.4375</v>
      </c>
      <c r="AU93" s="65">
        <f>IF(AY93&gt;=10,30,AQ93+AJ93+AC93+S93)</f>
        <v>30</v>
      </c>
      <c r="AV93" s="400" t="str">
        <f t="shared" si="272"/>
        <v xml:space="preserve">ناجح  (ة)  </v>
      </c>
      <c r="AW93" s="59">
        <f t="shared" si="273"/>
        <v>4</v>
      </c>
      <c r="AX93" s="169" t="str">
        <f t="shared" si="274"/>
        <v xml:space="preserve">1 </v>
      </c>
      <c r="AY93" s="263">
        <f t="shared" si="308"/>
        <v>11.048295454545453</v>
      </c>
      <c r="AZ93" s="262" t="str">
        <f t="shared" si="309"/>
        <v xml:space="preserve">ناجح  (ة)  </v>
      </c>
      <c r="BA93" s="37" t="s">
        <v>63</v>
      </c>
      <c r="BB93" s="12"/>
      <c r="BC93" s="148">
        <v>4</v>
      </c>
      <c r="BD93" s="23" t="str">
        <f t="shared" si="277"/>
        <v xml:space="preserve">بكوش </v>
      </c>
      <c r="BE93" s="23" t="str">
        <f t="shared" si="278"/>
        <v xml:space="preserve"> ايناس</v>
      </c>
      <c r="BF93" s="412">
        <v>26.5</v>
      </c>
      <c r="BG93" s="318">
        <f t="shared" si="279"/>
        <v>6</v>
      </c>
      <c r="BH93" s="413">
        <v>1</v>
      </c>
      <c r="BI93" s="412">
        <v>18</v>
      </c>
      <c r="BJ93" s="318">
        <f t="shared" si="280"/>
        <v>0</v>
      </c>
      <c r="BK93" s="413">
        <v>1</v>
      </c>
      <c r="BL93" s="412">
        <v>26.25</v>
      </c>
      <c r="BM93" s="318">
        <f t="shared" si="281"/>
        <v>6</v>
      </c>
      <c r="BN93" s="215">
        <v>1</v>
      </c>
      <c r="BO93" s="358">
        <f t="shared" si="282"/>
        <v>11.791666666666666</v>
      </c>
      <c r="BP93" s="345">
        <f t="shared" si="283"/>
        <v>18</v>
      </c>
      <c r="BQ93" s="216">
        <f t="shared" si="284"/>
        <v>3</v>
      </c>
      <c r="BR93" s="216">
        <f t="shared" si="285"/>
        <v>1</v>
      </c>
      <c r="BS93" s="293">
        <v>20</v>
      </c>
      <c r="BT93" s="318">
        <f t="shared" si="286"/>
        <v>5</v>
      </c>
      <c r="BU93" s="413">
        <v>1</v>
      </c>
      <c r="BV93" s="412">
        <v>15</v>
      </c>
      <c r="BW93" s="211">
        <f t="shared" si="287"/>
        <v>4</v>
      </c>
      <c r="BX93" s="413">
        <v>1</v>
      </c>
      <c r="BY93" s="379">
        <f t="shared" si="288"/>
        <v>11.666666666666666</v>
      </c>
      <c r="BZ93" s="380">
        <f t="shared" si="289"/>
        <v>9</v>
      </c>
      <c r="CA93" s="216">
        <f t="shared" si="290"/>
        <v>2</v>
      </c>
      <c r="CB93" s="216">
        <f t="shared" si="291"/>
        <v>1</v>
      </c>
      <c r="CC93" s="415">
        <v>7.5</v>
      </c>
      <c r="CD93" s="318">
        <f t="shared" si="292"/>
        <v>0</v>
      </c>
      <c r="CE93" s="211">
        <v>1</v>
      </c>
      <c r="CF93" s="344">
        <f t="shared" si="293"/>
        <v>7.5</v>
      </c>
      <c r="CG93" s="345">
        <f t="shared" si="294"/>
        <v>0</v>
      </c>
      <c r="CH93" s="216">
        <f t="shared" si="295"/>
        <v>1</v>
      </c>
      <c r="CI93" s="216">
        <f t="shared" si="296"/>
        <v>1</v>
      </c>
      <c r="CJ93" s="287">
        <v>15</v>
      </c>
      <c r="CK93" s="318">
        <f t="shared" si="297"/>
        <v>1</v>
      </c>
      <c r="CL93" s="211">
        <v>1</v>
      </c>
      <c r="CM93" s="336">
        <f t="shared" si="298"/>
        <v>15</v>
      </c>
      <c r="CN93" s="337">
        <f t="shared" si="299"/>
        <v>1</v>
      </c>
      <c r="CO93" s="212">
        <f t="shared" si="300"/>
        <v>1</v>
      </c>
      <c r="CP93" s="212">
        <f t="shared" si="301"/>
        <v>1</v>
      </c>
      <c r="CQ93" s="357">
        <f t="shared" si="302"/>
        <v>11.659090909090908</v>
      </c>
      <c r="CR93" s="402">
        <f>IF(CX93&gt;=10,30,BP93+BZ93+CG93+CN93)</f>
        <v>30</v>
      </c>
      <c r="CS93" s="56" t="str">
        <f t="shared" si="303"/>
        <v xml:space="preserve">ناجح(ة)  </v>
      </c>
      <c r="CT93" s="56">
        <f t="shared" si="304"/>
        <v>7</v>
      </c>
      <c r="CU93" s="60">
        <f t="shared" si="305"/>
        <v>1</v>
      </c>
      <c r="CV93" s="231" t="str">
        <f t="shared" si="306"/>
        <v xml:space="preserve">الدورة الأولى </v>
      </c>
      <c r="CW93" s="34" t="s">
        <v>63</v>
      </c>
      <c r="CX93" s="416">
        <f>(CQ93+AT93)/2</f>
        <v>11.048295454545453</v>
      </c>
      <c r="CY93" s="195">
        <f>IF(CX93&gt;=10,60,CR93+AU93)</f>
        <v>60</v>
      </c>
      <c r="CZ93" s="22" t="s">
        <v>63</v>
      </c>
      <c r="DA93" s="465" t="str">
        <f t="shared" si="307"/>
        <v xml:space="preserve">ناجح(ة)  </v>
      </c>
    </row>
    <row r="94" spans="2:105" s="20" customFormat="1" ht="14.1" customHeight="1">
      <c r="B94" s="27">
        <v>5</v>
      </c>
      <c r="C94" s="132" t="s">
        <v>168</v>
      </c>
      <c r="D94" s="132" t="s">
        <v>169</v>
      </c>
      <c r="E94" s="152"/>
      <c r="F94" s="137">
        <v>5</v>
      </c>
      <c r="G94" s="24" t="str">
        <f t="shared" si="246"/>
        <v>بوسطوان</v>
      </c>
      <c r="H94" s="24" t="str">
        <f t="shared" si="247"/>
        <v>محي الدين</v>
      </c>
      <c r="I94" s="9">
        <v>14.75</v>
      </c>
      <c r="J94" s="62">
        <f t="shared" si="248"/>
        <v>0</v>
      </c>
      <c r="K94" s="62">
        <v>1</v>
      </c>
      <c r="L94" s="14">
        <v>20.5</v>
      </c>
      <c r="M94" s="62">
        <f t="shared" si="249"/>
        <v>0</v>
      </c>
      <c r="N94" s="62">
        <v>1</v>
      </c>
      <c r="O94" s="7">
        <v>20</v>
      </c>
      <c r="P94" s="62">
        <f t="shared" si="250"/>
        <v>6</v>
      </c>
      <c r="Q94" s="62">
        <v>1</v>
      </c>
      <c r="R94" s="4">
        <f t="shared" si="251"/>
        <v>9.2083333333333339</v>
      </c>
      <c r="S94" s="63">
        <f t="shared" si="252"/>
        <v>6</v>
      </c>
      <c r="T94" s="63">
        <f t="shared" si="253"/>
        <v>3</v>
      </c>
      <c r="U94" s="63">
        <f t="shared" si="254"/>
        <v>1</v>
      </c>
      <c r="V94" s="7">
        <v>20</v>
      </c>
      <c r="W94" s="62">
        <f t="shared" si="255"/>
        <v>5</v>
      </c>
      <c r="X94" s="62">
        <v>1</v>
      </c>
      <c r="Y94" s="10">
        <v>23</v>
      </c>
      <c r="Z94" s="62">
        <f t="shared" si="256"/>
        <v>4</v>
      </c>
      <c r="AA94" s="62">
        <v>1</v>
      </c>
      <c r="AB94" s="4">
        <f t="shared" si="257"/>
        <v>10.75</v>
      </c>
      <c r="AC94" s="64">
        <f t="shared" si="258"/>
        <v>9</v>
      </c>
      <c r="AD94" s="64">
        <f t="shared" si="259"/>
        <v>2</v>
      </c>
      <c r="AE94" s="64">
        <f t="shared" si="260"/>
        <v>1</v>
      </c>
      <c r="AF94" s="7">
        <v>7.5</v>
      </c>
      <c r="AG94" s="62">
        <f t="shared" si="261"/>
        <v>0</v>
      </c>
      <c r="AH94" s="62">
        <v>1</v>
      </c>
      <c r="AI94" s="4">
        <f t="shared" si="262"/>
        <v>7.5</v>
      </c>
      <c r="AJ94" s="64">
        <f t="shared" si="263"/>
        <v>0</v>
      </c>
      <c r="AK94" s="64">
        <f t="shared" si="264"/>
        <v>1</v>
      </c>
      <c r="AL94" s="64">
        <f t="shared" si="265"/>
        <v>1</v>
      </c>
      <c r="AM94" s="36">
        <v>9.5</v>
      </c>
      <c r="AN94" s="62">
        <f t="shared" si="266"/>
        <v>0</v>
      </c>
      <c r="AO94" s="62">
        <v>1</v>
      </c>
      <c r="AP94" s="4">
        <f t="shared" si="267"/>
        <v>9.5</v>
      </c>
      <c r="AQ94" s="64">
        <f t="shared" si="268"/>
        <v>0</v>
      </c>
      <c r="AR94" s="64">
        <f t="shared" si="269"/>
        <v>1</v>
      </c>
      <c r="AS94" s="64">
        <f t="shared" si="270"/>
        <v>1</v>
      </c>
      <c r="AT94" s="463">
        <f t="shared" si="271"/>
        <v>9.6041666666666661</v>
      </c>
      <c r="AU94" s="65">
        <f>IF(AY94&gt;=10,30,AQ94+AJ94+AC94+S94)</f>
        <v>30</v>
      </c>
      <c r="AV94" s="400" t="str">
        <f t="shared" si="272"/>
        <v xml:space="preserve">مؤجل (ة) </v>
      </c>
      <c r="AW94" s="59">
        <f t="shared" si="273"/>
        <v>4</v>
      </c>
      <c r="AX94" s="169" t="str">
        <f t="shared" si="274"/>
        <v xml:space="preserve">1 </v>
      </c>
      <c r="AY94" s="263">
        <f t="shared" si="308"/>
        <v>10.977992424242423</v>
      </c>
      <c r="AZ94" s="262" t="str">
        <f t="shared" si="309"/>
        <v xml:space="preserve">ناجح  (ة)  </v>
      </c>
      <c r="BA94" s="37" t="s">
        <v>63</v>
      </c>
      <c r="BB94" s="12"/>
      <c r="BC94" s="113">
        <v>5</v>
      </c>
      <c r="BD94" s="23" t="str">
        <f t="shared" si="277"/>
        <v>بوسطوان</v>
      </c>
      <c r="BE94" s="23" t="str">
        <f t="shared" si="278"/>
        <v>محي الدين</v>
      </c>
      <c r="BF94" s="412">
        <v>31</v>
      </c>
      <c r="BG94" s="318">
        <f t="shared" si="279"/>
        <v>6</v>
      </c>
      <c r="BH94" s="413">
        <v>1</v>
      </c>
      <c r="BI94" s="412">
        <v>25</v>
      </c>
      <c r="BJ94" s="318">
        <f t="shared" si="280"/>
        <v>6</v>
      </c>
      <c r="BK94" s="413">
        <v>1</v>
      </c>
      <c r="BL94" s="412">
        <v>22.25</v>
      </c>
      <c r="BM94" s="318">
        <f t="shared" si="281"/>
        <v>6</v>
      </c>
      <c r="BN94" s="215">
        <v>1</v>
      </c>
      <c r="BO94" s="358">
        <f t="shared" si="282"/>
        <v>13.041666666666666</v>
      </c>
      <c r="BP94" s="345">
        <f t="shared" si="283"/>
        <v>18</v>
      </c>
      <c r="BQ94" s="216">
        <f t="shared" si="284"/>
        <v>3</v>
      </c>
      <c r="BR94" s="216">
        <f t="shared" si="285"/>
        <v>1</v>
      </c>
      <c r="BS94" s="293">
        <v>16.75</v>
      </c>
      <c r="BT94" s="318">
        <f t="shared" si="286"/>
        <v>0</v>
      </c>
      <c r="BU94" s="413">
        <v>1</v>
      </c>
      <c r="BV94" s="412">
        <v>15</v>
      </c>
      <c r="BW94" s="211">
        <f t="shared" si="287"/>
        <v>4</v>
      </c>
      <c r="BX94" s="413">
        <v>1</v>
      </c>
      <c r="BY94" s="379">
        <f t="shared" si="288"/>
        <v>10.583333333333334</v>
      </c>
      <c r="BZ94" s="380">
        <f t="shared" si="289"/>
        <v>9</v>
      </c>
      <c r="CA94" s="216">
        <f t="shared" si="290"/>
        <v>2</v>
      </c>
      <c r="CB94" s="216">
        <f t="shared" si="291"/>
        <v>1</v>
      </c>
      <c r="CC94" s="415">
        <v>14</v>
      </c>
      <c r="CD94" s="318">
        <f t="shared" si="292"/>
        <v>2</v>
      </c>
      <c r="CE94" s="211">
        <v>1</v>
      </c>
      <c r="CF94" s="344">
        <f t="shared" si="293"/>
        <v>14</v>
      </c>
      <c r="CG94" s="345">
        <f t="shared" si="294"/>
        <v>2</v>
      </c>
      <c r="CH94" s="216">
        <f t="shared" si="295"/>
        <v>1</v>
      </c>
      <c r="CI94" s="216">
        <f t="shared" si="296"/>
        <v>1</v>
      </c>
      <c r="CJ94" s="287">
        <v>11.87</v>
      </c>
      <c r="CK94" s="318">
        <f t="shared" si="297"/>
        <v>1</v>
      </c>
      <c r="CL94" s="211">
        <v>1</v>
      </c>
      <c r="CM94" s="336">
        <f t="shared" si="298"/>
        <v>11.87</v>
      </c>
      <c r="CN94" s="337">
        <f t="shared" si="299"/>
        <v>1</v>
      </c>
      <c r="CO94" s="212">
        <f t="shared" si="300"/>
        <v>1</v>
      </c>
      <c r="CP94" s="212">
        <f t="shared" si="301"/>
        <v>1</v>
      </c>
      <c r="CQ94" s="357">
        <f t="shared" si="302"/>
        <v>12.351818181818182</v>
      </c>
      <c r="CR94" s="402">
        <f>IF(CX94&gt;=10,30,BP94+BZ94+CG94+CN94)</f>
        <v>30</v>
      </c>
      <c r="CS94" s="56" t="str">
        <f t="shared" si="303"/>
        <v xml:space="preserve">ناجح(ة)  </v>
      </c>
      <c r="CT94" s="56">
        <f t="shared" si="304"/>
        <v>7</v>
      </c>
      <c r="CU94" s="60">
        <f t="shared" si="305"/>
        <v>1</v>
      </c>
      <c r="CV94" s="231" t="str">
        <f t="shared" si="306"/>
        <v xml:space="preserve">الدورة الأولى </v>
      </c>
      <c r="CW94" s="34" t="s">
        <v>63</v>
      </c>
      <c r="CX94" s="416">
        <f>(CQ94+AT94)/2</f>
        <v>10.977992424242423</v>
      </c>
      <c r="CY94" s="195">
        <f>IF(CX94&gt;=10,60,CR94+AU94)</f>
        <v>60</v>
      </c>
      <c r="CZ94" s="22" t="s">
        <v>63</v>
      </c>
      <c r="DA94" s="465" t="str">
        <f t="shared" si="307"/>
        <v xml:space="preserve">ناجح(ة)  </v>
      </c>
    </row>
    <row r="95" spans="2:105" s="20" customFormat="1" ht="14.1" customHeight="1">
      <c r="B95" s="27">
        <v>6</v>
      </c>
      <c r="C95" s="66" t="s">
        <v>125</v>
      </c>
      <c r="D95" s="66" t="s">
        <v>126</v>
      </c>
      <c r="E95" s="152"/>
      <c r="F95" s="137">
        <v>6</v>
      </c>
      <c r="G95" s="24" t="str">
        <f t="shared" si="246"/>
        <v xml:space="preserve">بوطفاس </v>
      </c>
      <c r="H95" s="24" t="str">
        <f t="shared" si="247"/>
        <v xml:space="preserve"> شعيب</v>
      </c>
      <c r="I95" s="9">
        <v>30.5</v>
      </c>
      <c r="J95" s="62">
        <f t="shared" si="248"/>
        <v>6</v>
      </c>
      <c r="K95" s="62">
        <v>1</v>
      </c>
      <c r="L95" s="14">
        <v>26</v>
      </c>
      <c r="M95" s="62">
        <f t="shared" si="249"/>
        <v>0</v>
      </c>
      <c r="N95" s="62">
        <v>1</v>
      </c>
      <c r="O95" s="7">
        <v>24</v>
      </c>
      <c r="P95" s="62">
        <f t="shared" si="250"/>
        <v>6</v>
      </c>
      <c r="Q95" s="62">
        <v>1</v>
      </c>
      <c r="R95" s="4">
        <f t="shared" si="251"/>
        <v>13.416666666666666</v>
      </c>
      <c r="S95" s="63">
        <f t="shared" si="252"/>
        <v>18</v>
      </c>
      <c r="T95" s="63">
        <f t="shared" si="253"/>
        <v>3</v>
      </c>
      <c r="U95" s="63">
        <f t="shared" si="254"/>
        <v>1</v>
      </c>
      <c r="V95" s="7">
        <v>26</v>
      </c>
      <c r="W95" s="62">
        <f t="shared" si="255"/>
        <v>5</v>
      </c>
      <c r="X95" s="62">
        <v>1</v>
      </c>
      <c r="Y95" s="10">
        <v>17.5</v>
      </c>
      <c r="Z95" s="62">
        <f t="shared" si="256"/>
        <v>0</v>
      </c>
      <c r="AA95" s="62">
        <v>1</v>
      </c>
      <c r="AB95" s="4">
        <f t="shared" si="257"/>
        <v>10.875</v>
      </c>
      <c r="AC95" s="64">
        <f t="shared" si="258"/>
        <v>9</v>
      </c>
      <c r="AD95" s="64">
        <f t="shared" si="259"/>
        <v>2</v>
      </c>
      <c r="AE95" s="64">
        <f t="shared" si="260"/>
        <v>1</v>
      </c>
      <c r="AF95" s="7">
        <v>8.75</v>
      </c>
      <c r="AG95" s="62">
        <f t="shared" si="261"/>
        <v>0</v>
      </c>
      <c r="AH95" s="62">
        <v>1</v>
      </c>
      <c r="AI95" s="4">
        <f t="shared" si="262"/>
        <v>8.75</v>
      </c>
      <c r="AJ95" s="64">
        <f t="shared" si="263"/>
        <v>0</v>
      </c>
      <c r="AK95" s="64">
        <f t="shared" si="264"/>
        <v>1</v>
      </c>
      <c r="AL95" s="64">
        <f t="shared" si="265"/>
        <v>1</v>
      </c>
      <c r="AM95" s="36">
        <v>10</v>
      </c>
      <c r="AN95" s="62">
        <f t="shared" si="266"/>
        <v>1</v>
      </c>
      <c r="AO95" s="62">
        <v>1</v>
      </c>
      <c r="AP95" s="4">
        <f t="shared" si="267"/>
        <v>10</v>
      </c>
      <c r="AQ95" s="64">
        <f t="shared" si="268"/>
        <v>1</v>
      </c>
      <c r="AR95" s="64">
        <f t="shared" si="269"/>
        <v>1</v>
      </c>
      <c r="AS95" s="64">
        <f t="shared" si="270"/>
        <v>1</v>
      </c>
      <c r="AT95" s="463">
        <f t="shared" si="271"/>
        <v>11.895833333333334</v>
      </c>
      <c r="AU95" s="65">
        <f>IF(AY95&gt;=10,30,AQ95+AJ95+AC95+S95)</f>
        <v>30</v>
      </c>
      <c r="AV95" s="400" t="str">
        <f t="shared" si="272"/>
        <v xml:space="preserve">ناجح  (ة)  </v>
      </c>
      <c r="AW95" s="59">
        <f t="shared" si="273"/>
        <v>4</v>
      </c>
      <c r="AX95" s="169" t="str">
        <f t="shared" si="274"/>
        <v xml:space="preserve">1 </v>
      </c>
      <c r="AY95" s="263">
        <f t="shared" si="308"/>
        <v>11.084280303030305</v>
      </c>
      <c r="AZ95" s="262" t="str">
        <f t="shared" si="309"/>
        <v xml:space="preserve">ناجح  (ة)  </v>
      </c>
      <c r="BA95" s="37" t="s">
        <v>63</v>
      </c>
      <c r="BB95" s="12"/>
      <c r="BC95" s="148">
        <v>6</v>
      </c>
      <c r="BD95" s="23" t="str">
        <f t="shared" si="277"/>
        <v xml:space="preserve">بوطفاس </v>
      </c>
      <c r="BE95" s="23" t="str">
        <f t="shared" si="278"/>
        <v xml:space="preserve"> شعيب</v>
      </c>
      <c r="BF95" s="412">
        <v>22.5</v>
      </c>
      <c r="BG95" s="318">
        <f t="shared" si="279"/>
        <v>6</v>
      </c>
      <c r="BH95" s="413">
        <v>1</v>
      </c>
      <c r="BI95" s="412">
        <v>19</v>
      </c>
      <c r="BJ95" s="318">
        <f t="shared" si="280"/>
        <v>0</v>
      </c>
      <c r="BK95" s="413">
        <v>1</v>
      </c>
      <c r="BL95" s="412">
        <v>20.75</v>
      </c>
      <c r="BM95" s="318">
        <f t="shared" si="281"/>
        <v>6</v>
      </c>
      <c r="BN95" s="215">
        <v>1</v>
      </c>
      <c r="BO95" s="358">
        <f t="shared" si="282"/>
        <v>10.375</v>
      </c>
      <c r="BP95" s="345">
        <f t="shared" si="283"/>
        <v>18</v>
      </c>
      <c r="BQ95" s="216">
        <f t="shared" si="284"/>
        <v>3</v>
      </c>
      <c r="BR95" s="216">
        <f t="shared" si="285"/>
        <v>1</v>
      </c>
      <c r="BS95" s="293">
        <v>15.75</v>
      </c>
      <c r="BT95" s="318">
        <f t="shared" si="286"/>
        <v>0</v>
      </c>
      <c r="BU95" s="413">
        <v>1</v>
      </c>
      <c r="BV95" s="412">
        <v>15</v>
      </c>
      <c r="BW95" s="211">
        <f t="shared" si="287"/>
        <v>4</v>
      </c>
      <c r="BX95" s="413">
        <v>1</v>
      </c>
      <c r="BY95" s="379">
        <f t="shared" si="288"/>
        <v>10.25</v>
      </c>
      <c r="BZ95" s="380">
        <f t="shared" si="289"/>
        <v>9</v>
      </c>
      <c r="CA95" s="216">
        <f t="shared" si="290"/>
        <v>2</v>
      </c>
      <c r="CB95" s="216">
        <f t="shared" si="291"/>
        <v>1</v>
      </c>
      <c r="CC95" s="415">
        <v>7.5</v>
      </c>
      <c r="CD95" s="318">
        <f t="shared" si="292"/>
        <v>0</v>
      </c>
      <c r="CE95" s="211">
        <v>1</v>
      </c>
      <c r="CF95" s="344">
        <f t="shared" si="293"/>
        <v>7.5</v>
      </c>
      <c r="CG95" s="345">
        <f t="shared" si="294"/>
        <v>0</v>
      </c>
      <c r="CH95" s="216">
        <f t="shared" si="295"/>
        <v>1</v>
      </c>
      <c r="CI95" s="216">
        <f t="shared" si="296"/>
        <v>1</v>
      </c>
      <c r="CJ95" s="287">
        <v>12.5</v>
      </c>
      <c r="CK95" s="318">
        <f t="shared" si="297"/>
        <v>1</v>
      </c>
      <c r="CL95" s="211">
        <v>1</v>
      </c>
      <c r="CM95" s="336">
        <f t="shared" si="298"/>
        <v>12.5</v>
      </c>
      <c r="CN95" s="337">
        <f t="shared" si="299"/>
        <v>1</v>
      </c>
      <c r="CO95" s="212">
        <f t="shared" si="300"/>
        <v>1</v>
      </c>
      <c r="CP95" s="212">
        <f t="shared" si="301"/>
        <v>1</v>
      </c>
      <c r="CQ95" s="357">
        <f t="shared" si="302"/>
        <v>10.272727272727273</v>
      </c>
      <c r="CR95" s="402">
        <f>IF(CX95&gt;=10,30,BP95+BZ95+CG95+CN95)</f>
        <v>30</v>
      </c>
      <c r="CS95" s="56" t="str">
        <f t="shared" si="303"/>
        <v xml:space="preserve">ناجح(ة)  </v>
      </c>
      <c r="CT95" s="56">
        <f t="shared" si="304"/>
        <v>7</v>
      </c>
      <c r="CU95" s="60">
        <f t="shared" si="305"/>
        <v>1</v>
      </c>
      <c r="CV95" s="231" t="str">
        <f t="shared" si="306"/>
        <v xml:space="preserve">الدورة الأولى </v>
      </c>
      <c r="CW95" s="34" t="s">
        <v>63</v>
      </c>
      <c r="CX95" s="416">
        <f>(CQ95+AT95)/2</f>
        <v>11.084280303030305</v>
      </c>
      <c r="CY95" s="195">
        <f>IF(CX95&gt;=10,60,CR95+AU95)</f>
        <v>60</v>
      </c>
      <c r="CZ95" s="22" t="s">
        <v>63</v>
      </c>
      <c r="DA95" s="465" t="str">
        <f t="shared" si="307"/>
        <v xml:space="preserve">ناجح(ة)  </v>
      </c>
    </row>
    <row r="96" spans="2:105" s="28" customFormat="1" ht="14.1" customHeight="1">
      <c r="B96" s="27">
        <v>7</v>
      </c>
      <c r="C96" s="132" t="s">
        <v>240</v>
      </c>
      <c r="D96" s="132" t="s">
        <v>204</v>
      </c>
      <c r="E96" s="152"/>
      <c r="F96" s="137">
        <v>7</v>
      </c>
      <c r="G96" s="24" t="str">
        <f t="shared" si="246"/>
        <v>بوعزيز</v>
      </c>
      <c r="H96" s="24" t="str">
        <f t="shared" si="247"/>
        <v>سهيلة</v>
      </c>
      <c r="I96" s="9">
        <v>18.25</v>
      </c>
      <c r="J96" s="62">
        <f t="shared" si="248"/>
        <v>0</v>
      </c>
      <c r="K96" s="62">
        <v>1</v>
      </c>
      <c r="L96" s="14">
        <v>15.75</v>
      </c>
      <c r="M96" s="62">
        <f t="shared" si="249"/>
        <v>0</v>
      </c>
      <c r="N96" s="62">
        <v>1</v>
      </c>
      <c r="O96" s="7">
        <v>24.5</v>
      </c>
      <c r="P96" s="62">
        <f t="shared" si="250"/>
        <v>6</v>
      </c>
      <c r="Q96" s="62">
        <v>1</v>
      </c>
      <c r="R96" s="4">
        <f t="shared" si="251"/>
        <v>9.75</v>
      </c>
      <c r="S96" s="63">
        <f t="shared" si="252"/>
        <v>6</v>
      </c>
      <c r="T96" s="63">
        <f t="shared" si="253"/>
        <v>3</v>
      </c>
      <c r="U96" s="63">
        <f t="shared" si="254"/>
        <v>1</v>
      </c>
      <c r="V96" s="7">
        <v>20</v>
      </c>
      <c r="W96" s="62">
        <f t="shared" si="255"/>
        <v>5</v>
      </c>
      <c r="X96" s="62">
        <v>1</v>
      </c>
      <c r="Y96" s="10">
        <v>20</v>
      </c>
      <c r="Z96" s="62">
        <f t="shared" si="256"/>
        <v>4</v>
      </c>
      <c r="AA96" s="62">
        <v>1</v>
      </c>
      <c r="AB96" s="4">
        <f t="shared" si="257"/>
        <v>10</v>
      </c>
      <c r="AC96" s="64">
        <f t="shared" si="258"/>
        <v>9</v>
      </c>
      <c r="AD96" s="64">
        <f t="shared" si="259"/>
        <v>2</v>
      </c>
      <c r="AE96" s="64">
        <f t="shared" si="260"/>
        <v>1</v>
      </c>
      <c r="AF96" s="7">
        <v>9</v>
      </c>
      <c r="AG96" s="62">
        <f t="shared" si="261"/>
        <v>0</v>
      </c>
      <c r="AH96" s="62">
        <v>1</v>
      </c>
      <c r="AI96" s="4">
        <f t="shared" si="262"/>
        <v>9</v>
      </c>
      <c r="AJ96" s="64">
        <f t="shared" si="263"/>
        <v>0</v>
      </c>
      <c r="AK96" s="64">
        <f t="shared" si="264"/>
        <v>1</v>
      </c>
      <c r="AL96" s="64">
        <f t="shared" si="265"/>
        <v>1</v>
      </c>
      <c r="AM96" s="36">
        <v>11.5</v>
      </c>
      <c r="AN96" s="62">
        <f t="shared" si="266"/>
        <v>1</v>
      </c>
      <c r="AO96" s="62">
        <v>1</v>
      </c>
      <c r="AP96" s="4">
        <f t="shared" si="267"/>
        <v>11.5</v>
      </c>
      <c r="AQ96" s="64">
        <f t="shared" si="268"/>
        <v>1</v>
      </c>
      <c r="AR96" s="64">
        <f t="shared" si="269"/>
        <v>1</v>
      </c>
      <c r="AS96" s="64">
        <f t="shared" si="270"/>
        <v>1</v>
      </c>
      <c r="AT96" s="463">
        <f t="shared" si="271"/>
        <v>9.9166666666666661</v>
      </c>
      <c r="AU96" s="65">
        <f>IF(AY96&gt;=10,30,AQ96+AJ96+AC96+S96)</f>
        <v>30</v>
      </c>
      <c r="AV96" s="400" t="str">
        <f t="shared" si="272"/>
        <v xml:space="preserve">مؤجل (ة) </v>
      </c>
      <c r="AW96" s="59">
        <f t="shared" si="273"/>
        <v>4</v>
      </c>
      <c r="AX96" s="169" t="str">
        <f t="shared" si="274"/>
        <v xml:space="preserve">1 </v>
      </c>
      <c r="AY96" s="263">
        <f t="shared" si="308"/>
        <v>11.117424242424242</v>
      </c>
      <c r="AZ96" s="262" t="str">
        <f t="shared" si="309"/>
        <v xml:space="preserve">ناجح  (ة)  </v>
      </c>
      <c r="BA96" s="37" t="s">
        <v>63</v>
      </c>
      <c r="BB96" s="12"/>
      <c r="BC96" s="113">
        <v>7</v>
      </c>
      <c r="BD96" s="30" t="str">
        <f t="shared" si="277"/>
        <v>بوعزيز</v>
      </c>
      <c r="BE96" s="30" t="str">
        <f t="shared" si="278"/>
        <v>سهيلة</v>
      </c>
      <c r="BF96" s="412">
        <v>29.5</v>
      </c>
      <c r="BG96" s="318">
        <f t="shared" si="279"/>
        <v>6</v>
      </c>
      <c r="BH96" s="413">
        <v>1</v>
      </c>
      <c r="BI96" s="412">
        <v>20</v>
      </c>
      <c r="BJ96" s="318">
        <f t="shared" si="280"/>
        <v>6</v>
      </c>
      <c r="BK96" s="413">
        <v>1</v>
      </c>
      <c r="BL96" s="412">
        <v>14</v>
      </c>
      <c r="BM96" s="318">
        <f t="shared" si="281"/>
        <v>0</v>
      </c>
      <c r="BN96" s="215">
        <v>1</v>
      </c>
      <c r="BO96" s="358">
        <f t="shared" si="282"/>
        <v>10.583333333333334</v>
      </c>
      <c r="BP96" s="345">
        <f t="shared" si="283"/>
        <v>18</v>
      </c>
      <c r="BQ96" s="216">
        <f t="shared" si="284"/>
        <v>3</v>
      </c>
      <c r="BR96" s="216">
        <f t="shared" si="285"/>
        <v>1</v>
      </c>
      <c r="BS96" s="293">
        <v>30.5</v>
      </c>
      <c r="BT96" s="318">
        <f t="shared" si="286"/>
        <v>5</v>
      </c>
      <c r="BU96" s="413">
        <v>1</v>
      </c>
      <c r="BV96" s="412">
        <v>15</v>
      </c>
      <c r="BW96" s="211">
        <f t="shared" si="287"/>
        <v>4</v>
      </c>
      <c r="BX96" s="413">
        <v>1</v>
      </c>
      <c r="BY96" s="379">
        <f t="shared" si="288"/>
        <v>15.166666666666666</v>
      </c>
      <c r="BZ96" s="380">
        <f t="shared" si="289"/>
        <v>9</v>
      </c>
      <c r="CA96" s="216">
        <f t="shared" si="290"/>
        <v>2</v>
      </c>
      <c r="CB96" s="216">
        <f t="shared" si="291"/>
        <v>1</v>
      </c>
      <c r="CC96" s="415">
        <v>13.5</v>
      </c>
      <c r="CD96" s="318">
        <f t="shared" si="292"/>
        <v>2</v>
      </c>
      <c r="CE96" s="211">
        <v>1</v>
      </c>
      <c r="CF96" s="344">
        <f t="shared" si="293"/>
        <v>13.5</v>
      </c>
      <c r="CG96" s="345">
        <f t="shared" si="294"/>
        <v>2</v>
      </c>
      <c r="CH96" s="216">
        <f t="shared" si="295"/>
        <v>1</v>
      </c>
      <c r="CI96" s="216">
        <f t="shared" si="296"/>
        <v>1</v>
      </c>
      <c r="CJ96" s="287">
        <v>13</v>
      </c>
      <c r="CK96" s="318">
        <f t="shared" si="297"/>
        <v>1</v>
      </c>
      <c r="CL96" s="211">
        <v>1</v>
      </c>
      <c r="CM96" s="336">
        <f t="shared" si="298"/>
        <v>13</v>
      </c>
      <c r="CN96" s="337">
        <f t="shared" si="299"/>
        <v>1</v>
      </c>
      <c r="CO96" s="212">
        <f t="shared" si="300"/>
        <v>1</v>
      </c>
      <c r="CP96" s="212">
        <f t="shared" si="301"/>
        <v>1</v>
      </c>
      <c r="CQ96" s="357">
        <f t="shared" si="302"/>
        <v>12.318181818181818</v>
      </c>
      <c r="CR96" s="402">
        <f>IF(CX96&gt;=10,30,BP96+BZ96+CG96+CN96)</f>
        <v>30</v>
      </c>
      <c r="CS96" s="56" t="str">
        <f t="shared" si="303"/>
        <v xml:space="preserve">ناجح(ة)  </v>
      </c>
      <c r="CT96" s="56">
        <f t="shared" si="304"/>
        <v>7</v>
      </c>
      <c r="CU96" s="60">
        <f t="shared" si="305"/>
        <v>1</v>
      </c>
      <c r="CV96" s="231" t="str">
        <f t="shared" si="306"/>
        <v xml:space="preserve">الدورة الأولى </v>
      </c>
      <c r="CW96" s="34" t="s">
        <v>63</v>
      </c>
      <c r="CX96" s="416">
        <f>(CQ96+AT96)/2</f>
        <v>11.117424242424242</v>
      </c>
      <c r="CY96" s="195">
        <f>IF(CX96&gt;=10,60,CR96+AU96)</f>
        <v>60</v>
      </c>
      <c r="CZ96" s="29" t="s">
        <v>63</v>
      </c>
      <c r="DA96" s="465" t="str">
        <f t="shared" si="307"/>
        <v xml:space="preserve">ناجح(ة)  </v>
      </c>
    </row>
    <row r="97" spans="1:105" s="20" customFormat="1" ht="14.1" customHeight="1">
      <c r="B97" s="27">
        <v>8</v>
      </c>
      <c r="C97" s="66" t="s">
        <v>170</v>
      </c>
      <c r="D97" s="66" t="s">
        <v>171</v>
      </c>
      <c r="E97" s="152"/>
      <c r="F97" s="137">
        <v>8</v>
      </c>
      <c r="G97" s="24" t="str">
        <f t="shared" si="246"/>
        <v xml:space="preserve">بومشطة </v>
      </c>
      <c r="H97" s="24" t="str">
        <f t="shared" si="247"/>
        <v xml:space="preserve"> وحيد</v>
      </c>
      <c r="I97" s="9">
        <v>15</v>
      </c>
      <c r="J97" s="62">
        <f t="shared" si="248"/>
        <v>0</v>
      </c>
      <c r="K97" s="62">
        <v>1</v>
      </c>
      <c r="L97" s="14">
        <v>17.75</v>
      </c>
      <c r="M97" s="62">
        <f t="shared" si="249"/>
        <v>0</v>
      </c>
      <c r="N97" s="62">
        <v>1</v>
      </c>
      <c r="O97" s="7">
        <v>14</v>
      </c>
      <c r="P97" s="62">
        <f t="shared" si="250"/>
        <v>0</v>
      </c>
      <c r="Q97" s="62">
        <v>1</v>
      </c>
      <c r="R97" s="4">
        <f t="shared" si="251"/>
        <v>7.791666666666667</v>
      </c>
      <c r="S97" s="63">
        <f t="shared" si="252"/>
        <v>0</v>
      </c>
      <c r="T97" s="63">
        <f t="shared" si="253"/>
        <v>3</v>
      </c>
      <c r="U97" s="63">
        <f t="shared" si="254"/>
        <v>1</v>
      </c>
      <c r="V97" s="7">
        <v>11.75</v>
      </c>
      <c r="W97" s="62">
        <f t="shared" si="255"/>
        <v>0</v>
      </c>
      <c r="X97" s="62">
        <v>1</v>
      </c>
      <c r="Y97" s="10">
        <v>14.25</v>
      </c>
      <c r="Z97" s="62">
        <f t="shared" si="256"/>
        <v>0</v>
      </c>
      <c r="AA97" s="62">
        <v>1</v>
      </c>
      <c r="AB97" s="4">
        <f t="shared" si="257"/>
        <v>6.5</v>
      </c>
      <c r="AC97" s="64">
        <f t="shared" si="258"/>
        <v>0</v>
      </c>
      <c r="AD97" s="64">
        <f t="shared" si="259"/>
        <v>2</v>
      </c>
      <c r="AE97" s="64">
        <f t="shared" si="260"/>
        <v>1</v>
      </c>
      <c r="AF97" s="7">
        <v>7.25</v>
      </c>
      <c r="AG97" s="62">
        <f t="shared" si="261"/>
        <v>0</v>
      </c>
      <c r="AH97" s="62">
        <v>1</v>
      </c>
      <c r="AI97" s="4">
        <f t="shared" si="262"/>
        <v>7.25</v>
      </c>
      <c r="AJ97" s="64">
        <f t="shared" si="263"/>
        <v>0</v>
      </c>
      <c r="AK97" s="64">
        <f t="shared" si="264"/>
        <v>1</v>
      </c>
      <c r="AL97" s="64">
        <f t="shared" si="265"/>
        <v>1</v>
      </c>
      <c r="AM97" s="36">
        <v>9</v>
      </c>
      <c r="AN97" s="62">
        <f t="shared" si="266"/>
        <v>0</v>
      </c>
      <c r="AO97" s="62">
        <v>1</v>
      </c>
      <c r="AP97" s="4">
        <f t="shared" si="267"/>
        <v>9</v>
      </c>
      <c r="AQ97" s="64">
        <f t="shared" si="268"/>
        <v>0</v>
      </c>
      <c r="AR97" s="64">
        <f t="shared" si="269"/>
        <v>1</v>
      </c>
      <c r="AS97" s="64">
        <f t="shared" si="270"/>
        <v>1</v>
      </c>
      <c r="AT97" s="191">
        <f t="shared" si="271"/>
        <v>7.416666666666667</v>
      </c>
      <c r="AU97" s="65">
        <f>IF(AY97&gt;=10,30,AQ97+AJ97+AC97+S97)</f>
        <v>0</v>
      </c>
      <c r="AV97" s="400" t="str">
        <f t="shared" si="272"/>
        <v xml:space="preserve">مؤجل (ة) </v>
      </c>
      <c r="AW97" s="59">
        <f t="shared" si="273"/>
        <v>4</v>
      </c>
      <c r="AX97" s="169" t="str">
        <f t="shared" si="274"/>
        <v xml:space="preserve">1 </v>
      </c>
      <c r="AY97" s="263">
        <f t="shared" si="308"/>
        <v>8.7310606060606055</v>
      </c>
      <c r="AZ97" s="262" t="str">
        <f t="shared" si="309"/>
        <v xml:space="preserve">مؤجل (ة) </v>
      </c>
      <c r="BA97" s="37" t="s">
        <v>63</v>
      </c>
      <c r="BB97" s="12"/>
      <c r="BC97" s="148">
        <v>8</v>
      </c>
      <c r="BD97" s="23" t="str">
        <f t="shared" si="277"/>
        <v xml:space="preserve">بومشطة </v>
      </c>
      <c r="BE97" s="23" t="str">
        <f t="shared" si="278"/>
        <v xml:space="preserve"> وحيد</v>
      </c>
      <c r="BF97" s="412">
        <v>21</v>
      </c>
      <c r="BG97" s="318">
        <f t="shared" si="279"/>
        <v>6</v>
      </c>
      <c r="BH97" s="413">
        <v>1</v>
      </c>
      <c r="BI97" s="412">
        <v>19</v>
      </c>
      <c r="BJ97" s="318">
        <f t="shared" si="280"/>
        <v>0</v>
      </c>
      <c r="BK97" s="413">
        <v>1</v>
      </c>
      <c r="BL97" s="412">
        <v>17.25</v>
      </c>
      <c r="BM97" s="318">
        <f t="shared" si="281"/>
        <v>0</v>
      </c>
      <c r="BN97" s="215">
        <v>1</v>
      </c>
      <c r="BO97" s="358">
        <f t="shared" si="282"/>
        <v>9.5416666666666661</v>
      </c>
      <c r="BP97" s="345">
        <f t="shared" si="283"/>
        <v>6</v>
      </c>
      <c r="BQ97" s="216">
        <f t="shared" si="284"/>
        <v>3</v>
      </c>
      <c r="BR97" s="216">
        <f t="shared" si="285"/>
        <v>1</v>
      </c>
      <c r="BS97" s="293">
        <v>17.5</v>
      </c>
      <c r="BT97" s="318">
        <f t="shared" si="286"/>
        <v>0</v>
      </c>
      <c r="BU97" s="413">
        <v>1</v>
      </c>
      <c r="BV97" s="412">
        <v>14.25</v>
      </c>
      <c r="BW97" s="211">
        <f t="shared" si="287"/>
        <v>4</v>
      </c>
      <c r="BX97" s="413">
        <v>1</v>
      </c>
      <c r="BY97" s="379">
        <f t="shared" si="288"/>
        <v>10.583333333333334</v>
      </c>
      <c r="BZ97" s="380">
        <f t="shared" si="289"/>
        <v>9</v>
      </c>
      <c r="CA97" s="216">
        <f t="shared" si="290"/>
        <v>2</v>
      </c>
      <c r="CB97" s="216">
        <f t="shared" si="291"/>
        <v>1</v>
      </c>
      <c r="CC97" s="415">
        <v>8.5</v>
      </c>
      <c r="CD97" s="318">
        <f t="shared" si="292"/>
        <v>0</v>
      </c>
      <c r="CE97" s="211">
        <v>1</v>
      </c>
      <c r="CF97" s="344">
        <f t="shared" si="293"/>
        <v>8.5</v>
      </c>
      <c r="CG97" s="345">
        <f t="shared" si="294"/>
        <v>0</v>
      </c>
      <c r="CH97" s="216">
        <f t="shared" si="295"/>
        <v>1</v>
      </c>
      <c r="CI97" s="216">
        <f t="shared" si="296"/>
        <v>1</v>
      </c>
      <c r="CJ97" s="287">
        <v>13</v>
      </c>
      <c r="CK97" s="318">
        <f t="shared" si="297"/>
        <v>1</v>
      </c>
      <c r="CL97" s="211">
        <v>1</v>
      </c>
      <c r="CM97" s="336">
        <f t="shared" si="298"/>
        <v>13</v>
      </c>
      <c r="CN97" s="337">
        <f t="shared" si="299"/>
        <v>1</v>
      </c>
      <c r="CO97" s="212">
        <f t="shared" si="300"/>
        <v>1</v>
      </c>
      <c r="CP97" s="212">
        <f t="shared" si="301"/>
        <v>1</v>
      </c>
      <c r="CQ97" s="401">
        <f t="shared" si="302"/>
        <v>10.045454545454545</v>
      </c>
      <c r="CR97" s="402">
        <f>IF(CX97&gt;=10,30,BP97+BZ97+CG97+CN97)</f>
        <v>16</v>
      </c>
      <c r="CS97" s="56" t="str">
        <f t="shared" si="303"/>
        <v xml:space="preserve">ناجح(ة)  </v>
      </c>
      <c r="CT97" s="56">
        <f t="shared" si="304"/>
        <v>7</v>
      </c>
      <c r="CU97" s="60">
        <f t="shared" si="305"/>
        <v>1</v>
      </c>
      <c r="CV97" s="231" t="str">
        <f t="shared" si="306"/>
        <v xml:space="preserve">الدورة الأولى </v>
      </c>
      <c r="CW97" s="34" t="s">
        <v>63</v>
      </c>
      <c r="CX97" s="416">
        <f>(CQ97+AT97)/2</f>
        <v>8.7310606060606055</v>
      </c>
      <c r="CY97" s="195">
        <f>IF(CX97&gt;=10,60,CR97+AU97)</f>
        <v>16</v>
      </c>
      <c r="CZ97" s="22" t="s">
        <v>63</v>
      </c>
      <c r="DA97" s="465" t="str">
        <f t="shared" si="307"/>
        <v xml:space="preserve">مؤجل (ة) </v>
      </c>
    </row>
    <row r="98" spans="1:105" s="45" customFormat="1" ht="14.1" customHeight="1">
      <c r="A98" s="1"/>
      <c r="B98" s="27">
        <v>9</v>
      </c>
      <c r="C98" s="66" t="s">
        <v>272</v>
      </c>
      <c r="D98" s="66" t="s">
        <v>41</v>
      </c>
      <c r="E98" s="152"/>
      <c r="F98" s="137">
        <v>9</v>
      </c>
      <c r="G98" s="24" t="str">
        <f t="shared" si="246"/>
        <v>حجاج</v>
      </c>
      <c r="H98" s="24" t="str">
        <f t="shared" si="247"/>
        <v>شيماء</v>
      </c>
      <c r="I98" s="9">
        <v>19.25</v>
      </c>
      <c r="J98" s="62">
        <f t="shared" si="248"/>
        <v>0</v>
      </c>
      <c r="K98" s="62">
        <v>1</v>
      </c>
      <c r="L98" s="14">
        <v>27.5</v>
      </c>
      <c r="M98" s="62">
        <f t="shared" si="249"/>
        <v>0</v>
      </c>
      <c r="N98" s="62">
        <v>1</v>
      </c>
      <c r="O98" s="7">
        <v>28</v>
      </c>
      <c r="P98" s="62">
        <f t="shared" si="250"/>
        <v>6</v>
      </c>
      <c r="Q98" s="62">
        <v>1</v>
      </c>
      <c r="R98" s="4">
        <f t="shared" si="251"/>
        <v>12.458333333333334</v>
      </c>
      <c r="S98" s="63">
        <f t="shared" si="252"/>
        <v>18</v>
      </c>
      <c r="T98" s="63">
        <f t="shared" si="253"/>
        <v>3</v>
      </c>
      <c r="U98" s="63">
        <f t="shared" si="254"/>
        <v>1</v>
      </c>
      <c r="V98" s="7">
        <v>20</v>
      </c>
      <c r="W98" s="62">
        <f t="shared" si="255"/>
        <v>5</v>
      </c>
      <c r="X98" s="62">
        <v>1</v>
      </c>
      <c r="Y98" s="10">
        <v>22.5</v>
      </c>
      <c r="Z98" s="62">
        <f t="shared" si="256"/>
        <v>4</v>
      </c>
      <c r="AA98" s="62">
        <v>1</v>
      </c>
      <c r="AB98" s="4">
        <f t="shared" si="257"/>
        <v>10.625</v>
      </c>
      <c r="AC98" s="64">
        <f t="shared" si="258"/>
        <v>9</v>
      </c>
      <c r="AD98" s="64">
        <f t="shared" si="259"/>
        <v>2</v>
      </c>
      <c r="AE98" s="64">
        <f t="shared" si="260"/>
        <v>1</v>
      </c>
      <c r="AF98" s="7">
        <v>9.25</v>
      </c>
      <c r="AG98" s="62">
        <f t="shared" si="261"/>
        <v>0</v>
      </c>
      <c r="AH98" s="62">
        <v>1</v>
      </c>
      <c r="AI98" s="4">
        <f t="shared" si="262"/>
        <v>9.25</v>
      </c>
      <c r="AJ98" s="64">
        <f t="shared" si="263"/>
        <v>0</v>
      </c>
      <c r="AK98" s="64">
        <f t="shared" si="264"/>
        <v>1</v>
      </c>
      <c r="AL98" s="64">
        <f t="shared" si="265"/>
        <v>1</v>
      </c>
      <c r="AM98" s="128">
        <v>8.5</v>
      </c>
      <c r="AN98" s="62">
        <f t="shared" si="266"/>
        <v>0</v>
      </c>
      <c r="AO98" s="62">
        <v>1</v>
      </c>
      <c r="AP98" s="4">
        <f t="shared" si="267"/>
        <v>8.5</v>
      </c>
      <c r="AQ98" s="64">
        <f t="shared" si="268"/>
        <v>0</v>
      </c>
      <c r="AR98" s="64">
        <f t="shared" si="269"/>
        <v>1</v>
      </c>
      <c r="AS98" s="64">
        <f t="shared" si="270"/>
        <v>1</v>
      </c>
      <c r="AT98" s="463">
        <f t="shared" si="271"/>
        <v>11.25</v>
      </c>
      <c r="AU98" s="65">
        <f>IF(AY98&gt;=10,30,AQ98+AJ98+AC98+S98)</f>
        <v>30</v>
      </c>
      <c r="AV98" s="400" t="str">
        <f t="shared" si="272"/>
        <v xml:space="preserve">ناجح  (ة)  </v>
      </c>
      <c r="AW98" s="59">
        <f t="shared" si="273"/>
        <v>4</v>
      </c>
      <c r="AX98" s="169" t="str">
        <f t="shared" si="274"/>
        <v xml:space="preserve">1 </v>
      </c>
      <c r="AY98" s="263">
        <f t="shared" si="308"/>
        <v>11.306818181818182</v>
      </c>
      <c r="AZ98" s="262" t="str">
        <f t="shared" si="309"/>
        <v xml:space="preserve">ناجح  (ة)  </v>
      </c>
      <c r="BA98" s="126" t="s">
        <v>63</v>
      </c>
      <c r="BB98" s="12"/>
      <c r="BC98" s="148">
        <v>10</v>
      </c>
      <c r="BD98" s="124" t="str">
        <f t="shared" si="277"/>
        <v>حجاج</v>
      </c>
      <c r="BE98" s="124" t="str">
        <f t="shared" si="278"/>
        <v>شيماء</v>
      </c>
      <c r="BF98" s="412">
        <v>24.5</v>
      </c>
      <c r="BG98" s="318">
        <f t="shared" si="279"/>
        <v>6</v>
      </c>
      <c r="BH98" s="413">
        <v>1</v>
      </c>
      <c r="BI98" s="412">
        <v>19</v>
      </c>
      <c r="BJ98" s="318">
        <f t="shared" si="280"/>
        <v>0</v>
      </c>
      <c r="BK98" s="413">
        <v>1</v>
      </c>
      <c r="BL98" s="412">
        <v>20</v>
      </c>
      <c r="BM98" s="318">
        <f t="shared" si="281"/>
        <v>6</v>
      </c>
      <c r="BN98" s="215">
        <v>1</v>
      </c>
      <c r="BO98" s="358">
        <f t="shared" si="282"/>
        <v>10.583333333333334</v>
      </c>
      <c r="BP98" s="345">
        <f t="shared" si="283"/>
        <v>18</v>
      </c>
      <c r="BQ98" s="216">
        <f t="shared" si="284"/>
        <v>3</v>
      </c>
      <c r="BR98" s="216">
        <f t="shared" si="285"/>
        <v>1</v>
      </c>
      <c r="BS98" s="293">
        <v>24.75</v>
      </c>
      <c r="BT98" s="318">
        <f t="shared" si="286"/>
        <v>5</v>
      </c>
      <c r="BU98" s="413">
        <v>1</v>
      </c>
      <c r="BV98" s="412">
        <v>14.75</v>
      </c>
      <c r="BW98" s="211">
        <f t="shared" si="287"/>
        <v>4</v>
      </c>
      <c r="BX98" s="413">
        <v>1</v>
      </c>
      <c r="BY98" s="379">
        <f t="shared" si="288"/>
        <v>13.166666666666666</v>
      </c>
      <c r="BZ98" s="380">
        <f t="shared" si="289"/>
        <v>9</v>
      </c>
      <c r="CA98" s="216">
        <f t="shared" si="290"/>
        <v>2</v>
      </c>
      <c r="CB98" s="216">
        <f t="shared" si="291"/>
        <v>1</v>
      </c>
      <c r="CC98" s="415">
        <v>12.25</v>
      </c>
      <c r="CD98" s="318">
        <f t="shared" si="292"/>
        <v>2</v>
      </c>
      <c r="CE98" s="211">
        <v>1</v>
      </c>
      <c r="CF98" s="344">
        <f t="shared" si="293"/>
        <v>12.25</v>
      </c>
      <c r="CG98" s="345">
        <f t="shared" si="294"/>
        <v>2</v>
      </c>
      <c r="CH98" s="216">
        <f t="shared" si="295"/>
        <v>1</v>
      </c>
      <c r="CI98" s="216">
        <f t="shared" si="296"/>
        <v>1</v>
      </c>
      <c r="CJ98" s="287">
        <v>9.75</v>
      </c>
      <c r="CK98" s="318">
        <f t="shared" si="297"/>
        <v>0</v>
      </c>
      <c r="CL98" s="211">
        <v>1</v>
      </c>
      <c r="CM98" s="336">
        <f t="shared" si="298"/>
        <v>9.75</v>
      </c>
      <c r="CN98" s="337">
        <f t="shared" si="299"/>
        <v>0</v>
      </c>
      <c r="CO98" s="212">
        <f t="shared" si="300"/>
        <v>1</v>
      </c>
      <c r="CP98" s="212">
        <f t="shared" si="301"/>
        <v>1</v>
      </c>
      <c r="CQ98" s="357">
        <f t="shared" si="302"/>
        <v>11.363636363636363</v>
      </c>
      <c r="CR98" s="402">
        <f>IF(CX98&gt;=10,30,BP98+BZ98+CG98+CN98)</f>
        <v>30</v>
      </c>
      <c r="CS98" s="56" t="str">
        <f t="shared" si="303"/>
        <v xml:space="preserve">ناجح(ة)  </v>
      </c>
      <c r="CT98" s="56">
        <f t="shared" si="304"/>
        <v>7</v>
      </c>
      <c r="CU98" s="60">
        <f t="shared" si="305"/>
        <v>1</v>
      </c>
      <c r="CV98" s="231" t="str">
        <f t="shared" si="306"/>
        <v xml:space="preserve">الدورة الأولى </v>
      </c>
      <c r="CW98" s="34" t="s">
        <v>63</v>
      </c>
      <c r="CX98" s="416">
        <f>(CQ98+AT98)/2</f>
        <v>11.306818181818182</v>
      </c>
      <c r="CY98" s="195">
        <f>IF(CX98&gt;=10,60,CR98+AU98)</f>
        <v>60</v>
      </c>
      <c r="CZ98" s="125" t="s">
        <v>63</v>
      </c>
      <c r="DA98" s="465" t="str">
        <f t="shared" si="307"/>
        <v xml:space="preserve">ناجح(ة)  </v>
      </c>
    </row>
    <row r="99" spans="1:105" s="20" customFormat="1" ht="14.1" customHeight="1">
      <c r="B99" s="27">
        <v>10</v>
      </c>
      <c r="C99" s="66" t="s">
        <v>172</v>
      </c>
      <c r="D99" s="66" t="s">
        <v>173</v>
      </c>
      <c r="E99" s="152"/>
      <c r="F99" s="137">
        <v>10</v>
      </c>
      <c r="G99" s="24" t="str">
        <f t="shared" si="246"/>
        <v xml:space="preserve">حفاف </v>
      </c>
      <c r="H99" s="24" t="str">
        <f t="shared" si="247"/>
        <v>بثينة</v>
      </c>
      <c r="I99" s="9">
        <v>27</v>
      </c>
      <c r="J99" s="62">
        <f t="shared" si="248"/>
        <v>6</v>
      </c>
      <c r="K99" s="62">
        <v>1</v>
      </c>
      <c r="L99" s="14">
        <v>30</v>
      </c>
      <c r="M99" s="62">
        <f t="shared" si="249"/>
        <v>0</v>
      </c>
      <c r="N99" s="62">
        <v>1</v>
      </c>
      <c r="O99" s="7">
        <v>29.5</v>
      </c>
      <c r="P99" s="62">
        <f t="shared" si="250"/>
        <v>6</v>
      </c>
      <c r="Q99" s="62">
        <v>1</v>
      </c>
      <c r="R99" s="4">
        <f t="shared" si="251"/>
        <v>14.416666666666666</v>
      </c>
      <c r="S99" s="63">
        <f t="shared" si="252"/>
        <v>18</v>
      </c>
      <c r="T99" s="63">
        <f t="shared" si="253"/>
        <v>3</v>
      </c>
      <c r="U99" s="63">
        <f t="shared" si="254"/>
        <v>1</v>
      </c>
      <c r="V99" s="7">
        <v>24</v>
      </c>
      <c r="W99" s="62">
        <f t="shared" si="255"/>
        <v>5</v>
      </c>
      <c r="X99" s="62">
        <v>1</v>
      </c>
      <c r="Y99" s="10">
        <v>24.5</v>
      </c>
      <c r="Z99" s="62">
        <f t="shared" si="256"/>
        <v>4</v>
      </c>
      <c r="AA99" s="62">
        <v>1</v>
      </c>
      <c r="AB99" s="4">
        <f t="shared" si="257"/>
        <v>12.125</v>
      </c>
      <c r="AC99" s="64">
        <f t="shared" si="258"/>
        <v>9</v>
      </c>
      <c r="AD99" s="64">
        <f t="shared" si="259"/>
        <v>2</v>
      </c>
      <c r="AE99" s="64">
        <f t="shared" si="260"/>
        <v>1</v>
      </c>
      <c r="AF99" s="7">
        <v>13.75</v>
      </c>
      <c r="AG99" s="62">
        <f t="shared" si="261"/>
        <v>2</v>
      </c>
      <c r="AH99" s="62">
        <v>1</v>
      </c>
      <c r="AI99" s="4">
        <f t="shared" si="262"/>
        <v>13.75</v>
      </c>
      <c r="AJ99" s="64">
        <f t="shared" si="263"/>
        <v>2</v>
      </c>
      <c r="AK99" s="64">
        <f t="shared" si="264"/>
        <v>1</v>
      </c>
      <c r="AL99" s="64">
        <f t="shared" si="265"/>
        <v>1</v>
      </c>
      <c r="AM99" s="36">
        <v>15</v>
      </c>
      <c r="AN99" s="62">
        <f t="shared" si="266"/>
        <v>1</v>
      </c>
      <c r="AO99" s="62">
        <v>1</v>
      </c>
      <c r="AP99" s="4">
        <f t="shared" si="267"/>
        <v>15</v>
      </c>
      <c r="AQ99" s="64">
        <f t="shared" si="268"/>
        <v>1</v>
      </c>
      <c r="AR99" s="64">
        <f t="shared" si="269"/>
        <v>1</v>
      </c>
      <c r="AS99" s="64">
        <f t="shared" si="270"/>
        <v>1</v>
      </c>
      <c r="AT99" s="463">
        <f t="shared" si="271"/>
        <v>13.645833333333334</v>
      </c>
      <c r="AU99" s="65">
        <f>IF(AY99&gt;=10,30,AQ99+AJ99+AC99+S99)</f>
        <v>30</v>
      </c>
      <c r="AV99" s="400" t="str">
        <f t="shared" si="272"/>
        <v xml:space="preserve">ناجح  (ة)  </v>
      </c>
      <c r="AW99" s="59">
        <f t="shared" si="273"/>
        <v>4</v>
      </c>
      <c r="AX99" s="169" t="str">
        <f t="shared" si="274"/>
        <v xml:space="preserve">1 </v>
      </c>
      <c r="AY99" s="263">
        <f t="shared" si="308"/>
        <v>13.402462121212121</v>
      </c>
      <c r="AZ99" s="262" t="str">
        <f t="shared" si="309"/>
        <v xml:space="preserve">ناجح  (ة)  </v>
      </c>
      <c r="BA99" s="37" t="s">
        <v>63</v>
      </c>
      <c r="BB99" s="12"/>
      <c r="BC99" s="113">
        <v>11</v>
      </c>
      <c r="BD99" s="23" t="str">
        <f t="shared" si="277"/>
        <v xml:space="preserve">حفاف </v>
      </c>
      <c r="BE99" s="23" t="str">
        <f t="shared" si="278"/>
        <v>بثينة</v>
      </c>
      <c r="BF99" s="412">
        <v>34.5</v>
      </c>
      <c r="BG99" s="318">
        <f t="shared" si="279"/>
        <v>6</v>
      </c>
      <c r="BH99" s="413">
        <v>1</v>
      </c>
      <c r="BI99" s="412">
        <v>15</v>
      </c>
      <c r="BJ99" s="318">
        <f t="shared" si="280"/>
        <v>0</v>
      </c>
      <c r="BK99" s="413">
        <v>1</v>
      </c>
      <c r="BL99" s="412">
        <v>28</v>
      </c>
      <c r="BM99" s="318">
        <f t="shared" si="281"/>
        <v>6</v>
      </c>
      <c r="BN99" s="215">
        <v>1</v>
      </c>
      <c r="BO99" s="358">
        <f t="shared" si="282"/>
        <v>12.916666666666666</v>
      </c>
      <c r="BP99" s="345">
        <f t="shared" si="283"/>
        <v>18</v>
      </c>
      <c r="BQ99" s="216">
        <f t="shared" si="284"/>
        <v>3</v>
      </c>
      <c r="BR99" s="216">
        <f t="shared" si="285"/>
        <v>1</v>
      </c>
      <c r="BS99" s="293">
        <v>20</v>
      </c>
      <c r="BT99" s="318">
        <f t="shared" si="286"/>
        <v>5</v>
      </c>
      <c r="BU99" s="413">
        <v>1</v>
      </c>
      <c r="BV99" s="412">
        <v>16</v>
      </c>
      <c r="BW99" s="211">
        <f t="shared" si="287"/>
        <v>4</v>
      </c>
      <c r="BX99" s="413">
        <v>1</v>
      </c>
      <c r="BY99" s="379">
        <f t="shared" si="288"/>
        <v>12</v>
      </c>
      <c r="BZ99" s="380">
        <f t="shared" si="289"/>
        <v>9</v>
      </c>
      <c r="CA99" s="216">
        <f t="shared" si="290"/>
        <v>2</v>
      </c>
      <c r="CB99" s="216">
        <f t="shared" si="291"/>
        <v>1</v>
      </c>
      <c r="CC99" s="415">
        <v>16</v>
      </c>
      <c r="CD99" s="318">
        <f t="shared" si="292"/>
        <v>2</v>
      </c>
      <c r="CE99" s="211">
        <v>1</v>
      </c>
      <c r="CF99" s="344">
        <f t="shared" si="293"/>
        <v>16</v>
      </c>
      <c r="CG99" s="345">
        <f t="shared" si="294"/>
        <v>2</v>
      </c>
      <c r="CH99" s="216">
        <f t="shared" si="295"/>
        <v>1</v>
      </c>
      <c r="CI99" s="216">
        <f t="shared" si="296"/>
        <v>1</v>
      </c>
      <c r="CJ99" s="287">
        <v>15.25</v>
      </c>
      <c r="CK99" s="318">
        <f t="shared" si="297"/>
        <v>1</v>
      </c>
      <c r="CL99" s="211">
        <v>1</v>
      </c>
      <c r="CM99" s="336">
        <f t="shared" si="298"/>
        <v>15.25</v>
      </c>
      <c r="CN99" s="337">
        <f t="shared" si="299"/>
        <v>1</v>
      </c>
      <c r="CO99" s="212">
        <f t="shared" si="300"/>
        <v>1</v>
      </c>
      <c r="CP99" s="212">
        <f t="shared" si="301"/>
        <v>1</v>
      </c>
      <c r="CQ99" s="357">
        <f t="shared" si="302"/>
        <v>13.159090909090908</v>
      </c>
      <c r="CR99" s="402">
        <f>IF(CX99&gt;=10,30,BP99+BZ99+CG99+CN99)</f>
        <v>30</v>
      </c>
      <c r="CS99" s="56" t="str">
        <f t="shared" si="303"/>
        <v xml:space="preserve">ناجح(ة)  </v>
      </c>
      <c r="CT99" s="56">
        <f t="shared" si="304"/>
        <v>7</v>
      </c>
      <c r="CU99" s="60">
        <f t="shared" si="305"/>
        <v>1</v>
      </c>
      <c r="CV99" s="231" t="str">
        <f t="shared" si="306"/>
        <v xml:space="preserve">الدورة الأولى </v>
      </c>
      <c r="CW99" s="34" t="s">
        <v>63</v>
      </c>
      <c r="CX99" s="416">
        <f>(CQ99+AT99)/2</f>
        <v>13.402462121212121</v>
      </c>
      <c r="CY99" s="195">
        <f>IF(CX99&gt;=10,60,CR99+AU99)</f>
        <v>60</v>
      </c>
      <c r="CZ99" s="22" t="s">
        <v>63</v>
      </c>
      <c r="DA99" s="465" t="str">
        <f t="shared" si="307"/>
        <v xml:space="preserve">ناجح(ة)  </v>
      </c>
    </row>
    <row r="100" spans="1:105" s="20" customFormat="1" ht="14.1" customHeight="1">
      <c r="B100" s="27">
        <v>11</v>
      </c>
      <c r="C100" s="66" t="s">
        <v>174</v>
      </c>
      <c r="D100" s="66" t="s">
        <v>175</v>
      </c>
      <c r="E100" s="152"/>
      <c r="F100" s="137">
        <v>11</v>
      </c>
      <c r="G100" s="24" t="str">
        <f t="shared" si="246"/>
        <v>حملاوي</v>
      </c>
      <c r="H100" s="24" t="str">
        <f t="shared" si="247"/>
        <v xml:space="preserve"> هيبة</v>
      </c>
      <c r="I100" s="9">
        <v>17</v>
      </c>
      <c r="J100" s="62">
        <f t="shared" si="248"/>
        <v>0</v>
      </c>
      <c r="K100" s="62">
        <v>1</v>
      </c>
      <c r="L100" s="14">
        <v>17.5</v>
      </c>
      <c r="M100" s="62">
        <f t="shared" si="249"/>
        <v>0</v>
      </c>
      <c r="N100" s="62">
        <v>1</v>
      </c>
      <c r="O100" s="7">
        <v>15.5</v>
      </c>
      <c r="P100" s="62">
        <f t="shared" si="250"/>
        <v>0</v>
      </c>
      <c r="Q100" s="62">
        <v>1</v>
      </c>
      <c r="R100" s="4">
        <f t="shared" si="251"/>
        <v>8.3333333333333339</v>
      </c>
      <c r="S100" s="63">
        <f t="shared" si="252"/>
        <v>0</v>
      </c>
      <c r="T100" s="63">
        <f t="shared" si="253"/>
        <v>3</v>
      </c>
      <c r="U100" s="63">
        <f t="shared" si="254"/>
        <v>1</v>
      </c>
      <c r="V100" s="7">
        <v>23.25</v>
      </c>
      <c r="W100" s="62">
        <f t="shared" si="255"/>
        <v>5</v>
      </c>
      <c r="X100" s="62">
        <v>1</v>
      </c>
      <c r="Y100" s="10">
        <v>14</v>
      </c>
      <c r="Z100" s="62">
        <f t="shared" si="256"/>
        <v>0</v>
      </c>
      <c r="AA100" s="62">
        <v>1</v>
      </c>
      <c r="AB100" s="4">
        <f t="shared" si="257"/>
        <v>9.3125</v>
      </c>
      <c r="AC100" s="64">
        <f t="shared" si="258"/>
        <v>5</v>
      </c>
      <c r="AD100" s="64">
        <f t="shared" si="259"/>
        <v>2</v>
      </c>
      <c r="AE100" s="64">
        <f t="shared" si="260"/>
        <v>1</v>
      </c>
      <c r="AF100" s="7">
        <v>8.25</v>
      </c>
      <c r="AG100" s="62">
        <f t="shared" si="261"/>
        <v>0</v>
      </c>
      <c r="AH100" s="62">
        <v>1</v>
      </c>
      <c r="AI100" s="4">
        <f t="shared" si="262"/>
        <v>8.25</v>
      </c>
      <c r="AJ100" s="64">
        <f t="shared" si="263"/>
        <v>0</v>
      </c>
      <c r="AK100" s="64">
        <f t="shared" si="264"/>
        <v>1</v>
      </c>
      <c r="AL100" s="64">
        <f t="shared" si="265"/>
        <v>1</v>
      </c>
      <c r="AM100" s="36">
        <v>11</v>
      </c>
      <c r="AN100" s="62">
        <f t="shared" si="266"/>
        <v>1</v>
      </c>
      <c r="AO100" s="62">
        <v>1</v>
      </c>
      <c r="AP100" s="4">
        <f t="shared" si="267"/>
        <v>11</v>
      </c>
      <c r="AQ100" s="64">
        <f t="shared" si="268"/>
        <v>1</v>
      </c>
      <c r="AR100" s="64">
        <f t="shared" si="269"/>
        <v>1</v>
      </c>
      <c r="AS100" s="64">
        <f t="shared" si="270"/>
        <v>1</v>
      </c>
      <c r="AT100" s="191">
        <f t="shared" si="271"/>
        <v>8.875</v>
      </c>
      <c r="AU100" s="65">
        <f>IF(AY100&gt;=10,30,AQ100+AJ100+AC100+S100)</f>
        <v>6</v>
      </c>
      <c r="AV100" s="400" t="str">
        <f t="shared" si="272"/>
        <v xml:space="preserve">مؤجل (ة) </v>
      </c>
      <c r="AW100" s="59">
        <f t="shared" si="273"/>
        <v>4</v>
      </c>
      <c r="AX100" s="169" t="str">
        <f t="shared" si="274"/>
        <v xml:space="preserve">1 </v>
      </c>
      <c r="AY100" s="263">
        <f t="shared" si="308"/>
        <v>9.8920454545454533</v>
      </c>
      <c r="AZ100" s="262" t="str">
        <f t="shared" si="309"/>
        <v xml:space="preserve">مؤجل (ة) </v>
      </c>
      <c r="BA100" s="37" t="s">
        <v>63</v>
      </c>
      <c r="BB100" s="12"/>
      <c r="BC100" s="148">
        <v>12</v>
      </c>
      <c r="BD100" s="23" t="str">
        <f t="shared" si="277"/>
        <v>حملاوي</v>
      </c>
      <c r="BE100" s="23" t="str">
        <f t="shared" si="278"/>
        <v xml:space="preserve"> هيبة</v>
      </c>
      <c r="BF100" s="412">
        <v>29</v>
      </c>
      <c r="BG100" s="318">
        <f t="shared" si="279"/>
        <v>6</v>
      </c>
      <c r="BH100" s="413">
        <v>1</v>
      </c>
      <c r="BI100" s="412">
        <v>20</v>
      </c>
      <c r="BJ100" s="318">
        <f t="shared" si="280"/>
        <v>6</v>
      </c>
      <c r="BK100" s="413">
        <v>1</v>
      </c>
      <c r="BL100" s="412">
        <v>23.25</v>
      </c>
      <c r="BM100" s="318">
        <f t="shared" si="281"/>
        <v>6</v>
      </c>
      <c r="BN100" s="215">
        <v>1</v>
      </c>
      <c r="BO100" s="358">
        <f t="shared" si="282"/>
        <v>12.041666666666666</v>
      </c>
      <c r="BP100" s="345">
        <f t="shared" si="283"/>
        <v>18</v>
      </c>
      <c r="BQ100" s="216">
        <f t="shared" si="284"/>
        <v>3</v>
      </c>
      <c r="BR100" s="216">
        <f t="shared" si="285"/>
        <v>1</v>
      </c>
      <c r="BS100" s="293">
        <v>11</v>
      </c>
      <c r="BT100" s="318">
        <f t="shared" si="286"/>
        <v>0</v>
      </c>
      <c r="BU100" s="413">
        <v>1</v>
      </c>
      <c r="BV100" s="412">
        <v>14</v>
      </c>
      <c r="BW100" s="211">
        <f t="shared" si="287"/>
        <v>4</v>
      </c>
      <c r="BX100" s="413">
        <v>1</v>
      </c>
      <c r="BY100" s="379">
        <f t="shared" si="288"/>
        <v>8.3333333333333339</v>
      </c>
      <c r="BZ100" s="380">
        <f t="shared" si="289"/>
        <v>4</v>
      </c>
      <c r="CA100" s="216">
        <f t="shared" si="290"/>
        <v>2</v>
      </c>
      <c r="CB100" s="216">
        <f t="shared" si="291"/>
        <v>1</v>
      </c>
      <c r="CC100" s="415">
        <v>9.75</v>
      </c>
      <c r="CD100" s="318">
        <f t="shared" si="292"/>
        <v>0</v>
      </c>
      <c r="CE100" s="211">
        <v>1</v>
      </c>
      <c r="CF100" s="344">
        <f t="shared" si="293"/>
        <v>9.75</v>
      </c>
      <c r="CG100" s="345">
        <f t="shared" si="294"/>
        <v>0</v>
      </c>
      <c r="CH100" s="216">
        <f t="shared" si="295"/>
        <v>1</v>
      </c>
      <c r="CI100" s="216">
        <f t="shared" si="296"/>
        <v>1</v>
      </c>
      <c r="CJ100" s="287">
        <v>13</v>
      </c>
      <c r="CK100" s="318">
        <f t="shared" si="297"/>
        <v>1</v>
      </c>
      <c r="CL100" s="211">
        <v>1</v>
      </c>
      <c r="CM100" s="336">
        <f t="shared" si="298"/>
        <v>13</v>
      </c>
      <c r="CN100" s="337">
        <f t="shared" si="299"/>
        <v>1</v>
      </c>
      <c r="CO100" s="212">
        <f t="shared" si="300"/>
        <v>1</v>
      </c>
      <c r="CP100" s="212">
        <f t="shared" si="301"/>
        <v>1</v>
      </c>
      <c r="CQ100" s="401">
        <f t="shared" si="302"/>
        <v>10.909090909090908</v>
      </c>
      <c r="CR100" s="402">
        <f>IF(CX100&gt;=10,30,BP100+BZ100+CG100+CN100)</f>
        <v>23</v>
      </c>
      <c r="CS100" s="56" t="str">
        <f t="shared" si="303"/>
        <v xml:space="preserve">ناجح(ة)  </v>
      </c>
      <c r="CT100" s="56">
        <f t="shared" si="304"/>
        <v>7</v>
      </c>
      <c r="CU100" s="60">
        <f t="shared" si="305"/>
        <v>1</v>
      </c>
      <c r="CV100" s="231" t="str">
        <f t="shared" si="306"/>
        <v xml:space="preserve">الدورة الأولى </v>
      </c>
      <c r="CW100" s="34" t="s">
        <v>63</v>
      </c>
      <c r="CX100" s="416">
        <f>(CQ100+AT100)/2</f>
        <v>9.8920454545454533</v>
      </c>
      <c r="CY100" s="195">
        <f>IF(CX100&gt;=10,60,CR100+AU100)</f>
        <v>29</v>
      </c>
      <c r="CZ100" s="22" t="s">
        <v>63</v>
      </c>
      <c r="DA100" s="465" t="str">
        <f t="shared" si="307"/>
        <v xml:space="preserve">مؤجل (ة) </v>
      </c>
    </row>
    <row r="101" spans="1:105" s="20" customFormat="1" ht="14.1" customHeight="1">
      <c r="A101" s="143"/>
      <c r="B101" s="27">
        <v>12</v>
      </c>
      <c r="C101" s="66" t="s">
        <v>176</v>
      </c>
      <c r="D101" s="66" t="s">
        <v>177</v>
      </c>
      <c r="E101" s="152"/>
      <c r="F101" s="137">
        <v>12</v>
      </c>
      <c r="G101" s="24" t="str">
        <f t="shared" si="246"/>
        <v>خريف</v>
      </c>
      <c r="H101" s="24" t="str">
        <f t="shared" si="247"/>
        <v xml:space="preserve"> رمزي </v>
      </c>
      <c r="I101" s="9">
        <v>16.5</v>
      </c>
      <c r="J101" s="62">
        <f t="shared" si="248"/>
        <v>0</v>
      </c>
      <c r="K101" s="62">
        <v>1</v>
      </c>
      <c r="L101" s="14">
        <v>20</v>
      </c>
      <c r="M101" s="62">
        <f t="shared" si="249"/>
        <v>6</v>
      </c>
      <c r="N101" s="62">
        <v>1</v>
      </c>
      <c r="O101" s="7">
        <v>22</v>
      </c>
      <c r="P101" s="62">
        <f t="shared" si="250"/>
        <v>6</v>
      </c>
      <c r="Q101" s="62">
        <v>1</v>
      </c>
      <c r="R101" s="4">
        <f t="shared" si="251"/>
        <v>9.75</v>
      </c>
      <c r="S101" s="63">
        <f t="shared" si="252"/>
        <v>12</v>
      </c>
      <c r="T101" s="63">
        <f t="shared" si="253"/>
        <v>3</v>
      </c>
      <c r="U101" s="63">
        <f t="shared" si="254"/>
        <v>1</v>
      </c>
      <c r="V101" s="7">
        <v>23.5</v>
      </c>
      <c r="W101" s="62">
        <f t="shared" si="255"/>
        <v>5</v>
      </c>
      <c r="X101" s="62">
        <v>1</v>
      </c>
      <c r="Y101" s="10">
        <v>24.5</v>
      </c>
      <c r="Z101" s="62">
        <f t="shared" si="256"/>
        <v>4</v>
      </c>
      <c r="AA101" s="62">
        <v>1</v>
      </c>
      <c r="AB101" s="4">
        <f t="shared" si="257"/>
        <v>12</v>
      </c>
      <c r="AC101" s="64">
        <f t="shared" si="258"/>
        <v>9</v>
      </c>
      <c r="AD101" s="64">
        <f t="shared" si="259"/>
        <v>2</v>
      </c>
      <c r="AE101" s="64">
        <f t="shared" si="260"/>
        <v>1</v>
      </c>
      <c r="AF101" s="7">
        <v>12.75</v>
      </c>
      <c r="AG101" s="62">
        <f t="shared" si="261"/>
        <v>2</v>
      </c>
      <c r="AH101" s="62">
        <v>1</v>
      </c>
      <c r="AI101" s="4">
        <f t="shared" si="262"/>
        <v>12.75</v>
      </c>
      <c r="AJ101" s="64">
        <f t="shared" si="263"/>
        <v>2</v>
      </c>
      <c r="AK101" s="64">
        <f t="shared" si="264"/>
        <v>1</v>
      </c>
      <c r="AL101" s="64">
        <f t="shared" si="265"/>
        <v>1</v>
      </c>
      <c r="AM101" s="36">
        <v>8</v>
      </c>
      <c r="AN101" s="62">
        <f t="shared" si="266"/>
        <v>0</v>
      </c>
      <c r="AO101" s="62">
        <v>1</v>
      </c>
      <c r="AP101" s="4">
        <f t="shared" si="267"/>
        <v>8</v>
      </c>
      <c r="AQ101" s="64">
        <f t="shared" si="268"/>
        <v>0</v>
      </c>
      <c r="AR101" s="64">
        <f t="shared" si="269"/>
        <v>1</v>
      </c>
      <c r="AS101" s="64">
        <f t="shared" si="270"/>
        <v>1</v>
      </c>
      <c r="AT101" s="463">
        <f t="shared" si="271"/>
        <v>10.604166666666666</v>
      </c>
      <c r="AU101" s="65">
        <f>IF(AY101&gt;=10,30,AQ101+AJ101+AC101+S101)</f>
        <v>30</v>
      </c>
      <c r="AV101" s="400" t="str">
        <f t="shared" si="272"/>
        <v xml:space="preserve">ناجح  (ة)  </v>
      </c>
      <c r="AW101" s="59">
        <f t="shared" si="273"/>
        <v>4</v>
      </c>
      <c r="AX101" s="169" t="str">
        <f t="shared" si="274"/>
        <v xml:space="preserve">1 </v>
      </c>
      <c r="AY101" s="263">
        <f t="shared" si="308"/>
        <v>10.091628787878788</v>
      </c>
      <c r="AZ101" s="262" t="str">
        <f t="shared" si="309"/>
        <v xml:space="preserve">ناجح  (ة)  </v>
      </c>
      <c r="BA101" s="37" t="s">
        <v>63</v>
      </c>
      <c r="BB101" s="12"/>
      <c r="BC101" s="113">
        <v>13</v>
      </c>
      <c r="BD101" s="23" t="str">
        <f t="shared" si="277"/>
        <v>خريف</v>
      </c>
      <c r="BE101" s="23" t="str">
        <f t="shared" si="278"/>
        <v xml:space="preserve"> رمزي </v>
      </c>
      <c r="BF101" s="412">
        <v>22</v>
      </c>
      <c r="BG101" s="318">
        <f t="shared" si="279"/>
        <v>6</v>
      </c>
      <c r="BH101" s="413">
        <v>1</v>
      </c>
      <c r="BI101" s="412">
        <v>13</v>
      </c>
      <c r="BJ101" s="318">
        <f t="shared" si="280"/>
        <v>0</v>
      </c>
      <c r="BK101" s="413">
        <v>1</v>
      </c>
      <c r="BL101" s="412">
        <v>23.75</v>
      </c>
      <c r="BM101" s="318">
        <f t="shared" si="281"/>
        <v>6</v>
      </c>
      <c r="BN101" s="215">
        <v>1</v>
      </c>
      <c r="BO101" s="358">
        <f t="shared" si="282"/>
        <v>9.7916666666666661</v>
      </c>
      <c r="BP101" s="345">
        <f t="shared" si="283"/>
        <v>12</v>
      </c>
      <c r="BQ101" s="216">
        <f t="shared" si="284"/>
        <v>3</v>
      </c>
      <c r="BR101" s="216">
        <f t="shared" si="285"/>
        <v>1</v>
      </c>
      <c r="BS101" s="293">
        <v>15.5</v>
      </c>
      <c r="BT101" s="318">
        <f t="shared" si="286"/>
        <v>0</v>
      </c>
      <c r="BU101" s="413">
        <v>1</v>
      </c>
      <c r="BV101" s="412">
        <v>14.25</v>
      </c>
      <c r="BW101" s="211">
        <f t="shared" si="287"/>
        <v>4</v>
      </c>
      <c r="BX101" s="413">
        <v>1</v>
      </c>
      <c r="BY101" s="379">
        <f t="shared" si="288"/>
        <v>9.9166666666666661</v>
      </c>
      <c r="BZ101" s="380">
        <f t="shared" si="289"/>
        <v>4</v>
      </c>
      <c r="CA101" s="216">
        <f t="shared" si="290"/>
        <v>2</v>
      </c>
      <c r="CB101" s="216">
        <f t="shared" si="291"/>
        <v>1</v>
      </c>
      <c r="CC101" s="415">
        <v>8</v>
      </c>
      <c r="CD101" s="318">
        <f t="shared" si="292"/>
        <v>0</v>
      </c>
      <c r="CE101" s="211">
        <v>1</v>
      </c>
      <c r="CF101" s="344">
        <f t="shared" si="293"/>
        <v>8</v>
      </c>
      <c r="CG101" s="345">
        <f t="shared" si="294"/>
        <v>0</v>
      </c>
      <c r="CH101" s="216">
        <f t="shared" si="295"/>
        <v>1</v>
      </c>
      <c r="CI101" s="216">
        <f t="shared" si="296"/>
        <v>1</v>
      </c>
      <c r="CJ101" s="287">
        <v>8.8699999999999992</v>
      </c>
      <c r="CK101" s="318">
        <f t="shared" si="297"/>
        <v>0</v>
      </c>
      <c r="CL101" s="211">
        <v>1</v>
      </c>
      <c r="CM101" s="336">
        <f t="shared" si="298"/>
        <v>8.8699999999999992</v>
      </c>
      <c r="CN101" s="337">
        <f t="shared" si="299"/>
        <v>0</v>
      </c>
      <c r="CO101" s="212">
        <f t="shared" si="300"/>
        <v>1</v>
      </c>
      <c r="CP101" s="212">
        <f t="shared" si="301"/>
        <v>1</v>
      </c>
      <c r="CQ101" s="357">
        <f t="shared" si="302"/>
        <v>9.57909090909091</v>
      </c>
      <c r="CR101" s="402">
        <f>IF(CX101&gt;=10,30,BP101+BZ101+CG101+CN101)</f>
        <v>30</v>
      </c>
      <c r="CS101" s="56" t="str">
        <f t="shared" si="303"/>
        <v xml:space="preserve">مؤجل (ة) </v>
      </c>
      <c r="CT101" s="56">
        <f t="shared" si="304"/>
        <v>7</v>
      </c>
      <c r="CU101" s="60">
        <f t="shared" si="305"/>
        <v>1</v>
      </c>
      <c r="CV101" s="231" t="str">
        <f t="shared" si="306"/>
        <v xml:space="preserve">الدورة الأولى </v>
      </c>
      <c r="CW101" s="34" t="s">
        <v>63</v>
      </c>
      <c r="CX101" s="416">
        <f>(CQ101+AT101)/2</f>
        <v>10.091628787878788</v>
      </c>
      <c r="CY101" s="195">
        <f>IF(CX101&gt;=10,60,CR101+AU101)</f>
        <v>60</v>
      </c>
      <c r="CZ101" s="22" t="s">
        <v>63</v>
      </c>
      <c r="DA101" s="465" t="str">
        <f t="shared" si="307"/>
        <v xml:space="preserve">ناجح(ة)  </v>
      </c>
    </row>
    <row r="102" spans="1:105" s="20" customFormat="1" ht="14.1" customHeight="1">
      <c r="B102" s="27">
        <v>13</v>
      </c>
      <c r="C102" s="132" t="s">
        <v>178</v>
      </c>
      <c r="D102" s="132" t="s">
        <v>42</v>
      </c>
      <c r="E102" s="152"/>
      <c r="F102" s="137">
        <v>13</v>
      </c>
      <c r="G102" s="24" t="str">
        <f t="shared" si="246"/>
        <v>دراجي</v>
      </c>
      <c r="H102" s="24" t="str">
        <f t="shared" si="247"/>
        <v>هدى</v>
      </c>
      <c r="I102" s="9">
        <v>17.5</v>
      </c>
      <c r="J102" s="62">
        <f t="shared" si="248"/>
        <v>0</v>
      </c>
      <c r="K102" s="62">
        <v>1</v>
      </c>
      <c r="L102" s="14">
        <v>20</v>
      </c>
      <c r="M102" s="62">
        <f t="shared" si="249"/>
        <v>6</v>
      </c>
      <c r="N102" s="62">
        <v>1</v>
      </c>
      <c r="O102" s="7">
        <v>22</v>
      </c>
      <c r="P102" s="62">
        <f t="shared" si="250"/>
        <v>6</v>
      </c>
      <c r="Q102" s="62">
        <v>1</v>
      </c>
      <c r="R102" s="4">
        <f t="shared" si="251"/>
        <v>9.9166666666666661</v>
      </c>
      <c r="S102" s="63">
        <f t="shared" si="252"/>
        <v>12</v>
      </c>
      <c r="T102" s="63">
        <f t="shared" si="253"/>
        <v>3</v>
      </c>
      <c r="U102" s="63">
        <f t="shared" si="254"/>
        <v>1</v>
      </c>
      <c r="V102" s="7">
        <v>5.75</v>
      </c>
      <c r="W102" s="62">
        <f t="shared" si="255"/>
        <v>0</v>
      </c>
      <c r="X102" s="62">
        <v>1</v>
      </c>
      <c r="Y102" s="10">
        <v>24</v>
      </c>
      <c r="Z102" s="62">
        <f t="shared" si="256"/>
        <v>4</v>
      </c>
      <c r="AA102" s="62">
        <v>1</v>
      </c>
      <c r="AB102" s="4">
        <f t="shared" si="257"/>
        <v>7.4375</v>
      </c>
      <c r="AC102" s="64">
        <f t="shared" si="258"/>
        <v>4</v>
      </c>
      <c r="AD102" s="64">
        <f t="shared" si="259"/>
        <v>2</v>
      </c>
      <c r="AE102" s="64">
        <f t="shared" si="260"/>
        <v>1</v>
      </c>
      <c r="AF102" s="7">
        <v>5.75</v>
      </c>
      <c r="AG102" s="62">
        <f t="shared" si="261"/>
        <v>0</v>
      </c>
      <c r="AH102" s="62">
        <v>1</v>
      </c>
      <c r="AI102" s="4">
        <f t="shared" si="262"/>
        <v>5.75</v>
      </c>
      <c r="AJ102" s="64">
        <f t="shared" si="263"/>
        <v>0</v>
      </c>
      <c r="AK102" s="64">
        <f t="shared" si="264"/>
        <v>1</v>
      </c>
      <c r="AL102" s="64">
        <f t="shared" si="265"/>
        <v>1</v>
      </c>
      <c r="AM102" s="36">
        <v>13.5</v>
      </c>
      <c r="AN102" s="62">
        <f t="shared" si="266"/>
        <v>1</v>
      </c>
      <c r="AO102" s="62">
        <v>1</v>
      </c>
      <c r="AP102" s="4">
        <f t="shared" si="267"/>
        <v>13.5</v>
      </c>
      <c r="AQ102" s="64">
        <f t="shared" si="268"/>
        <v>1</v>
      </c>
      <c r="AR102" s="64">
        <f t="shared" si="269"/>
        <v>1</v>
      </c>
      <c r="AS102" s="64">
        <f t="shared" si="270"/>
        <v>1</v>
      </c>
      <c r="AT102" s="463">
        <f t="shared" si="271"/>
        <v>9.0416666666666661</v>
      </c>
      <c r="AU102" s="65">
        <f>IF(AY102&gt;=10,30,AQ102+AJ102+AC102+S102)</f>
        <v>30</v>
      </c>
      <c r="AV102" s="400" t="str">
        <f t="shared" si="272"/>
        <v xml:space="preserve">مؤجل (ة) </v>
      </c>
      <c r="AW102" s="59">
        <f t="shared" si="273"/>
        <v>4</v>
      </c>
      <c r="AX102" s="169" t="str">
        <f t="shared" si="274"/>
        <v xml:space="preserve">1 </v>
      </c>
      <c r="AY102" s="263">
        <f t="shared" si="308"/>
        <v>10.270833333333332</v>
      </c>
      <c r="AZ102" s="262" t="str">
        <f t="shared" si="309"/>
        <v xml:space="preserve">ناجح  (ة)  </v>
      </c>
      <c r="BA102" s="37" t="s">
        <v>63</v>
      </c>
      <c r="BB102" s="12"/>
      <c r="BC102" s="148">
        <v>14</v>
      </c>
      <c r="BD102" s="23" t="str">
        <f t="shared" si="277"/>
        <v>دراجي</v>
      </c>
      <c r="BE102" s="23" t="str">
        <f t="shared" si="278"/>
        <v>هدى</v>
      </c>
      <c r="BF102" s="412">
        <v>25.5</v>
      </c>
      <c r="BG102" s="318">
        <f t="shared" si="279"/>
        <v>6</v>
      </c>
      <c r="BH102" s="413">
        <v>1</v>
      </c>
      <c r="BI102" s="412">
        <v>23</v>
      </c>
      <c r="BJ102" s="318">
        <f t="shared" si="280"/>
        <v>6</v>
      </c>
      <c r="BK102" s="413">
        <v>1</v>
      </c>
      <c r="BL102" s="412">
        <v>20.5</v>
      </c>
      <c r="BM102" s="318">
        <f t="shared" si="281"/>
        <v>6</v>
      </c>
      <c r="BN102" s="215">
        <v>1</v>
      </c>
      <c r="BO102" s="358">
        <f t="shared" si="282"/>
        <v>11.5</v>
      </c>
      <c r="BP102" s="345">
        <f t="shared" si="283"/>
        <v>18</v>
      </c>
      <c r="BQ102" s="216">
        <f t="shared" si="284"/>
        <v>3</v>
      </c>
      <c r="BR102" s="216">
        <f t="shared" si="285"/>
        <v>1</v>
      </c>
      <c r="BS102" s="293">
        <v>20</v>
      </c>
      <c r="BT102" s="318">
        <f t="shared" si="286"/>
        <v>5</v>
      </c>
      <c r="BU102" s="413">
        <v>1</v>
      </c>
      <c r="BV102" s="412">
        <v>14.75</v>
      </c>
      <c r="BW102" s="211">
        <f t="shared" si="287"/>
        <v>4</v>
      </c>
      <c r="BX102" s="413">
        <v>1</v>
      </c>
      <c r="BY102" s="379">
        <f t="shared" si="288"/>
        <v>11.583333333333334</v>
      </c>
      <c r="BZ102" s="380">
        <f t="shared" si="289"/>
        <v>9</v>
      </c>
      <c r="CA102" s="216">
        <f t="shared" si="290"/>
        <v>2</v>
      </c>
      <c r="CB102" s="216">
        <f t="shared" si="291"/>
        <v>1</v>
      </c>
      <c r="CC102" s="415">
        <v>9.25</v>
      </c>
      <c r="CD102" s="318">
        <f t="shared" si="292"/>
        <v>0</v>
      </c>
      <c r="CE102" s="211">
        <v>1</v>
      </c>
      <c r="CF102" s="344">
        <f t="shared" si="293"/>
        <v>9.25</v>
      </c>
      <c r="CG102" s="345">
        <f t="shared" si="294"/>
        <v>0</v>
      </c>
      <c r="CH102" s="216">
        <f t="shared" si="295"/>
        <v>1</v>
      </c>
      <c r="CI102" s="216">
        <f t="shared" si="296"/>
        <v>1</v>
      </c>
      <c r="CJ102" s="287">
        <v>13.5</v>
      </c>
      <c r="CK102" s="318">
        <f t="shared" si="297"/>
        <v>1</v>
      </c>
      <c r="CL102" s="211">
        <v>1</v>
      </c>
      <c r="CM102" s="336">
        <f t="shared" si="298"/>
        <v>13.5</v>
      </c>
      <c r="CN102" s="337">
        <f t="shared" si="299"/>
        <v>1</v>
      </c>
      <c r="CO102" s="212">
        <f t="shared" si="300"/>
        <v>1</v>
      </c>
      <c r="CP102" s="212">
        <f t="shared" si="301"/>
        <v>1</v>
      </c>
      <c r="CQ102" s="357">
        <f t="shared" si="302"/>
        <v>11.5</v>
      </c>
      <c r="CR102" s="402">
        <f>IF(CX102&gt;=10,30,BP102+BZ102+CG102+CN102)</f>
        <v>30</v>
      </c>
      <c r="CS102" s="56" t="str">
        <f t="shared" si="303"/>
        <v xml:space="preserve">ناجح(ة)  </v>
      </c>
      <c r="CT102" s="56">
        <f t="shared" si="304"/>
        <v>7</v>
      </c>
      <c r="CU102" s="60">
        <f t="shared" si="305"/>
        <v>1</v>
      </c>
      <c r="CV102" s="231" t="str">
        <f t="shared" si="306"/>
        <v xml:space="preserve">الدورة الأولى </v>
      </c>
      <c r="CW102" s="34" t="s">
        <v>63</v>
      </c>
      <c r="CX102" s="416">
        <f>(CQ102+AT102)/2</f>
        <v>10.270833333333332</v>
      </c>
      <c r="CY102" s="195">
        <f>IF(CX102&gt;=10,60,CR102+AU102)</f>
        <v>60</v>
      </c>
      <c r="CZ102" s="22" t="s">
        <v>63</v>
      </c>
      <c r="DA102" s="465" t="str">
        <f t="shared" si="307"/>
        <v xml:space="preserve">ناجح(ة)  </v>
      </c>
    </row>
    <row r="103" spans="1:105" s="20" customFormat="1" ht="14.1" customHeight="1">
      <c r="B103" s="27">
        <v>14</v>
      </c>
      <c r="C103" s="66" t="s">
        <v>179</v>
      </c>
      <c r="D103" s="66" t="s">
        <v>53</v>
      </c>
      <c r="E103" s="152"/>
      <c r="F103" s="137">
        <v>14</v>
      </c>
      <c r="G103" s="24" t="str">
        <f t="shared" si="246"/>
        <v xml:space="preserve">دزيري </v>
      </c>
      <c r="H103" s="24" t="str">
        <f t="shared" si="247"/>
        <v xml:space="preserve"> سلمى</v>
      </c>
      <c r="I103" s="9">
        <v>16.25</v>
      </c>
      <c r="J103" s="62">
        <f t="shared" si="248"/>
        <v>0</v>
      </c>
      <c r="K103" s="62">
        <v>1</v>
      </c>
      <c r="L103" s="14">
        <v>18</v>
      </c>
      <c r="M103" s="62">
        <f t="shared" si="249"/>
        <v>0</v>
      </c>
      <c r="N103" s="62">
        <v>1</v>
      </c>
      <c r="O103" s="7">
        <v>21</v>
      </c>
      <c r="P103" s="62">
        <f t="shared" si="250"/>
        <v>6</v>
      </c>
      <c r="Q103" s="62">
        <v>1</v>
      </c>
      <c r="R103" s="4">
        <f t="shared" si="251"/>
        <v>9.2083333333333339</v>
      </c>
      <c r="S103" s="63">
        <f t="shared" si="252"/>
        <v>6</v>
      </c>
      <c r="T103" s="63">
        <f t="shared" si="253"/>
        <v>3</v>
      </c>
      <c r="U103" s="63">
        <f t="shared" si="254"/>
        <v>1</v>
      </c>
      <c r="V103" s="7">
        <v>22.5</v>
      </c>
      <c r="W103" s="62">
        <f t="shared" si="255"/>
        <v>5</v>
      </c>
      <c r="X103" s="62">
        <v>1</v>
      </c>
      <c r="Y103" s="10">
        <v>23</v>
      </c>
      <c r="Z103" s="62">
        <f t="shared" si="256"/>
        <v>4</v>
      </c>
      <c r="AA103" s="62">
        <v>1</v>
      </c>
      <c r="AB103" s="4">
        <f t="shared" si="257"/>
        <v>11.375</v>
      </c>
      <c r="AC103" s="64">
        <f t="shared" si="258"/>
        <v>9</v>
      </c>
      <c r="AD103" s="64">
        <f t="shared" si="259"/>
        <v>2</v>
      </c>
      <c r="AE103" s="64">
        <f t="shared" si="260"/>
        <v>1</v>
      </c>
      <c r="AF103" s="7">
        <v>13.25</v>
      </c>
      <c r="AG103" s="62">
        <f t="shared" si="261"/>
        <v>2</v>
      </c>
      <c r="AH103" s="62">
        <v>1</v>
      </c>
      <c r="AI103" s="4">
        <f t="shared" si="262"/>
        <v>13.25</v>
      </c>
      <c r="AJ103" s="64">
        <f t="shared" si="263"/>
        <v>2</v>
      </c>
      <c r="AK103" s="64">
        <f t="shared" si="264"/>
        <v>1</v>
      </c>
      <c r="AL103" s="64">
        <f t="shared" si="265"/>
        <v>1</v>
      </c>
      <c r="AM103" s="36">
        <v>12.5</v>
      </c>
      <c r="AN103" s="62">
        <f t="shared" si="266"/>
        <v>1</v>
      </c>
      <c r="AO103" s="62">
        <v>1</v>
      </c>
      <c r="AP103" s="4">
        <f t="shared" si="267"/>
        <v>12.5</v>
      </c>
      <c r="AQ103" s="64">
        <f t="shared" si="268"/>
        <v>1</v>
      </c>
      <c r="AR103" s="64">
        <f t="shared" si="269"/>
        <v>1</v>
      </c>
      <c r="AS103" s="64">
        <f t="shared" si="270"/>
        <v>1</v>
      </c>
      <c r="AT103" s="463">
        <f t="shared" si="271"/>
        <v>10.541666666666666</v>
      </c>
      <c r="AU103" s="65">
        <f>IF(AY103&gt;=10,30,AQ103+AJ103+AC103+S103)</f>
        <v>30</v>
      </c>
      <c r="AV103" s="400" t="str">
        <f t="shared" si="272"/>
        <v xml:space="preserve">ناجح  (ة)  </v>
      </c>
      <c r="AW103" s="59">
        <f t="shared" si="273"/>
        <v>4</v>
      </c>
      <c r="AX103" s="169" t="str">
        <f t="shared" si="274"/>
        <v xml:space="preserve">1 </v>
      </c>
      <c r="AY103" s="263">
        <f t="shared" si="308"/>
        <v>11.657196969696969</v>
      </c>
      <c r="AZ103" s="262" t="str">
        <f t="shared" si="309"/>
        <v xml:space="preserve">ناجح  (ة)  </v>
      </c>
      <c r="BA103" s="37" t="s">
        <v>63</v>
      </c>
      <c r="BB103" s="12"/>
      <c r="BC103" s="113">
        <v>15</v>
      </c>
      <c r="BD103" s="23" t="str">
        <f t="shared" si="277"/>
        <v xml:space="preserve">دزيري </v>
      </c>
      <c r="BE103" s="23" t="str">
        <f t="shared" si="278"/>
        <v xml:space="preserve"> سلمى</v>
      </c>
      <c r="BF103" s="412">
        <v>33</v>
      </c>
      <c r="BG103" s="318">
        <f t="shared" si="279"/>
        <v>6</v>
      </c>
      <c r="BH103" s="413">
        <v>1</v>
      </c>
      <c r="BI103" s="412">
        <v>19</v>
      </c>
      <c r="BJ103" s="318">
        <f t="shared" si="280"/>
        <v>0</v>
      </c>
      <c r="BK103" s="413">
        <v>1</v>
      </c>
      <c r="BL103" s="412">
        <v>23.75</v>
      </c>
      <c r="BM103" s="318">
        <f t="shared" si="281"/>
        <v>6</v>
      </c>
      <c r="BN103" s="215">
        <v>1</v>
      </c>
      <c r="BO103" s="358">
        <f t="shared" si="282"/>
        <v>12.625</v>
      </c>
      <c r="BP103" s="345">
        <f t="shared" si="283"/>
        <v>18</v>
      </c>
      <c r="BQ103" s="216">
        <f t="shared" si="284"/>
        <v>3</v>
      </c>
      <c r="BR103" s="216">
        <f t="shared" si="285"/>
        <v>1</v>
      </c>
      <c r="BS103" s="293">
        <v>21.25</v>
      </c>
      <c r="BT103" s="318">
        <f t="shared" si="286"/>
        <v>5</v>
      </c>
      <c r="BU103" s="413">
        <v>1</v>
      </c>
      <c r="BV103" s="412">
        <v>16</v>
      </c>
      <c r="BW103" s="211">
        <f t="shared" si="287"/>
        <v>4</v>
      </c>
      <c r="BX103" s="413">
        <v>1</v>
      </c>
      <c r="BY103" s="379">
        <f t="shared" si="288"/>
        <v>12.416666666666666</v>
      </c>
      <c r="BZ103" s="380">
        <f t="shared" si="289"/>
        <v>9</v>
      </c>
      <c r="CA103" s="216">
        <f t="shared" si="290"/>
        <v>2</v>
      </c>
      <c r="CB103" s="216">
        <f t="shared" si="291"/>
        <v>1</v>
      </c>
      <c r="CC103" s="415">
        <v>15.5</v>
      </c>
      <c r="CD103" s="318">
        <f t="shared" si="292"/>
        <v>2</v>
      </c>
      <c r="CE103" s="211">
        <v>1</v>
      </c>
      <c r="CF103" s="344">
        <f t="shared" si="293"/>
        <v>15.5</v>
      </c>
      <c r="CG103" s="345">
        <f t="shared" si="294"/>
        <v>2</v>
      </c>
      <c r="CH103" s="216">
        <f t="shared" si="295"/>
        <v>1</v>
      </c>
      <c r="CI103" s="216">
        <f t="shared" si="296"/>
        <v>1</v>
      </c>
      <c r="CJ103" s="287">
        <v>12</v>
      </c>
      <c r="CK103" s="318">
        <f t="shared" si="297"/>
        <v>1</v>
      </c>
      <c r="CL103" s="211">
        <v>1</v>
      </c>
      <c r="CM103" s="336">
        <f t="shared" si="298"/>
        <v>12</v>
      </c>
      <c r="CN103" s="337">
        <f t="shared" si="299"/>
        <v>1</v>
      </c>
      <c r="CO103" s="212">
        <f t="shared" si="300"/>
        <v>1</v>
      </c>
      <c r="CP103" s="212">
        <f t="shared" si="301"/>
        <v>1</v>
      </c>
      <c r="CQ103" s="357">
        <f t="shared" si="302"/>
        <v>12.772727272727273</v>
      </c>
      <c r="CR103" s="402">
        <f>IF(CX103&gt;=10,30,BP103+BZ103+CG103+CN103)</f>
        <v>30</v>
      </c>
      <c r="CS103" s="56" t="str">
        <f t="shared" si="303"/>
        <v xml:space="preserve">ناجح(ة)  </v>
      </c>
      <c r="CT103" s="56">
        <f t="shared" si="304"/>
        <v>7</v>
      </c>
      <c r="CU103" s="60">
        <f t="shared" si="305"/>
        <v>1</v>
      </c>
      <c r="CV103" s="231" t="str">
        <f t="shared" si="306"/>
        <v xml:space="preserve">الدورة الأولى </v>
      </c>
      <c r="CW103" s="34" t="s">
        <v>63</v>
      </c>
      <c r="CX103" s="416">
        <f>(CQ103+AT103)/2</f>
        <v>11.657196969696969</v>
      </c>
      <c r="CY103" s="195">
        <f>IF(CX103&gt;=10,60,CR103+AU103)</f>
        <v>60</v>
      </c>
      <c r="CZ103" s="22" t="s">
        <v>63</v>
      </c>
      <c r="DA103" s="465" t="str">
        <f t="shared" si="307"/>
        <v xml:space="preserve">ناجح(ة)  </v>
      </c>
    </row>
    <row r="104" spans="1:105" s="20" customFormat="1" ht="14.1" customHeight="1">
      <c r="B104" s="27">
        <v>15</v>
      </c>
      <c r="C104" s="66" t="s">
        <v>181</v>
      </c>
      <c r="D104" s="66" t="s">
        <v>182</v>
      </c>
      <c r="E104" s="152"/>
      <c r="F104" s="137">
        <v>15</v>
      </c>
      <c r="G104" s="24" t="str">
        <f t="shared" si="246"/>
        <v>زطيلي</v>
      </c>
      <c r="H104" s="24" t="str">
        <f t="shared" si="247"/>
        <v xml:space="preserve"> أيوب</v>
      </c>
      <c r="I104" s="9">
        <v>18</v>
      </c>
      <c r="J104" s="62">
        <f t="shared" si="248"/>
        <v>0</v>
      </c>
      <c r="K104" s="62">
        <v>1</v>
      </c>
      <c r="L104" s="14">
        <v>20.75</v>
      </c>
      <c r="M104" s="62">
        <f t="shared" si="249"/>
        <v>0</v>
      </c>
      <c r="N104" s="62">
        <v>1</v>
      </c>
      <c r="O104" s="7">
        <v>22</v>
      </c>
      <c r="P104" s="62">
        <f t="shared" si="250"/>
        <v>6</v>
      </c>
      <c r="Q104" s="62">
        <v>1</v>
      </c>
      <c r="R104" s="4">
        <f t="shared" si="251"/>
        <v>10.125</v>
      </c>
      <c r="S104" s="63">
        <f t="shared" si="252"/>
        <v>18</v>
      </c>
      <c r="T104" s="63">
        <f t="shared" si="253"/>
        <v>3</v>
      </c>
      <c r="U104" s="63">
        <f t="shared" si="254"/>
        <v>1</v>
      </c>
      <c r="V104" s="7">
        <v>15.25</v>
      </c>
      <c r="W104" s="62">
        <f t="shared" si="255"/>
        <v>0</v>
      </c>
      <c r="X104" s="62">
        <v>1</v>
      </c>
      <c r="Y104" s="10">
        <v>20</v>
      </c>
      <c r="Z104" s="62">
        <f t="shared" si="256"/>
        <v>4</v>
      </c>
      <c r="AA104" s="62">
        <v>1</v>
      </c>
      <c r="AB104" s="4">
        <f t="shared" si="257"/>
        <v>8.8125</v>
      </c>
      <c r="AC104" s="64">
        <f t="shared" si="258"/>
        <v>4</v>
      </c>
      <c r="AD104" s="64">
        <f t="shared" si="259"/>
        <v>2</v>
      </c>
      <c r="AE104" s="64">
        <f t="shared" si="260"/>
        <v>1</v>
      </c>
      <c r="AF104" s="7">
        <v>9.25</v>
      </c>
      <c r="AG104" s="62">
        <f t="shared" si="261"/>
        <v>0</v>
      </c>
      <c r="AH104" s="62">
        <v>1</v>
      </c>
      <c r="AI104" s="4">
        <f t="shared" si="262"/>
        <v>9.25</v>
      </c>
      <c r="AJ104" s="64">
        <f t="shared" si="263"/>
        <v>0</v>
      </c>
      <c r="AK104" s="64">
        <f t="shared" si="264"/>
        <v>1</v>
      </c>
      <c r="AL104" s="64">
        <f t="shared" si="265"/>
        <v>1</v>
      </c>
      <c r="AM104" s="36">
        <v>13.5</v>
      </c>
      <c r="AN104" s="62">
        <f t="shared" si="266"/>
        <v>1</v>
      </c>
      <c r="AO104" s="62">
        <v>1</v>
      </c>
      <c r="AP104" s="4">
        <f t="shared" si="267"/>
        <v>13.5</v>
      </c>
      <c r="AQ104" s="64">
        <f t="shared" si="268"/>
        <v>1</v>
      </c>
      <c r="AR104" s="64">
        <f t="shared" si="269"/>
        <v>1</v>
      </c>
      <c r="AS104" s="64">
        <f t="shared" si="270"/>
        <v>1</v>
      </c>
      <c r="AT104" s="191">
        <f t="shared" si="271"/>
        <v>9.8958333333333339</v>
      </c>
      <c r="AU104" s="65">
        <f>IF(AY104&gt;=10,30,AQ104+AJ104+AC104+S104)</f>
        <v>30</v>
      </c>
      <c r="AV104" s="400" t="str">
        <f t="shared" si="272"/>
        <v xml:space="preserve">مؤجل (ة) </v>
      </c>
      <c r="AW104" s="59">
        <f t="shared" si="273"/>
        <v>4</v>
      </c>
      <c r="AX104" s="169" t="str">
        <f t="shared" si="274"/>
        <v xml:space="preserve">1 </v>
      </c>
      <c r="AY104" s="263">
        <f t="shared" si="308"/>
        <v>10.538825757575758</v>
      </c>
      <c r="AZ104" s="262" t="str">
        <f t="shared" si="309"/>
        <v xml:space="preserve">ناجح  (ة)  </v>
      </c>
      <c r="BA104" s="37" t="s">
        <v>63</v>
      </c>
      <c r="BB104" s="12"/>
      <c r="BC104" s="148">
        <v>16</v>
      </c>
      <c r="BD104" s="23" t="str">
        <f t="shared" si="277"/>
        <v>زطيلي</v>
      </c>
      <c r="BE104" s="23" t="str">
        <f t="shared" si="278"/>
        <v xml:space="preserve"> أيوب</v>
      </c>
      <c r="BF104" s="412">
        <v>26</v>
      </c>
      <c r="BG104" s="318">
        <f t="shared" si="279"/>
        <v>6</v>
      </c>
      <c r="BH104" s="413">
        <v>1</v>
      </c>
      <c r="BI104" s="412">
        <v>21</v>
      </c>
      <c r="BJ104" s="318">
        <f t="shared" si="280"/>
        <v>6</v>
      </c>
      <c r="BK104" s="413">
        <v>1</v>
      </c>
      <c r="BL104" s="412">
        <v>26.75</v>
      </c>
      <c r="BM104" s="318">
        <f t="shared" si="281"/>
        <v>6</v>
      </c>
      <c r="BN104" s="215">
        <v>1</v>
      </c>
      <c r="BO104" s="358">
        <f t="shared" si="282"/>
        <v>12.291666666666666</v>
      </c>
      <c r="BP104" s="345">
        <f t="shared" si="283"/>
        <v>18</v>
      </c>
      <c r="BQ104" s="216">
        <f t="shared" si="284"/>
        <v>3</v>
      </c>
      <c r="BR104" s="216">
        <f t="shared" si="285"/>
        <v>1</v>
      </c>
      <c r="BS104" s="293">
        <v>10</v>
      </c>
      <c r="BT104" s="318">
        <f t="shared" si="286"/>
        <v>0</v>
      </c>
      <c r="BU104" s="413">
        <v>1</v>
      </c>
      <c r="BV104" s="412">
        <v>15</v>
      </c>
      <c r="BW104" s="211">
        <f t="shared" si="287"/>
        <v>4</v>
      </c>
      <c r="BX104" s="413">
        <v>1</v>
      </c>
      <c r="BY104" s="379">
        <f t="shared" si="288"/>
        <v>8.3333333333333339</v>
      </c>
      <c r="BZ104" s="380">
        <f t="shared" si="289"/>
        <v>4</v>
      </c>
      <c r="CA104" s="216">
        <f t="shared" si="290"/>
        <v>2</v>
      </c>
      <c r="CB104" s="216">
        <f t="shared" si="291"/>
        <v>1</v>
      </c>
      <c r="CC104" s="415">
        <v>10.5</v>
      </c>
      <c r="CD104" s="318">
        <f t="shared" si="292"/>
        <v>2</v>
      </c>
      <c r="CE104" s="211">
        <v>1</v>
      </c>
      <c r="CF104" s="344">
        <f t="shared" si="293"/>
        <v>10.5</v>
      </c>
      <c r="CG104" s="345">
        <f t="shared" si="294"/>
        <v>2</v>
      </c>
      <c r="CH104" s="216">
        <f t="shared" si="295"/>
        <v>1</v>
      </c>
      <c r="CI104" s="216">
        <f t="shared" si="296"/>
        <v>1</v>
      </c>
      <c r="CJ104" s="287">
        <v>13.75</v>
      </c>
      <c r="CK104" s="318">
        <f t="shared" si="297"/>
        <v>1</v>
      </c>
      <c r="CL104" s="211">
        <v>1</v>
      </c>
      <c r="CM104" s="336">
        <f t="shared" si="298"/>
        <v>13.75</v>
      </c>
      <c r="CN104" s="337">
        <f t="shared" si="299"/>
        <v>1</v>
      </c>
      <c r="CO104" s="212">
        <f t="shared" si="300"/>
        <v>1</v>
      </c>
      <c r="CP104" s="212">
        <f t="shared" si="301"/>
        <v>1</v>
      </c>
      <c r="CQ104" s="401">
        <f t="shared" si="302"/>
        <v>11.181818181818182</v>
      </c>
      <c r="CR104" s="402">
        <f>IF(CX104&gt;=10,30,BP104+BZ104+CG104+CN104)</f>
        <v>30</v>
      </c>
      <c r="CS104" s="56" t="str">
        <f t="shared" si="303"/>
        <v xml:space="preserve">ناجح(ة)  </v>
      </c>
      <c r="CT104" s="56">
        <f t="shared" si="304"/>
        <v>7</v>
      </c>
      <c r="CU104" s="60">
        <f t="shared" si="305"/>
        <v>1</v>
      </c>
      <c r="CV104" s="231" t="str">
        <f t="shared" si="306"/>
        <v xml:space="preserve">الدورة الأولى </v>
      </c>
      <c r="CW104" s="34" t="s">
        <v>63</v>
      </c>
      <c r="CX104" s="416">
        <f>(CQ104+AT104)/2</f>
        <v>10.538825757575758</v>
      </c>
      <c r="CY104" s="195">
        <f>IF(CX104&gt;=10,60,CR104+AU104)</f>
        <v>60</v>
      </c>
      <c r="CZ104" s="22" t="s">
        <v>63</v>
      </c>
      <c r="DA104" s="465" t="str">
        <f t="shared" si="307"/>
        <v xml:space="preserve">ناجح(ة)  </v>
      </c>
    </row>
    <row r="105" spans="1:105" s="20" customFormat="1" ht="14.1" customHeight="1">
      <c r="B105" s="27">
        <v>16</v>
      </c>
      <c r="C105" s="66" t="s">
        <v>183</v>
      </c>
      <c r="D105" s="66" t="s">
        <v>184</v>
      </c>
      <c r="E105" s="152"/>
      <c r="F105" s="137">
        <v>16</v>
      </c>
      <c r="G105" s="24" t="str">
        <f t="shared" si="246"/>
        <v>زياني</v>
      </c>
      <c r="H105" s="24" t="str">
        <f t="shared" si="247"/>
        <v xml:space="preserve"> إبتسام</v>
      </c>
      <c r="I105" s="9">
        <v>23.25</v>
      </c>
      <c r="J105" s="62">
        <f t="shared" si="248"/>
        <v>6</v>
      </c>
      <c r="K105" s="62">
        <v>1</v>
      </c>
      <c r="L105" s="14">
        <v>23.75</v>
      </c>
      <c r="M105" s="62">
        <f t="shared" si="249"/>
        <v>0</v>
      </c>
      <c r="N105" s="62">
        <v>1</v>
      </c>
      <c r="O105" s="7">
        <v>29</v>
      </c>
      <c r="P105" s="62">
        <f t="shared" si="250"/>
        <v>6</v>
      </c>
      <c r="Q105" s="62">
        <v>1</v>
      </c>
      <c r="R105" s="4">
        <f t="shared" si="251"/>
        <v>12.666666666666666</v>
      </c>
      <c r="S105" s="63">
        <f t="shared" si="252"/>
        <v>18</v>
      </c>
      <c r="T105" s="63">
        <f t="shared" si="253"/>
        <v>3</v>
      </c>
      <c r="U105" s="63">
        <f t="shared" si="254"/>
        <v>1</v>
      </c>
      <c r="V105" s="7">
        <v>21.75</v>
      </c>
      <c r="W105" s="62">
        <f t="shared" si="255"/>
        <v>5</v>
      </c>
      <c r="X105" s="62">
        <v>1</v>
      </c>
      <c r="Y105" s="10">
        <v>23.5</v>
      </c>
      <c r="Z105" s="62">
        <f t="shared" si="256"/>
        <v>4</v>
      </c>
      <c r="AA105" s="62">
        <v>1</v>
      </c>
      <c r="AB105" s="4">
        <f t="shared" si="257"/>
        <v>11.3125</v>
      </c>
      <c r="AC105" s="64">
        <f t="shared" si="258"/>
        <v>9</v>
      </c>
      <c r="AD105" s="64">
        <f t="shared" si="259"/>
        <v>2</v>
      </c>
      <c r="AE105" s="64">
        <f t="shared" si="260"/>
        <v>1</v>
      </c>
      <c r="AF105" s="7">
        <v>13</v>
      </c>
      <c r="AG105" s="62">
        <f t="shared" si="261"/>
        <v>2</v>
      </c>
      <c r="AH105" s="62">
        <v>1</v>
      </c>
      <c r="AI105" s="4">
        <f t="shared" si="262"/>
        <v>13</v>
      </c>
      <c r="AJ105" s="64">
        <f t="shared" si="263"/>
        <v>2</v>
      </c>
      <c r="AK105" s="64">
        <f t="shared" si="264"/>
        <v>1</v>
      </c>
      <c r="AL105" s="64">
        <f t="shared" si="265"/>
        <v>1</v>
      </c>
      <c r="AM105" s="36">
        <v>16.5</v>
      </c>
      <c r="AN105" s="62">
        <f t="shared" si="266"/>
        <v>1</v>
      </c>
      <c r="AO105" s="62">
        <v>1</v>
      </c>
      <c r="AP105" s="4">
        <f t="shared" si="267"/>
        <v>16.5</v>
      </c>
      <c r="AQ105" s="64">
        <f t="shared" si="268"/>
        <v>1</v>
      </c>
      <c r="AR105" s="64">
        <f t="shared" si="269"/>
        <v>1</v>
      </c>
      <c r="AS105" s="64">
        <f t="shared" si="270"/>
        <v>1</v>
      </c>
      <c r="AT105" s="463">
        <f t="shared" si="271"/>
        <v>12.5625</v>
      </c>
      <c r="AU105" s="65">
        <f>IF(AY105&gt;=10,30,AQ105+AJ105+AC105+S105)</f>
        <v>30</v>
      </c>
      <c r="AV105" s="400" t="str">
        <f t="shared" si="272"/>
        <v xml:space="preserve">ناجح  (ة)  </v>
      </c>
      <c r="AW105" s="59">
        <f t="shared" si="273"/>
        <v>4</v>
      </c>
      <c r="AX105" s="169" t="str">
        <f t="shared" si="274"/>
        <v xml:space="preserve">1 </v>
      </c>
      <c r="AY105" s="263">
        <f t="shared" si="308"/>
        <v>12.894886363636363</v>
      </c>
      <c r="AZ105" s="262" t="str">
        <f t="shared" si="309"/>
        <v xml:space="preserve">ناجح  (ة)  </v>
      </c>
      <c r="BA105" s="37" t="s">
        <v>63</v>
      </c>
      <c r="BB105" s="12"/>
      <c r="BC105" s="113">
        <v>17</v>
      </c>
      <c r="BD105" s="23" t="str">
        <f t="shared" si="277"/>
        <v>زياني</v>
      </c>
      <c r="BE105" s="23" t="str">
        <f t="shared" si="278"/>
        <v xml:space="preserve"> إبتسام</v>
      </c>
      <c r="BF105" s="412">
        <v>34</v>
      </c>
      <c r="BG105" s="318">
        <f t="shared" si="279"/>
        <v>6</v>
      </c>
      <c r="BH105" s="413">
        <v>1</v>
      </c>
      <c r="BI105" s="412">
        <v>21</v>
      </c>
      <c r="BJ105" s="318">
        <f t="shared" si="280"/>
        <v>6</v>
      </c>
      <c r="BK105" s="413">
        <v>1</v>
      </c>
      <c r="BL105" s="412">
        <v>26.75</v>
      </c>
      <c r="BM105" s="318">
        <f t="shared" si="281"/>
        <v>6</v>
      </c>
      <c r="BN105" s="215">
        <v>1</v>
      </c>
      <c r="BO105" s="358">
        <f t="shared" si="282"/>
        <v>13.625</v>
      </c>
      <c r="BP105" s="345">
        <f t="shared" si="283"/>
        <v>18</v>
      </c>
      <c r="BQ105" s="216">
        <f t="shared" si="284"/>
        <v>3</v>
      </c>
      <c r="BR105" s="216">
        <f t="shared" si="285"/>
        <v>1</v>
      </c>
      <c r="BS105" s="293">
        <v>21</v>
      </c>
      <c r="BT105" s="318">
        <f t="shared" si="286"/>
        <v>5</v>
      </c>
      <c r="BU105" s="413">
        <v>1</v>
      </c>
      <c r="BV105" s="412">
        <v>16</v>
      </c>
      <c r="BW105" s="211">
        <f t="shared" si="287"/>
        <v>4</v>
      </c>
      <c r="BX105" s="413">
        <v>1</v>
      </c>
      <c r="BY105" s="379">
        <f t="shared" si="288"/>
        <v>12.333333333333334</v>
      </c>
      <c r="BZ105" s="380">
        <f t="shared" si="289"/>
        <v>9</v>
      </c>
      <c r="CA105" s="216">
        <f t="shared" si="290"/>
        <v>2</v>
      </c>
      <c r="CB105" s="216">
        <f t="shared" si="291"/>
        <v>1</v>
      </c>
      <c r="CC105" s="415">
        <v>9.75</v>
      </c>
      <c r="CD105" s="318">
        <f t="shared" si="292"/>
        <v>0</v>
      </c>
      <c r="CE105" s="211">
        <v>1</v>
      </c>
      <c r="CF105" s="344">
        <f t="shared" si="293"/>
        <v>9.75</v>
      </c>
      <c r="CG105" s="345">
        <f t="shared" si="294"/>
        <v>0</v>
      </c>
      <c r="CH105" s="216">
        <f t="shared" si="295"/>
        <v>1</v>
      </c>
      <c r="CI105" s="216">
        <f t="shared" si="296"/>
        <v>1</v>
      </c>
      <c r="CJ105" s="287">
        <v>17</v>
      </c>
      <c r="CK105" s="318">
        <f t="shared" si="297"/>
        <v>1</v>
      </c>
      <c r="CL105" s="211">
        <v>1</v>
      </c>
      <c r="CM105" s="336">
        <f t="shared" si="298"/>
        <v>17</v>
      </c>
      <c r="CN105" s="337">
        <f t="shared" si="299"/>
        <v>1</v>
      </c>
      <c r="CO105" s="212">
        <f t="shared" si="300"/>
        <v>1</v>
      </c>
      <c r="CP105" s="212">
        <f t="shared" si="301"/>
        <v>1</v>
      </c>
      <c r="CQ105" s="357">
        <f t="shared" si="302"/>
        <v>13.227272727272727</v>
      </c>
      <c r="CR105" s="402">
        <f>IF(CX105&gt;=10,30,BP105+BZ105+CG105+CN105)</f>
        <v>30</v>
      </c>
      <c r="CS105" s="56" t="str">
        <f t="shared" si="303"/>
        <v xml:space="preserve">ناجح(ة)  </v>
      </c>
      <c r="CT105" s="56">
        <f t="shared" si="304"/>
        <v>7</v>
      </c>
      <c r="CU105" s="60">
        <f t="shared" si="305"/>
        <v>1</v>
      </c>
      <c r="CV105" s="231" t="str">
        <f t="shared" si="306"/>
        <v xml:space="preserve">الدورة الأولى </v>
      </c>
      <c r="CW105" s="34" t="s">
        <v>63</v>
      </c>
      <c r="CX105" s="416">
        <f>(CQ105+AT105)/2</f>
        <v>12.894886363636363</v>
      </c>
      <c r="CY105" s="195">
        <f>IF(CX105&gt;=10,60,CR105+AU105)</f>
        <v>60</v>
      </c>
      <c r="CZ105" s="22" t="s">
        <v>63</v>
      </c>
      <c r="DA105" s="465" t="str">
        <f t="shared" si="307"/>
        <v xml:space="preserve">ناجح(ة)  </v>
      </c>
    </row>
    <row r="106" spans="1:105" s="20" customFormat="1" ht="14.1" customHeight="1">
      <c r="A106" s="1"/>
      <c r="B106" s="27">
        <v>17</v>
      </c>
      <c r="C106" s="66" t="s">
        <v>185</v>
      </c>
      <c r="D106" s="66" t="s">
        <v>52</v>
      </c>
      <c r="E106" s="152"/>
      <c r="F106" s="137">
        <v>17</v>
      </c>
      <c r="G106" s="24" t="str">
        <f t="shared" si="246"/>
        <v xml:space="preserve">شاوي </v>
      </c>
      <c r="H106" s="24" t="str">
        <f t="shared" si="247"/>
        <v xml:space="preserve"> هاجر</v>
      </c>
      <c r="I106" s="9">
        <v>16.75</v>
      </c>
      <c r="J106" s="62">
        <f t="shared" si="248"/>
        <v>0</v>
      </c>
      <c r="K106" s="62">
        <v>1</v>
      </c>
      <c r="L106" s="14">
        <v>20.75</v>
      </c>
      <c r="M106" s="62">
        <f t="shared" si="249"/>
        <v>0</v>
      </c>
      <c r="N106" s="62">
        <v>1</v>
      </c>
      <c r="O106" s="7">
        <v>21.5</v>
      </c>
      <c r="P106" s="62">
        <f t="shared" si="250"/>
        <v>6</v>
      </c>
      <c r="Q106" s="62">
        <v>1</v>
      </c>
      <c r="R106" s="4">
        <f t="shared" si="251"/>
        <v>9.8333333333333339</v>
      </c>
      <c r="S106" s="63">
        <f t="shared" si="252"/>
        <v>6</v>
      </c>
      <c r="T106" s="63">
        <f t="shared" si="253"/>
        <v>3</v>
      </c>
      <c r="U106" s="63">
        <f t="shared" si="254"/>
        <v>1</v>
      </c>
      <c r="V106" s="7">
        <v>20</v>
      </c>
      <c r="W106" s="62">
        <f t="shared" si="255"/>
        <v>5</v>
      </c>
      <c r="X106" s="62">
        <v>1</v>
      </c>
      <c r="Y106" s="10">
        <v>17</v>
      </c>
      <c r="Z106" s="62">
        <f t="shared" si="256"/>
        <v>0</v>
      </c>
      <c r="AA106" s="62">
        <v>1</v>
      </c>
      <c r="AB106" s="4">
        <f t="shared" si="257"/>
        <v>9.25</v>
      </c>
      <c r="AC106" s="64">
        <f t="shared" si="258"/>
        <v>5</v>
      </c>
      <c r="AD106" s="64">
        <f t="shared" si="259"/>
        <v>2</v>
      </c>
      <c r="AE106" s="64">
        <f t="shared" si="260"/>
        <v>1</v>
      </c>
      <c r="AF106" s="7">
        <v>14.5</v>
      </c>
      <c r="AG106" s="62">
        <f t="shared" si="261"/>
        <v>2</v>
      </c>
      <c r="AH106" s="62">
        <v>1</v>
      </c>
      <c r="AI106" s="4">
        <f t="shared" si="262"/>
        <v>14.5</v>
      </c>
      <c r="AJ106" s="64">
        <f t="shared" si="263"/>
        <v>2</v>
      </c>
      <c r="AK106" s="64">
        <f t="shared" si="264"/>
        <v>1</v>
      </c>
      <c r="AL106" s="64">
        <f t="shared" si="265"/>
        <v>1</v>
      </c>
      <c r="AM106" s="36">
        <v>9</v>
      </c>
      <c r="AN106" s="62">
        <f t="shared" si="266"/>
        <v>0</v>
      </c>
      <c r="AO106" s="62">
        <v>1</v>
      </c>
      <c r="AP106" s="4">
        <f t="shared" si="267"/>
        <v>9</v>
      </c>
      <c r="AQ106" s="64">
        <f t="shared" si="268"/>
        <v>0</v>
      </c>
      <c r="AR106" s="64">
        <f t="shared" si="269"/>
        <v>1</v>
      </c>
      <c r="AS106" s="64">
        <f t="shared" si="270"/>
        <v>1</v>
      </c>
      <c r="AT106" s="463">
        <f t="shared" si="271"/>
        <v>9.9583333333333339</v>
      </c>
      <c r="AU106" s="65">
        <f>IF(AY106&gt;=10,30,AQ106+AJ106+AC106+S106)</f>
        <v>30</v>
      </c>
      <c r="AV106" s="400" t="str">
        <f t="shared" si="272"/>
        <v xml:space="preserve">مؤجل (ة) </v>
      </c>
      <c r="AW106" s="59">
        <f t="shared" si="273"/>
        <v>4</v>
      </c>
      <c r="AX106" s="169" t="str">
        <f t="shared" si="274"/>
        <v xml:space="preserve">1 </v>
      </c>
      <c r="AY106" s="263">
        <f t="shared" si="308"/>
        <v>11.115530303030305</v>
      </c>
      <c r="AZ106" s="262" t="str">
        <f t="shared" si="309"/>
        <v xml:space="preserve">ناجح  (ة)  </v>
      </c>
      <c r="BA106" s="37" t="s">
        <v>63</v>
      </c>
      <c r="BB106" s="12"/>
      <c r="BC106" s="148">
        <v>18</v>
      </c>
      <c r="BD106" s="23" t="str">
        <f t="shared" si="277"/>
        <v xml:space="preserve">شاوي </v>
      </c>
      <c r="BE106" s="23" t="str">
        <f t="shared" si="278"/>
        <v xml:space="preserve"> هاجر</v>
      </c>
      <c r="BF106" s="412">
        <v>31.5</v>
      </c>
      <c r="BG106" s="318">
        <f t="shared" si="279"/>
        <v>6</v>
      </c>
      <c r="BH106" s="413">
        <v>1</v>
      </c>
      <c r="BI106" s="412">
        <v>24</v>
      </c>
      <c r="BJ106" s="318">
        <f t="shared" si="280"/>
        <v>6</v>
      </c>
      <c r="BK106" s="413">
        <v>1</v>
      </c>
      <c r="BL106" s="412">
        <v>29</v>
      </c>
      <c r="BM106" s="318">
        <f t="shared" si="281"/>
        <v>6</v>
      </c>
      <c r="BN106" s="215">
        <v>1</v>
      </c>
      <c r="BO106" s="358">
        <f t="shared" si="282"/>
        <v>14.083333333333334</v>
      </c>
      <c r="BP106" s="345">
        <f t="shared" si="283"/>
        <v>18</v>
      </c>
      <c r="BQ106" s="216">
        <f t="shared" si="284"/>
        <v>3</v>
      </c>
      <c r="BR106" s="216">
        <f t="shared" si="285"/>
        <v>1</v>
      </c>
      <c r="BS106" s="293">
        <v>12.25</v>
      </c>
      <c r="BT106" s="318">
        <f t="shared" si="286"/>
        <v>0</v>
      </c>
      <c r="BU106" s="413">
        <v>1</v>
      </c>
      <c r="BV106" s="412">
        <v>14</v>
      </c>
      <c r="BW106" s="211">
        <f t="shared" si="287"/>
        <v>4</v>
      </c>
      <c r="BX106" s="413">
        <v>1</v>
      </c>
      <c r="BY106" s="379">
        <f t="shared" si="288"/>
        <v>8.75</v>
      </c>
      <c r="BZ106" s="380">
        <f t="shared" si="289"/>
        <v>4</v>
      </c>
      <c r="CA106" s="216">
        <f t="shared" si="290"/>
        <v>2</v>
      </c>
      <c r="CB106" s="216">
        <f t="shared" si="291"/>
        <v>1</v>
      </c>
      <c r="CC106" s="415">
        <v>11.75</v>
      </c>
      <c r="CD106" s="318">
        <f t="shared" si="292"/>
        <v>2</v>
      </c>
      <c r="CE106" s="211">
        <v>1</v>
      </c>
      <c r="CF106" s="344">
        <f t="shared" si="293"/>
        <v>11.75</v>
      </c>
      <c r="CG106" s="345">
        <f t="shared" si="294"/>
        <v>2</v>
      </c>
      <c r="CH106" s="216">
        <f t="shared" si="295"/>
        <v>1</v>
      </c>
      <c r="CI106" s="216">
        <f t="shared" si="296"/>
        <v>1</v>
      </c>
      <c r="CJ106" s="287">
        <v>12.5</v>
      </c>
      <c r="CK106" s="318">
        <f t="shared" si="297"/>
        <v>1</v>
      </c>
      <c r="CL106" s="211">
        <v>1</v>
      </c>
      <c r="CM106" s="336">
        <f t="shared" si="298"/>
        <v>12.5</v>
      </c>
      <c r="CN106" s="337">
        <f t="shared" si="299"/>
        <v>1</v>
      </c>
      <c r="CO106" s="212">
        <f t="shared" si="300"/>
        <v>1</v>
      </c>
      <c r="CP106" s="212">
        <f t="shared" si="301"/>
        <v>1</v>
      </c>
      <c r="CQ106" s="357">
        <f t="shared" si="302"/>
        <v>12.272727272727273</v>
      </c>
      <c r="CR106" s="402">
        <f>IF(CX106&gt;=10,30,BP106+BZ106+CG106+CN106)</f>
        <v>30</v>
      </c>
      <c r="CS106" s="56" t="str">
        <f t="shared" si="303"/>
        <v xml:space="preserve">ناجح(ة)  </v>
      </c>
      <c r="CT106" s="56">
        <f t="shared" si="304"/>
        <v>7</v>
      </c>
      <c r="CU106" s="60">
        <f t="shared" si="305"/>
        <v>1</v>
      </c>
      <c r="CV106" s="231" t="str">
        <f t="shared" si="306"/>
        <v xml:space="preserve">الدورة الأولى </v>
      </c>
      <c r="CW106" s="34" t="s">
        <v>63</v>
      </c>
      <c r="CX106" s="416">
        <f>(CQ106+AT106)/2</f>
        <v>11.115530303030305</v>
      </c>
      <c r="CY106" s="195">
        <f>IF(CX106&gt;=10,60,CR106+AU106)</f>
        <v>60</v>
      </c>
      <c r="CZ106" s="22" t="s">
        <v>63</v>
      </c>
      <c r="DA106" s="465" t="str">
        <f t="shared" si="307"/>
        <v xml:space="preserve">ناجح(ة)  </v>
      </c>
    </row>
    <row r="107" spans="1:105" s="20" customFormat="1" ht="14.1" customHeight="1">
      <c r="A107" s="1"/>
      <c r="B107" s="27">
        <v>18</v>
      </c>
      <c r="C107" s="132" t="s">
        <v>138</v>
      </c>
      <c r="D107" s="132" t="s">
        <v>45</v>
      </c>
      <c r="E107" s="152"/>
      <c r="F107" s="137">
        <v>18</v>
      </c>
      <c r="G107" s="24" t="str">
        <f t="shared" si="246"/>
        <v>صخري</v>
      </c>
      <c r="H107" s="24" t="str">
        <f t="shared" si="247"/>
        <v>صبري</v>
      </c>
      <c r="I107" s="9">
        <v>22.5</v>
      </c>
      <c r="J107" s="62">
        <f t="shared" si="248"/>
        <v>6</v>
      </c>
      <c r="K107" s="62">
        <v>1</v>
      </c>
      <c r="L107" s="14">
        <v>20.75</v>
      </c>
      <c r="M107" s="62">
        <f t="shared" si="249"/>
        <v>0</v>
      </c>
      <c r="N107" s="62">
        <v>1</v>
      </c>
      <c r="O107" s="7">
        <v>20.5</v>
      </c>
      <c r="P107" s="62">
        <f t="shared" si="250"/>
        <v>6</v>
      </c>
      <c r="Q107" s="62">
        <v>1</v>
      </c>
      <c r="R107" s="4">
        <f t="shared" si="251"/>
        <v>10.625</v>
      </c>
      <c r="S107" s="63">
        <f t="shared" si="252"/>
        <v>18</v>
      </c>
      <c r="T107" s="63">
        <f t="shared" si="253"/>
        <v>3</v>
      </c>
      <c r="U107" s="63">
        <f t="shared" si="254"/>
        <v>1</v>
      </c>
      <c r="V107" s="7">
        <v>14.25</v>
      </c>
      <c r="W107" s="62">
        <f t="shared" si="255"/>
        <v>0</v>
      </c>
      <c r="X107" s="62">
        <v>1</v>
      </c>
      <c r="Y107" s="10">
        <v>15</v>
      </c>
      <c r="Z107" s="62">
        <f t="shared" si="256"/>
        <v>0</v>
      </c>
      <c r="AA107" s="62">
        <v>1</v>
      </c>
      <c r="AB107" s="4">
        <f t="shared" si="257"/>
        <v>7.3125</v>
      </c>
      <c r="AC107" s="64">
        <f t="shared" si="258"/>
        <v>0</v>
      </c>
      <c r="AD107" s="64">
        <f t="shared" si="259"/>
        <v>2</v>
      </c>
      <c r="AE107" s="64">
        <f t="shared" si="260"/>
        <v>1</v>
      </c>
      <c r="AF107" s="7">
        <v>7.5</v>
      </c>
      <c r="AG107" s="62">
        <f t="shared" si="261"/>
        <v>0</v>
      </c>
      <c r="AH107" s="62">
        <v>1</v>
      </c>
      <c r="AI107" s="4">
        <f t="shared" si="262"/>
        <v>7.5</v>
      </c>
      <c r="AJ107" s="64">
        <f t="shared" si="263"/>
        <v>0</v>
      </c>
      <c r="AK107" s="64">
        <f t="shared" si="264"/>
        <v>1</v>
      </c>
      <c r="AL107" s="64">
        <f t="shared" si="265"/>
        <v>1</v>
      </c>
      <c r="AM107" s="36">
        <v>8</v>
      </c>
      <c r="AN107" s="62">
        <f t="shared" si="266"/>
        <v>0</v>
      </c>
      <c r="AO107" s="62">
        <v>1</v>
      </c>
      <c r="AP107" s="4">
        <f t="shared" si="267"/>
        <v>8</v>
      </c>
      <c r="AQ107" s="64">
        <f t="shared" si="268"/>
        <v>0</v>
      </c>
      <c r="AR107" s="64">
        <f t="shared" si="269"/>
        <v>1</v>
      </c>
      <c r="AS107" s="64">
        <f t="shared" si="270"/>
        <v>1</v>
      </c>
      <c r="AT107" s="191">
        <f t="shared" si="271"/>
        <v>9.0416666666666661</v>
      </c>
      <c r="AU107" s="65">
        <f>IF(AY107&gt;=10,30,AQ107+AJ107+AC107+S107)</f>
        <v>18</v>
      </c>
      <c r="AV107" s="400" t="str">
        <f t="shared" si="272"/>
        <v xml:space="preserve">مؤجل (ة) </v>
      </c>
      <c r="AW107" s="59">
        <f t="shared" si="273"/>
        <v>4</v>
      </c>
      <c r="AX107" s="169" t="str">
        <f t="shared" si="274"/>
        <v xml:space="preserve">1 </v>
      </c>
      <c r="AY107" s="263">
        <f t="shared" si="308"/>
        <v>9.9185606060606055</v>
      </c>
      <c r="AZ107" s="262" t="str">
        <f t="shared" si="309"/>
        <v xml:space="preserve">مؤجل (ة) </v>
      </c>
      <c r="BA107" s="37" t="s">
        <v>63</v>
      </c>
      <c r="BB107" s="12"/>
      <c r="BC107" s="113">
        <v>19</v>
      </c>
      <c r="BD107" s="23" t="str">
        <f t="shared" si="277"/>
        <v>صخري</v>
      </c>
      <c r="BE107" s="23" t="str">
        <f t="shared" si="278"/>
        <v>صبري</v>
      </c>
      <c r="BF107" s="412">
        <v>26</v>
      </c>
      <c r="BG107" s="318">
        <f t="shared" si="279"/>
        <v>6</v>
      </c>
      <c r="BH107" s="413">
        <v>1</v>
      </c>
      <c r="BI107" s="412">
        <v>21</v>
      </c>
      <c r="BJ107" s="318">
        <f t="shared" si="280"/>
        <v>6</v>
      </c>
      <c r="BK107" s="413">
        <v>1</v>
      </c>
      <c r="BL107" s="412">
        <v>25</v>
      </c>
      <c r="BM107" s="318">
        <f t="shared" si="281"/>
        <v>6</v>
      </c>
      <c r="BN107" s="215">
        <v>1</v>
      </c>
      <c r="BO107" s="358">
        <f t="shared" si="282"/>
        <v>12</v>
      </c>
      <c r="BP107" s="345">
        <f t="shared" si="283"/>
        <v>18</v>
      </c>
      <c r="BQ107" s="216">
        <f t="shared" si="284"/>
        <v>3</v>
      </c>
      <c r="BR107" s="216">
        <f t="shared" si="285"/>
        <v>1</v>
      </c>
      <c r="BS107" s="293">
        <v>10</v>
      </c>
      <c r="BT107" s="318">
        <f t="shared" si="286"/>
        <v>0</v>
      </c>
      <c r="BU107" s="413">
        <v>1</v>
      </c>
      <c r="BV107" s="412">
        <v>15</v>
      </c>
      <c r="BW107" s="211">
        <f t="shared" si="287"/>
        <v>4</v>
      </c>
      <c r="BX107" s="413">
        <v>1</v>
      </c>
      <c r="BY107" s="379">
        <f t="shared" si="288"/>
        <v>8.3333333333333339</v>
      </c>
      <c r="BZ107" s="380">
        <f t="shared" si="289"/>
        <v>4</v>
      </c>
      <c r="CA107" s="216">
        <f t="shared" si="290"/>
        <v>2</v>
      </c>
      <c r="CB107" s="216">
        <f t="shared" si="291"/>
        <v>1</v>
      </c>
      <c r="CC107" s="415">
        <v>9.25</v>
      </c>
      <c r="CD107" s="318">
        <f t="shared" si="292"/>
        <v>0</v>
      </c>
      <c r="CE107" s="211">
        <v>1</v>
      </c>
      <c r="CF107" s="344">
        <f t="shared" si="293"/>
        <v>9.25</v>
      </c>
      <c r="CG107" s="345">
        <f t="shared" si="294"/>
        <v>0</v>
      </c>
      <c r="CH107" s="216">
        <f t="shared" si="295"/>
        <v>1</v>
      </c>
      <c r="CI107" s="216">
        <f t="shared" si="296"/>
        <v>1</v>
      </c>
      <c r="CJ107" s="287">
        <v>12.5</v>
      </c>
      <c r="CK107" s="318">
        <f t="shared" si="297"/>
        <v>1</v>
      </c>
      <c r="CL107" s="211">
        <v>1</v>
      </c>
      <c r="CM107" s="336">
        <f t="shared" si="298"/>
        <v>12.5</v>
      </c>
      <c r="CN107" s="337">
        <f t="shared" si="299"/>
        <v>1</v>
      </c>
      <c r="CO107" s="212">
        <f t="shared" si="300"/>
        <v>1</v>
      </c>
      <c r="CP107" s="212">
        <f t="shared" si="301"/>
        <v>1</v>
      </c>
      <c r="CQ107" s="401">
        <f t="shared" si="302"/>
        <v>10.795454545454545</v>
      </c>
      <c r="CR107" s="402">
        <f>IF(CX107&gt;=10,30,BP107+BZ107+CG107+CN107)</f>
        <v>23</v>
      </c>
      <c r="CS107" s="56" t="str">
        <f t="shared" si="303"/>
        <v xml:space="preserve">ناجح(ة)  </v>
      </c>
      <c r="CT107" s="56">
        <f t="shared" si="304"/>
        <v>7</v>
      </c>
      <c r="CU107" s="60">
        <f t="shared" si="305"/>
        <v>1</v>
      </c>
      <c r="CV107" s="231" t="str">
        <f t="shared" si="306"/>
        <v xml:space="preserve">الدورة الأولى </v>
      </c>
      <c r="CW107" s="34" t="s">
        <v>63</v>
      </c>
      <c r="CX107" s="416">
        <f>(CQ107+AT107)/2</f>
        <v>9.9185606060606055</v>
      </c>
      <c r="CY107" s="195">
        <f>IF(CX107&gt;=10,60,CR107+AU107)</f>
        <v>41</v>
      </c>
      <c r="CZ107" s="22" t="s">
        <v>63</v>
      </c>
      <c r="DA107" s="465" t="str">
        <f t="shared" si="307"/>
        <v xml:space="preserve">مؤجل (ة) </v>
      </c>
    </row>
    <row r="108" spans="1:105" s="28" customFormat="1" ht="14.1" customHeight="1">
      <c r="B108" s="27">
        <v>19</v>
      </c>
      <c r="C108" s="132" t="s">
        <v>241</v>
      </c>
      <c r="D108" s="132" t="s">
        <v>242</v>
      </c>
      <c r="E108" s="152"/>
      <c r="F108" s="137">
        <v>19</v>
      </c>
      <c r="G108" s="24" t="str">
        <f t="shared" si="246"/>
        <v>ضحوي</v>
      </c>
      <c r="H108" s="24" t="str">
        <f t="shared" si="247"/>
        <v>فارس</v>
      </c>
      <c r="I108" s="9">
        <v>18.25</v>
      </c>
      <c r="J108" s="62">
        <f t="shared" si="248"/>
        <v>0</v>
      </c>
      <c r="K108" s="62">
        <v>1</v>
      </c>
      <c r="L108" s="14">
        <v>20</v>
      </c>
      <c r="M108" s="62">
        <f t="shared" si="249"/>
        <v>6</v>
      </c>
      <c r="N108" s="62">
        <v>1</v>
      </c>
      <c r="O108" s="7">
        <v>20</v>
      </c>
      <c r="P108" s="62">
        <f t="shared" si="250"/>
        <v>6</v>
      </c>
      <c r="Q108" s="62">
        <v>1</v>
      </c>
      <c r="R108" s="4">
        <f t="shared" si="251"/>
        <v>9.7083333333333339</v>
      </c>
      <c r="S108" s="63">
        <f t="shared" si="252"/>
        <v>12</v>
      </c>
      <c r="T108" s="63">
        <f t="shared" si="253"/>
        <v>3</v>
      </c>
      <c r="U108" s="63">
        <f t="shared" si="254"/>
        <v>1</v>
      </c>
      <c r="V108" s="7">
        <v>20</v>
      </c>
      <c r="W108" s="62">
        <f t="shared" si="255"/>
        <v>5</v>
      </c>
      <c r="X108" s="62">
        <v>1</v>
      </c>
      <c r="Y108" s="238">
        <v>22</v>
      </c>
      <c r="Z108" s="62">
        <f t="shared" si="256"/>
        <v>4</v>
      </c>
      <c r="AA108" s="62">
        <v>1</v>
      </c>
      <c r="AB108" s="4">
        <f t="shared" si="257"/>
        <v>10.5</v>
      </c>
      <c r="AC108" s="64">
        <f t="shared" si="258"/>
        <v>9</v>
      </c>
      <c r="AD108" s="64">
        <f t="shared" si="259"/>
        <v>2</v>
      </c>
      <c r="AE108" s="64">
        <f t="shared" si="260"/>
        <v>1</v>
      </c>
      <c r="AF108" s="7">
        <v>13.25</v>
      </c>
      <c r="AG108" s="62">
        <f t="shared" si="261"/>
        <v>2</v>
      </c>
      <c r="AH108" s="62">
        <v>1</v>
      </c>
      <c r="AI108" s="4">
        <f t="shared" si="262"/>
        <v>13.25</v>
      </c>
      <c r="AJ108" s="64">
        <f t="shared" si="263"/>
        <v>2</v>
      </c>
      <c r="AK108" s="64">
        <f t="shared" si="264"/>
        <v>1</v>
      </c>
      <c r="AL108" s="64">
        <f t="shared" si="265"/>
        <v>1</v>
      </c>
      <c r="AM108" s="36">
        <v>12.5</v>
      </c>
      <c r="AN108" s="62">
        <f t="shared" si="266"/>
        <v>1</v>
      </c>
      <c r="AO108" s="62">
        <v>1</v>
      </c>
      <c r="AP108" s="4">
        <f t="shared" si="267"/>
        <v>12.5</v>
      </c>
      <c r="AQ108" s="64">
        <f t="shared" si="268"/>
        <v>1</v>
      </c>
      <c r="AR108" s="64">
        <f t="shared" si="269"/>
        <v>1</v>
      </c>
      <c r="AS108" s="64">
        <f t="shared" si="270"/>
        <v>1</v>
      </c>
      <c r="AT108" s="191">
        <f t="shared" si="271"/>
        <v>10.5</v>
      </c>
      <c r="AU108" s="65">
        <f>IF(AY108&gt;=10,30,AQ108+AJ108+AC108+S108)</f>
        <v>30</v>
      </c>
      <c r="AV108" s="400" t="str">
        <f t="shared" si="272"/>
        <v xml:space="preserve">ناجح  (ة)  </v>
      </c>
      <c r="AW108" s="59">
        <f t="shared" si="273"/>
        <v>4</v>
      </c>
      <c r="AX108" s="169" t="str">
        <f t="shared" si="274"/>
        <v xml:space="preserve">1 </v>
      </c>
      <c r="AY108" s="263">
        <f t="shared" si="308"/>
        <v>10.46590909090909</v>
      </c>
      <c r="AZ108" s="262" t="str">
        <f t="shared" si="309"/>
        <v xml:space="preserve">ناجح  (ة)  </v>
      </c>
      <c r="BA108" s="37" t="s">
        <v>63</v>
      </c>
      <c r="BB108" s="12"/>
      <c r="BC108" s="148">
        <v>20</v>
      </c>
      <c r="BD108" s="33" t="str">
        <f t="shared" si="277"/>
        <v>ضحوي</v>
      </c>
      <c r="BE108" s="33" t="str">
        <f t="shared" si="278"/>
        <v>فارس</v>
      </c>
      <c r="BF108" s="251">
        <v>20.5</v>
      </c>
      <c r="BG108" s="247">
        <f t="shared" si="279"/>
        <v>6</v>
      </c>
      <c r="BH108" s="252">
        <v>1</v>
      </c>
      <c r="BI108" s="251">
        <v>22</v>
      </c>
      <c r="BJ108" s="247">
        <f t="shared" si="280"/>
        <v>6</v>
      </c>
      <c r="BK108" s="252">
        <v>1</v>
      </c>
      <c r="BL108" s="251">
        <v>19.5</v>
      </c>
      <c r="BM108" s="247">
        <f t="shared" si="281"/>
        <v>0</v>
      </c>
      <c r="BN108" s="248">
        <v>1</v>
      </c>
      <c r="BO108" s="358">
        <f t="shared" si="282"/>
        <v>10.333333333333334</v>
      </c>
      <c r="BP108" s="345">
        <f t="shared" si="283"/>
        <v>18</v>
      </c>
      <c r="BQ108" s="216">
        <f t="shared" si="284"/>
        <v>3</v>
      </c>
      <c r="BR108" s="216">
        <f t="shared" si="285"/>
        <v>1</v>
      </c>
      <c r="BS108" s="293">
        <v>14.25</v>
      </c>
      <c r="BT108" s="318">
        <f t="shared" si="286"/>
        <v>0</v>
      </c>
      <c r="BU108" s="413">
        <v>1</v>
      </c>
      <c r="BV108" s="251">
        <v>16</v>
      </c>
      <c r="BW108" s="211">
        <f t="shared" si="287"/>
        <v>4</v>
      </c>
      <c r="BX108" s="413">
        <v>1</v>
      </c>
      <c r="BY108" s="379">
        <f t="shared" si="288"/>
        <v>10.083333333333334</v>
      </c>
      <c r="BZ108" s="380">
        <f t="shared" si="289"/>
        <v>9</v>
      </c>
      <c r="CA108" s="216">
        <f t="shared" si="290"/>
        <v>2</v>
      </c>
      <c r="CB108" s="216">
        <f t="shared" si="291"/>
        <v>1</v>
      </c>
      <c r="CC108" s="253">
        <v>10.25</v>
      </c>
      <c r="CD108" s="318">
        <f t="shared" si="292"/>
        <v>2</v>
      </c>
      <c r="CE108" s="211">
        <v>1</v>
      </c>
      <c r="CF108" s="344">
        <f t="shared" si="293"/>
        <v>10.25</v>
      </c>
      <c r="CG108" s="345">
        <f t="shared" si="294"/>
        <v>2</v>
      </c>
      <c r="CH108" s="216">
        <f t="shared" si="295"/>
        <v>1</v>
      </c>
      <c r="CI108" s="216">
        <f t="shared" si="296"/>
        <v>1</v>
      </c>
      <c r="CJ108" s="287">
        <v>12.25</v>
      </c>
      <c r="CK108" s="318">
        <f t="shared" si="297"/>
        <v>1</v>
      </c>
      <c r="CL108" s="211">
        <v>1</v>
      </c>
      <c r="CM108" s="336">
        <f t="shared" si="298"/>
        <v>12.25</v>
      </c>
      <c r="CN108" s="337">
        <f t="shared" si="299"/>
        <v>1</v>
      </c>
      <c r="CO108" s="212">
        <f t="shared" si="300"/>
        <v>1</v>
      </c>
      <c r="CP108" s="212">
        <f t="shared" si="301"/>
        <v>1</v>
      </c>
      <c r="CQ108" s="401">
        <f t="shared" si="302"/>
        <v>10.431818181818182</v>
      </c>
      <c r="CR108" s="402">
        <f>IF(CX108&gt;=10,30,BP108+BZ108+CG108+CN108)</f>
        <v>30</v>
      </c>
      <c r="CS108" s="56" t="str">
        <f t="shared" si="303"/>
        <v xml:space="preserve">ناجح(ة)  </v>
      </c>
      <c r="CT108" s="56">
        <f t="shared" si="304"/>
        <v>7</v>
      </c>
      <c r="CU108" s="60">
        <f t="shared" si="305"/>
        <v>1</v>
      </c>
      <c r="CV108" s="231" t="str">
        <f t="shared" si="306"/>
        <v xml:space="preserve">الدورة الأولى </v>
      </c>
      <c r="CW108" s="34" t="s">
        <v>63</v>
      </c>
      <c r="CX108" s="416">
        <f>(CQ108+AT108)/2</f>
        <v>10.46590909090909</v>
      </c>
      <c r="CY108" s="195">
        <f>IF(CX108&gt;=10,60,CR108+AU108)</f>
        <v>60</v>
      </c>
      <c r="CZ108" s="32" t="s">
        <v>63</v>
      </c>
      <c r="DA108" s="465" t="str">
        <f t="shared" si="307"/>
        <v xml:space="preserve">ناجح(ة)  </v>
      </c>
    </row>
    <row r="109" spans="1:105" s="45" customFormat="1" ht="14.1" customHeight="1">
      <c r="B109" s="27">
        <v>20</v>
      </c>
      <c r="C109" s="132" t="s">
        <v>273</v>
      </c>
      <c r="D109" s="132" t="s">
        <v>274</v>
      </c>
      <c r="E109" s="152"/>
      <c r="F109" s="137">
        <v>20</v>
      </c>
      <c r="G109" s="24" t="str">
        <f t="shared" si="246"/>
        <v>ضرباني</v>
      </c>
      <c r="H109" s="24" t="str">
        <f t="shared" si="247"/>
        <v>نريمان</v>
      </c>
      <c r="I109" s="239">
        <v>20.5</v>
      </c>
      <c r="J109" s="62">
        <f t="shared" si="248"/>
        <v>6</v>
      </c>
      <c r="K109" s="62">
        <v>1</v>
      </c>
      <c r="L109" s="14">
        <v>21.75</v>
      </c>
      <c r="M109" s="62">
        <f t="shared" si="249"/>
        <v>0</v>
      </c>
      <c r="N109" s="62">
        <v>1</v>
      </c>
      <c r="O109" s="237">
        <v>20</v>
      </c>
      <c r="P109" s="62">
        <f t="shared" si="250"/>
        <v>6</v>
      </c>
      <c r="Q109" s="62">
        <v>1</v>
      </c>
      <c r="R109" s="4">
        <f t="shared" si="251"/>
        <v>10.375</v>
      </c>
      <c r="S109" s="63">
        <f t="shared" si="252"/>
        <v>18</v>
      </c>
      <c r="T109" s="63">
        <f t="shared" si="253"/>
        <v>3</v>
      </c>
      <c r="U109" s="63">
        <f t="shared" si="254"/>
        <v>1</v>
      </c>
      <c r="V109" s="7">
        <v>20</v>
      </c>
      <c r="W109" s="62">
        <f t="shared" si="255"/>
        <v>5</v>
      </c>
      <c r="X109" s="62">
        <v>1</v>
      </c>
      <c r="Y109" s="10">
        <v>21</v>
      </c>
      <c r="Z109" s="62">
        <f t="shared" si="256"/>
        <v>4</v>
      </c>
      <c r="AA109" s="62">
        <v>1</v>
      </c>
      <c r="AB109" s="4">
        <f t="shared" si="257"/>
        <v>10.25</v>
      </c>
      <c r="AC109" s="64">
        <f t="shared" si="258"/>
        <v>9</v>
      </c>
      <c r="AD109" s="64">
        <f t="shared" si="259"/>
        <v>2</v>
      </c>
      <c r="AE109" s="64">
        <f t="shared" si="260"/>
        <v>1</v>
      </c>
      <c r="AF109" s="237">
        <v>10</v>
      </c>
      <c r="AG109" s="62">
        <f t="shared" si="261"/>
        <v>2</v>
      </c>
      <c r="AH109" s="62">
        <v>1</v>
      </c>
      <c r="AI109" s="4">
        <f t="shared" si="262"/>
        <v>10</v>
      </c>
      <c r="AJ109" s="64">
        <f t="shared" si="263"/>
        <v>2</v>
      </c>
      <c r="AK109" s="64">
        <f t="shared" si="264"/>
        <v>1</v>
      </c>
      <c r="AL109" s="64">
        <f t="shared" si="265"/>
        <v>1</v>
      </c>
      <c r="AM109" s="240">
        <v>10.5</v>
      </c>
      <c r="AN109" s="62">
        <f t="shared" si="266"/>
        <v>1</v>
      </c>
      <c r="AO109" s="62">
        <v>1</v>
      </c>
      <c r="AP109" s="4">
        <f t="shared" si="267"/>
        <v>10.5</v>
      </c>
      <c r="AQ109" s="64">
        <f t="shared" si="268"/>
        <v>1</v>
      </c>
      <c r="AR109" s="64">
        <f t="shared" si="269"/>
        <v>1</v>
      </c>
      <c r="AS109" s="64">
        <f t="shared" si="270"/>
        <v>1</v>
      </c>
      <c r="AT109" s="463">
        <f t="shared" si="271"/>
        <v>10.3125</v>
      </c>
      <c r="AU109" s="65">
        <f>IF(AY109&gt;=10,30,AQ109+AJ109+AC109+S109)</f>
        <v>30</v>
      </c>
      <c r="AV109" s="400" t="str">
        <f t="shared" si="272"/>
        <v xml:space="preserve">ناجح  (ة)  </v>
      </c>
      <c r="AW109" s="59">
        <f t="shared" si="273"/>
        <v>4</v>
      </c>
      <c r="AX109" s="169" t="str">
        <f t="shared" si="274"/>
        <v xml:space="preserve">1 </v>
      </c>
      <c r="AY109" s="263">
        <f t="shared" si="308"/>
        <v>10.610795454545453</v>
      </c>
      <c r="AZ109" s="262" t="str">
        <f t="shared" si="309"/>
        <v xml:space="preserve">ناجح  (ة)  </v>
      </c>
      <c r="BA109" s="126" t="s">
        <v>63</v>
      </c>
      <c r="BB109" s="12"/>
      <c r="BC109" s="113">
        <v>21</v>
      </c>
      <c r="BD109" s="124" t="str">
        <f t="shared" si="277"/>
        <v>ضرباني</v>
      </c>
      <c r="BE109" s="124" t="str">
        <f t="shared" si="278"/>
        <v>نريمان</v>
      </c>
      <c r="BF109" s="251">
        <v>23</v>
      </c>
      <c r="BG109" s="247">
        <f t="shared" si="279"/>
        <v>6</v>
      </c>
      <c r="BH109" s="252">
        <v>1</v>
      </c>
      <c r="BI109" s="251">
        <v>23</v>
      </c>
      <c r="BJ109" s="247">
        <f t="shared" si="280"/>
        <v>6</v>
      </c>
      <c r="BK109" s="252">
        <v>1</v>
      </c>
      <c r="BL109" s="251">
        <v>17.5</v>
      </c>
      <c r="BM109" s="247">
        <f t="shared" si="281"/>
        <v>0</v>
      </c>
      <c r="BN109" s="247">
        <f t="shared" ref="BN109" si="310">IF(BM109&gt;=20,6,0)</f>
        <v>0</v>
      </c>
      <c r="BO109" s="358">
        <f t="shared" si="282"/>
        <v>10.583333333333334</v>
      </c>
      <c r="BP109" s="345">
        <f t="shared" si="283"/>
        <v>18</v>
      </c>
      <c r="BQ109" s="216">
        <f t="shared" si="284"/>
        <v>2</v>
      </c>
      <c r="BR109" s="216">
        <f t="shared" si="285"/>
        <v>1</v>
      </c>
      <c r="BS109" s="293">
        <v>20</v>
      </c>
      <c r="BT109" s="318">
        <f t="shared" si="286"/>
        <v>5</v>
      </c>
      <c r="BU109" s="413">
        <v>1</v>
      </c>
      <c r="BV109" s="251">
        <v>12.75</v>
      </c>
      <c r="BW109" s="211">
        <f t="shared" si="287"/>
        <v>4</v>
      </c>
      <c r="BX109" s="413">
        <v>1</v>
      </c>
      <c r="BY109" s="379">
        <f t="shared" si="288"/>
        <v>10.916666666666666</v>
      </c>
      <c r="BZ109" s="380">
        <f t="shared" si="289"/>
        <v>9</v>
      </c>
      <c r="CA109" s="216">
        <f t="shared" si="290"/>
        <v>2</v>
      </c>
      <c r="CB109" s="216">
        <f t="shared" si="291"/>
        <v>1</v>
      </c>
      <c r="CC109" s="415">
        <v>12</v>
      </c>
      <c r="CD109" s="318">
        <f t="shared" si="292"/>
        <v>2</v>
      </c>
      <c r="CE109" s="211">
        <v>1</v>
      </c>
      <c r="CF109" s="344">
        <f t="shared" si="293"/>
        <v>12</v>
      </c>
      <c r="CG109" s="345">
        <f t="shared" si="294"/>
        <v>2</v>
      </c>
      <c r="CH109" s="216">
        <f t="shared" si="295"/>
        <v>1</v>
      </c>
      <c r="CI109" s="216">
        <f t="shared" si="296"/>
        <v>1</v>
      </c>
      <c r="CJ109" s="287">
        <v>11.75</v>
      </c>
      <c r="CK109" s="318">
        <f t="shared" si="297"/>
        <v>1</v>
      </c>
      <c r="CL109" s="211">
        <v>1</v>
      </c>
      <c r="CM109" s="336">
        <f t="shared" si="298"/>
        <v>11.75</v>
      </c>
      <c r="CN109" s="337">
        <f t="shared" si="299"/>
        <v>1</v>
      </c>
      <c r="CO109" s="212">
        <f t="shared" si="300"/>
        <v>1</v>
      </c>
      <c r="CP109" s="212">
        <f t="shared" si="301"/>
        <v>1</v>
      </c>
      <c r="CQ109" s="357">
        <f t="shared" si="302"/>
        <v>10.909090909090908</v>
      </c>
      <c r="CR109" s="402">
        <f>IF(CX109&gt;=10,30,BP109+BZ109+CG109+CN109)</f>
        <v>30</v>
      </c>
      <c r="CS109" s="56" t="str">
        <f t="shared" si="303"/>
        <v xml:space="preserve">ناجح(ة)  </v>
      </c>
      <c r="CT109" s="56">
        <f t="shared" si="304"/>
        <v>6</v>
      </c>
      <c r="CU109" s="60">
        <f t="shared" si="305"/>
        <v>1</v>
      </c>
      <c r="CV109" s="231" t="str">
        <f t="shared" si="306"/>
        <v xml:space="preserve">الدورة الأولى </v>
      </c>
      <c r="CW109" s="34" t="s">
        <v>63</v>
      </c>
      <c r="CX109" s="416">
        <f>(CQ109+AT109)/2</f>
        <v>10.610795454545453</v>
      </c>
      <c r="CY109" s="195">
        <f>IF(CX109&gt;=10,60,CR109+AU109)</f>
        <v>60</v>
      </c>
      <c r="CZ109" s="125" t="s">
        <v>63</v>
      </c>
      <c r="DA109" s="465" t="str">
        <f t="shared" si="307"/>
        <v xml:space="preserve">ناجح(ة)  </v>
      </c>
    </row>
    <row r="110" spans="1:105" s="20" customFormat="1" ht="14.1" customHeight="1">
      <c r="B110" s="27">
        <v>21</v>
      </c>
      <c r="C110" s="66" t="s">
        <v>186</v>
      </c>
      <c r="D110" s="66" t="s">
        <v>187</v>
      </c>
      <c r="E110" s="152"/>
      <c r="F110" s="137">
        <v>21</v>
      </c>
      <c r="G110" s="24" t="str">
        <f t="shared" si="246"/>
        <v xml:space="preserve">طالب </v>
      </c>
      <c r="H110" s="24" t="str">
        <f t="shared" si="247"/>
        <v xml:space="preserve"> نور الإيمان</v>
      </c>
      <c r="I110" s="9">
        <v>21</v>
      </c>
      <c r="J110" s="62">
        <f t="shared" si="248"/>
        <v>6</v>
      </c>
      <c r="K110" s="62">
        <v>1</v>
      </c>
      <c r="L110" s="14">
        <v>22.25</v>
      </c>
      <c r="M110" s="62">
        <f t="shared" si="249"/>
        <v>0</v>
      </c>
      <c r="N110" s="62">
        <v>1</v>
      </c>
      <c r="O110" s="7">
        <v>20</v>
      </c>
      <c r="P110" s="62">
        <f t="shared" si="250"/>
        <v>6</v>
      </c>
      <c r="Q110" s="62">
        <v>1</v>
      </c>
      <c r="R110" s="4">
        <f t="shared" si="251"/>
        <v>10.541666666666666</v>
      </c>
      <c r="S110" s="63">
        <f t="shared" si="252"/>
        <v>18</v>
      </c>
      <c r="T110" s="63">
        <f t="shared" si="253"/>
        <v>3</v>
      </c>
      <c r="U110" s="63">
        <f t="shared" si="254"/>
        <v>1</v>
      </c>
      <c r="V110" s="7">
        <v>21.5</v>
      </c>
      <c r="W110" s="62">
        <f t="shared" si="255"/>
        <v>5</v>
      </c>
      <c r="X110" s="62">
        <v>1</v>
      </c>
      <c r="Y110" s="10">
        <v>20</v>
      </c>
      <c r="Z110" s="62">
        <f t="shared" si="256"/>
        <v>4</v>
      </c>
      <c r="AA110" s="62">
        <v>1</v>
      </c>
      <c r="AB110" s="4">
        <f t="shared" si="257"/>
        <v>10.375</v>
      </c>
      <c r="AC110" s="64">
        <f t="shared" si="258"/>
        <v>9</v>
      </c>
      <c r="AD110" s="64">
        <f t="shared" si="259"/>
        <v>2</v>
      </c>
      <c r="AE110" s="64">
        <f t="shared" si="260"/>
        <v>1</v>
      </c>
      <c r="AF110" s="7">
        <v>9.25</v>
      </c>
      <c r="AG110" s="62">
        <f t="shared" si="261"/>
        <v>0</v>
      </c>
      <c r="AH110" s="62">
        <v>1</v>
      </c>
      <c r="AI110" s="4">
        <f t="shared" si="262"/>
        <v>9.25</v>
      </c>
      <c r="AJ110" s="64">
        <f t="shared" si="263"/>
        <v>0</v>
      </c>
      <c r="AK110" s="64">
        <f t="shared" si="264"/>
        <v>1</v>
      </c>
      <c r="AL110" s="64">
        <f t="shared" si="265"/>
        <v>1</v>
      </c>
      <c r="AM110" s="36">
        <v>8.5</v>
      </c>
      <c r="AN110" s="62">
        <f t="shared" si="266"/>
        <v>0</v>
      </c>
      <c r="AO110" s="62">
        <v>1</v>
      </c>
      <c r="AP110" s="4">
        <f t="shared" si="267"/>
        <v>8.5</v>
      </c>
      <c r="AQ110" s="64">
        <f t="shared" si="268"/>
        <v>0</v>
      </c>
      <c r="AR110" s="64">
        <f t="shared" si="269"/>
        <v>1</v>
      </c>
      <c r="AS110" s="64">
        <f t="shared" si="270"/>
        <v>1</v>
      </c>
      <c r="AT110" s="463">
        <f t="shared" si="271"/>
        <v>10.208333333333334</v>
      </c>
      <c r="AU110" s="65">
        <f>IF(AY110&gt;=10,30,AQ110+AJ110+AC110+S110)</f>
        <v>30</v>
      </c>
      <c r="AV110" s="400" t="str">
        <f t="shared" si="272"/>
        <v xml:space="preserve">ناجح  (ة)  </v>
      </c>
      <c r="AW110" s="59">
        <f t="shared" si="273"/>
        <v>4</v>
      </c>
      <c r="AX110" s="169" t="str">
        <f t="shared" si="274"/>
        <v xml:space="preserve">1 </v>
      </c>
      <c r="AY110" s="263">
        <f t="shared" si="308"/>
        <v>10.922348484848484</v>
      </c>
      <c r="AZ110" s="262" t="str">
        <f t="shared" si="309"/>
        <v xml:space="preserve">ناجح  (ة)  </v>
      </c>
      <c r="BA110" s="37" t="s">
        <v>63</v>
      </c>
      <c r="BB110" s="12"/>
      <c r="BC110" s="148">
        <v>22</v>
      </c>
      <c r="BD110" s="23" t="str">
        <f t="shared" si="277"/>
        <v xml:space="preserve">طالب </v>
      </c>
      <c r="BE110" s="23" t="str">
        <f t="shared" si="278"/>
        <v xml:space="preserve"> نور الإيمان</v>
      </c>
      <c r="BF110" s="412">
        <v>25.5</v>
      </c>
      <c r="BG110" s="318">
        <f t="shared" si="279"/>
        <v>6</v>
      </c>
      <c r="BH110" s="413">
        <v>1</v>
      </c>
      <c r="BI110" s="412">
        <v>18</v>
      </c>
      <c r="BJ110" s="318">
        <f t="shared" si="280"/>
        <v>0</v>
      </c>
      <c r="BK110" s="413">
        <v>1</v>
      </c>
      <c r="BL110" s="412">
        <v>28</v>
      </c>
      <c r="BM110" s="318">
        <f t="shared" si="281"/>
        <v>6</v>
      </c>
      <c r="BN110" s="215">
        <v>1</v>
      </c>
      <c r="BO110" s="358">
        <f t="shared" si="282"/>
        <v>11.916666666666666</v>
      </c>
      <c r="BP110" s="345">
        <f t="shared" si="283"/>
        <v>18</v>
      </c>
      <c r="BQ110" s="216">
        <f t="shared" si="284"/>
        <v>3</v>
      </c>
      <c r="BR110" s="216">
        <f t="shared" si="285"/>
        <v>1</v>
      </c>
      <c r="BS110" s="293">
        <v>15.75</v>
      </c>
      <c r="BT110" s="318">
        <f t="shared" si="286"/>
        <v>0</v>
      </c>
      <c r="BU110" s="413">
        <v>1</v>
      </c>
      <c r="BV110" s="412">
        <v>15</v>
      </c>
      <c r="BW110" s="211">
        <f t="shared" si="287"/>
        <v>4</v>
      </c>
      <c r="BX110" s="413">
        <v>1</v>
      </c>
      <c r="BY110" s="379">
        <f t="shared" si="288"/>
        <v>10.25</v>
      </c>
      <c r="BZ110" s="380">
        <f t="shared" si="289"/>
        <v>9</v>
      </c>
      <c r="CA110" s="216">
        <f t="shared" si="290"/>
        <v>2</v>
      </c>
      <c r="CB110" s="216">
        <f t="shared" si="291"/>
        <v>1</v>
      </c>
      <c r="CC110" s="415">
        <v>11</v>
      </c>
      <c r="CD110" s="318">
        <f t="shared" si="292"/>
        <v>2</v>
      </c>
      <c r="CE110" s="211">
        <v>1</v>
      </c>
      <c r="CF110" s="344">
        <f t="shared" si="293"/>
        <v>11</v>
      </c>
      <c r="CG110" s="345">
        <f t="shared" si="294"/>
        <v>2</v>
      </c>
      <c r="CH110" s="216">
        <f t="shared" si="295"/>
        <v>1</v>
      </c>
      <c r="CI110" s="216">
        <f t="shared" si="296"/>
        <v>1</v>
      </c>
      <c r="CJ110" s="287">
        <v>14.75</v>
      </c>
      <c r="CK110" s="318">
        <f t="shared" si="297"/>
        <v>1</v>
      </c>
      <c r="CL110" s="211">
        <v>1</v>
      </c>
      <c r="CM110" s="336">
        <f t="shared" si="298"/>
        <v>14.75</v>
      </c>
      <c r="CN110" s="337">
        <f t="shared" si="299"/>
        <v>1</v>
      </c>
      <c r="CO110" s="212">
        <f t="shared" si="300"/>
        <v>1</v>
      </c>
      <c r="CP110" s="212">
        <f t="shared" si="301"/>
        <v>1</v>
      </c>
      <c r="CQ110" s="357">
        <f t="shared" si="302"/>
        <v>11.636363636363637</v>
      </c>
      <c r="CR110" s="402">
        <f>IF(CX110&gt;=10,30,BP110+BZ110+CG110+CN110)</f>
        <v>30</v>
      </c>
      <c r="CS110" s="56" t="str">
        <f t="shared" si="303"/>
        <v xml:space="preserve">ناجح(ة)  </v>
      </c>
      <c r="CT110" s="56">
        <f t="shared" si="304"/>
        <v>7</v>
      </c>
      <c r="CU110" s="60">
        <f t="shared" si="305"/>
        <v>1</v>
      </c>
      <c r="CV110" s="231" t="str">
        <f t="shared" si="306"/>
        <v xml:space="preserve">الدورة الأولى </v>
      </c>
      <c r="CW110" s="34" t="s">
        <v>63</v>
      </c>
      <c r="CX110" s="416">
        <f>(CQ110+AT110)/2</f>
        <v>10.922348484848484</v>
      </c>
      <c r="CY110" s="195">
        <f>IF(CX110&gt;=10,60,CR110+AU110)</f>
        <v>60</v>
      </c>
      <c r="CZ110" s="22" t="s">
        <v>63</v>
      </c>
      <c r="DA110" s="465" t="str">
        <f t="shared" si="307"/>
        <v xml:space="preserve">ناجح(ة)  </v>
      </c>
    </row>
    <row r="111" spans="1:105" s="20" customFormat="1" ht="14.1" customHeight="1">
      <c r="A111" s="45" t="s">
        <v>317</v>
      </c>
      <c r="B111" s="27">
        <v>22</v>
      </c>
      <c r="C111" s="66" t="s">
        <v>188</v>
      </c>
      <c r="D111" s="66" t="s">
        <v>189</v>
      </c>
      <c r="E111" s="152"/>
      <c r="F111" s="137">
        <v>22</v>
      </c>
      <c r="G111" s="24" t="str">
        <f t="shared" si="246"/>
        <v xml:space="preserve">عراب </v>
      </c>
      <c r="H111" s="24" t="str">
        <f t="shared" si="247"/>
        <v>ايمان</v>
      </c>
      <c r="I111" s="9">
        <v>22.75</v>
      </c>
      <c r="J111" s="62">
        <f t="shared" si="248"/>
        <v>6</v>
      </c>
      <c r="K111" s="62">
        <v>1</v>
      </c>
      <c r="L111" s="14">
        <v>21.25</v>
      </c>
      <c r="M111" s="62">
        <f t="shared" si="249"/>
        <v>0</v>
      </c>
      <c r="N111" s="62">
        <v>1</v>
      </c>
      <c r="O111" s="7">
        <v>26</v>
      </c>
      <c r="P111" s="62">
        <f t="shared" si="250"/>
        <v>6</v>
      </c>
      <c r="Q111" s="62">
        <v>1</v>
      </c>
      <c r="R111" s="4">
        <f t="shared" si="251"/>
        <v>11.666666666666666</v>
      </c>
      <c r="S111" s="63">
        <f t="shared" si="252"/>
        <v>18</v>
      </c>
      <c r="T111" s="63">
        <f t="shared" si="253"/>
        <v>3</v>
      </c>
      <c r="U111" s="63">
        <f t="shared" si="254"/>
        <v>1</v>
      </c>
      <c r="V111" s="7">
        <v>20</v>
      </c>
      <c r="W111" s="62">
        <f t="shared" si="255"/>
        <v>5</v>
      </c>
      <c r="X111" s="62">
        <v>1</v>
      </c>
      <c r="Y111" s="10">
        <v>21.5</v>
      </c>
      <c r="Z111" s="62">
        <f t="shared" si="256"/>
        <v>4</v>
      </c>
      <c r="AA111" s="62">
        <v>1</v>
      </c>
      <c r="AB111" s="4">
        <f t="shared" si="257"/>
        <v>10.375</v>
      </c>
      <c r="AC111" s="64">
        <f t="shared" si="258"/>
        <v>9</v>
      </c>
      <c r="AD111" s="64">
        <f t="shared" si="259"/>
        <v>2</v>
      </c>
      <c r="AE111" s="64">
        <f t="shared" si="260"/>
        <v>1</v>
      </c>
      <c r="AF111" s="7">
        <v>15.25</v>
      </c>
      <c r="AG111" s="62">
        <f t="shared" si="261"/>
        <v>2</v>
      </c>
      <c r="AH111" s="62">
        <v>1</v>
      </c>
      <c r="AI111" s="4">
        <f t="shared" si="262"/>
        <v>15.25</v>
      </c>
      <c r="AJ111" s="64">
        <f t="shared" si="263"/>
        <v>2</v>
      </c>
      <c r="AK111" s="64">
        <f t="shared" si="264"/>
        <v>1</v>
      </c>
      <c r="AL111" s="64">
        <f t="shared" si="265"/>
        <v>1</v>
      </c>
      <c r="AM111" s="36">
        <v>8</v>
      </c>
      <c r="AN111" s="62">
        <f t="shared" si="266"/>
        <v>0</v>
      </c>
      <c r="AO111" s="62">
        <v>1</v>
      </c>
      <c r="AP111" s="4">
        <f t="shared" si="267"/>
        <v>8</v>
      </c>
      <c r="AQ111" s="64">
        <f t="shared" si="268"/>
        <v>0</v>
      </c>
      <c r="AR111" s="64">
        <f t="shared" si="269"/>
        <v>1</v>
      </c>
      <c r="AS111" s="64">
        <f t="shared" si="270"/>
        <v>1</v>
      </c>
      <c r="AT111" s="463">
        <f t="shared" si="271"/>
        <v>11.229166666666666</v>
      </c>
      <c r="AU111" s="65">
        <f>IF(AY111&gt;=10,30,AQ111+AJ111+AC111+S111)</f>
        <v>30</v>
      </c>
      <c r="AV111" s="400" t="str">
        <f t="shared" si="272"/>
        <v xml:space="preserve">ناجح  (ة)  </v>
      </c>
      <c r="AW111" s="59">
        <f t="shared" si="273"/>
        <v>4</v>
      </c>
      <c r="AX111" s="169" t="str">
        <f t="shared" si="274"/>
        <v xml:space="preserve">1 </v>
      </c>
      <c r="AY111" s="263">
        <f t="shared" si="308"/>
        <v>12.035037878787879</v>
      </c>
      <c r="AZ111" s="262" t="str">
        <f t="shared" si="309"/>
        <v xml:space="preserve">ناجح  (ة)  </v>
      </c>
      <c r="BA111" s="37" t="s">
        <v>63</v>
      </c>
      <c r="BB111" s="12"/>
      <c r="BC111" s="113">
        <v>23</v>
      </c>
      <c r="BD111" s="23" t="str">
        <f t="shared" si="277"/>
        <v xml:space="preserve">عراب </v>
      </c>
      <c r="BE111" s="23" t="str">
        <f t="shared" si="278"/>
        <v>ايمان</v>
      </c>
      <c r="BF111" s="412">
        <v>26.5</v>
      </c>
      <c r="BG111" s="318">
        <f t="shared" si="279"/>
        <v>6</v>
      </c>
      <c r="BH111" s="413">
        <v>1</v>
      </c>
      <c r="BI111" s="412">
        <v>20</v>
      </c>
      <c r="BJ111" s="318">
        <f t="shared" si="280"/>
        <v>6</v>
      </c>
      <c r="BK111" s="413">
        <v>1</v>
      </c>
      <c r="BL111" s="412">
        <v>30.5</v>
      </c>
      <c r="BM111" s="318">
        <f t="shared" si="281"/>
        <v>6</v>
      </c>
      <c r="BN111" s="215">
        <v>1</v>
      </c>
      <c r="BO111" s="358">
        <f t="shared" si="282"/>
        <v>12.833333333333334</v>
      </c>
      <c r="BP111" s="345">
        <f t="shared" si="283"/>
        <v>18</v>
      </c>
      <c r="BQ111" s="216">
        <f t="shared" si="284"/>
        <v>3</v>
      </c>
      <c r="BR111" s="216">
        <f t="shared" si="285"/>
        <v>1</v>
      </c>
      <c r="BS111" s="293">
        <v>21</v>
      </c>
      <c r="BT111" s="318">
        <f t="shared" si="286"/>
        <v>5</v>
      </c>
      <c r="BU111" s="413">
        <v>1</v>
      </c>
      <c r="BV111" s="412">
        <v>16</v>
      </c>
      <c r="BW111" s="211">
        <f t="shared" si="287"/>
        <v>4</v>
      </c>
      <c r="BX111" s="413">
        <v>1</v>
      </c>
      <c r="BY111" s="379">
        <f t="shared" si="288"/>
        <v>12.333333333333334</v>
      </c>
      <c r="BZ111" s="380">
        <f t="shared" si="289"/>
        <v>9</v>
      </c>
      <c r="CA111" s="216">
        <f t="shared" si="290"/>
        <v>2</v>
      </c>
      <c r="CB111" s="216">
        <f t="shared" si="291"/>
        <v>1</v>
      </c>
      <c r="CC111" s="415">
        <v>14.5</v>
      </c>
      <c r="CD111" s="318">
        <f t="shared" si="292"/>
        <v>2</v>
      </c>
      <c r="CE111" s="211">
        <v>1</v>
      </c>
      <c r="CF111" s="344">
        <f t="shared" si="293"/>
        <v>14.5</v>
      </c>
      <c r="CG111" s="345">
        <f t="shared" si="294"/>
        <v>2</v>
      </c>
      <c r="CH111" s="216">
        <f t="shared" si="295"/>
        <v>1</v>
      </c>
      <c r="CI111" s="216">
        <f t="shared" si="296"/>
        <v>1</v>
      </c>
      <c r="CJ111" s="287">
        <v>12.75</v>
      </c>
      <c r="CK111" s="318">
        <f t="shared" si="297"/>
        <v>1</v>
      </c>
      <c r="CL111" s="211">
        <v>1</v>
      </c>
      <c r="CM111" s="336">
        <f t="shared" si="298"/>
        <v>12.75</v>
      </c>
      <c r="CN111" s="337">
        <f t="shared" si="299"/>
        <v>1</v>
      </c>
      <c r="CO111" s="212">
        <f t="shared" si="300"/>
        <v>1</v>
      </c>
      <c r="CP111" s="212">
        <f t="shared" si="301"/>
        <v>1</v>
      </c>
      <c r="CQ111" s="357">
        <f t="shared" si="302"/>
        <v>12.840909090909092</v>
      </c>
      <c r="CR111" s="402">
        <f>IF(CX111&gt;=10,30,BP111+BZ111+CG111+CN111)</f>
        <v>30</v>
      </c>
      <c r="CS111" s="56" t="str">
        <f t="shared" si="303"/>
        <v xml:space="preserve">ناجح(ة)  </v>
      </c>
      <c r="CT111" s="56">
        <f t="shared" si="304"/>
        <v>7</v>
      </c>
      <c r="CU111" s="60">
        <f t="shared" si="305"/>
        <v>1</v>
      </c>
      <c r="CV111" s="231" t="str">
        <f t="shared" si="306"/>
        <v xml:space="preserve">الدورة الأولى </v>
      </c>
      <c r="CW111" s="34" t="s">
        <v>63</v>
      </c>
      <c r="CX111" s="416">
        <f>(CQ111+AT111)/2</f>
        <v>12.035037878787879</v>
      </c>
      <c r="CY111" s="195">
        <f>IF(CX111&gt;=10,60,CR111+AU111)</f>
        <v>60</v>
      </c>
      <c r="CZ111" s="22" t="s">
        <v>63</v>
      </c>
      <c r="DA111" s="465" t="str">
        <f t="shared" si="307"/>
        <v xml:space="preserve">ناجح(ة)  </v>
      </c>
    </row>
    <row r="112" spans="1:105" s="45" customFormat="1" ht="14.1" customHeight="1">
      <c r="A112" s="1"/>
      <c r="B112" s="27">
        <v>23</v>
      </c>
      <c r="C112" s="66" t="s">
        <v>275</v>
      </c>
      <c r="D112" s="66" t="s">
        <v>48</v>
      </c>
      <c r="E112" s="152"/>
      <c r="F112" s="137">
        <v>23</v>
      </c>
      <c r="G112" s="24" t="str">
        <f t="shared" si="246"/>
        <v>عويدي</v>
      </c>
      <c r="H112" s="24" t="str">
        <f t="shared" si="247"/>
        <v>سهام</v>
      </c>
      <c r="I112" s="182"/>
      <c r="J112" s="183">
        <f t="shared" si="248"/>
        <v>0</v>
      </c>
      <c r="K112" s="183">
        <v>1</v>
      </c>
      <c r="L112" s="184"/>
      <c r="M112" s="183">
        <f t="shared" si="249"/>
        <v>0</v>
      </c>
      <c r="N112" s="183">
        <v>1</v>
      </c>
      <c r="O112" s="176"/>
      <c r="P112" s="183">
        <f t="shared" si="250"/>
        <v>0</v>
      </c>
      <c r="Q112" s="183">
        <v>1</v>
      </c>
      <c r="R112" s="176">
        <f t="shared" si="251"/>
        <v>0</v>
      </c>
      <c r="S112" s="185">
        <f t="shared" si="252"/>
        <v>0</v>
      </c>
      <c r="T112" s="185">
        <f t="shared" si="253"/>
        <v>3</v>
      </c>
      <c r="U112" s="185">
        <f t="shared" si="254"/>
        <v>1</v>
      </c>
      <c r="V112" s="176">
        <v>0</v>
      </c>
      <c r="W112" s="183">
        <f t="shared" si="255"/>
        <v>0</v>
      </c>
      <c r="X112" s="183">
        <v>1</v>
      </c>
      <c r="Y112" s="187"/>
      <c r="Z112" s="183">
        <f t="shared" si="256"/>
        <v>0</v>
      </c>
      <c r="AA112" s="183">
        <v>1</v>
      </c>
      <c r="AB112" s="176">
        <f t="shared" si="257"/>
        <v>0</v>
      </c>
      <c r="AC112" s="183">
        <f t="shared" si="258"/>
        <v>0</v>
      </c>
      <c r="AD112" s="183">
        <f t="shared" si="259"/>
        <v>2</v>
      </c>
      <c r="AE112" s="183">
        <f t="shared" si="260"/>
        <v>1</v>
      </c>
      <c r="AF112" s="176"/>
      <c r="AG112" s="183">
        <f t="shared" si="261"/>
        <v>0</v>
      </c>
      <c r="AH112" s="183">
        <v>1</v>
      </c>
      <c r="AI112" s="176">
        <f t="shared" si="262"/>
        <v>0</v>
      </c>
      <c r="AJ112" s="183">
        <f t="shared" si="263"/>
        <v>0</v>
      </c>
      <c r="AK112" s="183">
        <f t="shared" si="264"/>
        <v>1</v>
      </c>
      <c r="AL112" s="183">
        <f t="shared" si="265"/>
        <v>1</v>
      </c>
      <c r="AM112" s="186"/>
      <c r="AN112" s="183">
        <f t="shared" si="266"/>
        <v>0</v>
      </c>
      <c r="AO112" s="183">
        <v>1</v>
      </c>
      <c r="AP112" s="176">
        <f t="shared" si="267"/>
        <v>0</v>
      </c>
      <c r="AQ112" s="183">
        <f t="shared" si="268"/>
        <v>0</v>
      </c>
      <c r="AR112" s="183">
        <f t="shared" si="269"/>
        <v>1</v>
      </c>
      <c r="AS112" s="183">
        <f t="shared" si="270"/>
        <v>1</v>
      </c>
      <c r="AT112" s="508" t="s">
        <v>309</v>
      </c>
      <c r="AU112" s="509"/>
      <c r="AV112" s="510"/>
      <c r="AW112" s="188">
        <f t="shared" si="273"/>
        <v>4</v>
      </c>
      <c r="AX112" s="189" t="str">
        <f t="shared" si="274"/>
        <v xml:space="preserve">1 </v>
      </c>
      <c r="AY112" s="534" t="s">
        <v>309</v>
      </c>
      <c r="AZ112" s="535"/>
      <c r="BA112" s="126" t="s">
        <v>63</v>
      </c>
      <c r="BB112" s="12"/>
      <c r="BC112" s="148">
        <v>24</v>
      </c>
      <c r="BD112" s="124" t="str">
        <f t="shared" si="277"/>
        <v>عويدي</v>
      </c>
      <c r="BE112" s="124" t="str">
        <f t="shared" si="278"/>
        <v>سهام</v>
      </c>
      <c r="BF112" s="492" t="s">
        <v>314</v>
      </c>
      <c r="BG112" s="493"/>
      <c r="BH112" s="493"/>
      <c r="BI112" s="493"/>
      <c r="BJ112" s="493"/>
      <c r="BK112" s="493"/>
      <c r="BL112" s="493"/>
      <c r="BM112" s="493"/>
      <c r="BN112" s="493"/>
      <c r="BO112" s="493"/>
      <c r="BP112" s="493"/>
      <c r="BQ112" s="493"/>
      <c r="BR112" s="493"/>
      <c r="BS112" s="493"/>
      <c r="BT112" s="493"/>
      <c r="BU112" s="493"/>
      <c r="BV112" s="493"/>
      <c r="BW112" s="493"/>
      <c r="BX112" s="493"/>
      <c r="BY112" s="493"/>
      <c r="BZ112" s="493"/>
      <c r="CA112" s="493"/>
      <c r="CB112" s="493"/>
      <c r="CC112" s="493"/>
      <c r="CD112" s="493"/>
      <c r="CE112" s="493"/>
      <c r="CF112" s="493"/>
      <c r="CG112" s="493"/>
      <c r="CH112" s="493"/>
      <c r="CI112" s="493"/>
      <c r="CJ112" s="493"/>
      <c r="CK112" s="493"/>
      <c r="CL112" s="493"/>
      <c r="CM112" s="493"/>
      <c r="CN112" s="493"/>
      <c r="CO112" s="493"/>
      <c r="CP112" s="493"/>
      <c r="CQ112" s="493"/>
      <c r="CR112" s="493"/>
      <c r="CS112" s="493"/>
      <c r="CT112" s="493"/>
      <c r="CU112" s="517"/>
      <c r="CV112" s="231" t="str">
        <f t="shared" si="306"/>
        <v xml:space="preserve">الدورة الأولى </v>
      </c>
      <c r="CW112" s="34" t="s">
        <v>63</v>
      </c>
      <c r="CX112" s="508" t="s">
        <v>309</v>
      </c>
      <c r="CY112" s="509"/>
      <c r="CZ112" s="509"/>
      <c r="DA112" s="510"/>
    </row>
    <row r="113" spans="1:105" s="20" customFormat="1" ht="14.1" customHeight="1">
      <c r="B113" s="27">
        <v>24</v>
      </c>
      <c r="C113" s="132" t="s">
        <v>190</v>
      </c>
      <c r="D113" s="132" t="s">
        <v>59</v>
      </c>
      <c r="E113" s="152"/>
      <c r="F113" s="137">
        <v>24</v>
      </c>
      <c r="G113" s="24" t="str">
        <f t="shared" si="246"/>
        <v>فليغة</v>
      </c>
      <c r="H113" s="24" t="str">
        <f t="shared" si="247"/>
        <v>صالح</v>
      </c>
      <c r="I113" s="9">
        <v>14.25</v>
      </c>
      <c r="J113" s="62">
        <f t="shared" si="248"/>
        <v>0</v>
      </c>
      <c r="K113" s="62">
        <v>1</v>
      </c>
      <c r="L113" s="14">
        <v>16</v>
      </c>
      <c r="M113" s="62">
        <f t="shared" si="249"/>
        <v>0</v>
      </c>
      <c r="N113" s="62">
        <v>1</v>
      </c>
      <c r="O113" s="7">
        <v>17.5</v>
      </c>
      <c r="P113" s="62">
        <f t="shared" si="250"/>
        <v>0</v>
      </c>
      <c r="Q113" s="62">
        <v>1</v>
      </c>
      <c r="R113" s="4">
        <f t="shared" si="251"/>
        <v>7.958333333333333</v>
      </c>
      <c r="S113" s="63">
        <f t="shared" si="252"/>
        <v>0</v>
      </c>
      <c r="T113" s="63">
        <f t="shared" si="253"/>
        <v>3</v>
      </c>
      <c r="U113" s="63">
        <f t="shared" si="254"/>
        <v>1</v>
      </c>
      <c r="V113" s="7">
        <v>11.75</v>
      </c>
      <c r="W113" s="62">
        <f t="shared" si="255"/>
        <v>0</v>
      </c>
      <c r="X113" s="62">
        <v>1</v>
      </c>
      <c r="Y113" s="10">
        <v>12.25</v>
      </c>
      <c r="Z113" s="62">
        <f t="shared" si="256"/>
        <v>0</v>
      </c>
      <c r="AA113" s="62">
        <v>1</v>
      </c>
      <c r="AB113" s="4">
        <f t="shared" si="257"/>
        <v>6</v>
      </c>
      <c r="AC113" s="64">
        <f t="shared" si="258"/>
        <v>0</v>
      </c>
      <c r="AD113" s="64">
        <f t="shared" si="259"/>
        <v>2</v>
      </c>
      <c r="AE113" s="64">
        <f t="shared" si="260"/>
        <v>1</v>
      </c>
      <c r="AF113" s="7">
        <v>11.5</v>
      </c>
      <c r="AG113" s="62">
        <f t="shared" si="261"/>
        <v>2</v>
      </c>
      <c r="AH113" s="62">
        <v>1</v>
      </c>
      <c r="AI113" s="4">
        <f t="shared" si="262"/>
        <v>11.5</v>
      </c>
      <c r="AJ113" s="64">
        <f t="shared" si="263"/>
        <v>2</v>
      </c>
      <c r="AK113" s="64">
        <f t="shared" si="264"/>
        <v>1</v>
      </c>
      <c r="AL113" s="64">
        <f t="shared" si="265"/>
        <v>1</v>
      </c>
      <c r="AM113" s="36">
        <v>8.5</v>
      </c>
      <c r="AN113" s="62">
        <f t="shared" si="266"/>
        <v>0</v>
      </c>
      <c r="AO113" s="62">
        <v>1</v>
      </c>
      <c r="AP113" s="4">
        <f t="shared" si="267"/>
        <v>8.5</v>
      </c>
      <c r="AQ113" s="64">
        <f t="shared" si="268"/>
        <v>0</v>
      </c>
      <c r="AR113" s="64">
        <f t="shared" si="269"/>
        <v>1</v>
      </c>
      <c r="AS113" s="64">
        <f t="shared" si="270"/>
        <v>1</v>
      </c>
      <c r="AT113" s="191">
        <f t="shared" si="271"/>
        <v>7.645833333333333</v>
      </c>
      <c r="AU113" s="65">
        <f>IF(AY113&gt;=10,30,AQ113+AJ113+AC113+S113)</f>
        <v>2</v>
      </c>
      <c r="AV113" s="400" t="str">
        <f t="shared" si="272"/>
        <v xml:space="preserve">مؤجل (ة) </v>
      </c>
      <c r="AW113" s="59">
        <f t="shared" si="273"/>
        <v>4</v>
      </c>
      <c r="AX113" s="169" t="str">
        <f t="shared" si="274"/>
        <v xml:space="preserve">1 </v>
      </c>
      <c r="AY113" s="263">
        <f t="shared" ref="AY113:AY118" si="311">(AT113+CQ113)/2</f>
        <v>9.1692803030303036</v>
      </c>
      <c r="AZ113" s="262" t="str">
        <f t="shared" ref="AZ113:AZ118" si="312">IF(AY113&gt;=10,"ناجح  (ة)  ",IF(AY113&lt;10,"مؤجل (ة) "))</f>
        <v xml:space="preserve">مؤجل (ة) </v>
      </c>
      <c r="BA113" s="37" t="s">
        <v>63</v>
      </c>
      <c r="BB113" s="12"/>
      <c r="BC113" s="113">
        <v>25</v>
      </c>
      <c r="BD113" s="23" t="str">
        <f t="shared" si="277"/>
        <v>فليغة</v>
      </c>
      <c r="BE113" s="23" t="str">
        <f t="shared" si="278"/>
        <v>صالح</v>
      </c>
      <c r="BF113" s="412">
        <v>24.5</v>
      </c>
      <c r="BG113" s="318">
        <f t="shared" si="279"/>
        <v>6</v>
      </c>
      <c r="BH113" s="413">
        <v>1</v>
      </c>
      <c r="BI113" s="412">
        <v>16</v>
      </c>
      <c r="BJ113" s="318">
        <f t="shared" si="280"/>
        <v>0</v>
      </c>
      <c r="BK113" s="413">
        <v>1</v>
      </c>
      <c r="BL113" s="412">
        <v>21.75</v>
      </c>
      <c r="BM113" s="318">
        <f t="shared" si="281"/>
        <v>6</v>
      </c>
      <c r="BN113" s="215">
        <v>1</v>
      </c>
      <c r="BO113" s="358">
        <f t="shared" si="282"/>
        <v>10.375</v>
      </c>
      <c r="BP113" s="345">
        <f t="shared" si="283"/>
        <v>18</v>
      </c>
      <c r="BQ113" s="216">
        <f t="shared" si="284"/>
        <v>3</v>
      </c>
      <c r="BR113" s="216">
        <f t="shared" si="285"/>
        <v>1</v>
      </c>
      <c r="BS113" s="293">
        <v>17.25</v>
      </c>
      <c r="BT113" s="318">
        <f t="shared" si="286"/>
        <v>0</v>
      </c>
      <c r="BU113" s="413">
        <v>1</v>
      </c>
      <c r="BV113" s="412">
        <v>14.5</v>
      </c>
      <c r="BW113" s="211">
        <f t="shared" si="287"/>
        <v>4</v>
      </c>
      <c r="BX113" s="413">
        <v>1</v>
      </c>
      <c r="BY113" s="379">
        <f t="shared" si="288"/>
        <v>10.583333333333334</v>
      </c>
      <c r="BZ113" s="380">
        <f t="shared" si="289"/>
        <v>9</v>
      </c>
      <c r="CA113" s="216">
        <f t="shared" si="290"/>
        <v>2</v>
      </c>
      <c r="CB113" s="216">
        <f t="shared" si="291"/>
        <v>1</v>
      </c>
      <c r="CC113" s="415">
        <v>12</v>
      </c>
      <c r="CD113" s="318">
        <f t="shared" si="292"/>
        <v>2</v>
      </c>
      <c r="CE113" s="211">
        <v>1</v>
      </c>
      <c r="CF113" s="344">
        <f t="shared" si="293"/>
        <v>12</v>
      </c>
      <c r="CG113" s="345">
        <f t="shared" si="294"/>
        <v>2</v>
      </c>
      <c r="CH113" s="216">
        <f t="shared" si="295"/>
        <v>1</v>
      </c>
      <c r="CI113" s="216">
        <f t="shared" si="296"/>
        <v>1</v>
      </c>
      <c r="CJ113" s="287">
        <v>11.62</v>
      </c>
      <c r="CK113" s="318">
        <f t="shared" si="297"/>
        <v>1</v>
      </c>
      <c r="CL113" s="211">
        <v>1</v>
      </c>
      <c r="CM113" s="336">
        <f t="shared" si="298"/>
        <v>11.62</v>
      </c>
      <c r="CN113" s="337">
        <f t="shared" si="299"/>
        <v>1</v>
      </c>
      <c r="CO113" s="212">
        <f t="shared" si="300"/>
        <v>1</v>
      </c>
      <c r="CP113" s="212">
        <f t="shared" si="301"/>
        <v>1</v>
      </c>
      <c r="CQ113" s="401">
        <f t="shared" si="302"/>
        <v>10.692727272727273</v>
      </c>
      <c r="CR113" s="402">
        <f>IF(CX113&gt;=10,30,BP113+BZ113+CG113+CN113)</f>
        <v>30</v>
      </c>
      <c r="CS113" s="56" t="str">
        <f t="shared" si="303"/>
        <v xml:space="preserve">ناجح(ة)  </v>
      </c>
      <c r="CT113" s="56">
        <f t="shared" si="304"/>
        <v>7</v>
      </c>
      <c r="CU113" s="60">
        <f t="shared" si="305"/>
        <v>1</v>
      </c>
      <c r="CV113" s="231" t="str">
        <f t="shared" si="306"/>
        <v xml:space="preserve">الدورة الأولى </v>
      </c>
      <c r="CW113" s="34" t="s">
        <v>63</v>
      </c>
      <c r="CX113" s="416">
        <f>(CQ113+AT113)/2</f>
        <v>9.1692803030303036</v>
      </c>
      <c r="CY113" s="195">
        <f>IF(CX113&gt;=10,60,CR113+AU113)</f>
        <v>32</v>
      </c>
      <c r="CZ113" s="22" t="s">
        <v>63</v>
      </c>
      <c r="DA113" s="465" t="str">
        <f t="shared" si="307"/>
        <v xml:space="preserve">مؤجل (ة) </v>
      </c>
    </row>
    <row r="114" spans="1:105" s="20" customFormat="1" ht="14.1" customHeight="1">
      <c r="B114" s="27">
        <v>25</v>
      </c>
      <c r="C114" s="132" t="s">
        <v>60</v>
      </c>
      <c r="D114" s="132" t="s">
        <v>293</v>
      </c>
      <c r="E114" s="152"/>
      <c r="F114" s="137">
        <v>25</v>
      </c>
      <c r="G114" s="24" t="str">
        <f t="shared" si="246"/>
        <v>مراد</v>
      </c>
      <c r="H114" s="24" t="str">
        <f t="shared" si="247"/>
        <v>يزيد</v>
      </c>
      <c r="I114" s="9">
        <v>20.75</v>
      </c>
      <c r="J114" s="62">
        <f t="shared" si="248"/>
        <v>6</v>
      </c>
      <c r="K114" s="62">
        <v>1</v>
      </c>
      <c r="L114" s="14">
        <v>18.5</v>
      </c>
      <c r="M114" s="62">
        <f t="shared" si="249"/>
        <v>0</v>
      </c>
      <c r="N114" s="62">
        <v>1</v>
      </c>
      <c r="O114" s="7">
        <v>21</v>
      </c>
      <c r="P114" s="62">
        <f t="shared" si="250"/>
        <v>6</v>
      </c>
      <c r="Q114" s="62">
        <v>1</v>
      </c>
      <c r="R114" s="4">
        <f t="shared" si="251"/>
        <v>10.041666666666666</v>
      </c>
      <c r="S114" s="63">
        <f t="shared" si="252"/>
        <v>18</v>
      </c>
      <c r="T114" s="63">
        <f t="shared" si="253"/>
        <v>3</v>
      </c>
      <c r="U114" s="63">
        <f t="shared" si="254"/>
        <v>1</v>
      </c>
      <c r="V114" s="7">
        <v>15</v>
      </c>
      <c r="W114" s="62">
        <f t="shared" si="255"/>
        <v>0</v>
      </c>
      <c r="X114" s="62">
        <v>1</v>
      </c>
      <c r="Y114" s="10">
        <v>21</v>
      </c>
      <c r="Z114" s="62">
        <f t="shared" si="256"/>
        <v>4</v>
      </c>
      <c r="AA114" s="62">
        <v>1</v>
      </c>
      <c r="AB114" s="4">
        <f t="shared" si="257"/>
        <v>9</v>
      </c>
      <c r="AC114" s="64">
        <f t="shared" si="258"/>
        <v>4</v>
      </c>
      <c r="AD114" s="64">
        <f t="shared" si="259"/>
        <v>2</v>
      </c>
      <c r="AE114" s="64">
        <f t="shared" si="260"/>
        <v>1</v>
      </c>
      <c r="AF114" s="7">
        <v>10.75</v>
      </c>
      <c r="AG114" s="62">
        <f t="shared" si="261"/>
        <v>2</v>
      </c>
      <c r="AH114" s="62">
        <v>1</v>
      </c>
      <c r="AI114" s="4">
        <f t="shared" si="262"/>
        <v>10.75</v>
      </c>
      <c r="AJ114" s="64">
        <f t="shared" si="263"/>
        <v>2</v>
      </c>
      <c r="AK114" s="64">
        <f t="shared" si="264"/>
        <v>1</v>
      </c>
      <c r="AL114" s="64">
        <f t="shared" si="265"/>
        <v>1</v>
      </c>
      <c r="AM114" s="36">
        <v>10.5</v>
      </c>
      <c r="AN114" s="62">
        <f t="shared" si="266"/>
        <v>1</v>
      </c>
      <c r="AO114" s="62">
        <v>1</v>
      </c>
      <c r="AP114" s="4">
        <f t="shared" si="267"/>
        <v>10.5</v>
      </c>
      <c r="AQ114" s="64">
        <f t="shared" si="268"/>
        <v>1</v>
      </c>
      <c r="AR114" s="64">
        <f t="shared" si="269"/>
        <v>1</v>
      </c>
      <c r="AS114" s="64">
        <f t="shared" si="270"/>
        <v>1</v>
      </c>
      <c r="AT114" s="463">
        <f t="shared" si="271"/>
        <v>9.7916666666666661</v>
      </c>
      <c r="AU114" s="65">
        <f>IF(AY114&gt;=10,30,AQ114+AJ114+AC114+S114)</f>
        <v>30</v>
      </c>
      <c r="AV114" s="400" t="str">
        <f t="shared" si="272"/>
        <v xml:space="preserve">مؤجل (ة) </v>
      </c>
      <c r="AW114" s="59">
        <f t="shared" si="273"/>
        <v>4</v>
      </c>
      <c r="AX114" s="169" t="str">
        <f t="shared" si="274"/>
        <v xml:space="preserve">1 </v>
      </c>
      <c r="AY114" s="263">
        <f t="shared" si="311"/>
        <v>11.253560606060606</v>
      </c>
      <c r="AZ114" s="262" t="str">
        <f t="shared" si="312"/>
        <v xml:space="preserve">ناجح  (ة)  </v>
      </c>
      <c r="BA114" s="37" t="s">
        <v>63</v>
      </c>
      <c r="BB114" s="12"/>
      <c r="BC114" s="113">
        <v>27</v>
      </c>
      <c r="BD114" s="23" t="str">
        <f t="shared" si="277"/>
        <v>مراد</v>
      </c>
      <c r="BE114" s="23" t="str">
        <f t="shared" si="278"/>
        <v>يزيد</v>
      </c>
      <c r="BF114" s="412">
        <v>27.5</v>
      </c>
      <c r="BG114" s="318">
        <f t="shared" si="279"/>
        <v>6</v>
      </c>
      <c r="BH114" s="413">
        <v>1</v>
      </c>
      <c r="BI114" s="412">
        <v>29</v>
      </c>
      <c r="BJ114" s="318">
        <f t="shared" si="280"/>
        <v>6</v>
      </c>
      <c r="BK114" s="413">
        <v>1</v>
      </c>
      <c r="BL114" s="412">
        <v>29.75</v>
      </c>
      <c r="BM114" s="318">
        <f t="shared" si="281"/>
        <v>6</v>
      </c>
      <c r="BN114" s="215">
        <v>1</v>
      </c>
      <c r="BO114" s="358">
        <f t="shared" si="282"/>
        <v>14.375</v>
      </c>
      <c r="BP114" s="345">
        <f t="shared" si="283"/>
        <v>18</v>
      </c>
      <c r="BQ114" s="216">
        <f t="shared" si="284"/>
        <v>3</v>
      </c>
      <c r="BR114" s="216">
        <f t="shared" si="285"/>
        <v>1</v>
      </c>
      <c r="BS114" s="293">
        <v>15</v>
      </c>
      <c r="BT114" s="318">
        <f t="shared" si="286"/>
        <v>0</v>
      </c>
      <c r="BU114" s="413">
        <v>1</v>
      </c>
      <c r="BV114" s="412">
        <v>14.5</v>
      </c>
      <c r="BW114" s="211">
        <f t="shared" si="287"/>
        <v>4</v>
      </c>
      <c r="BX114" s="413">
        <v>1</v>
      </c>
      <c r="BY114" s="379">
        <f t="shared" si="288"/>
        <v>9.8333333333333339</v>
      </c>
      <c r="BZ114" s="380">
        <f t="shared" si="289"/>
        <v>4</v>
      </c>
      <c r="CA114" s="216">
        <f t="shared" si="290"/>
        <v>2</v>
      </c>
      <c r="CB114" s="216">
        <f t="shared" si="291"/>
        <v>1</v>
      </c>
      <c r="CC114" s="415">
        <v>12.25</v>
      </c>
      <c r="CD114" s="318">
        <f t="shared" si="292"/>
        <v>2</v>
      </c>
      <c r="CE114" s="211">
        <v>1</v>
      </c>
      <c r="CF114" s="344">
        <f t="shared" si="293"/>
        <v>12.25</v>
      </c>
      <c r="CG114" s="345">
        <f t="shared" si="294"/>
        <v>2</v>
      </c>
      <c r="CH114" s="216">
        <f t="shared" si="295"/>
        <v>1</v>
      </c>
      <c r="CI114" s="216">
        <f t="shared" si="296"/>
        <v>1</v>
      </c>
      <c r="CJ114" s="287">
        <v>11.87</v>
      </c>
      <c r="CK114" s="318">
        <f t="shared" si="297"/>
        <v>1</v>
      </c>
      <c r="CL114" s="211">
        <v>1</v>
      </c>
      <c r="CM114" s="336">
        <f t="shared" si="298"/>
        <v>11.87</v>
      </c>
      <c r="CN114" s="337">
        <f t="shared" si="299"/>
        <v>1</v>
      </c>
      <c r="CO114" s="212">
        <f t="shared" si="300"/>
        <v>1</v>
      </c>
      <c r="CP114" s="212">
        <f t="shared" si="301"/>
        <v>1</v>
      </c>
      <c r="CQ114" s="357">
        <f t="shared" si="302"/>
        <v>12.715454545454547</v>
      </c>
      <c r="CR114" s="402">
        <f>IF(CX114&gt;=10,30,BP114+BZ114+CG114+CN114)</f>
        <v>30</v>
      </c>
      <c r="CS114" s="56" t="str">
        <f t="shared" si="303"/>
        <v xml:space="preserve">ناجح(ة)  </v>
      </c>
      <c r="CT114" s="56">
        <f t="shared" si="304"/>
        <v>7</v>
      </c>
      <c r="CU114" s="60">
        <f t="shared" si="305"/>
        <v>1</v>
      </c>
      <c r="CV114" s="231" t="str">
        <f t="shared" si="306"/>
        <v xml:space="preserve">الدورة الأولى </v>
      </c>
      <c r="CW114" s="34" t="s">
        <v>63</v>
      </c>
      <c r="CX114" s="416">
        <f>(CQ114+AT114)/2</f>
        <v>11.253560606060606</v>
      </c>
      <c r="CY114" s="195">
        <f>IF(CX114&gt;=10,60,CR114+AU114)</f>
        <v>60</v>
      </c>
      <c r="CZ114" s="22" t="s">
        <v>63</v>
      </c>
      <c r="DA114" s="465" t="str">
        <f t="shared" si="307"/>
        <v xml:space="preserve">ناجح(ة)  </v>
      </c>
    </row>
    <row r="115" spans="1:105" s="20" customFormat="1" ht="14.1" customHeight="1">
      <c r="B115" s="27">
        <v>26</v>
      </c>
      <c r="C115" s="66" t="s">
        <v>193</v>
      </c>
      <c r="D115" s="66" t="s">
        <v>194</v>
      </c>
      <c r="E115" s="152"/>
      <c r="F115" s="137">
        <v>26</v>
      </c>
      <c r="G115" s="24" t="str">
        <f t="shared" si="246"/>
        <v xml:space="preserve">معتوقي </v>
      </c>
      <c r="H115" s="24" t="str">
        <f t="shared" si="247"/>
        <v xml:space="preserve"> عبد السلام</v>
      </c>
      <c r="I115" s="9">
        <v>16.75</v>
      </c>
      <c r="J115" s="62">
        <f t="shared" si="248"/>
        <v>0</v>
      </c>
      <c r="K115" s="62">
        <v>1</v>
      </c>
      <c r="L115" s="14">
        <v>20</v>
      </c>
      <c r="M115" s="62">
        <f t="shared" si="249"/>
        <v>6</v>
      </c>
      <c r="N115" s="62">
        <v>1</v>
      </c>
      <c r="O115" s="7">
        <v>20</v>
      </c>
      <c r="P115" s="62">
        <f t="shared" si="250"/>
        <v>6</v>
      </c>
      <c r="Q115" s="62">
        <v>1</v>
      </c>
      <c r="R115" s="4">
        <f t="shared" si="251"/>
        <v>9.4583333333333339</v>
      </c>
      <c r="S115" s="63">
        <f t="shared" si="252"/>
        <v>12</v>
      </c>
      <c r="T115" s="63">
        <f t="shared" si="253"/>
        <v>3</v>
      </c>
      <c r="U115" s="63">
        <f t="shared" si="254"/>
        <v>1</v>
      </c>
      <c r="V115" s="7">
        <v>17</v>
      </c>
      <c r="W115" s="62">
        <f t="shared" si="255"/>
        <v>0</v>
      </c>
      <c r="X115" s="62">
        <v>1</v>
      </c>
      <c r="Y115" s="10">
        <v>17.5</v>
      </c>
      <c r="Z115" s="62">
        <f t="shared" si="256"/>
        <v>0</v>
      </c>
      <c r="AA115" s="62">
        <v>1</v>
      </c>
      <c r="AB115" s="4">
        <f t="shared" si="257"/>
        <v>8.625</v>
      </c>
      <c r="AC115" s="64">
        <f t="shared" si="258"/>
        <v>0</v>
      </c>
      <c r="AD115" s="64">
        <f t="shared" si="259"/>
        <v>2</v>
      </c>
      <c r="AE115" s="64">
        <f t="shared" si="260"/>
        <v>1</v>
      </c>
      <c r="AF115" s="7">
        <v>12.5</v>
      </c>
      <c r="AG115" s="62">
        <f t="shared" si="261"/>
        <v>2</v>
      </c>
      <c r="AH115" s="62">
        <v>1</v>
      </c>
      <c r="AI115" s="4">
        <f t="shared" si="262"/>
        <v>12.5</v>
      </c>
      <c r="AJ115" s="64">
        <f t="shared" si="263"/>
        <v>2</v>
      </c>
      <c r="AK115" s="64">
        <f t="shared" si="264"/>
        <v>1</v>
      </c>
      <c r="AL115" s="64">
        <f t="shared" si="265"/>
        <v>1</v>
      </c>
      <c r="AM115" s="36">
        <v>16</v>
      </c>
      <c r="AN115" s="62">
        <f t="shared" si="266"/>
        <v>1</v>
      </c>
      <c r="AO115" s="62">
        <v>1</v>
      </c>
      <c r="AP115" s="4">
        <f t="shared" si="267"/>
        <v>16</v>
      </c>
      <c r="AQ115" s="64">
        <f t="shared" si="268"/>
        <v>1</v>
      </c>
      <c r="AR115" s="64">
        <f t="shared" si="269"/>
        <v>1</v>
      </c>
      <c r="AS115" s="64">
        <f t="shared" si="270"/>
        <v>1</v>
      </c>
      <c r="AT115" s="463">
        <f t="shared" si="271"/>
        <v>9.9791666666666661</v>
      </c>
      <c r="AU115" s="65">
        <f>IF(AY115&gt;=10,30,AQ115+AJ115+AC115+S115)</f>
        <v>30</v>
      </c>
      <c r="AV115" s="400" t="str">
        <f t="shared" si="272"/>
        <v xml:space="preserve">مؤجل (ة) </v>
      </c>
      <c r="AW115" s="59">
        <f t="shared" si="273"/>
        <v>4</v>
      </c>
      <c r="AX115" s="169" t="str">
        <f t="shared" si="274"/>
        <v xml:space="preserve">1 </v>
      </c>
      <c r="AY115" s="263">
        <f t="shared" si="311"/>
        <v>10.444128787878787</v>
      </c>
      <c r="AZ115" s="262" t="str">
        <f t="shared" si="312"/>
        <v xml:space="preserve">ناجح  (ة)  </v>
      </c>
      <c r="BA115" s="37" t="s">
        <v>63</v>
      </c>
      <c r="BB115" s="12"/>
      <c r="BC115" s="148">
        <v>28</v>
      </c>
      <c r="BD115" s="23" t="str">
        <f t="shared" si="277"/>
        <v xml:space="preserve">معتوقي </v>
      </c>
      <c r="BE115" s="23" t="str">
        <f t="shared" si="278"/>
        <v xml:space="preserve"> عبد السلام</v>
      </c>
      <c r="BF115" s="412">
        <v>21</v>
      </c>
      <c r="BG115" s="318">
        <f t="shared" si="279"/>
        <v>6</v>
      </c>
      <c r="BH115" s="413">
        <v>1</v>
      </c>
      <c r="BI115" s="412">
        <v>17</v>
      </c>
      <c r="BJ115" s="318">
        <f t="shared" si="280"/>
        <v>0</v>
      </c>
      <c r="BK115" s="413">
        <v>1</v>
      </c>
      <c r="BL115" s="412">
        <v>29.25</v>
      </c>
      <c r="BM115" s="318">
        <f t="shared" si="281"/>
        <v>6</v>
      </c>
      <c r="BN115" s="215">
        <v>1</v>
      </c>
      <c r="BO115" s="358">
        <f t="shared" si="282"/>
        <v>11.208333333333334</v>
      </c>
      <c r="BP115" s="345">
        <f t="shared" si="283"/>
        <v>18</v>
      </c>
      <c r="BQ115" s="216">
        <f t="shared" si="284"/>
        <v>3</v>
      </c>
      <c r="BR115" s="216">
        <f t="shared" si="285"/>
        <v>1</v>
      </c>
      <c r="BS115" s="293">
        <v>10.5</v>
      </c>
      <c r="BT115" s="318">
        <f t="shared" si="286"/>
        <v>0</v>
      </c>
      <c r="BU115" s="413">
        <v>1</v>
      </c>
      <c r="BV115" s="412">
        <v>15</v>
      </c>
      <c r="BW115" s="211">
        <f t="shared" si="287"/>
        <v>4</v>
      </c>
      <c r="BX115" s="413">
        <v>1</v>
      </c>
      <c r="BY115" s="379">
        <f t="shared" si="288"/>
        <v>8.5</v>
      </c>
      <c r="BZ115" s="380">
        <f t="shared" si="289"/>
        <v>4</v>
      </c>
      <c r="CA115" s="216">
        <f t="shared" si="290"/>
        <v>2</v>
      </c>
      <c r="CB115" s="216">
        <f t="shared" si="291"/>
        <v>1</v>
      </c>
      <c r="CC115" s="415">
        <v>12</v>
      </c>
      <c r="CD115" s="318">
        <f t="shared" si="292"/>
        <v>2</v>
      </c>
      <c r="CE115" s="211">
        <v>1</v>
      </c>
      <c r="CF115" s="344">
        <f t="shared" si="293"/>
        <v>12</v>
      </c>
      <c r="CG115" s="345">
        <f t="shared" si="294"/>
        <v>2</v>
      </c>
      <c r="CH115" s="216">
        <f t="shared" si="295"/>
        <v>1</v>
      </c>
      <c r="CI115" s="216">
        <f t="shared" si="296"/>
        <v>1</v>
      </c>
      <c r="CJ115" s="287">
        <v>15.25</v>
      </c>
      <c r="CK115" s="318">
        <f t="shared" si="297"/>
        <v>1</v>
      </c>
      <c r="CL115" s="211">
        <v>1</v>
      </c>
      <c r="CM115" s="336">
        <f t="shared" si="298"/>
        <v>15.25</v>
      </c>
      <c r="CN115" s="337">
        <f t="shared" si="299"/>
        <v>1</v>
      </c>
      <c r="CO115" s="212">
        <f t="shared" si="300"/>
        <v>1</v>
      </c>
      <c r="CP115" s="212">
        <f t="shared" si="301"/>
        <v>1</v>
      </c>
      <c r="CQ115" s="357">
        <f t="shared" si="302"/>
        <v>10.909090909090908</v>
      </c>
      <c r="CR115" s="402">
        <f>IF(CX115&gt;=10,30,BP115+BZ115+CG115+CN115)</f>
        <v>30</v>
      </c>
      <c r="CS115" s="56" t="str">
        <f t="shared" si="303"/>
        <v xml:space="preserve">ناجح(ة)  </v>
      </c>
      <c r="CT115" s="56">
        <f t="shared" si="304"/>
        <v>7</v>
      </c>
      <c r="CU115" s="60">
        <f t="shared" si="305"/>
        <v>1</v>
      </c>
      <c r="CV115" s="231" t="str">
        <f t="shared" si="306"/>
        <v xml:space="preserve">الدورة الأولى </v>
      </c>
      <c r="CW115" s="34" t="s">
        <v>63</v>
      </c>
      <c r="CX115" s="416">
        <f>(CQ115+AT115)/2</f>
        <v>10.444128787878787</v>
      </c>
      <c r="CY115" s="195">
        <f>IF(CX115&gt;=10,60,CR115+AU115)</f>
        <v>60</v>
      </c>
      <c r="CZ115" s="22" t="s">
        <v>63</v>
      </c>
      <c r="DA115" s="465" t="str">
        <f t="shared" si="307"/>
        <v xml:space="preserve">ناجح(ة)  </v>
      </c>
    </row>
    <row r="116" spans="1:105" s="28" customFormat="1" ht="14.1" customHeight="1">
      <c r="B116" s="27">
        <v>27</v>
      </c>
      <c r="C116" s="66" t="s">
        <v>243</v>
      </c>
      <c r="D116" s="66" t="s">
        <v>144</v>
      </c>
      <c r="E116" s="152"/>
      <c r="F116" s="137">
        <v>27</v>
      </c>
      <c r="G116" s="24" t="str">
        <f t="shared" si="246"/>
        <v>معروف</v>
      </c>
      <c r="H116" s="24" t="str">
        <f t="shared" si="247"/>
        <v>سناء</v>
      </c>
      <c r="I116" s="9">
        <v>17.5</v>
      </c>
      <c r="J116" s="62">
        <f t="shared" si="248"/>
        <v>0</v>
      </c>
      <c r="K116" s="62">
        <v>1</v>
      </c>
      <c r="L116" s="14">
        <v>20.75</v>
      </c>
      <c r="M116" s="62">
        <f t="shared" si="249"/>
        <v>0</v>
      </c>
      <c r="N116" s="62">
        <v>1</v>
      </c>
      <c r="O116" s="7">
        <v>20</v>
      </c>
      <c r="P116" s="62">
        <f t="shared" si="250"/>
        <v>6</v>
      </c>
      <c r="Q116" s="62">
        <v>1</v>
      </c>
      <c r="R116" s="4">
        <f t="shared" si="251"/>
        <v>9.7083333333333339</v>
      </c>
      <c r="S116" s="63">
        <f t="shared" si="252"/>
        <v>6</v>
      </c>
      <c r="T116" s="63">
        <f t="shared" si="253"/>
        <v>3</v>
      </c>
      <c r="U116" s="63">
        <f t="shared" si="254"/>
        <v>1</v>
      </c>
      <c r="V116" s="7">
        <v>12</v>
      </c>
      <c r="W116" s="62">
        <f t="shared" si="255"/>
        <v>0</v>
      </c>
      <c r="X116" s="62">
        <v>1</v>
      </c>
      <c r="Y116" s="10">
        <v>20.25</v>
      </c>
      <c r="Z116" s="62">
        <f t="shared" si="256"/>
        <v>4</v>
      </c>
      <c r="AA116" s="62">
        <v>1</v>
      </c>
      <c r="AB116" s="4">
        <f t="shared" si="257"/>
        <v>8.0625</v>
      </c>
      <c r="AC116" s="64">
        <f t="shared" si="258"/>
        <v>4</v>
      </c>
      <c r="AD116" s="64">
        <f t="shared" si="259"/>
        <v>2</v>
      </c>
      <c r="AE116" s="64">
        <f t="shared" si="260"/>
        <v>1</v>
      </c>
      <c r="AF116" s="7">
        <v>10.25</v>
      </c>
      <c r="AG116" s="62">
        <f t="shared" si="261"/>
        <v>2</v>
      </c>
      <c r="AH116" s="62">
        <v>1</v>
      </c>
      <c r="AI116" s="4">
        <f t="shared" si="262"/>
        <v>10.25</v>
      </c>
      <c r="AJ116" s="64">
        <f t="shared" si="263"/>
        <v>2</v>
      </c>
      <c r="AK116" s="64">
        <f t="shared" si="264"/>
        <v>1</v>
      </c>
      <c r="AL116" s="64">
        <f t="shared" si="265"/>
        <v>1</v>
      </c>
      <c r="AM116" s="36">
        <v>7.5</v>
      </c>
      <c r="AN116" s="62">
        <f t="shared" si="266"/>
        <v>0</v>
      </c>
      <c r="AO116" s="62">
        <v>1</v>
      </c>
      <c r="AP116" s="4">
        <f t="shared" si="267"/>
        <v>7.5</v>
      </c>
      <c r="AQ116" s="64">
        <f t="shared" si="268"/>
        <v>0</v>
      </c>
      <c r="AR116" s="64">
        <f t="shared" si="269"/>
        <v>1</v>
      </c>
      <c r="AS116" s="64">
        <f t="shared" si="270"/>
        <v>1</v>
      </c>
      <c r="AT116" s="191">
        <f t="shared" si="271"/>
        <v>9.0208333333333339</v>
      </c>
      <c r="AU116" s="65">
        <f>IF(AY116&gt;=10,30,AQ116+AJ116+AC116+S116)</f>
        <v>12</v>
      </c>
      <c r="AV116" s="400" t="str">
        <f t="shared" si="272"/>
        <v xml:space="preserve">مؤجل (ة) </v>
      </c>
      <c r="AW116" s="59">
        <f t="shared" si="273"/>
        <v>4</v>
      </c>
      <c r="AX116" s="169" t="str">
        <f t="shared" si="274"/>
        <v xml:space="preserve">1 </v>
      </c>
      <c r="AY116" s="263">
        <f t="shared" si="311"/>
        <v>9.3626893939393945</v>
      </c>
      <c r="AZ116" s="262" t="str">
        <f t="shared" si="312"/>
        <v xml:space="preserve">مؤجل (ة) </v>
      </c>
      <c r="BA116" s="37" t="s">
        <v>63</v>
      </c>
      <c r="BB116" s="12"/>
      <c r="BC116" s="113">
        <v>29</v>
      </c>
      <c r="BD116" s="30" t="str">
        <f t="shared" si="277"/>
        <v>معروف</v>
      </c>
      <c r="BE116" s="30" t="str">
        <f t="shared" si="278"/>
        <v>سناء</v>
      </c>
      <c r="BF116" s="412">
        <v>26</v>
      </c>
      <c r="BG116" s="318">
        <f t="shared" si="279"/>
        <v>6</v>
      </c>
      <c r="BH116" s="413">
        <v>1</v>
      </c>
      <c r="BI116" s="412">
        <v>13</v>
      </c>
      <c r="BJ116" s="318">
        <f t="shared" si="280"/>
        <v>0</v>
      </c>
      <c r="BK116" s="413">
        <v>1</v>
      </c>
      <c r="BL116" s="412">
        <v>16.75</v>
      </c>
      <c r="BM116" s="318">
        <f t="shared" si="281"/>
        <v>0</v>
      </c>
      <c r="BN116" s="215">
        <v>1</v>
      </c>
      <c r="BO116" s="358">
        <f t="shared" si="282"/>
        <v>9.2916666666666661</v>
      </c>
      <c r="BP116" s="345">
        <f t="shared" si="283"/>
        <v>6</v>
      </c>
      <c r="BQ116" s="216">
        <f t="shared" si="284"/>
        <v>3</v>
      </c>
      <c r="BR116" s="216">
        <f t="shared" si="285"/>
        <v>1</v>
      </c>
      <c r="BS116" s="293">
        <v>20</v>
      </c>
      <c r="BT116" s="318">
        <f t="shared" si="286"/>
        <v>5</v>
      </c>
      <c r="BU116" s="413">
        <v>1</v>
      </c>
      <c r="BV116" s="412">
        <v>15</v>
      </c>
      <c r="BW116" s="211">
        <f t="shared" si="287"/>
        <v>4</v>
      </c>
      <c r="BX116" s="413">
        <v>1</v>
      </c>
      <c r="BY116" s="379">
        <f t="shared" si="288"/>
        <v>11.666666666666666</v>
      </c>
      <c r="BZ116" s="380">
        <f t="shared" si="289"/>
        <v>9</v>
      </c>
      <c r="CA116" s="216">
        <f t="shared" si="290"/>
        <v>2</v>
      </c>
      <c r="CB116" s="216">
        <f t="shared" si="291"/>
        <v>1</v>
      </c>
      <c r="CC116" s="415">
        <v>4.25</v>
      </c>
      <c r="CD116" s="318">
        <f t="shared" si="292"/>
        <v>0</v>
      </c>
      <c r="CE116" s="211">
        <v>1</v>
      </c>
      <c r="CF116" s="344">
        <f t="shared" si="293"/>
        <v>4.25</v>
      </c>
      <c r="CG116" s="345">
        <f t="shared" si="294"/>
        <v>0</v>
      </c>
      <c r="CH116" s="216">
        <f t="shared" si="295"/>
        <v>1</v>
      </c>
      <c r="CI116" s="216">
        <f t="shared" si="296"/>
        <v>1</v>
      </c>
      <c r="CJ116" s="287">
        <v>11.75</v>
      </c>
      <c r="CK116" s="318">
        <f t="shared" si="297"/>
        <v>1</v>
      </c>
      <c r="CL116" s="211">
        <v>1</v>
      </c>
      <c r="CM116" s="336">
        <f t="shared" si="298"/>
        <v>11.75</v>
      </c>
      <c r="CN116" s="337">
        <f t="shared" si="299"/>
        <v>1</v>
      </c>
      <c r="CO116" s="212">
        <f t="shared" si="300"/>
        <v>1</v>
      </c>
      <c r="CP116" s="212">
        <f t="shared" si="301"/>
        <v>1</v>
      </c>
      <c r="CQ116" s="401">
        <f t="shared" si="302"/>
        <v>9.704545454545455</v>
      </c>
      <c r="CR116" s="402">
        <f>IF(CX116&gt;=10,30,BP116+BZ116+CG116+CN116)</f>
        <v>16</v>
      </c>
      <c r="CS116" s="56" t="str">
        <f t="shared" si="303"/>
        <v xml:space="preserve">مؤجل (ة) </v>
      </c>
      <c r="CT116" s="56">
        <f t="shared" si="304"/>
        <v>7</v>
      </c>
      <c r="CU116" s="60">
        <f t="shared" si="305"/>
        <v>1</v>
      </c>
      <c r="CV116" s="231" t="str">
        <f t="shared" si="306"/>
        <v xml:space="preserve">الدورة الأولى </v>
      </c>
      <c r="CW116" s="34" t="s">
        <v>63</v>
      </c>
      <c r="CX116" s="416">
        <f>(CQ116+AT116)/2</f>
        <v>9.3626893939393945</v>
      </c>
      <c r="CY116" s="195">
        <f>IF(CX116&gt;=10,60,CR116+AU116)</f>
        <v>28</v>
      </c>
      <c r="CZ116" s="29" t="s">
        <v>63</v>
      </c>
      <c r="DA116" s="465" t="str">
        <f t="shared" si="307"/>
        <v xml:space="preserve">مؤجل (ة) </v>
      </c>
    </row>
    <row r="117" spans="1:105" s="20" customFormat="1" ht="14.1" customHeight="1">
      <c r="B117" s="27">
        <v>28</v>
      </c>
      <c r="C117" s="135" t="s">
        <v>195</v>
      </c>
      <c r="D117" s="135" t="s">
        <v>196</v>
      </c>
      <c r="E117" s="152"/>
      <c r="F117" s="137">
        <v>28</v>
      </c>
      <c r="G117" s="24" t="str">
        <f t="shared" si="246"/>
        <v>مولى</v>
      </c>
      <c r="H117" s="24" t="str">
        <f t="shared" si="247"/>
        <v>سفيان</v>
      </c>
      <c r="I117" s="9">
        <v>21.25</v>
      </c>
      <c r="J117" s="62">
        <f t="shared" si="248"/>
        <v>6</v>
      </c>
      <c r="K117" s="62">
        <v>1</v>
      </c>
      <c r="L117" s="14">
        <v>18.5</v>
      </c>
      <c r="M117" s="62">
        <f t="shared" si="249"/>
        <v>0</v>
      </c>
      <c r="N117" s="62">
        <v>1</v>
      </c>
      <c r="O117" s="7">
        <v>20</v>
      </c>
      <c r="P117" s="62">
        <f t="shared" si="250"/>
        <v>6</v>
      </c>
      <c r="Q117" s="62">
        <v>1</v>
      </c>
      <c r="R117" s="4">
        <f t="shared" si="251"/>
        <v>9.9583333333333339</v>
      </c>
      <c r="S117" s="63">
        <f t="shared" si="252"/>
        <v>12</v>
      </c>
      <c r="T117" s="63">
        <f t="shared" si="253"/>
        <v>3</v>
      </c>
      <c r="U117" s="63">
        <f t="shared" si="254"/>
        <v>1</v>
      </c>
      <c r="V117" s="7">
        <v>15.25</v>
      </c>
      <c r="W117" s="62">
        <f t="shared" si="255"/>
        <v>0</v>
      </c>
      <c r="X117" s="62">
        <v>1</v>
      </c>
      <c r="Y117" s="10">
        <v>20</v>
      </c>
      <c r="Z117" s="62">
        <f t="shared" si="256"/>
        <v>4</v>
      </c>
      <c r="AA117" s="62">
        <v>1</v>
      </c>
      <c r="AB117" s="4">
        <f t="shared" si="257"/>
        <v>8.8125</v>
      </c>
      <c r="AC117" s="64">
        <f t="shared" si="258"/>
        <v>4</v>
      </c>
      <c r="AD117" s="64">
        <f t="shared" si="259"/>
        <v>2</v>
      </c>
      <c r="AE117" s="64">
        <f t="shared" si="260"/>
        <v>1</v>
      </c>
      <c r="AF117" s="7">
        <v>8.75</v>
      </c>
      <c r="AG117" s="62">
        <f t="shared" si="261"/>
        <v>0</v>
      </c>
      <c r="AH117" s="62">
        <v>1</v>
      </c>
      <c r="AI117" s="4">
        <f t="shared" si="262"/>
        <v>8.75</v>
      </c>
      <c r="AJ117" s="64">
        <f t="shared" si="263"/>
        <v>0</v>
      </c>
      <c r="AK117" s="64">
        <f t="shared" si="264"/>
        <v>1</v>
      </c>
      <c r="AL117" s="64">
        <f t="shared" si="265"/>
        <v>1</v>
      </c>
      <c r="AM117" s="36">
        <v>10</v>
      </c>
      <c r="AN117" s="62">
        <f t="shared" si="266"/>
        <v>1</v>
      </c>
      <c r="AO117" s="62">
        <v>1</v>
      </c>
      <c r="AP117" s="4">
        <f t="shared" si="267"/>
        <v>10</v>
      </c>
      <c r="AQ117" s="64">
        <f t="shared" si="268"/>
        <v>1</v>
      </c>
      <c r="AR117" s="64">
        <f t="shared" si="269"/>
        <v>1</v>
      </c>
      <c r="AS117" s="64">
        <f t="shared" si="270"/>
        <v>1</v>
      </c>
      <c r="AT117" s="463">
        <f t="shared" si="271"/>
        <v>9.4791666666666661</v>
      </c>
      <c r="AU117" s="65">
        <f>IF(AY117&gt;=10,30,AQ117+AJ117+AC117+S117)</f>
        <v>30</v>
      </c>
      <c r="AV117" s="400" t="str">
        <f t="shared" si="272"/>
        <v xml:space="preserve">مؤجل (ة) </v>
      </c>
      <c r="AW117" s="59">
        <f t="shared" si="273"/>
        <v>4</v>
      </c>
      <c r="AX117" s="169" t="str">
        <f t="shared" si="274"/>
        <v xml:space="preserve">1 </v>
      </c>
      <c r="AY117" s="263">
        <f t="shared" si="311"/>
        <v>10.239583333333332</v>
      </c>
      <c r="AZ117" s="262" t="str">
        <f t="shared" si="312"/>
        <v xml:space="preserve">ناجح  (ة)  </v>
      </c>
      <c r="BA117" s="37" t="s">
        <v>63</v>
      </c>
      <c r="BB117" s="12"/>
      <c r="BC117" s="148">
        <v>30</v>
      </c>
      <c r="BD117" s="23" t="str">
        <f t="shared" si="277"/>
        <v>مولى</v>
      </c>
      <c r="BE117" s="23" t="str">
        <f t="shared" si="278"/>
        <v>سفيان</v>
      </c>
      <c r="BF117" s="412">
        <v>27</v>
      </c>
      <c r="BG117" s="318">
        <f t="shared" si="279"/>
        <v>6</v>
      </c>
      <c r="BH117" s="413">
        <v>1</v>
      </c>
      <c r="BI117" s="412">
        <v>17</v>
      </c>
      <c r="BJ117" s="318">
        <f t="shared" si="280"/>
        <v>0</v>
      </c>
      <c r="BK117" s="413">
        <v>1</v>
      </c>
      <c r="BL117" s="412">
        <v>20</v>
      </c>
      <c r="BM117" s="318">
        <f t="shared" si="281"/>
        <v>6</v>
      </c>
      <c r="BN117" s="215">
        <v>1</v>
      </c>
      <c r="BO117" s="358">
        <f t="shared" si="282"/>
        <v>10.666666666666666</v>
      </c>
      <c r="BP117" s="345">
        <f t="shared" si="283"/>
        <v>18</v>
      </c>
      <c r="BQ117" s="216">
        <f t="shared" si="284"/>
        <v>3</v>
      </c>
      <c r="BR117" s="216">
        <f t="shared" si="285"/>
        <v>1</v>
      </c>
      <c r="BS117" s="293">
        <v>20</v>
      </c>
      <c r="BT117" s="318">
        <f t="shared" si="286"/>
        <v>5</v>
      </c>
      <c r="BU117" s="413">
        <v>1</v>
      </c>
      <c r="BV117" s="412">
        <v>14.5</v>
      </c>
      <c r="BW117" s="211">
        <f t="shared" si="287"/>
        <v>4</v>
      </c>
      <c r="BX117" s="413">
        <v>1</v>
      </c>
      <c r="BY117" s="379">
        <f t="shared" si="288"/>
        <v>11.5</v>
      </c>
      <c r="BZ117" s="380">
        <f t="shared" si="289"/>
        <v>9</v>
      </c>
      <c r="CA117" s="216">
        <f t="shared" si="290"/>
        <v>2</v>
      </c>
      <c r="CB117" s="216">
        <f t="shared" si="291"/>
        <v>1</v>
      </c>
      <c r="CC117" s="415">
        <v>10.25</v>
      </c>
      <c r="CD117" s="318">
        <f t="shared" si="292"/>
        <v>2</v>
      </c>
      <c r="CE117" s="211">
        <v>1</v>
      </c>
      <c r="CF117" s="344">
        <f t="shared" si="293"/>
        <v>10.25</v>
      </c>
      <c r="CG117" s="345">
        <f t="shared" si="294"/>
        <v>2</v>
      </c>
      <c r="CH117" s="216">
        <f t="shared" si="295"/>
        <v>1</v>
      </c>
      <c r="CI117" s="216">
        <f t="shared" si="296"/>
        <v>1</v>
      </c>
      <c r="CJ117" s="287">
        <v>12.25</v>
      </c>
      <c r="CK117" s="318">
        <f t="shared" si="297"/>
        <v>1</v>
      </c>
      <c r="CL117" s="211">
        <v>1</v>
      </c>
      <c r="CM117" s="336">
        <f t="shared" si="298"/>
        <v>12.25</v>
      </c>
      <c r="CN117" s="337">
        <f t="shared" si="299"/>
        <v>1</v>
      </c>
      <c r="CO117" s="212">
        <f t="shared" si="300"/>
        <v>1</v>
      </c>
      <c r="CP117" s="212">
        <f t="shared" si="301"/>
        <v>1</v>
      </c>
      <c r="CQ117" s="357">
        <f t="shared" si="302"/>
        <v>11</v>
      </c>
      <c r="CR117" s="402">
        <f>IF(CX117&gt;=10,30,BP117+BZ117+CG117+CN117)</f>
        <v>30</v>
      </c>
      <c r="CS117" s="56" t="str">
        <f t="shared" si="303"/>
        <v xml:space="preserve">ناجح(ة)  </v>
      </c>
      <c r="CT117" s="56">
        <f t="shared" si="304"/>
        <v>7</v>
      </c>
      <c r="CU117" s="60">
        <f t="shared" si="305"/>
        <v>1</v>
      </c>
      <c r="CV117" s="231" t="str">
        <f t="shared" si="306"/>
        <v xml:space="preserve">الدورة الأولى </v>
      </c>
      <c r="CW117" s="34" t="s">
        <v>63</v>
      </c>
      <c r="CX117" s="416">
        <f>(CQ117+AT117)/2</f>
        <v>10.239583333333332</v>
      </c>
      <c r="CY117" s="195">
        <f>IF(CX117&gt;=10,60,CR117+AU117)</f>
        <v>60</v>
      </c>
      <c r="CZ117" s="22" t="s">
        <v>63</v>
      </c>
      <c r="DA117" s="465" t="str">
        <f t="shared" si="307"/>
        <v xml:space="preserve">ناجح(ة)  </v>
      </c>
    </row>
    <row r="118" spans="1:105" s="20" customFormat="1" ht="14.1" customHeight="1">
      <c r="B118" s="27">
        <v>29</v>
      </c>
      <c r="C118" s="132" t="s">
        <v>197</v>
      </c>
      <c r="D118" s="132" t="s">
        <v>57</v>
      </c>
      <c r="E118" s="152"/>
      <c r="F118" s="137">
        <v>29</v>
      </c>
      <c r="G118" s="24" t="str">
        <f t="shared" si="246"/>
        <v xml:space="preserve">نغرة </v>
      </c>
      <c r="H118" s="24" t="str">
        <f t="shared" si="247"/>
        <v>محمد الصالح</v>
      </c>
      <c r="I118" s="9">
        <v>13</v>
      </c>
      <c r="J118" s="62">
        <f t="shared" si="248"/>
        <v>0</v>
      </c>
      <c r="K118" s="62">
        <v>1</v>
      </c>
      <c r="L118" s="14">
        <v>14.5</v>
      </c>
      <c r="M118" s="62">
        <f t="shared" si="249"/>
        <v>0</v>
      </c>
      <c r="N118" s="62">
        <v>1</v>
      </c>
      <c r="O118" s="7">
        <v>20</v>
      </c>
      <c r="P118" s="62">
        <f t="shared" si="250"/>
        <v>6</v>
      </c>
      <c r="Q118" s="62">
        <v>1</v>
      </c>
      <c r="R118" s="4">
        <f t="shared" si="251"/>
        <v>7.916666666666667</v>
      </c>
      <c r="S118" s="63">
        <f t="shared" si="252"/>
        <v>6</v>
      </c>
      <c r="T118" s="63">
        <f t="shared" si="253"/>
        <v>3</v>
      </c>
      <c r="U118" s="63">
        <f t="shared" si="254"/>
        <v>1</v>
      </c>
      <c r="V118" s="7">
        <v>20.25</v>
      </c>
      <c r="W118" s="62">
        <f t="shared" si="255"/>
        <v>5</v>
      </c>
      <c r="X118" s="62">
        <v>1</v>
      </c>
      <c r="Y118" s="10">
        <v>17</v>
      </c>
      <c r="Z118" s="62">
        <f t="shared" si="256"/>
        <v>0</v>
      </c>
      <c r="AA118" s="62">
        <v>1</v>
      </c>
      <c r="AB118" s="4">
        <f t="shared" si="257"/>
        <v>9.3125</v>
      </c>
      <c r="AC118" s="64">
        <f t="shared" si="258"/>
        <v>5</v>
      </c>
      <c r="AD118" s="64">
        <f t="shared" si="259"/>
        <v>2</v>
      </c>
      <c r="AE118" s="64">
        <f t="shared" si="260"/>
        <v>1</v>
      </c>
      <c r="AF118" s="7">
        <v>8.75</v>
      </c>
      <c r="AG118" s="62">
        <f t="shared" si="261"/>
        <v>0</v>
      </c>
      <c r="AH118" s="62">
        <v>1</v>
      </c>
      <c r="AI118" s="4">
        <f t="shared" si="262"/>
        <v>8.75</v>
      </c>
      <c r="AJ118" s="64">
        <f t="shared" si="263"/>
        <v>0</v>
      </c>
      <c r="AK118" s="64">
        <f t="shared" si="264"/>
        <v>1</v>
      </c>
      <c r="AL118" s="64">
        <f t="shared" si="265"/>
        <v>1</v>
      </c>
      <c r="AM118" s="36">
        <v>8.5</v>
      </c>
      <c r="AN118" s="62">
        <f t="shared" si="266"/>
        <v>0</v>
      </c>
      <c r="AO118" s="62">
        <v>1</v>
      </c>
      <c r="AP118" s="4">
        <f t="shared" si="267"/>
        <v>8.5</v>
      </c>
      <c r="AQ118" s="64">
        <f t="shared" si="268"/>
        <v>0</v>
      </c>
      <c r="AR118" s="64">
        <f t="shared" si="269"/>
        <v>1</v>
      </c>
      <c r="AS118" s="64">
        <f t="shared" si="270"/>
        <v>1</v>
      </c>
      <c r="AT118" s="191">
        <f t="shared" si="271"/>
        <v>8.5</v>
      </c>
      <c r="AU118" s="65">
        <f>IF(AY118&gt;=10,30,AQ118+AJ118+AC118+S118)</f>
        <v>11</v>
      </c>
      <c r="AV118" s="400" t="str">
        <f t="shared" si="272"/>
        <v xml:space="preserve">مؤجل (ة) </v>
      </c>
      <c r="AW118" s="59">
        <f t="shared" si="273"/>
        <v>4</v>
      </c>
      <c r="AX118" s="169" t="str">
        <f t="shared" si="274"/>
        <v xml:space="preserve">1 </v>
      </c>
      <c r="AY118" s="263">
        <f t="shared" si="311"/>
        <v>9.8068181818181817</v>
      </c>
      <c r="AZ118" s="262" t="str">
        <f t="shared" si="312"/>
        <v xml:space="preserve">مؤجل (ة) </v>
      </c>
      <c r="BA118" s="37" t="s">
        <v>63</v>
      </c>
      <c r="BB118" s="12"/>
      <c r="BC118" s="113">
        <v>31</v>
      </c>
      <c r="BD118" s="23" t="str">
        <f t="shared" si="277"/>
        <v xml:space="preserve">نغرة </v>
      </c>
      <c r="BE118" s="23" t="str">
        <f t="shared" si="278"/>
        <v>محمد الصالح</v>
      </c>
      <c r="BF118" s="412">
        <v>26.5</v>
      </c>
      <c r="BG118" s="318">
        <f t="shared" si="279"/>
        <v>6</v>
      </c>
      <c r="BH118" s="413">
        <v>1</v>
      </c>
      <c r="BI118" s="412">
        <v>23</v>
      </c>
      <c r="BJ118" s="318">
        <f t="shared" si="280"/>
        <v>6</v>
      </c>
      <c r="BK118" s="413">
        <v>1</v>
      </c>
      <c r="BL118" s="412">
        <v>24.75</v>
      </c>
      <c r="BM118" s="318">
        <f t="shared" si="281"/>
        <v>6</v>
      </c>
      <c r="BN118" s="215">
        <v>1</v>
      </c>
      <c r="BO118" s="358">
        <f t="shared" si="282"/>
        <v>12.375</v>
      </c>
      <c r="BP118" s="345">
        <f t="shared" si="283"/>
        <v>18</v>
      </c>
      <c r="BQ118" s="216">
        <f t="shared" si="284"/>
        <v>3</v>
      </c>
      <c r="BR118" s="216">
        <f t="shared" si="285"/>
        <v>1</v>
      </c>
      <c r="BS118" s="293">
        <v>12.5</v>
      </c>
      <c r="BT118" s="318">
        <f t="shared" si="286"/>
        <v>0</v>
      </c>
      <c r="BU118" s="413">
        <v>1</v>
      </c>
      <c r="BV118" s="412">
        <v>15</v>
      </c>
      <c r="BW118" s="211">
        <f t="shared" si="287"/>
        <v>4</v>
      </c>
      <c r="BX118" s="413">
        <v>1</v>
      </c>
      <c r="BY118" s="379">
        <f t="shared" si="288"/>
        <v>9.1666666666666661</v>
      </c>
      <c r="BZ118" s="380">
        <f t="shared" si="289"/>
        <v>4</v>
      </c>
      <c r="CA118" s="216">
        <f t="shared" si="290"/>
        <v>2</v>
      </c>
      <c r="CB118" s="216">
        <f t="shared" si="291"/>
        <v>1</v>
      </c>
      <c r="CC118" s="415">
        <v>8</v>
      </c>
      <c r="CD118" s="318">
        <f t="shared" si="292"/>
        <v>0</v>
      </c>
      <c r="CE118" s="211">
        <v>1</v>
      </c>
      <c r="CF118" s="344">
        <f t="shared" si="293"/>
        <v>8</v>
      </c>
      <c r="CG118" s="345">
        <f t="shared" si="294"/>
        <v>0</v>
      </c>
      <c r="CH118" s="216">
        <f t="shared" si="295"/>
        <v>1</v>
      </c>
      <c r="CI118" s="216">
        <f t="shared" si="296"/>
        <v>1</v>
      </c>
      <c r="CJ118" s="287">
        <v>12.5</v>
      </c>
      <c r="CK118" s="318">
        <f t="shared" si="297"/>
        <v>1</v>
      </c>
      <c r="CL118" s="211">
        <v>1</v>
      </c>
      <c r="CM118" s="336">
        <f t="shared" si="298"/>
        <v>12.5</v>
      </c>
      <c r="CN118" s="337">
        <f t="shared" si="299"/>
        <v>1</v>
      </c>
      <c r="CO118" s="212">
        <f t="shared" si="300"/>
        <v>1</v>
      </c>
      <c r="CP118" s="212">
        <f t="shared" si="301"/>
        <v>1</v>
      </c>
      <c r="CQ118" s="401">
        <f t="shared" si="302"/>
        <v>11.113636363636363</v>
      </c>
      <c r="CR118" s="402">
        <f>IF(CX118&gt;=10,30,BP118+BZ118+CG118+CN118)</f>
        <v>23</v>
      </c>
      <c r="CS118" s="56" t="str">
        <f t="shared" si="303"/>
        <v xml:space="preserve">ناجح(ة)  </v>
      </c>
      <c r="CT118" s="56">
        <f t="shared" si="304"/>
        <v>7</v>
      </c>
      <c r="CU118" s="60">
        <f t="shared" si="305"/>
        <v>1</v>
      </c>
      <c r="CV118" s="231" t="str">
        <f t="shared" si="306"/>
        <v xml:space="preserve">الدورة الأولى </v>
      </c>
      <c r="CW118" s="34" t="s">
        <v>63</v>
      </c>
      <c r="CX118" s="416">
        <f>(CQ118+AT118)/2</f>
        <v>9.8068181818181817</v>
      </c>
      <c r="CY118" s="195">
        <f>IF(CX118&gt;=10,60,CR118+AU118)</f>
        <v>34</v>
      </c>
      <c r="CZ118" s="22" t="s">
        <v>63</v>
      </c>
      <c r="DA118" s="465" t="str">
        <f t="shared" si="307"/>
        <v xml:space="preserve">مؤجل (ة) </v>
      </c>
    </row>
    <row r="119" spans="1:105" s="143" customFormat="1" ht="47.25" customHeight="1">
      <c r="B119" s="104"/>
      <c r="C119" s="131"/>
      <c r="D119" s="131"/>
      <c r="E119" s="152"/>
      <c r="F119" s="546" t="s">
        <v>252</v>
      </c>
      <c r="G119" s="547"/>
      <c r="H119" s="548"/>
      <c r="I119" s="545" t="s">
        <v>300</v>
      </c>
      <c r="J119" s="545"/>
      <c r="K119" s="545"/>
      <c r="L119" s="545" t="s">
        <v>299</v>
      </c>
      <c r="M119" s="545"/>
      <c r="N119" s="545"/>
      <c r="O119" s="491" t="s">
        <v>298</v>
      </c>
      <c r="P119" s="491"/>
      <c r="Q119" s="491"/>
      <c r="R119" s="491"/>
      <c r="S119" s="491" t="s">
        <v>301</v>
      </c>
      <c r="T119" s="491"/>
      <c r="U119" s="491"/>
      <c r="V119" s="491"/>
      <c r="W119" s="491"/>
      <c r="X119" s="491"/>
      <c r="Y119" s="491" t="s">
        <v>302</v>
      </c>
      <c r="Z119" s="491"/>
      <c r="AA119" s="491"/>
      <c r="AB119" s="491"/>
      <c r="AC119" s="491"/>
      <c r="AD119" s="277"/>
      <c r="AE119" s="277"/>
      <c r="AF119" s="491" t="s">
        <v>295</v>
      </c>
      <c r="AG119" s="491"/>
      <c r="AH119" s="491"/>
      <c r="AI119" s="491"/>
      <c r="AJ119" s="491"/>
      <c r="AK119" s="278"/>
      <c r="AL119" s="278"/>
      <c r="AM119" s="491" t="s">
        <v>313</v>
      </c>
      <c r="AN119" s="491"/>
      <c r="AO119" s="491"/>
      <c r="AP119" s="491"/>
      <c r="AQ119" s="491"/>
      <c r="AR119" s="153"/>
      <c r="AS119" s="153"/>
      <c r="AT119" s="570" t="s">
        <v>253</v>
      </c>
      <c r="AU119" s="570"/>
      <c r="AV119" s="570"/>
      <c r="AW119" s="570"/>
      <c r="AX119" s="570"/>
      <c r="AY119" s="267"/>
      <c r="AZ119" s="313"/>
      <c r="BA119" s="110"/>
      <c r="BB119" s="12"/>
      <c r="BC119" s="146"/>
      <c r="BD119" s="111"/>
      <c r="BE119" s="111"/>
      <c r="BF119" s="490" t="s">
        <v>319</v>
      </c>
      <c r="BG119" s="490"/>
      <c r="BH119" s="490"/>
      <c r="BI119" s="490" t="s">
        <v>316</v>
      </c>
      <c r="BJ119" s="490"/>
      <c r="BK119" s="490"/>
      <c r="BL119" s="490" t="s">
        <v>324</v>
      </c>
      <c r="BM119" s="490"/>
      <c r="BN119" s="490"/>
      <c r="BO119" s="490"/>
      <c r="BP119" s="491" t="s">
        <v>301</v>
      </c>
      <c r="BQ119" s="491"/>
      <c r="BR119" s="491"/>
      <c r="BS119" s="491"/>
      <c r="BT119" s="491"/>
      <c r="BU119" s="491"/>
      <c r="BV119" s="490" t="s">
        <v>326</v>
      </c>
      <c r="BW119" s="490"/>
      <c r="BX119" s="490"/>
      <c r="BY119" s="490"/>
      <c r="BZ119" s="277"/>
      <c r="CA119" s="278"/>
      <c r="CB119" s="278"/>
      <c r="CC119" s="490" t="s">
        <v>318</v>
      </c>
      <c r="CD119" s="490"/>
      <c r="CE119" s="490"/>
      <c r="CF119" s="490"/>
      <c r="CG119" s="348"/>
      <c r="CH119" s="324"/>
      <c r="CI119" s="324"/>
      <c r="CJ119" s="490" t="s">
        <v>325</v>
      </c>
      <c r="CK119" s="490"/>
      <c r="CL119" s="490"/>
      <c r="CM119" s="490"/>
      <c r="CN119" s="350"/>
      <c r="CO119" s="153"/>
      <c r="CP119" s="153"/>
      <c r="CQ119" s="596" t="s">
        <v>253</v>
      </c>
      <c r="CR119" s="596"/>
      <c r="CS119" s="596"/>
      <c r="CT119" s="596"/>
      <c r="CU119" s="596"/>
      <c r="CV119" s="596"/>
      <c r="CW119" s="596"/>
      <c r="CX119" s="596"/>
      <c r="CY119" s="596"/>
      <c r="CZ119" s="596"/>
      <c r="DA119" s="596"/>
    </row>
    <row r="120" spans="1:105" s="143" customFormat="1" ht="15" customHeight="1" thickBot="1">
      <c r="B120" s="104"/>
      <c r="C120" s="131"/>
      <c r="D120" s="131"/>
      <c r="E120" s="152"/>
      <c r="F120" s="549"/>
      <c r="G120" s="550"/>
      <c r="H120" s="551"/>
      <c r="I120" s="545"/>
      <c r="J120" s="545"/>
      <c r="K120" s="545"/>
      <c r="L120" s="545"/>
      <c r="M120" s="545"/>
      <c r="N120" s="545"/>
      <c r="O120" s="491"/>
      <c r="P120" s="491"/>
      <c r="Q120" s="491"/>
      <c r="R120" s="491"/>
      <c r="S120" s="491"/>
      <c r="T120" s="491"/>
      <c r="U120" s="491"/>
      <c r="V120" s="491"/>
      <c r="W120" s="491"/>
      <c r="X120" s="491"/>
      <c r="Y120" s="491"/>
      <c r="Z120" s="491"/>
      <c r="AA120" s="491"/>
      <c r="AB120" s="491"/>
      <c r="AC120" s="491"/>
      <c r="AD120" s="277"/>
      <c r="AE120" s="277"/>
      <c r="AF120" s="491"/>
      <c r="AG120" s="491"/>
      <c r="AH120" s="491"/>
      <c r="AI120" s="491"/>
      <c r="AJ120" s="491"/>
      <c r="AK120" s="278"/>
      <c r="AL120" s="278"/>
      <c r="AM120" s="491"/>
      <c r="AN120" s="491"/>
      <c r="AO120" s="491"/>
      <c r="AP120" s="491"/>
      <c r="AQ120" s="491"/>
      <c r="AR120" s="108"/>
      <c r="AS120" s="108"/>
      <c r="AT120" s="571"/>
      <c r="AU120" s="571"/>
      <c r="AV120" s="571"/>
      <c r="AW120" s="571"/>
      <c r="AX120" s="571"/>
      <c r="AY120" s="267"/>
      <c r="AZ120" s="313"/>
      <c r="BA120" s="110"/>
      <c r="BB120" s="12"/>
      <c r="BC120" s="146"/>
      <c r="BD120" s="1"/>
      <c r="BE120" s="156"/>
      <c r="BF120" s="490"/>
      <c r="BG120" s="490"/>
      <c r="BH120" s="490"/>
      <c r="BI120" s="490"/>
      <c r="BJ120" s="490"/>
      <c r="BK120" s="490"/>
      <c r="BL120" s="490"/>
      <c r="BM120" s="490"/>
      <c r="BN120" s="490"/>
      <c r="BO120" s="490"/>
      <c r="BP120" s="491"/>
      <c r="BQ120" s="491"/>
      <c r="BR120" s="491"/>
      <c r="BS120" s="491"/>
      <c r="BT120" s="491"/>
      <c r="BU120" s="491"/>
      <c r="BV120" s="490"/>
      <c r="BW120" s="490"/>
      <c r="BX120" s="490"/>
      <c r="BY120" s="490"/>
      <c r="BZ120" s="277"/>
      <c r="CA120" s="278"/>
      <c r="CB120" s="278"/>
      <c r="CC120" s="490"/>
      <c r="CD120" s="490"/>
      <c r="CE120" s="490"/>
      <c r="CF120" s="490"/>
      <c r="CG120" s="348"/>
      <c r="CH120" s="324"/>
      <c r="CI120" s="324"/>
      <c r="CJ120" s="490"/>
      <c r="CK120" s="490"/>
      <c r="CL120" s="490"/>
      <c r="CM120" s="490"/>
      <c r="CN120" s="350"/>
      <c r="CO120" s="153"/>
      <c r="CP120" s="153"/>
      <c r="CQ120" s="349"/>
      <c r="CR120" s="350"/>
      <c r="CS120" s="154"/>
      <c r="CT120" s="154"/>
      <c r="CU120" s="157"/>
      <c r="CV120" s="145"/>
      <c r="CW120" s="1"/>
      <c r="CX120" s="144"/>
      <c r="CY120" s="26"/>
      <c r="CZ120" s="145"/>
      <c r="DA120" s="469"/>
    </row>
    <row r="121" spans="1:105" s="1" customFormat="1" ht="21">
      <c r="B121" s="441" t="s">
        <v>17</v>
      </c>
      <c r="C121" s="441" t="s">
        <v>17</v>
      </c>
      <c r="D121" s="441" t="s">
        <v>17</v>
      </c>
      <c r="E121" s="158"/>
      <c r="F121" s="156" t="s">
        <v>18</v>
      </c>
      <c r="J121" s="147"/>
      <c r="K121" s="147"/>
      <c r="M121" s="147"/>
      <c r="N121" s="147"/>
      <c r="P121" s="147"/>
      <c r="Q121" s="147"/>
      <c r="S121" s="442" t="s">
        <v>254</v>
      </c>
      <c r="T121" s="443"/>
      <c r="U121" s="443"/>
      <c r="V121" s="443"/>
      <c r="W121" s="443"/>
      <c r="X121" s="443"/>
      <c r="Y121" s="443"/>
      <c r="Z121" s="443"/>
      <c r="AA121" s="443"/>
      <c r="AB121" s="443"/>
      <c r="AC121" s="443"/>
      <c r="AD121" s="443"/>
      <c r="AE121" s="443"/>
      <c r="AF121" s="443"/>
      <c r="AG121" s="443"/>
      <c r="AH121" s="443"/>
      <c r="AI121" s="443"/>
      <c r="AJ121" s="444"/>
      <c r="AK121" s="200"/>
      <c r="AL121" s="200"/>
      <c r="AM121" s="6"/>
      <c r="AN121" s="200"/>
      <c r="AO121" s="200"/>
      <c r="AP121" s="198" t="s">
        <v>250</v>
      </c>
      <c r="AQ121" s="200"/>
      <c r="AR121" s="200"/>
      <c r="AS121" s="200"/>
      <c r="AT121" s="6"/>
      <c r="AU121" s="488" t="s">
        <v>63</v>
      </c>
      <c r="AV121" s="488"/>
      <c r="AW121" s="488"/>
      <c r="AX121" s="488"/>
      <c r="AY121" s="488"/>
      <c r="AZ121" s="488"/>
      <c r="BA121" s="157"/>
      <c r="BC121" s="147"/>
      <c r="BD121" s="156" t="s">
        <v>17</v>
      </c>
      <c r="BF121" s="147"/>
      <c r="BG121" s="147"/>
      <c r="BI121" s="147"/>
      <c r="BJ121" s="147"/>
      <c r="BL121" s="147"/>
      <c r="BM121" s="147"/>
      <c r="BO121" s="505" t="s">
        <v>260</v>
      </c>
      <c r="BP121" s="506"/>
      <c r="BQ121" s="506"/>
      <c r="BR121" s="506"/>
      <c r="BS121" s="506"/>
      <c r="BT121" s="506"/>
      <c r="BU121" s="506"/>
      <c r="BV121" s="506"/>
      <c r="BW121" s="506"/>
      <c r="BX121" s="506"/>
      <c r="BY121" s="506"/>
      <c r="BZ121" s="506"/>
      <c r="CA121" s="506"/>
      <c r="CB121" s="506"/>
      <c r="CC121" s="506"/>
      <c r="CD121" s="506"/>
      <c r="CE121" s="506"/>
      <c r="CF121" s="507"/>
      <c r="CG121" s="199"/>
      <c r="CH121" s="147"/>
      <c r="CJ121" s="156" t="s">
        <v>250</v>
      </c>
      <c r="CK121" s="147"/>
      <c r="CL121" s="147"/>
      <c r="CM121" s="199"/>
      <c r="CN121" s="198"/>
      <c r="CO121" s="301" t="s">
        <v>63</v>
      </c>
      <c r="CP121" s="301"/>
      <c r="CQ121" s="481" t="s">
        <v>63</v>
      </c>
      <c r="CR121" s="481"/>
      <c r="CS121" s="481"/>
      <c r="CT121" s="481"/>
      <c r="CU121" s="481"/>
      <c r="CV121" s="481"/>
      <c r="CW121" s="481"/>
      <c r="CX121" s="481"/>
      <c r="CY121" s="26"/>
      <c r="CZ121" s="145"/>
      <c r="DA121" s="469"/>
    </row>
    <row r="122" spans="1:105" s="1" customFormat="1" ht="21.75" thickBot="1">
      <c r="B122" s="441" t="s">
        <v>18</v>
      </c>
      <c r="C122" s="441" t="s">
        <v>18</v>
      </c>
      <c r="D122" s="441" t="s">
        <v>18</v>
      </c>
      <c r="E122" s="158"/>
      <c r="F122" s="159"/>
      <c r="J122" s="147"/>
      <c r="K122" s="147"/>
      <c r="M122" s="147"/>
      <c r="N122" s="147"/>
      <c r="P122" s="147"/>
      <c r="Q122" s="147"/>
      <c r="S122" s="565" t="s">
        <v>255</v>
      </c>
      <c r="T122" s="566"/>
      <c r="U122" s="566"/>
      <c r="V122" s="566"/>
      <c r="W122" s="566"/>
      <c r="X122" s="566"/>
      <c r="Y122" s="566"/>
      <c r="Z122" s="566"/>
      <c r="AA122" s="566"/>
      <c r="AB122" s="566"/>
      <c r="AC122" s="566"/>
      <c r="AD122" s="566"/>
      <c r="AE122" s="566"/>
      <c r="AF122" s="566"/>
      <c r="AG122" s="566"/>
      <c r="AH122" s="566"/>
      <c r="AI122" s="566"/>
      <c r="AJ122" s="567"/>
      <c r="AK122" s="200"/>
      <c r="AL122" s="200"/>
      <c r="AM122" s="6"/>
      <c r="AN122" s="200"/>
      <c r="AO122" s="200"/>
      <c r="AP122" s="198" t="s">
        <v>248</v>
      </c>
      <c r="AQ122" s="200"/>
      <c r="AR122" s="200"/>
      <c r="AS122" s="200"/>
      <c r="AT122" s="6"/>
      <c r="AU122" s="484">
        <f ca="1">TODAY()</f>
        <v>43655</v>
      </c>
      <c r="AV122" s="484"/>
      <c r="AW122" s="484"/>
      <c r="AX122" s="445"/>
      <c r="AY122" s="268"/>
      <c r="AZ122" s="464"/>
      <c r="BA122" s="157"/>
      <c r="BC122" s="147"/>
      <c r="BD122" s="156" t="s">
        <v>18</v>
      </c>
      <c r="BF122" s="147"/>
      <c r="BG122" s="147"/>
      <c r="BI122" s="147"/>
      <c r="BJ122" s="147"/>
      <c r="BL122" s="147"/>
      <c r="BM122" s="147"/>
      <c r="BO122" s="518" t="s">
        <v>255</v>
      </c>
      <c r="BP122" s="519"/>
      <c r="BQ122" s="519"/>
      <c r="BR122" s="519"/>
      <c r="BS122" s="519"/>
      <c r="BT122" s="519"/>
      <c r="BU122" s="519"/>
      <c r="BV122" s="519"/>
      <c r="BW122" s="519"/>
      <c r="BX122" s="519"/>
      <c r="BY122" s="519"/>
      <c r="BZ122" s="519"/>
      <c r="CA122" s="519"/>
      <c r="CB122" s="519"/>
      <c r="CC122" s="519"/>
      <c r="CD122" s="519"/>
      <c r="CE122" s="519"/>
      <c r="CF122" s="520"/>
      <c r="CG122" s="199"/>
      <c r="CH122" s="147"/>
      <c r="CJ122" s="156" t="s">
        <v>248</v>
      </c>
      <c r="CK122" s="147"/>
      <c r="CL122" s="147"/>
      <c r="CM122" s="199"/>
      <c r="CN122" s="198"/>
      <c r="CO122" s="440">
        <f ca="1">TODAY()</f>
        <v>43655</v>
      </c>
      <c r="CP122" s="440"/>
      <c r="CQ122" s="536">
        <f>CQ85</f>
        <v>43653</v>
      </c>
      <c r="CR122" s="536"/>
      <c r="CS122" s="536"/>
      <c r="CT122" s="536"/>
      <c r="CU122" s="536"/>
      <c r="CV122" s="536"/>
      <c r="CW122" s="536"/>
      <c r="CX122" s="536"/>
      <c r="CY122" s="536"/>
      <c r="CZ122" s="536"/>
      <c r="DA122" s="536"/>
    </row>
    <row r="123" spans="1:105" s="1" customFormat="1" ht="23.25">
      <c r="B123" s="26"/>
      <c r="C123" s="130"/>
      <c r="D123" s="130"/>
      <c r="E123" s="158"/>
      <c r="F123" s="159"/>
      <c r="J123" s="147"/>
      <c r="K123" s="147"/>
      <c r="M123" s="147"/>
      <c r="N123" s="147"/>
      <c r="P123" s="147"/>
      <c r="Q123" s="147"/>
      <c r="S123" s="205"/>
      <c r="T123" s="205"/>
      <c r="U123" s="205"/>
      <c r="V123" s="206"/>
      <c r="W123" s="205"/>
      <c r="X123" s="481" t="s">
        <v>258</v>
      </c>
      <c r="Y123" s="481"/>
      <c r="Z123" s="481"/>
      <c r="AA123" s="481"/>
      <c r="AB123" s="481"/>
      <c r="AC123" s="481"/>
      <c r="AD123" s="481"/>
      <c r="AE123" s="481"/>
      <c r="AF123" s="481"/>
      <c r="AG123" s="205"/>
      <c r="AH123" s="205"/>
      <c r="AI123" s="206"/>
      <c r="AJ123" s="205"/>
      <c r="AK123" s="200"/>
      <c r="AL123" s="200"/>
      <c r="AM123" s="6"/>
      <c r="AN123" s="200"/>
      <c r="AO123" s="200"/>
      <c r="AP123" s="198" t="s">
        <v>249</v>
      </c>
      <c r="AQ123" s="200"/>
      <c r="AR123" s="197"/>
      <c r="AS123" s="197"/>
      <c r="AT123" s="196"/>
      <c r="AU123" s="439"/>
      <c r="AV123" s="609" t="s">
        <v>301</v>
      </c>
      <c r="AW123" s="609"/>
      <c r="AX123" s="609"/>
      <c r="AY123" s="609"/>
      <c r="AZ123" s="609"/>
      <c r="BA123" s="157"/>
      <c r="BC123" s="147"/>
      <c r="BF123" s="160"/>
      <c r="BG123" s="147"/>
      <c r="BH123" s="147"/>
      <c r="BI123" s="160"/>
      <c r="BJ123" s="147"/>
      <c r="BK123" s="147"/>
      <c r="BL123" s="160"/>
      <c r="BM123" s="147"/>
      <c r="BN123" s="147"/>
      <c r="BO123" s="268"/>
      <c r="BP123" s="199"/>
      <c r="BQ123" s="147"/>
      <c r="BR123" s="147"/>
      <c r="BS123" s="144"/>
      <c r="BT123" s="438" t="s">
        <v>261</v>
      </c>
      <c r="BU123" s="438"/>
      <c r="BV123" s="438"/>
      <c r="BW123" s="438"/>
      <c r="BX123" s="438"/>
      <c r="BY123" s="438"/>
      <c r="BZ123" s="438"/>
      <c r="CA123" s="438"/>
      <c r="CB123" s="438"/>
      <c r="CC123" s="162"/>
      <c r="CD123" s="147"/>
      <c r="CE123" s="147"/>
      <c r="CF123" s="269"/>
      <c r="CG123" s="199"/>
      <c r="CH123" s="147"/>
      <c r="CI123" s="147"/>
      <c r="CJ123" s="140" t="s">
        <v>249</v>
      </c>
      <c r="CK123" s="147"/>
      <c r="CL123" s="320"/>
      <c r="CM123" s="390"/>
      <c r="CN123" s="396"/>
      <c r="CO123" s="320"/>
      <c r="CP123" s="320"/>
      <c r="CQ123" s="487" t="s">
        <v>301</v>
      </c>
      <c r="CR123" s="487"/>
      <c r="CS123" s="487"/>
      <c r="CT123" s="487"/>
      <c r="CU123" s="487"/>
      <c r="CV123" s="487"/>
      <c r="CW123" s="487"/>
      <c r="CX123" s="487"/>
      <c r="CY123" s="487"/>
      <c r="CZ123" s="145"/>
      <c r="DA123" s="469"/>
    </row>
    <row r="124" spans="1:105" s="1" customFormat="1" ht="15.75" customHeight="1">
      <c r="B124" s="478" t="s">
        <v>0</v>
      </c>
      <c r="C124" s="479" t="s">
        <v>29</v>
      </c>
      <c r="D124" s="480" t="s">
        <v>30</v>
      </c>
      <c r="E124" s="158"/>
      <c r="F124" s="553" t="s">
        <v>0</v>
      </c>
      <c r="G124" s="552" t="s">
        <v>29</v>
      </c>
      <c r="H124" s="588" t="s">
        <v>31</v>
      </c>
      <c r="I124" s="568" t="s">
        <v>13</v>
      </c>
      <c r="J124" s="568"/>
      <c r="K124" s="568"/>
      <c r="L124" s="568"/>
      <c r="M124" s="568"/>
      <c r="N124" s="568"/>
      <c r="O124" s="568"/>
      <c r="P124" s="568"/>
      <c r="Q124" s="568"/>
      <c r="R124" s="568"/>
      <c r="S124" s="568"/>
      <c r="T124" s="568"/>
      <c r="U124" s="568"/>
      <c r="V124" s="569" t="s">
        <v>35</v>
      </c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482" t="s">
        <v>14</v>
      </c>
      <c r="AG124" s="482"/>
      <c r="AH124" s="482"/>
      <c r="AI124" s="482"/>
      <c r="AJ124" s="482"/>
      <c r="AK124" s="482"/>
      <c r="AL124" s="482"/>
      <c r="AM124" s="539" t="s">
        <v>34</v>
      </c>
      <c r="AN124" s="539"/>
      <c r="AO124" s="539"/>
      <c r="AP124" s="539"/>
      <c r="AQ124" s="539"/>
      <c r="AR124" s="539"/>
      <c r="AS124" s="539"/>
      <c r="AT124" s="511" t="s">
        <v>32</v>
      </c>
      <c r="AU124" s="512"/>
      <c r="AV124" s="512"/>
      <c r="AW124" s="513"/>
      <c r="AX124" s="592" t="s">
        <v>64</v>
      </c>
      <c r="AY124" s="528" t="s">
        <v>44</v>
      </c>
      <c r="AZ124" s="272" t="s">
        <v>72</v>
      </c>
      <c r="BA124" s="597" t="s">
        <v>19</v>
      </c>
      <c r="BB124" s="8"/>
      <c r="BC124" s="538" t="s">
        <v>0</v>
      </c>
      <c r="BD124" s="533" t="s">
        <v>29</v>
      </c>
      <c r="BE124" s="533" t="s">
        <v>31</v>
      </c>
      <c r="BF124" s="482" t="s">
        <v>305</v>
      </c>
      <c r="BG124" s="482"/>
      <c r="BH124" s="482"/>
      <c r="BI124" s="482"/>
      <c r="BJ124" s="482"/>
      <c r="BK124" s="482"/>
      <c r="BL124" s="482"/>
      <c r="BM124" s="482"/>
      <c r="BN124" s="482"/>
      <c r="BO124" s="482"/>
      <c r="BP124" s="482"/>
      <c r="BQ124" s="482"/>
      <c r="BR124" s="482"/>
      <c r="BS124" s="494" t="s">
        <v>306</v>
      </c>
      <c r="BT124" s="495"/>
      <c r="BU124" s="495"/>
      <c r="BV124" s="495"/>
      <c r="BW124" s="495"/>
      <c r="BX124" s="495"/>
      <c r="BY124" s="495"/>
      <c r="BZ124" s="495"/>
      <c r="CA124" s="495"/>
      <c r="CB124" s="496"/>
      <c r="CC124" s="494" t="s">
        <v>307</v>
      </c>
      <c r="CD124" s="495"/>
      <c r="CE124" s="495"/>
      <c r="CF124" s="495"/>
      <c r="CG124" s="495"/>
      <c r="CH124" s="495"/>
      <c r="CI124" s="496"/>
      <c r="CJ124" s="494" t="s">
        <v>15</v>
      </c>
      <c r="CK124" s="495"/>
      <c r="CL124" s="495"/>
      <c r="CM124" s="495"/>
      <c r="CN124" s="495"/>
      <c r="CO124" s="495"/>
      <c r="CP124" s="496"/>
      <c r="CQ124" s="511" t="s">
        <v>296</v>
      </c>
      <c r="CR124" s="512"/>
      <c r="CS124" s="512"/>
      <c r="CT124" s="512"/>
      <c r="CU124" s="513"/>
      <c r="CV124" s="592" t="s">
        <v>297</v>
      </c>
      <c r="CW124" s="597" t="s">
        <v>19</v>
      </c>
      <c r="CX124" s="427" t="s">
        <v>322</v>
      </c>
      <c r="CY124" s="429" t="s">
        <v>320</v>
      </c>
      <c r="CZ124" s="522" t="s">
        <v>43</v>
      </c>
      <c r="DA124" s="525" t="s">
        <v>72</v>
      </c>
    </row>
    <row r="125" spans="1:105" s="1" customFormat="1" ht="15.75" customHeight="1">
      <c r="B125" s="478"/>
      <c r="C125" s="479"/>
      <c r="D125" s="480"/>
      <c r="E125" s="106"/>
      <c r="F125" s="554"/>
      <c r="G125" s="552"/>
      <c r="H125" s="588"/>
      <c r="I125" s="521" t="s">
        <v>28</v>
      </c>
      <c r="J125" s="521"/>
      <c r="K125" s="521"/>
      <c r="L125" s="568" t="s">
        <v>20</v>
      </c>
      <c r="M125" s="568"/>
      <c r="N125" s="568"/>
      <c r="O125" s="521" t="s">
        <v>21</v>
      </c>
      <c r="P125" s="521"/>
      <c r="Q125" s="521"/>
      <c r="R125" s="521" t="s">
        <v>69</v>
      </c>
      <c r="S125" s="521"/>
      <c r="T125" s="521"/>
      <c r="U125" s="521"/>
      <c r="V125" s="477" t="s">
        <v>70</v>
      </c>
      <c r="W125" s="477"/>
      <c r="X125" s="477"/>
      <c r="Y125" s="477" t="s">
        <v>71</v>
      </c>
      <c r="Z125" s="477"/>
      <c r="AA125" s="477"/>
      <c r="AB125" s="521" t="s">
        <v>1</v>
      </c>
      <c r="AC125" s="521"/>
      <c r="AD125" s="521"/>
      <c r="AE125" s="521"/>
      <c r="AF125" s="521" t="s">
        <v>312</v>
      </c>
      <c r="AG125" s="521"/>
      <c r="AH125" s="521"/>
      <c r="AI125" s="521" t="s">
        <v>1</v>
      </c>
      <c r="AJ125" s="521"/>
      <c r="AK125" s="521"/>
      <c r="AL125" s="521"/>
      <c r="AM125" s="521" t="s">
        <v>16</v>
      </c>
      <c r="AN125" s="521"/>
      <c r="AO125" s="521"/>
      <c r="AP125" s="521" t="s">
        <v>1</v>
      </c>
      <c r="AQ125" s="521"/>
      <c r="AR125" s="521"/>
      <c r="AS125" s="521"/>
      <c r="AT125" s="514"/>
      <c r="AU125" s="515"/>
      <c r="AV125" s="515"/>
      <c r="AW125" s="516"/>
      <c r="AX125" s="531"/>
      <c r="AY125" s="529"/>
      <c r="AZ125" s="531" t="s">
        <v>310</v>
      </c>
      <c r="BA125" s="598"/>
      <c r="BB125" s="11"/>
      <c r="BC125" s="538"/>
      <c r="BD125" s="533"/>
      <c r="BE125" s="533"/>
      <c r="BF125" s="544" t="s">
        <v>23</v>
      </c>
      <c r="BG125" s="544"/>
      <c r="BH125" s="544"/>
      <c r="BI125" s="537" t="s">
        <v>25</v>
      </c>
      <c r="BJ125" s="537"/>
      <c r="BK125" s="537"/>
      <c r="BL125" s="537" t="s">
        <v>26</v>
      </c>
      <c r="BM125" s="537"/>
      <c r="BN125" s="494"/>
      <c r="BO125" s="537" t="s">
        <v>1</v>
      </c>
      <c r="BP125" s="537"/>
      <c r="BQ125" s="537"/>
      <c r="BR125" s="537"/>
      <c r="BS125" s="500" t="s">
        <v>24</v>
      </c>
      <c r="BT125" s="500"/>
      <c r="BU125" s="500"/>
      <c r="BV125" s="500" t="s">
        <v>27</v>
      </c>
      <c r="BW125" s="500"/>
      <c r="BX125" s="500"/>
      <c r="BY125" s="500" t="s">
        <v>1</v>
      </c>
      <c r="BZ125" s="500"/>
      <c r="CA125" s="500"/>
      <c r="CB125" s="500"/>
      <c r="CC125" s="500" t="s">
        <v>62</v>
      </c>
      <c r="CD125" s="500"/>
      <c r="CE125" s="55"/>
      <c r="CF125" s="497" t="s">
        <v>1</v>
      </c>
      <c r="CG125" s="498"/>
      <c r="CH125" s="498"/>
      <c r="CI125" s="499"/>
      <c r="CJ125" s="500" t="s">
        <v>10</v>
      </c>
      <c r="CK125" s="500"/>
      <c r="CL125" s="500"/>
      <c r="CM125" s="497" t="s">
        <v>1</v>
      </c>
      <c r="CN125" s="498"/>
      <c r="CO125" s="498"/>
      <c r="CP125" s="499"/>
      <c r="CQ125" s="514"/>
      <c r="CR125" s="515"/>
      <c r="CS125" s="515"/>
      <c r="CT125" s="515"/>
      <c r="CU125" s="516"/>
      <c r="CV125" s="531"/>
      <c r="CW125" s="598"/>
      <c r="CX125" s="428" t="s">
        <v>323</v>
      </c>
      <c r="CY125" s="430" t="s">
        <v>321</v>
      </c>
      <c r="CZ125" s="523"/>
      <c r="DA125" s="526"/>
    </row>
    <row r="126" spans="1:105" s="1" customFormat="1" ht="15.75" customHeight="1">
      <c r="B126" s="478"/>
      <c r="C126" s="479"/>
      <c r="D126" s="480"/>
      <c r="E126" s="106"/>
      <c r="F126" s="555"/>
      <c r="G126" s="577"/>
      <c r="H126" s="580"/>
      <c r="I126" s="317" t="s">
        <v>6</v>
      </c>
      <c r="J126" s="69" t="s">
        <v>2</v>
      </c>
      <c r="K126" s="69" t="s">
        <v>12</v>
      </c>
      <c r="L126" s="71" t="s">
        <v>6</v>
      </c>
      <c r="M126" s="69" t="s">
        <v>2</v>
      </c>
      <c r="N126" s="69" t="s">
        <v>12</v>
      </c>
      <c r="O126" s="71" t="s">
        <v>6</v>
      </c>
      <c r="P126" s="69" t="s">
        <v>2</v>
      </c>
      <c r="Q126" s="69" t="s">
        <v>12</v>
      </c>
      <c r="R126" s="71" t="s">
        <v>7</v>
      </c>
      <c r="S126" s="167" t="s">
        <v>8</v>
      </c>
      <c r="T126" s="167"/>
      <c r="U126" s="167" t="s">
        <v>12</v>
      </c>
      <c r="V126" s="120" t="s">
        <v>6</v>
      </c>
      <c r="W126" s="121" t="s">
        <v>36</v>
      </c>
      <c r="X126" s="69" t="s">
        <v>12</v>
      </c>
      <c r="Y126" s="120" t="s">
        <v>6</v>
      </c>
      <c r="Z126" s="121" t="s">
        <v>9</v>
      </c>
      <c r="AA126" s="69"/>
      <c r="AB126" s="332" t="s">
        <v>68</v>
      </c>
      <c r="AC126" s="69" t="s">
        <v>2</v>
      </c>
      <c r="AD126" s="69"/>
      <c r="AE126" s="167" t="s">
        <v>12</v>
      </c>
      <c r="AF126" s="120" t="s">
        <v>66</v>
      </c>
      <c r="AG126" s="69" t="s">
        <v>3</v>
      </c>
      <c r="AH126" s="69" t="s">
        <v>12</v>
      </c>
      <c r="AI126" s="332" t="s">
        <v>11</v>
      </c>
      <c r="AJ126" s="69" t="s">
        <v>67</v>
      </c>
      <c r="AK126" s="69"/>
      <c r="AL126" s="167" t="s">
        <v>12</v>
      </c>
      <c r="AM126" s="317" t="s">
        <v>11</v>
      </c>
      <c r="AN126" s="69" t="s">
        <v>4</v>
      </c>
      <c r="AO126" s="69" t="s">
        <v>12</v>
      </c>
      <c r="AP126" s="71" t="s">
        <v>11</v>
      </c>
      <c r="AQ126" s="69" t="s">
        <v>4</v>
      </c>
      <c r="AR126" s="69"/>
      <c r="AS126" s="69" t="s">
        <v>12</v>
      </c>
      <c r="AT126" s="317" t="s">
        <v>65</v>
      </c>
      <c r="AU126" s="167" t="s">
        <v>5</v>
      </c>
      <c r="AV126" s="461"/>
      <c r="AW126" s="121" t="s">
        <v>33</v>
      </c>
      <c r="AX126" s="532"/>
      <c r="AY126" s="530"/>
      <c r="AZ126" s="532"/>
      <c r="BA126" s="599"/>
      <c r="BB126" s="13"/>
      <c r="BC126" s="538"/>
      <c r="BD126" s="533"/>
      <c r="BE126" s="533"/>
      <c r="BF126" s="39" t="s">
        <v>6</v>
      </c>
      <c r="BG126" s="50" t="s">
        <v>2</v>
      </c>
      <c r="BH126" s="50"/>
      <c r="BI126" s="40" t="s">
        <v>6</v>
      </c>
      <c r="BJ126" s="51" t="s">
        <v>2</v>
      </c>
      <c r="BK126" s="51"/>
      <c r="BL126" s="40" t="s">
        <v>6</v>
      </c>
      <c r="BM126" s="51" t="s">
        <v>2</v>
      </c>
      <c r="BN126" s="51"/>
      <c r="BO126" s="357" t="s">
        <v>7</v>
      </c>
      <c r="BP126" s="335" t="s">
        <v>8</v>
      </c>
      <c r="BQ126" s="51"/>
      <c r="BR126" s="51"/>
      <c r="BS126" s="286" t="s">
        <v>6</v>
      </c>
      <c r="BT126" s="54" t="s">
        <v>22</v>
      </c>
      <c r="BU126" s="54"/>
      <c r="BV126" s="41" t="s">
        <v>11</v>
      </c>
      <c r="BW126" s="54" t="s">
        <v>9</v>
      </c>
      <c r="BX126" s="54"/>
      <c r="BY126" s="371" t="s">
        <v>11</v>
      </c>
      <c r="BZ126" s="372" t="s">
        <v>9</v>
      </c>
      <c r="CA126" s="54"/>
      <c r="CB126" s="54"/>
      <c r="CC126" s="42" t="s">
        <v>11</v>
      </c>
      <c r="CD126" s="54" t="s">
        <v>4</v>
      </c>
      <c r="CE126" s="54"/>
      <c r="CF126" s="369" t="s">
        <v>6</v>
      </c>
      <c r="CG126" s="370" t="s">
        <v>3</v>
      </c>
      <c r="CH126" s="54"/>
      <c r="CI126" s="54"/>
      <c r="CJ126" s="286" t="s">
        <v>11</v>
      </c>
      <c r="CK126" s="58" t="s">
        <v>4</v>
      </c>
      <c r="CL126" s="54"/>
      <c r="CM126" s="391" t="s">
        <v>11</v>
      </c>
      <c r="CN126" s="370" t="s">
        <v>4</v>
      </c>
      <c r="CO126" s="54"/>
      <c r="CP126" s="54"/>
      <c r="CQ126" s="399" t="s">
        <v>256</v>
      </c>
      <c r="CR126" s="400" t="s">
        <v>5</v>
      </c>
      <c r="CS126" s="316"/>
      <c r="CT126" s="316"/>
      <c r="CU126" s="65" t="s">
        <v>33</v>
      </c>
      <c r="CV126" s="532"/>
      <c r="CW126" s="599"/>
      <c r="CX126" s="437"/>
      <c r="CY126" s="434"/>
      <c r="CZ126" s="524"/>
      <c r="DA126" s="527"/>
    </row>
    <row r="127" spans="1:105" s="20" customFormat="1" ht="14.1" customHeight="1">
      <c r="B127" s="27">
        <v>1</v>
      </c>
      <c r="C127" s="66" t="s">
        <v>276</v>
      </c>
      <c r="D127" s="66" t="s">
        <v>277</v>
      </c>
      <c r="E127" s="175"/>
      <c r="F127" s="123">
        <v>1</v>
      </c>
      <c r="G127" s="24" t="str">
        <f t="shared" ref="G127:G154" si="313">C127</f>
        <v>العيد</v>
      </c>
      <c r="H127" s="24" t="str">
        <f t="shared" ref="H127:H154" si="314">D127</f>
        <v>يسرى</v>
      </c>
      <c r="I127" s="186"/>
      <c r="J127" s="62">
        <f t="shared" ref="J127:J154" si="315">IF(I127&gt;=20,6,0)</f>
        <v>0</v>
      </c>
      <c r="K127" s="62">
        <v>1</v>
      </c>
      <c r="L127" s="14">
        <v>14.5</v>
      </c>
      <c r="M127" s="62">
        <f t="shared" ref="M127:M154" si="316">IF(L127=20,6,0)</f>
        <v>0</v>
      </c>
      <c r="N127" s="62">
        <v>1</v>
      </c>
      <c r="O127" s="7">
        <v>17.5</v>
      </c>
      <c r="P127" s="62">
        <f t="shared" ref="P127:P154" si="317">IF(O127&gt;=20,6,0)</f>
        <v>0</v>
      </c>
      <c r="Q127" s="62">
        <v>1</v>
      </c>
      <c r="R127" s="4">
        <f t="shared" ref="R127:R154" si="318">(I127+L127+O127)/6</f>
        <v>5.333333333333333</v>
      </c>
      <c r="S127" s="63">
        <f t="shared" ref="S127:S154" si="319">IF(R127&gt;=10,18,J127+M127+P127)</f>
        <v>0</v>
      </c>
      <c r="T127" s="63">
        <f t="shared" ref="T127:T154" si="320">K127+N127+Q127</f>
        <v>3</v>
      </c>
      <c r="U127" s="63">
        <f t="shared" ref="U127:U154" si="321">IF(T127&gt;=4,2,1)</f>
        <v>1</v>
      </c>
      <c r="V127" s="7">
        <v>9.25</v>
      </c>
      <c r="W127" s="62">
        <f t="shared" ref="W127:W154" si="322">IF(V127&gt;=20,5,0)</f>
        <v>0</v>
      </c>
      <c r="X127" s="62">
        <v>1</v>
      </c>
      <c r="Y127" s="7">
        <v>13.5</v>
      </c>
      <c r="Z127" s="62">
        <f t="shared" ref="Z127:Z154" si="323">IF(Y127&gt;=20,4,0)</f>
        <v>0</v>
      </c>
      <c r="AA127" s="62">
        <v>1</v>
      </c>
      <c r="AB127" s="4">
        <f t="shared" ref="AB127:AB154" si="324">(V127+Y127)/4</f>
        <v>5.6875</v>
      </c>
      <c r="AC127" s="64">
        <f t="shared" ref="AC127:AC154" si="325">IF(AB127&gt;=10,9,W127+Z127)</f>
        <v>0</v>
      </c>
      <c r="AD127" s="64">
        <f t="shared" ref="AD127:AD154" si="326">X127+AA127</f>
        <v>2</v>
      </c>
      <c r="AE127" s="64">
        <f t="shared" ref="AE127:AE154" si="327">IF(AD127&gt;=3,2,1)</f>
        <v>1</v>
      </c>
      <c r="AF127" s="7">
        <v>6.25</v>
      </c>
      <c r="AG127" s="62">
        <f t="shared" ref="AG127:AG154" si="328">IF(AF127&gt;=10,2,0)</f>
        <v>0</v>
      </c>
      <c r="AH127" s="62">
        <v>1</v>
      </c>
      <c r="AI127" s="4">
        <f t="shared" ref="AI127:AI154" si="329">(AF127)</f>
        <v>6.25</v>
      </c>
      <c r="AJ127" s="64">
        <f t="shared" ref="AJ127:AJ154" si="330">IF(AI127&gt;=10,2,0)</f>
        <v>0</v>
      </c>
      <c r="AK127" s="64">
        <f t="shared" ref="AK127:AK154" si="331">AH127</f>
        <v>1</v>
      </c>
      <c r="AL127" s="64">
        <f t="shared" ref="AL127:AL154" si="332">IF(AK127&gt;=2,2,1)</f>
        <v>1</v>
      </c>
      <c r="AM127" s="240">
        <v>10</v>
      </c>
      <c r="AN127" s="62">
        <f t="shared" ref="AN127:AN154" si="333">IF(AM127&gt;=10,1,0)</f>
        <v>1</v>
      </c>
      <c r="AO127" s="62">
        <v>1</v>
      </c>
      <c r="AP127" s="4">
        <f t="shared" ref="AP127:AP154" si="334">AM127</f>
        <v>10</v>
      </c>
      <c r="AQ127" s="64">
        <f t="shared" ref="AQ127:AQ154" si="335">IF(AP127&gt;=10,1,0)</f>
        <v>1</v>
      </c>
      <c r="AR127" s="64">
        <f t="shared" ref="AR127:AR154" si="336">AO127</f>
        <v>1</v>
      </c>
      <c r="AS127" s="64">
        <f t="shared" ref="AS127:AS154" si="337">IF(AR127&gt;=2,2,1)</f>
        <v>1</v>
      </c>
      <c r="AT127" s="191">
        <f t="shared" ref="AT127:AT154" si="338">(I127+L127+O127+V127+Y127+AF127+AM127)/12</f>
        <v>5.916666666666667</v>
      </c>
      <c r="AU127" s="65">
        <f>IF(AY127&gt;=10,30,AQ127+AJ127+AC127+S127)</f>
        <v>1</v>
      </c>
      <c r="AV127" s="400" t="str">
        <f t="shared" ref="AV127:AV154" si="339">IF(AT127&gt;=10,"ناجح  (ة)  ",IF(AT127&lt;10,"مؤجل (ة) "))</f>
        <v xml:space="preserve">مؤجل (ة) </v>
      </c>
      <c r="AW127" s="59">
        <f t="shared" ref="AW127:AW154" si="340">AS127+AL127+AE127+U127</f>
        <v>4</v>
      </c>
      <c r="AX127" s="46" t="str">
        <f t="shared" ref="AX127:AX155" si="341">IF(AW127&gt;=5,"2  ",IF(AW127&lt;5,"1 "))</f>
        <v xml:space="preserve">1 </v>
      </c>
      <c r="AY127" s="94">
        <f t="shared" ref="AY127:AY151" si="342">(AT127+CQ127)/2</f>
        <v>8.0606060606060606</v>
      </c>
      <c r="AZ127" s="96" t="str">
        <f t="shared" ref="AZ127:AZ151" si="343">IF(AY127&gt;=10,"ناجح  (ة)  ",IF(AY127&lt;10,"مؤجل (ة) "))</f>
        <v xml:space="preserve">مؤجل (ة) </v>
      </c>
      <c r="BA127" s="97" t="s">
        <v>63</v>
      </c>
      <c r="BB127" s="12"/>
      <c r="BC127" s="98">
        <v>1</v>
      </c>
      <c r="BD127" s="99" t="str">
        <f t="shared" ref="BD127:BD154" si="344">C127</f>
        <v>العيد</v>
      </c>
      <c r="BE127" s="99" t="str">
        <f t="shared" ref="BE127:BE154" si="345">D127</f>
        <v>يسرى</v>
      </c>
      <c r="BF127" s="254">
        <v>24</v>
      </c>
      <c r="BG127" s="255">
        <f t="shared" ref="BG127:BG154" si="346">IF(BF127&gt;=20,6,0)</f>
        <v>6</v>
      </c>
      <c r="BH127" s="255">
        <v>1</v>
      </c>
      <c r="BI127" s="254">
        <v>18</v>
      </c>
      <c r="BJ127" s="255">
        <f t="shared" ref="BJ127:BJ154" si="347">IF(BI127&gt;=20,6,0)</f>
        <v>0</v>
      </c>
      <c r="BK127" s="255">
        <v>1</v>
      </c>
      <c r="BL127" s="254">
        <v>18.75</v>
      </c>
      <c r="BM127" s="255">
        <f t="shared" ref="BM127:BM154" si="348">IF(BL127&gt;=20,6,0)</f>
        <v>0</v>
      </c>
      <c r="BN127" s="255">
        <v>1</v>
      </c>
      <c r="BO127" s="342">
        <f t="shared" ref="BO127:BO154" si="349">(BF127+BI127+BL127)/6</f>
        <v>10.125</v>
      </c>
      <c r="BP127" s="343">
        <f t="shared" ref="BP127:BP154" si="350">IF(BO127&gt;=10,18,BG127+BJ127+BM127)</f>
        <v>18</v>
      </c>
      <c r="BQ127" s="255">
        <f t="shared" ref="BQ127:BQ154" si="351">BH127+BK127+BN127</f>
        <v>3</v>
      </c>
      <c r="BR127" s="256">
        <f t="shared" ref="BR127:BR154" si="352">IF(BQ127&gt;=4,2,1)</f>
        <v>1</v>
      </c>
      <c r="BS127" s="254">
        <v>13.75</v>
      </c>
      <c r="BT127" s="255">
        <f t="shared" ref="BT127:BT154" si="353">IF(BS127&gt;=20,5,0)</f>
        <v>0</v>
      </c>
      <c r="BU127" s="255">
        <v>1</v>
      </c>
      <c r="BV127" s="257">
        <v>15</v>
      </c>
      <c r="BW127" s="258">
        <f t="shared" ref="BW127:BW154" si="354">IF(BV127&gt;=10,4,0)</f>
        <v>4</v>
      </c>
      <c r="BX127" s="258">
        <v>1</v>
      </c>
      <c r="BY127" s="385">
        <f t="shared" ref="BY127:BY154" si="355">(BS127+BV127)/3</f>
        <v>9.5833333333333339</v>
      </c>
      <c r="BZ127" s="386">
        <f t="shared" ref="BZ127:BZ154" si="356">IF(BY127&gt;=10,9,BT127+BW127)</f>
        <v>4</v>
      </c>
      <c r="CA127" s="255">
        <f t="shared" ref="CA127:CA154" si="357">BU127+BX127</f>
        <v>2</v>
      </c>
      <c r="CB127" s="258">
        <f t="shared" ref="CB127:CB154" si="358">IF(CA127&gt;=3,2,1)</f>
        <v>1</v>
      </c>
      <c r="CC127" s="259">
        <v>11.75</v>
      </c>
      <c r="CD127" s="255">
        <f t="shared" ref="CD127:CD154" si="359">IF(CC127&gt;=10,2,0)</f>
        <v>2</v>
      </c>
      <c r="CE127" s="258">
        <v>1</v>
      </c>
      <c r="CF127" s="342">
        <f t="shared" ref="CF127:CF154" si="360">CC127</f>
        <v>11.75</v>
      </c>
      <c r="CG127" s="343">
        <f t="shared" ref="CG127:CG154" si="361">CD127</f>
        <v>2</v>
      </c>
      <c r="CH127" s="258">
        <f t="shared" ref="CH127:CH154" si="362">CE127</f>
        <v>1</v>
      </c>
      <c r="CI127" s="258">
        <f t="shared" ref="CI127:CI154" si="363">IF(CH127&gt;=2,2,1)</f>
        <v>1</v>
      </c>
      <c r="CJ127" s="257">
        <v>11</v>
      </c>
      <c r="CK127" s="255">
        <f t="shared" ref="CK127:CK154" si="364">IF(CJ127&gt;=10,1,0)</f>
        <v>1</v>
      </c>
      <c r="CL127" s="258">
        <v>1</v>
      </c>
      <c r="CM127" s="342">
        <f t="shared" ref="CM127:CM154" si="365">CJ127</f>
        <v>11</v>
      </c>
      <c r="CN127" s="343">
        <f t="shared" ref="CN127:CN154" si="366">CK127</f>
        <v>1</v>
      </c>
      <c r="CO127" s="258">
        <f t="shared" ref="CO127:CO154" si="367">CL127</f>
        <v>1</v>
      </c>
      <c r="CP127" s="258">
        <f t="shared" ref="CP127:CP154" si="368">IF(CO127&gt;=2,2,1)</f>
        <v>1</v>
      </c>
      <c r="CQ127" s="342">
        <f t="shared" ref="CQ127:CQ154" si="369">(BF127+BI127+BL127+BS127+BV127+CC127+CJ127)/11</f>
        <v>10.204545454545455</v>
      </c>
      <c r="CR127" s="343">
        <f>IF(CX127&gt;=10,30,BP127+BZ127+CG127+CN127)</f>
        <v>25</v>
      </c>
      <c r="CS127" s="255" t="str">
        <f t="shared" ref="CS127:CS155" si="370">IF(CQ127&gt;=10,"ناجح(ة)  ",IF(CQ127&lt;10,"مؤجل (ة) "))</f>
        <v xml:space="preserve">ناجح(ة)  </v>
      </c>
      <c r="CT127" s="255">
        <f t="shared" ref="CT127:CT154" si="371">CO127+CH127+CA127+BQ127</f>
        <v>7</v>
      </c>
      <c r="CU127" s="260">
        <f t="shared" ref="CU127:CU154" si="372">IF(CT127&gt;=8,2,1)</f>
        <v>1</v>
      </c>
      <c r="CV127" s="230" t="str">
        <f t="shared" ref="CV127:CV154" si="373">IF(CT127&gt;=8,"الدورة الثانية  ",IF(CT127&lt;8,"الدورة الأولى "))</f>
        <v xml:space="preserve">الدورة الأولى </v>
      </c>
      <c r="CW127" s="103" t="s">
        <v>63</v>
      </c>
      <c r="CX127" s="194">
        <f>(CQ127+AT127)/2</f>
        <v>8.0606060606060606</v>
      </c>
      <c r="CY127" s="195">
        <f>IF(CX127&gt;=10,60,CR127+AU127)</f>
        <v>26</v>
      </c>
      <c r="CZ127" s="96" t="s">
        <v>63</v>
      </c>
      <c r="DA127" s="472" t="str">
        <f t="shared" ref="DA127:DA155" si="374">IF(CX127&gt;=10,"ناجح(ة)  ",IF(CX127&lt;10,"مؤجل (ة) "))</f>
        <v xml:space="preserve">مؤجل (ة) </v>
      </c>
    </row>
    <row r="128" spans="1:105" s="28" customFormat="1" ht="14.1" customHeight="1">
      <c r="A128" s="1"/>
      <c r="B128" s="47">
        <v>2</v>
      </c>
      <c r="C128" s="85" t="s">
        <v>167</v>
      </c>
      <c r="D128" s="85" t="s">
        <v>198</v>
      </c>
      <c r="E128" s="174"/>
      <c r="F128" s="123">
        <v>2</v>
      </c>
      <c r="G128" s="84" t="str">
        <f t="shared" si="313"/>
        <v xml:space="preserve">بن تريعة </v>
      </c>
      <c r="H128" s="84" t="str">
        <f t="shared" si="314"/>
        <v xml:space="preserve"> نبيلة</v>
      </c>
      <c r="I128" s="86">
        <v>18.75</v>
      </c>
      <c r="J128" s="87">
        <f t="shared" si="315"/>
        <v>0</v>
      </c>
      <c r="K128" s="87">
        <v>1</v>
      </c>
      <c r="L128" s="88">
        <v>18.5</v>
      </c>
      <c r="M128" s="87">
        <f t="shared" si="316"/>
        <v>0</v>
      </c>
      <c r="N128" s="87">
        <v>1</v>
      </c>
      <c r="O128" s="89">
        <v>25</v>
      </c>
      <c r="P128" s="87">
        <f t="shared" si="317"/>
        <v>6</v>
      </c>
      <c r="Q128" s="87">
        <v>1</v>
      </c>
      <c r="R128" s="90">
        <f t="shared" si="318"/>
        <v>10.375</v>
      </c>
      <c r="S128" s="91">
        <f t="shared" si="319"/>
        <v>18</v>
      </c>
      <c r="T128" s="91">
        <f t="shared" si="320"/>
        <v>3</v>
      </c>
      <c r="U128" s="91">
        <f t="shared" si="321"/>
        <v>1</v>
      </c>
      <c r="V128" s="89">
        <v>13.75</v>
      </c>
      <c r="W128" s="87">
        <f t="shared" si="322"/>
        <v>0</v>
      </c>
      <c r="X128" s="87">
        <v>1</v>
      </c>
      <c r="Y128" s="92">
        <v>22</v>
      </c>
      <c r="Z128" s="87">
        <f t="shared" si="323"/>
        <v>4</v>
      </c>
      <c r="AA128" s="87">
        <v>1</v>
      </c>
      <c r="AB128" s="90">
        <f t="shared" si="324"/>
        <v>8.9375</v>
      </c>
      <c r="AC128" s="93">
        <f t="shared" si="325"/>
        <v>4</v>
      </c>
      <c r="AD128" s="93">
        <f t="shared" si="326"/>
        <v>2</v>
      </c>
      <c r="AE128" s="93">
        <f t="shared" si="327"/>
        <v>1</v>
      </c>
      <c r="AF128" s="89">
        <v>10</v>
      </c>
      <c r="AG128" s="87">
        <f t="shared" si="328"/>
        <v>2</v>
      </c>
      <c r="AH128" s="87">
        <v>1</v>
      </c>
      <c r="AI128" s="90">
        <f t="shared" si="329"/>
        <v>10</v>
      </c>
      <c r="AJ128" s="93">
        <f t="shared" si="330"/>
        <v>2</v>
      </c>
      <c r="AK128" s="93">
        <f t="shared" si="331"/>
        <v>1</v>
      </c>
      <c r="AL128" s="93">
        <f t="shared" si="332"/>
        <v>1</v>
      </c>
      <c r="AM128" s="94">
        <v>10</v>
      </c>
      <c r="AN128" s="87">
        <f t="shared" si="333"/>
        <v>1</v>
      </c>
      <c r="AO128" s="87">
        <v>1</v>
      </c>
      <c r="AP128" s="90">
        <f t="shared" si="334"/>
        <v>10</v>
      </c>
      <c r="AQ128" s="93">
        <f t="shared" si="335"/>
        <v>1</v>
      </c>
      <c r="AR128" s="93">
        <f t="shared" si="336"/>
        <v>1</v>
      </c>
      <c r="AS128" s="93">
        <f t="shared" si="337"/>
        <v>1</v>
      </c>
      <c r="AT128" s="194">
        <f t="shared" si="338"/>
        <v>9.8333333333333339</v>
      </c>
      <c r="AU128" s="195">
        <f>IF(AY128&gt;=10,30,AQ128+AJ128+AC128+S128)</f>
        <v>30</v>
      </c>
      <c r="AV128" s="460" t="str">
        <f t="shared" si="339"/>
        <v xml:space="preserve">مؤجل (ة) </v>
      </c>
      <c r="AW128" s="95">
        <f t="shared" si="340"/>
        <v>4</v>
      </c>
      <c r="AX128" s="96" t="str">
        <f t="shared" si="341"/>
        <v xml:space="preserve">1 </v>
      </c>
      <c r="AY128" s="94">
        <f t="shared" si="342"/>
        <v>10.143939393939394</v>
      </c>
      <c r="AZ128" s="96" t="str">
        <f t="shared" si="343"/>
        <v xml:space="preserve">ناجح  (ة)  </v>
      </c>
      <c r="BA128" s="37" t="s">
        <v>63</v>
      </c>
      <c r="BB128" s="12"/>
      <c r="BC128" s="48"/>
      <c r="BD128" s="33" t="str">
        <f t="shared" si="344"/>
        <v xml:space="preserve">بن تريعة </v>
      </c>
      <c r="BE128" s="33" t="str">
        <f t="shared" si="345"/>
        <v xml:space="preserve"> نبيلة</v>
      </c>
      <c r="BF128" s="214">
        <v>23.5</v>
      </c>
      <c r="BG128" s="207">
        <f t="shared" si="346"/>
        <v>6</v>
      </c>
      <c r="BH128" s="215">
        <v>1</v>
      </c>
      <c r="BI128" s="214">
        <v>18</v>
      </c>
      <c r="BJ128" s="207">
        <f t="shared" si="347"/>
        <v>0</v>
      </c>
      <c r="BK128" s="215">
        <v>1</v>
      </c>
      <c r="BL128" s="214">
        <v>24</v>
      </c>
      <c r="BM128" s="207">
        <f t="shared" si="348"/>
        <v>6</v>
      </c>
      <c r="BN128" s="215">
        <v>1</v>
      </c>
      <c r="BO128" s="358">
        <f t="shared" si="349"/>
        <v>10.916666666666666</v>
      </c>
      <c r="BP128" s="345">
        <f t="shared" si="350"/>
        <v>18</v>
      </c>
      <c r="BQ128" s="216">
        <f t="shared" si="351"/>
        <v>3</v>
      </c>
      <c r="BR128" s="216">
        <f t="shared" si="352"/>
        <v>1</v>
      </c>
      <c r="BS128" s="294">
        <v>12.25</v>
      </c>
      <c r="BT128" s="207">
        <f t="shared" si="353"/>
        <v>0</v>
      </c>
      <c r="BU128" s="215">
        <v>1</v>
      </c>
      <c r="BV128" s="214">
        <v>16</v>
      </c>
      <c r="BW128" s="211">
        <f t="shared" si="354"/>
        <v>4</v>
      </c>
      <c r="BX128" s="215">
        <v>1</v>
      </c>
      <c r="BY128" s="379">
        <f t="shared" si="355"/>
        <v>9.4166666666666661</v>
      </c>
      <c r="BZ128" s="380">
        <f t="shared" si="356"/>
        <v>4</v>
      </c>
      <c r="CA128" s="216">
        <f t="shared" si="357"/>
        <v>2</v>
      </c>
      <c r="CB128" s="216">
        <f t="shared" si="358"/>
        <v>1</v>
      </c>
      <c r="CC128" s="217">
        <v>11</v>
      </c>
      <c r="CD128" s="207">
        <f t="shared" si="359"/>
        <v>2</v>
      </c>
      <c r="CE128" s="211">
        <v>1</v>
      </c>
      <c r="CF128" s="344">
        <f t="shared" si="360"/>
        <v>11</v>
      </c>
      <c r="CG128" s="345">
        <f t="shared" si="361"/>
        <v>2</v>
      </c>
      <c r="CH128" s="216">
        <f t="shared" si="362"/>
        <v>1</v>
      </c>
      <c r="CI128" s="216">
        <f t="shared" si="363"/>
        <v>1</v>
      </c>
      <c r="CJ128" s="287">
        <v>10.25</v>
      </c>
      <c r="CK128" s="207">
        <f t="shared" si="364"/>
        <v>1</v>
      </c>
      <c r="CL128" s="211">
        <v>1</v>
      </c>
      <c r="CM128" s="336">
        <f t="shared" si="365"/>
        <v>10.25</v>
      </c>
      <c r="CN128" s="337">
        <f t="shared" si="366"/>
        <v>1</v>
      </c>
      <c r="CO128" s="212">
        <f t="shared" si="367"/>
        <v>1</v>
      </c>
      <c r="CP128" s="212">
        <f t="shared" si="368"/>
        <v>1</v>
      </c>
      <c r="CQ128" s="357">
        <f t="shared" si="369"/>
        <v>10.454545454545455</v>
      </c>
      <c r="CR128" s="402">
        <f>IF(CX128&gt;=10,30,BP128+BZ128+CG128+CN128)</f>
        <v>30</v>
      </c>
      <c r="CS128" s="56" t="str">
        <f t="shared" si="370"/>
        <v xml:space="preserve">ناجح(ة)  </v>
      </c>
      <c r="CT128" s="56">
        <f t="shared" si="371"/>
        <v>7</v>
      </c>
      <c r="CU128" s="60">
        <f t="shared" si="372"/>
        <v>1</v>
      </c>
      <c r="CV128" s="231" t="str">
        <f t="shared" si="373"/>
        <v xml:space="preserve">الدورة الأولى </v>
      </c>
      <c r="CW128" s="34" t="s">
        <v>63</v>
      </c>
      <c r="CX128" s="416">
        <f>(CQ128+AT128)/2</f>
        <v>10.143939393939394</v>
      </c>
      <c r="CY128" s="65">
        <f>IF(CX128&gt;=10,60,CR128+AU128)</f>
        <v>60</v>
      </c>
      <c r="CZ128" s="32" t="s">
        <v>63</v>
      </c>
      <c r="DA128" s="472" t="str">
        <f t="shared" si="374"/>
        <v xml:space="preserve">ناجح(ة)  </v>
      </c>
    </row>
    <row r="129" spans="1:105" s="20" customFormat="1" ht="14.1" customHeight="1">
      <c r="A129" s="1"/>
      <c r="B129" s="27">
        <v>3</v>
      </c>
      <c r="C129" s="66" t="s">
        <v>199</v>
      </c>
      <c r="D129" s="66" t="s">
        <v>200</v>
      </c>
      <c r="E129" s="152"/>
      <c r="F129" s="123">
        <v>3</v>
      </c>
      <c r="G129" s="24" t="str">
        <f t="shared" si="313"/>
        <v>بن ذيب</v>
      </c>
      <c r="H129" s="24" t="str">
        <f t="shared" si="314"/>
        <v xml:space="preserve"> إيناس </v>
      </c>
      <c r="I129" s="9">
        <v>12</v>
      </c>
      <c r="J129" s="62">
        <f t="shared" si="315"/>
        <v>0</v>
      </c>
      <c r="K129" s="62">
        <v>1</v>
      </c>
      <c r="L129" s="14">
        <v>12</v>
      </c>
      <c r="M129" s="62">
        <f t="shared" si="316"/>
        <v>0</v>
      </c>
      <c r="N129" s="62">
        <v>1</v>
      </c>
      <c r="O129" s="7">
        <v>12</v>
      </c>
      <c r="P129" s="62">
        <f t="shared" si="317"/>
        <v>0</v>
      </c>
      <c r="Q129" s="62">
        <v>1</v>
      </c>
      <c r="R129" s="4">
        <f t="shared" si="318"/>
        <v>6</v>
      </c>
      <c r="S129" s="63">
        <f t="shared" si="319"/>
        <v>0</v>
      </c>
      <c r="T129" s="63">
        <f t="shared" si="320"/>
        <v>3</v>
      </c>
      <c r="U129" s="63">
        <f t="shared" si="321"/>
        <v>1</v>
      </c>
      <c r="V129" s="7">
        <v>14.5</v>
      </c>
      <c r="W129" s="62">
        <f t="shared" si="322"/>
        <v>0</v>
      </c>
      <c r="X129" s="62">
        <v>1</v>
      </c>
      <c r="Y129" s="10">
        <v>13.5</v>
      </c>
      <c r="Z129" s="62">
        <f t="shared" si="323"/>
        <v>0</v>
      </c>
      <c r="AA129" s="62">
        <v>1</v>
      </c>
      <c r="AB129" s="4">
        <f t="shared" si="324"/>
        <v>7</v>
      </c>
      <c r="AC129" s="64">
        <f t="shared" si="325"/>
        <v>0</v>
      </c>
      <c r="AD129" s="64">
        <f t="shared" si="326"/>
        <v>2</v>
      </c>
      <c r="AE129" s="64">
        <f t="shared" si="327"/>
        <v>1</v>
      </c>
      <c r="AF129" s="7">
        <v>8.25</v>
      </c>
      <c r="AG129" s="62">
        <f t="shared" si="328"/>
        <v>0</v>
      </c>
      <c r="AH129" s="62">
        <v>1</v>
      </c>
      <c r="AI129" s="4">
        <f t="shared" si="329"/>
        <v>8.25</v>
      </c>
      <c r="AJ129" s="64">
        <f t="shared" si="330"/>
        <v>0</v>
      </c>
      <c r="AK129" s="64">
        <f t="shared" si="331"/>
        <v>1</v>
      </c>
      <c r="AL129" s="64">
        <f t="shared" si="332"/>
        <v>1</v>
      </c>
      <c r="AM129" s="36">
        <v>11.5</v>
      </c>
      <c r="AN129" s="62">
        <f t="shared" si="333"/>
        <v>1</v>
      </c>
      <c r="AO129" s="62">
        <v>1</v>
      </c>
      <c r="AP129" s="4">
        <f t="shared" si="334"/>
        <v>11.5</v>
      </c>
      <c r="AQ129" s="64">
        <f t="shared" si="335"/>
        <v>1</v>
      </c>
      <c r="AR129" s="64">
        <f t="shared" si="336"/>
        <v>1</v>
      </c>
      <c r="AS129" s="64">
        <f t="shared" si="337"/>
        <v>1</v>
      </c>
      <c r="AT129" s="191">
        <f t="shared" si="338"/>
        <v>6.979166666666667</v>
      </c>
      <c r="AU129" s="65">
        <f>IF(AY129&gt;=10,30,AQ129+AJ129+AC129+S129)</f>
        <v>1</v>
      </c>
      <c r="AV129" s="400" t="str">
        <f t="shared" si="339"/>
        <v xml:space="preserve">مؤجل (ة) </v>
      </c>
      <c r="AW129" s="59">
        <f t="shared" si="340"/>
        <v>4</v>
      </c>
      <c r="AX129" s="35" t="str">
        <f t="shared" si="341"/>
        <v xml:space="preserve">1 </v>
      </c>
      <c r="AY129" s="263">
        <f t="shared" si="342"/>
        <v>8.8359469696969697</v>
      </c>
      <c r="AZ129" s="262" t="str">
        <f t="shared" si="343"/>
        <v xml:space="preserve">مؤجل (ة) </v>
      </c>
      <c r="BA129" s="37" t="s">
        <v>63</v>
      </c>
      <c r="BB129" s="12"/>
      <c r="BC129" s="49">
        <v>2</v>
      </c>
      <c r="BD129" s="23" t="str">
        <f t="shared" si="344"/>
        <v>بن ذيب</v>
      </c>
      <c r="BE129" s="23" t="str">
        <f t="shared" si="345"/>
        <v xml:space="preserve"> إيناس </v>
      </c>
      <c r="BF129" s="214">
        <v>26</v>
      </c>
      <c r="BG129" s="207">
        <f t="shared" si="346"/>
        <v>6</v>
      </c>
      <c r="BH129" s="215">
        <v>1</v>
      </c>
      <c r="BI129" s="214">
        <v>15</v>
      </c>
      <c r="BJ129" s="207">
        <f t="shared" si="347"/>
        <v>0</v>
      </c>
      <c r="BK129" s="215">
        <v>1</v>
      </c>
      <c r="BL129" s="214">
        <v>24.75</v>
      </c>
      <c r="BM129" s="207">
        <f t="shared" si="348"/>
        <v>6</v>
      </c>
      <c r="BN129" s="215">
        <v>1</v>
      </c>
      <c r="BO129" s="358">
        <f t="shared" si="349"/>
        <v>10.958333333333334</v>
      </c>
      <c r="BP129" s="345">
        <f t="shared" si="350"/>
        <v>18</v>
      </c>
      <c r="BQ129" s="216">
        <f t="shared" si="351"/>
        <v>3</v>
      </c>
      <c r="BR129" s="216">
        <f t="shared" si="352"/>
        <v>1</v>
      </c>
      <c r="BS129" s="294">
        <v>12.5</v>
      </c>
      <c r="BT129" s="207">
        <f t="shared" si="353"/>
        <v>0</v>
      </c>
      <c r="BU129" s="215">
        <v>1</v>
      </c>
      <c r="BV129" s="214">
        <v>15</v>
      </c>
      <c r="BW129" s="211">
        <f t="shared" si="354"/>
        <v>4</v>
      </c>
      <c r="BX129" s="215">
        <v>1</v>
      </c>
      <c r="BY129" s="379">
        <f t="shared" si="355"/>
        <v>9.1666666666666661</v>
      </c>
      <c r="BZ129" s="380">
        <f t="shared" si="356"/>
        <v>4</v>
      </c>
      <c r="CA129" s="216">
        <f t="shared" si="357"/>
        <v>2</v>
      </c>
      <c r="CB129" s="216">
        <f t="shared" si="358"/>
        <v>1</v>
      </c>
      <c r="CC129" s="217">
        <v>11.75</v>
      </c>
      <c r="CD129" s="207">
        <f t="shared" si="359"/>
        <v>2</v>
      </c>
      <c r="CE129" s="211">
        <v>1</v>
      </c>
      <c r="CF129" s="344">
        <f t="shared" si="360"/>
        <v>11.75</v>
      </c>
      <c r="CG129" s="345">
        <f t="shared" si="361"/>
        <v>2</v>
      </c>
      <c r="CH129" s="216">
        <f t="shared" si="362"/>
        <v>1</v>
      </c>
      <c r="CI129" s="216">
        <f t="shared" si="363"/>
        <v>1</v>
      </c>
      <c r="CJ129" s="287">
        <v>12.62</v>
      </c>
      <c r="CK129" s="207">
        <f t="shared" si="364"/>
        <v>1</v>
      </c>
      <c r="CL129" s="211">
        <v>1</v>
      </c>
      <c r="CM129" s="336">
        <f t="shared" si="365"/>
        <v>12.62</v>
      </c>
      <c r="CN129" s="337">
        <f t="shared" si="366"/>
        <v>1</v>
      </c>
      <c r="CO129" s="212">
        <f t="shared" si="367"/>
        <v>1</v>
      </c>
      <c r="CP129" s="212">
        <f t="shared" si="368"/>
        <v>1</v>
      </c>
      <c r="CQ129" s="401">
        <f t="shared" si="369"/>
        <v>10.692727272727273</v>
      </c>
      <c r="CR129" s="402">
        <f>IF(CX129&gt;=10,30,BP129+BZ129+CG129+CN129)</f>
        <v>25</v>
      </c>
      <c r="CS129" s="56" t="str">
        <f t="shared" si="370"/>
        <v xml:space="preserve">ناجح(ة)  </v>
      </c>
      <c r="CT129" s="56">
        <f t="shared" si="371"/>
        <v>7</v>
      </c>
      <c r="CU129" s="60">
        <f t="shared" si="372"/>
        <v>1</v>
      </c>
      <c r="CV129" s="231" t="str">
        <f t="shared" si="373"/>
        <v xml:space="preserve">الدورة الأولى </v>
      </c>
      <c r="CW129" s="34" t="s">
        <v>63</v>
      </c>
      <c r="CX129" s="416">
        <f>(CQ129+AT129)/2</f>
        <v>8.8359469696969697</v>
      </c>
      <c r="CY129" s="65">
        <f>IF(CX129&gt;=10,60,CR129+AU129)</f>
        <v>26</v>
      </c>
      <c r="CZ129" s="22" t="s">
        <v>63</v>
      </c>
      <c r="DA129" s="472" t="str">
        <f t="shared" si="374"/>
        <v xml:space="preserve">مؤجل (ة) </v>
      </c>
    </row>
    <row r="130" spans="1:105" s="20" customFormat="1" ht="14.1" customHeight="1">
      <c r="A130" s="1"/>
      <c r="B130" s="47">
        <v>4</v>
      </c>
      <c r="C130" s="66" t="s">
        <v>201</v>
      </c>
      <c r="D130" s="66" t="s">
        <v>111</v>
      </c>
      <c r="E130" s="152"/>
      <c r="F130" s="123">
        <v>4</v>
      </c>
      <c r="G130" s="24" t="str">
        <f t="shared" si="313"/>
        <v xml:space="preserve">بن عبد القادر </v>
      </c>
      <c r="H130" s="24" t="str">
        <f t="shared" si="314"/>
        <v xml:space="preserve"> سارة</v>
      </c>
      <c r="I130" s="9">
        <v>26</v>
      </c>
      <c r="J130" s="62">
        <f t="shared" si="315"/>
        <v>6</v>
      </c>
      <c r="K130" s="62">
        <v>1</v>
      </c>
      <c r="L130" s="14">
        <v>20</v>
      </c>
      <c r="M130" s="62">
        <f t="shared" si="316"/>
        <v>6</v>
      </c>
      <c r="N130" s="62">
        <v>1</v>
      </c>
      <c r="O130" s="7">
        <v>22.5</v>
      </c>
      <c r="P130" s="62">
        <f t="shared" si="317"/>
        <v>6</v>
      </c>
      <c r="Q130" s="62">
        <v>1</v>
      </c>
      <c r="R130" s="4">
        <f t="shared" si="318"/>
        <v>11.416666666666666</v>
      </c>
      <c r="S130" s="63">
        <f t="shared" si="319"/>
        <v>18</v>
      </c>
      <c r="T130" s="63">
        <f t="shared" si="320"/>
        <v>3</v>
      </c>
      <c r="U130" s="63">
        <f t="shared" si="321"/>
        <v>1</v>
      </c>
      <c r="V130" s="7">
        <v>22.5</v>
      </c>
      <c r="W130" s="62">
        <f t="shared" si="322"/>
        <v>5</v>
      </c>
      <c r="X130" s="62">
        <v>1</v>
      </c>
      <c r="Y130" s="10">
        <v>24.5</v>
      </c>
      <c r="Z130" s="62">
        <f t="shared" si="323"/>
        <v>4</v>
      </c>
      <c r="AA130" s="62">
        <v>1</v>
      </c>
      <c r="AB130" s="4">
        <f t="shared" si="324"/>
        <v>11.75</v>
      </c>
      <c r="AC130" s="64">
        <f t="shared" si="325"/>
        <v>9</v>
      </c>
      <c r="AD130" s="64">
        <f t="shared" si="326"/>
        <v>2</v>
      </c>
      <c r="AE130" s="64">
        <f t="shared" si="327"/>
        <v>1</v>
      </c>
      <c r="AF130" s="7">
        <v>13.25</v>
      </c>
      <c r="AG130" s="62">
        <f t="shared" si="328"/>
        <v>2</v>
      </c>
      <c r="AH130" s="62">
        <v>1</v>
      </c>
      <c r="AI130" s="4">
        <f t="shared" si="329"/>
        <v>13.25</v>
      </c>
      <c r="AJ130" s="64">
        <f t="shared" si="330"/>
        <v>2</v>
      </c>
      <c r="AK130" s="64">
        <f t="shared" si="331"/>
        <v>1</v>
      </c>
      <c r="AL130" s="64">
        <f t="shared" si="332"/>
        <v>1</v>
      </c>
      <c r="AM130" s="36">
        <v>12.5</v>
      </c>
      <c r="AN130" s="62">
        <f t="shared" si="333"/>
        <v>1</v>
      </c>
      <c r="AO130" s="62">
        <v>1</v>
      </c>
      <c r="AP130" s="4">
        <f t="shared" si="334"/>
        <v>12.5</v>
      </c>
      <c r="AQ130" s="64">
        <f t="shared" si="335"/>
        <v>1</v>
      </c>
      <c r="AR130" s="64">
        <f t="shared" si="336"/>
        <v>1</v>
      </c>
      <c r="AS130" s="64">
        <f t="shared" si="337"/>
        <v>1</v>
      </c>
      <c r="AT130" s="463">
        <f t="shared" si="338"/>
        <v>11.770833333333334</v>
      </c>
      <c r="AU130" s="65">
        <f>IF(AY130&gt;=10,30,AQ130+AJ130+AC130+S130)</f>
        <v>30</v>
      </c>
      <c r="AV130" s="400" t="str">
        <f t="shared" si="339"/>
        <v xml:space="preserve">ناجح  (ة)  </v>
      </c>
      <c r="AW130" s="59">
        <f t="shared" si="340"/>
        <v>4</v>
      </c>
      <c r="AX130" s="35" t="str">
        <f t="shared" si="341"/>
        <v xml:space="preserve">1 </v>
      </c>
      <c r="AY130" s="263">
        <f t="shared" si="342"/>
        <v>11.419507575757576</v>
      </c>
      <c r="AZ130" s="262" t="str">
        <f t="shared" si="343"/>
        <v xml:space="preserve">ناجح  (ة)  </v>
      </c>
      <c r="BA130" s="37" t="s">
        <v>63</v>
      </c>
      <c r="BB130" s="12"/>
      <c r="BC130" s="48">
        <v>3</v>
      </c>
      <c r="BD130" s="23" t="str">
        <f t="shared" si="344"/>
        <v xml:space="preserve">بن عبد القادر </v>
      </c>
      <c r="BE130" s="23" t="str">
        <f t="shared" si="345"/>
        <v xml:space="preserve"> سارة</v>
      </c>
      <c r="BF130" s="214">
        <v>21</v>
      </c>
      <c r="BG130" s="207">
        <f t="shared" si="346"/>
        <v>6</v>
      </c>
      <c r="BH130" s="215">
        <v>1</v>
      </c>
      <c r="BI130" s="214">
        <v>16</v>
      </c>
      <c r="BJ130" s="207">
        <f t="shared" si="347"/>
        <v>0</v>
      </c>
      <c r="BK130" s="215">
        <v>1</v>
      </c>
      <c r="BL130" s="214">
        <v>24</v>
      </c>
      <c r="BM130" s="207">
        <f t="shared" si="348"/>
        <v>6</v>
      </c>
      <c r="BN130" s="215">
        <v>1</v>
      </c>
      <c r="BO130" s="358">
        <f t="shared" si="349"/>
        <v>10.166666666666666</v>
      </c>
      <c r="BP130" s="345">
        <f t="shared" si="350"/>
        <v>18</v>
      </c>
      <c r="BQ130" s="216">
        <f t="shared" si="351"/>
        <v>3</v>
      </c>
      <c r="BR130" s="216">
        <f t="shared" si="352"/>
        <v>1</v>
      </c>
      <c r="BS130" s="294">
        <v>20</v>
      </c>
      <c r="BT130" s="207">
        <f t="shared" si="353"/>
        <v>5</v>
      </c>
      <c r="BU130" s="215">
        <v>1</v>
      </c>
      <c r="BV130" s="214">
        <v>15.25</v>
      </c>
      <c r="BW130" s="211">
        <f t="shared" si="354"/>
        <v>4</v>
      </c>
      <c r="BX130" s="215">
        <v>1</v>
      </c>
      <c r="BY130" s="379">
        <f t="shared" si="355"/>
        <v>11.75</v>
      </c>
      <c r="BZ130" s="380">
        <f t="shared" si="356"/>
        <v>9</v>
      </c>
      <c r="CA130" s="216">
        <f t="shared" si="357"/>
        <v>2</v>
      </c>
      <c r="CB130" s="216">
        <f t="shared" si="358"/>
        <v>1</v>
      </c>
      <c r="CC130" s="217">
        <v>11</v>
      </c>
      <c r="CD130" s="207">
        <f t="shared" si="359"/>
        <v>2</v>
      </c>
      <c r="CE130" s="211">
        <v>1</v>
      </c>
      <c r="CF130" s="344">
        <f t="shared" si="360"/>
        <v>11</v>
      </c>
      <c r="CG130" s="345">
        <f t="shared" si="361"/>
        <v>2</v>
      </c>
      <c r="CH130" s="216">
        <f t="shared" si="362"/>
        <v>1</v>
      </c>
      <c r="CI130" s="216">
        <f t="shared" si="363"/>
        <v>1</v>
      </c>
      <c r="CJ130" s="287">
        <v>14.5</v>
      </c>
      <c r="CK130" s="207">
        <f t="shared" si="364"/>
        <v>1</v>
      </c>
      <c r="CL130" s="211">
        <v>1</v>
      </c>
      <c r="CM130" s="336">
        <f t="shared" si="365"/>
        <v>14.5</v>
      </c>
      <c r="CN130" s="337">
        <f t="shared" si="366"/>
        <v>1</v>
      </c>
      <c r="CO130" s="212">
        <f t="shared" si="367"/>
        <v>1</v>
      </c>
      <c r="CP130" s="212">
        <f t="shared" si="368"/>
        <v>1</v>
      </c>
      <c r="CQ130" s="357">
        <f t="shared" si="369"/>
        <v>11.068181818181818</v>
      </c>
      <c r="CR130" s="402">
        <f>IF(CX130&gt;=10,30,BP130+BZ130+CG130+CN130)</f>
        <v>30</v>
      </c>
      <c r="CS130" s="56" t="str">
        <f t="shared" si="370"/>
        <v xml:space="preserve">ناجح(ة)  </v>
      </c>
      <c r="CT130" s="56">
        <f t="shared" si="371"/>
        <v>7</v>
      </c>
      <c r="CU130" s="60">
        <f t="shared" si="372"/>
        <v>1</v>
      </c>
      <c r="CV130" s="231" t="str">
        <f t="shared" si="373"/>
        <v xml:space="preserve">الدورة الأولى </v>
      </c>
      <c r="CW130" s="34" t="s">
        <v>63</v>
      </c>
      <c r="CX130" s="416">
        <f>(CQ130+AT130)/2</f>
        <v>11.419507575757576</v>
      </c>
      <c r="CY130" s="65">
        <f>IF(CX130&gt;=10,60,CR130+AU130)</f>
        <v>60</v>
      </c>
      <c r="CZ130" s="22" t="s">
        <v>63</v>
      </c>
      <c r="DA130" s="472" t="str">
        <f t="shared" si="374"/>
        <v xml:space="preserve">ناجح(ة)  </v>
      </c>
    </row>
    <row r="131" spans="1:105" s="28" customFormat="1" ht="14.1" customHeight="1">
      <c r="B131" s="27">
        <v>5</v>
      </c>
      <c r="C131" s="66" t="s">
        <v>246</v>
      </c>
      <c r="D131" s="66" t="s">
        <v>247</v>
      </c>
      <c r="E131" s="152"/>
      <c r="F131" s="123">
        <v>5</v>
      </c>
      <c r="G131" s="24" t="str">
        <f t="shared" si="313"/>
        <v>بوالشرس</v>
      </c>
      <c r="H131" s="24" t="str">
        <f t="shared" si="314"/>
        <v>أمير</v>
      </c>
      <c r="I131" s="9">
        <v>7.75</v>
      </c>
      <c r="J131" s="62">
        <f t="shared" si="315"/>
        <v>0</v>
      </c>
      <c r="K131" s="62">
        <v>1</v>
      </c>
      <c r="L131" s="14">
        <v>17</v>
      </c>
      <c r="M131" s="62">
        <f t="shared" si="316"/>
        <v>0</v>
      </c>
      <c r="N131" s="62">
        <v>1</v>
      </c>
      <c r="O131" s="7">
        <v>14.5</v>
      </c>
      <c r="P131" s="62">
        <f t="shared" si="317"/>
        <v>0</v>
      </c>
      <c r="Q131" s="62">
        <v>1</v>
      </c>
      <c r="R131" s="4">
        <f t="shared" si="318"/>
        <v>6.541666666666667</v>
      </c>
      <c r="S131" s="63">
        <f t="shared" si="319"/>
        <v>0</v>
      </c>
      <c r="T131" s="63">
        <f t="shared" si="320"/>
        <v>3</v>
      </c>
      <c r="U131" s="63">
        <f t="shared" si="321"/>
        <v>1</v>
      </c>
      <c r="V131" s="7">
        <v>10.75</v>
      </c>
      <c r="W131" s="62">
        <f t="shared" si="322"/>
        <v>0</v>
      </c>
      <c r="X131" s="62">
        <v>1</v>
      </c>
      <c r="Y131" s="10">
        <v>12</v>
      </c>
      <c r="Z131" s="62">
        <f t="shared" si="323"/>
        <v>0</v>
      </c>
      <c r="AA131" s="62">
        <v>1</v>
      </c>
      <c r="AB131" s="4">
        <f t="shared" si="324"/>
        <v>5.6875</v>
      </c>
      <c r="AC131" s="64">
        <f t="shared" si="325"/>
        <v>0</v>
      </c>
      <c r="AD131" s="64">
        <f t="shared" si="326"/>
        <v>2</v>
      </c>
      <c r="AE131" s="64">
        <f t="shared" si="327"/>
        <v>1</v>
      </c>
      <c r="AF131" s="7">
        <v>6.25</v>
      </c>
      <c r="AG131" s="62">
        <f t="shared" si="328"/>
        <v>0</v>
      </c>
      <c r="AH131" s="62">
        <v>1</v>
      </c>
      <c r="AI131" s="4">
        <f t="shared" si="329"/>
        <v>6.25</v>
      </c>
      <c r="AJ131" s="64">
        <f t="shared" si="330"/>
        <v>0</v>
      </c>
      <c r="AK131" s="64">
        <f t="shared" si="331"/>
        <v>1</v>
      </c>
      <c r="AL131" s="64">
        <f t="shared" si="332"/>
        <v>1</v>
      </c>
      <c r="AM131" s="283">
        <v>5</v>
      </c>
      <c r="AN131" s="62">
        <f t="shared" si="333"/>
        <v>0</v>
      </c>
      <c r="AO131" s="62">
        <v>1</v>
      </c>
      <c r="AP131" s="4">
        <f t="shared" si="334"/>
        <v>5</v>
      </c>
      <c r="AQ131" s="64">
        <f t="shared" si="335"/>
        <v>0</v>
      </c>
      <c r="AR131" s="64">
        <f t="shared" si="336"/>
        <v>1</v>
      </c>
      <c r="AS131" s="64">
        <f t="shared" si="337"/>
        <v>1</v>
      </c>
      <c r="AT131" s="191">
        <f t="shared" si="338"/>
        <v>6.104166666666667</v>
      </c>
      <c r="AU131" s="65">
        <f>IF(AY131&gt;=10,30,AQ131+AJ131+AC131+S131)</f>
        <v>0</v>
      </c>
      <c r="AV131" s="400" t="str">
        <f t="shared" si="339"/>
        <v xml:space="preserve">مؤجل (ة) </v>
      </c>
      <c r="AW131" s="59">
        <f t="shared" si="340"/>
        <v>4</v>
      </c>
      <c r="AX131" s="35" t="str">
        <f t="shared" si="341"/>
        <v xml:space="preserve">1 </v>
      </c>
      <c r="AY131" s="263">
        <f t="shared" si="342"/>
        <v>6.0520833333333339</v>
      </c>
      <c r="AZ131" s="262" t="str">
        <f t="shared" si="343"/>
        <v xml:space="preserve">مؤجل (ة) </v>
      </c>
      <c r="BA131" s="37" t="s">
        <v>63</v>
      </c>
      <c r="BB131" s="12"/>
      <c r="BC131" s="48">
        <v>3</v>
      </c>
      <c r="BD131" s="30" t="str">
        <f t="shared" si="344"/>
        <v>بوالشرس</v>
      </c>
      <c r="BE131" s="30" t="str">
        <f t="shared" si="345"/>
        <v>أمير</v>
      </c>
      <c r="BF131" s="214">
        <v>10</v>
      </c>
      <c r="BG131" s="207">
        <f t="shared" si="346"/>
        <v>0</v>
      </c>
      <c r="BH131" s="215">
        <v>1</v>
      </c>
      <c r="BI131" s="214">
        <v>8</v>
      </c>
      <c r="BJ131" s="207">
        <f t="shared" si="347"/>
        <v>0</v>
      </c>
      <c r="BK131" s="215">
        <v>1</v>
      </c>
      <c r="BL131" s="214">
        <v>7</v>
      </c>
      <c r="BM131" s="207">
        <f t="shared" si="348"/>
        <v>0</v>
      </c>
      <c r="BN131" s="215">
        <v>1</v>
      </c>
      <c r="BO131" s="358">
        <f t="shared" si="349"/>
        <v>4.166666666666667</v>
      </c>
      <c r="BP131" s="345">
        <f t="shared" si="350"/>
        <v>0</v>
      </c>
      <c r="BQ131" s="216">
        <f t="shared" si="351"/>
        <v>3</v>
      </c>
      <c r="BR131" s="216">
        <f t="shared" si="352"/>
        <v>1</v>
      </c>
      <c r="BS131" s="294">
        <v>7.5</v>
      </c>
      <c r="BT131" s="207">
        <f t="shared" si="353"/>
        <v>0</v>
      </c>
      <c r="BU131" s="215">
        <v>1</v>
      </c>
      <c r="BV131" s="214">
        <v>14</v>
      </c>
      <c r="BW131" s="211">
        <f t="shared" si="354"/>
        <v>4</v>
      </c>
      <c r="BX131" s="215">
        <v>1</v>
      </c>
      <c r="BY131" s="379">
        <f t="shared" si="355"/>
        <v>7.166666666666667</v>
      </c>
      <c r="BZ131" s="380">
        <f t="shared" si="356"/>
        <v>4</v>
      </c>
      <c r="CA131" s="216">
        <f t="shared" si="357"/>
        <v>2</v>
      </c>
      <c r="CB131" s="216">
        <f t="shared" si="358"/>
        <v>1</v>
      </c>
      <c r="CC131" s="217">
        <v>8.75</v>
      </c>
      <c r="CD131" s="207">
        <f t="shared" si="359"/>
        <v>0</v>
      </c>
      <c r="CE131" s="211">
        <v>1</v>
      </c>
      <c r="CF131" s="344">
        <f t="shared" si="360"/>
        <v>8.75</v>
      </c>
      <c r="CG131" s="345">
        <f t="shared" si="361"/>
        <v>0</v>
      </c>
      <c r="CH131" s="216">
        <f t="shared" si="362"/>
        <v>1</v>
      </c>
      <c r="CI131" s="216">
        <f t="shared" si="363"/>
        <v>1</v>
      </c>
      <c r="CJ131" s="287">
        <v>10.75</v>
      </c>
      <c r="CK131" s="207">
        <f t="shared" si="364"/>
        <v>1</v>
      </c>
      <c r="CL131" s="211">
        <v>1</v>
      </c>
      <c r="CM131" s="336">
        <f t="shared" si="365"/>
        <v>10.75</v>
      </c>
      <c r="CN131" s="337">
        <f t="shared" si="366"/>
        <v>1</v>
      </c>
      <c r="CO131" s="212">
        <f t="shared" si="367"/>
        <v>1</v>
      </c>
      <c r="CP131" s="212">
        <f t="shared" si="368"/>
        <v>1</v>
      </c>
      <c r="CQ131" s="401">
        <f t="shared" si="369"/>
        <v>6</v>
      </c>
      <c r="CR131" s="402">
        <f>IF(CX131&gt;=10,30,BP131+BZ131+CG131+CN131)</f>
        <v>5</v>
      </c>
      <c r="CS131" s="56" t="str">
        <f t="shared" si="370"/>
        <v xml:space="preserve">مؤجل (ة) </v>
      </c>
      <c r="CT131" s="56">
        <f t="shared" si="371"/>
        <v>7</v>
      </c>
      <c r="CU131" s="60">
        <f t="shared" si="372"/>
        <v>1</v>
      </c>
      <c r="CV131" s="231" t="str">
        <f t="shared" si="373"/>
        <v xml:space="preserve">الدورة الأولى </v>
      </c>
      <c r="CW131" s="34" t="s">
        <v>63</v>
      </c>
      <c r="CX131" s="416">
        <f>(CQ131+AT131)/2</f>
        <v>6.0520833333333339</v>
      </c>
      <c r="CY131" s="65">
        <f>IF(CX131&gt;=10,60,CR131+AU131)</f>
        <v>5</v>
      </c>
      <c r="CZ131" s="29" t="s">
        <v>63</v>
      </c>
      <c r="DA131" s="472" t="str">
        <f t="shared" si="374"/>
        <v xml:space="preserve">مؤجل (ة) </v>
      </c>
    </row>
    <row r="132" spans="1:105" s="20" customFormat="1" ht="14.1" customHeight="1">
      <c r="A132" s="1"/>
      <c r="B132" s="47">
        <v>6</v>
      </c>
      <c r="C132" s="66" t="s">
        <v>202</v>
      </c>
      <c r="D132" s="66" t="s">
        <v>52</v>
      </c>
      <c r="E132" s="152"/>
      <c r="F132" s="123">
        <v>6</v>
      </c>
      <c r="G132" s="24" t="str">
        <f t="shared" si="313"/>
        <v xml:space="preserve">بوزيان </v>
      </c>
      <c r="H132" s="24" t="str">
        <f t="shared" si="314"/>
        <v xml:space="preserve"> هاجر</v>
      </c>
      <c r="I132" s="9">
        <v>26.25</v>
      </c>
      <c r="J132" s="62">
        <f t="shared" si="315"/>
        <v>6</v>
      </c>
      <c r="K132" s="62">
        <v>1</v>
      </c>
      <c r="L132" s="14">
        <v>20.5</v>
      </c>
      <c r="M132" s="62">
        <f t="shared" si="316"/>
        <v>0</v>
      </c>
      <c r="N132" s="62">
        <v>1</v>
      </c>
      <c r="O132" s="7">
        <v>23.5</v>
      </c>
      <c r="P132" s="62">
        <f t="shared" si="317"/>
        <v>6</v>
      </c>
      <c r="Q132" s="62">
        <v>1</v>
      </c>
      <c r="R132" s="4">
        <f t="shared" si="318"/>
        <v>11.708333333333334</v>
      </c>
      <c r="S132" s="63">
        <f t="shared" si="319"/>
        <v>18</v>
      </c>
      <c r="T132" s="63">
        <f t="shared" si="320"/>
        <v>3</v>
      </c>
      <c r="U132" s="63">
        <f t="shared" si="321"/>
        <v>1</v>
      </c>
      <c r="V132" s="7">
        <v>20</v>
      </c>
      <c r="W132" s="62">
        <f t="shared" si="322"/>
        <v>5</v>
      </c>
      <c r="X132" s="62">
        <v>1</v>
      </c>
      <c r="Y132" s="10">
        <v>24.5</v>
      </c>
      <c r="Z132" s="62">
        <f t="shared" si="323"/>
        <v>4</v>
      </c>
      <c r="AA132" s="62">
        <v>1</v>
      </c>
      <c r="AB132" s="4">
        <f t="shared" si="324"/>
        <v>11.125</v>
      </c>
      <c r="AC132" s="64">
        <f t="shared" si="325"/>
        <v>9</v>
      </c>
      <c r="AD132" s="64">
        <f t="shared" si="326"/>
        <v>2</v>
      </c>
      <c r="AE132" s="64">
        <f t="shared" si="327"/>
        <v>1</v>
      </c>
      <c r="AF132" s="7">
        <v>10.25</v>
      </c>
      <c r="AG132" s="62">
        <f t="shared" si="328"/>
        <v>2</v>
      </c>
      <c r="AH132" s="62">
        <v>1</v>
      </c>
      <c r="AI132" s="4">
        <f t="shared" si="329"/>
        <v>10.25</v>
      </c>
      <c r="AJ132" s="64">
        <f t="shared" si="330"/>
        <v>2</v>
      </c>
      <c r="AK132" s="64">
        <f t="shared" si="331"/>
        <v>1</v>
      </c>
      <c r="AL132" s="64">
        <f t="shared" si="332"/>
        <v>1</v>
      </c>
      <c r="AM132" s="36">
        <v>17.5</v>
      </c>
      <c r="AN132" s="62">
        <f t="shared" si="333"/>
        <v>1</v>
      </c>
      <c r="AO132" s="62">
        <v>1</v>
      </c>
      <c r="AP132" s="4">
        <f t="shared" si="334"/>
        <v>17.5</v>
      </c>
      <c r="AQ132" s="64">
        <f t="shared" si="335"/>
        <v>1</v>
      </c>
      <c r="AR132" s="64">
        <f t="shared" si="336"/>
        <v>1</v>
      </c>
      <c r="AS132" s="64">
        <f t="shared" si="337"/>
        <v>1</v>
      </c>
      <c r="AT132" s="191">
        <f t="shared" si="338"/>
        <v>11.875</v>
      </c>
      <c r="AU132" s="65">
        <f>IF(AY132&gt;=10,30,AQ132+AJ132+AC132+S132)</f>
        <v>30</v>
      </c>
      <c r="AV132" s="400" t="str">
        <f t="shared" si="339"/>
        <v xml:space="preserve">ناجح  (ة)  </v>
      </c>
      <c r="AW132" s="59">
        <f t="shared" si="340"/>
        <v>4</v>
      </c>
      <c r="AX132" s="35" t="str">
        <f t="shared" si="341"/>
        <v xml:space="preserve">1 </v>
      </c>
      <c r="AY132" s="263">
        <f t="shared" si="342"/>
        <v>11.926136363636363</v>
      </c>
      <c r="AZ132" s="262" t="str">
        <f t="shared" si="343"/>
        <v xml:space="preserve">ناجح  (ة)  </v>
      </c>
      <c r="BA132" s="37" t="s">
        <v>63</v>
      </c>
      <c r="BB132" s="12"/>
      <c r="BC132" s="49">
        <v>6</v>
      </c>
      <c r="BD132" s="23" t="str">
        <f t="shared" si="344"/>
        <v xml:space="preserve">بوزيان </v>
      </c>
      <c r="BE132" s="23" t="str">
        <f t="shared" si="345"/>
        <v xml:space="preserve"> هاجر</v>
      </c>
      <c r="BF132" s="214">
        <v>28.5</v>
      </c>
      <c r="BG132" s="207">
        <f t="shared" si="346"/>
        <v>6</v>
      </c>
      <c r="BH132" s="215">
        <v>1</v>
      </c>
      <c r="BI132" s="214">
        <v>21</v>
      </c>
      <c r="BJ132" s="207">
        <f t="shared" si="347"/>
        <v>6</v>
      </c>
      <c r="BK132" s="215">
        <v>1</v>
      </c>
      <c r="BL132" s="214">
        <v>25</v>
      </c>
      <c r="BM132" s="207">
        <f t="shared" si="348"/>
        <v>6</v>
      </c>
      <c r="BN132" s="215">
        <v>1</v>
      </c>
      <c r="BO132" s="358">
        <f t="shared" si="349"/>
        <v>12.416666666666666</v>
      </c>
      <c r="BP132" s="345">
        <f t="shared" si="350"/>
        <v>18</v>
      </c>
      <c r="BQ132" s="216">
        <f t="shared" si="351"/>
        <v>3</v>
      </c>
      <c r="BR132" s="216">
        <f t="shared" si="352"/>
        <v>1</v>
      </c>
      <c r="BS132" s="294">
        <v>14.25</v>
      </c>
      <c r="BT132" s="207">
        <f t="shared" si="353"/>
        <v>0</v>
      </c>
      <c r="BU132" s="215">
        <v>1</v>
      </c>
      <c r="BV132" s="214">
        <v>15.25</v>
      </c>
      <c r="BW132" s="211">
        <f t="shared" si="354"/>
        <v>4</v>
      </c>
      <c r="BX132" s="215">
        <v>1</v>
      </c>
      <c r="BY132" s="379">
        <f t="shared" si="355"/>
        <v>9.8333333333333339</v>
      </c>
      <c r="BZ132" s="380">
        <f t="shared" si="356"/>
        <v>4</v>
      </c>
      <c r="CA132" s="216">
        <f t="shared" si="357"/>
        <v>2</v>
      </c>
      <c r="CB132" s="216">
        <f t="shared" si="358"/>
        <v>1</v>
      </c>
      <c r="CC132" s="217">
        <v>11.25</v>
      </c>
      <c r="CD132" s="207">
        <f t="shared" si="359"/>
        <v>2</v>
      </c>
      <c r="CE132" s="211">
        <v>1</v>
      </c>
      <c r="CF132" s="344">
        <f t="shared" si="360"/>
        <v>11.25</v>
      </c>
      <c r="CG132" s="345">
        <f t="shared" si="361"/>
        <v>2</v>
      </c>
      <c r="CH132" s="216">
        <f t="shared" si="362"/>
        <v>1</v>
      </c>
      <c r="CI132" s="216">
        <f t="shared" si="363"/>
        <v>1</v>
      </c>
      <c r="CJ132" s="287">
        <v>16.5</v>
      </c>
      <c r="CK132" s="207">
        <f t="shared" si="364"/>
        <v>1</v>
      </c>
      <c r="CL132" s="211">
        <v>1</v>
      </c>
      <c r="CM132" s="336">
        <f t="shared" si="365"/>
        <v>16.5</v>
      </c>
      <c r="CN132" s="337">
        <f t="shared" si="366"/>
        <v>1</v>
      </c>
      <c r="CO132" s="212">
        <f t="shared" si="367"/>
        <v>1</v>
      </c>
      <c r="CP132" s="212">
        <f t="shared" si="368"/>
        <v>1</v>
      </c>
      <c r="CQ132" s="401">
        <f t="shared" si="369"/>
        <v>11.977272727272727</v>
      </c>
      <c r="CR132" s="402">
        <f>IF(CX132&gt;=10,30,BP132+BZ132+CG132+CN132)</f>
        <v>30</v>
      </c>
      <c r="CS132" s="56" t="str">
        <f t="shared" si="370"/>
        <v xml:space="preserve">ناجح(ة)  </v>
      </c>
      <c r="CT132" s="56">
        <f t="shared" si="371"/>
        <v>7</v>
      </c>
      <c r="CU132" s="60">
        <f t="shared" si="372"/>
        <v>1</v>
      </c>
      <c r="CV132" s="231" t="str">
        <f t="shared" si="373"/>
        <v xml:space="preserve">الدورة الأولى </v>
      </c>
      <c r="CW132" s="34" t="s">
        <v>63</v>
      </c>
      <c r="CX132" s="416">
        <f>(CQ132+AT132)/2</f>
        <v>11.926136363636363</v>
      </c>
      <c r="CY132" s="65">
        <f>IF(CX132&gt;=10,60,CR132+AU132)</f>
        <v>60</v>
      </c>
      <c r="CZ132" s="22" t="s">
        <v>63</v>
      </c>
      <c r="DA132" s="472" t="str">
        <f t="shared" si="374"/>
        <v xml:space="preserve">ناجح(ة)  </v>
      </c>
    </row>
    <row r="133" spans="1:105" s="20" customFormat="1" ht="14.1" customHeight="1">
      <c r="A133" s="1"/>
      <c r="B133" s="27">
        <v>7</v>
      </c>
      <c r="C133" s="66" t="s">
        <v>203</v>
      </c>
      <c r="D133" s="66" t="s">
        <v>41</v>
      </c>
      <c r="E133" s="152"/>
      <c r="F133" s="123">
        <v>7</v>
      </c>
      <c r="G133" s="24" t="str">
        <f t="shared" si="313"/>
        <v>بوسالم</v>
      </c>
      <c r="H133" s="24" t="str">
        <f t="shared" si="314"/>
        <v>شيماء</v>
      </c>
      <c r="I133" s="9">
        <v>21</v>
      </c>
      <c r="J133" s="62">
        <f t="shared" si="315"/>
        <v>6</v>
      </c>
      <c r="K133" s="62">
        <v>1</v>
      </c>
      <c r="L133" s="14">
        <v>14.5</v>
      </c>
      <c r="M133" s="62">
        <f t="shared" si="316"/>
        <v>0</v>
      </c>
      <c r="N133" s="62">
        <v>1</v>
      </c>
      <c r="O133" s="7">
        <v>18.5</v>
      </c>
      <c r="P133" s="62">
        <f t="shared" si="317"/>
        <v>0</v>
      </c>
      <c r="Q133" s="62">
        <v>1</v>
      </c>
      <c r="R133" s="4">
        <f t="shared" si="318"/>
        <v>9</v>
      </c>
      <c r="S133" s="63">
        <f t="shared" si="319"/>
        <v>6</v>
      </c>
      <c r="T133" s="63">
        <f t="shared" si="320"/>
        <v>3</v>
      </c>
      <c r="U133" s="63">
        <f t="shared" si="321"/>
        <v>1</v>
      </c>
      <c r="V133" s="7">
        <v>8.5</v>
      </c>
      <c r="W133" s="62">
        <f t="shared" si="322"/>
        <v>0</v>
      </c>
      <c r="X133" s="62">
        <v>1</v>
      </c>
      <c r="Y133" s="10">
        <v>13.25</v>
      </c>
      <c r="Z133" s="62">
        <f t="shared" si="323"/>
        <v>0</v>
      </c>
      <c r="AA133" s="62">
        <v>1</v>
      </c>
      <c r="AB133" s="4">
        <f t="shared" si="324"/>
        <v>5.4375</v>
      </c>
      <c r="AC133" s="64">
        <f t="shared" si="325"/>
        <v>0</v>
      </c>
      <c r="AD133" s="64">
        <f t="shared" si="326"/>
        <v>2</v>
      </c>
      <c r="AE133" s="64">
        <f t="shared" si="327"/>
        <v>1</v>
      </c>
      <c r="AF133" s="7">
        <v>12.75</v>
      </c>
      <c r="AG133" s="62">
        <f t="shared" si="328"/>
        <v>2</v>
      </c>
      <c r="AH133" s="62">
        <v>1</v>
      </c>
      <c r="AI133" s="4">
        <f t="shared" si="329"/>
        <v>12.75</v>
      </c>
      <c r="AJ133" s="64">
        <f t="shared" si="330"/>
        <v>2</v>
      </c>
      <c r="AK133" s="64">
        <f t="shared" si="331"/>
        <v>1</v>
      </c>
      <c r="AL133" s="64">
        <f t="shared" si="332"/>
        <v>1</v>
      </c>
      <c r="AM133" s="36">
        <v>15.5</v>
      </c>
      <c r="AN133" s="62">
        <f t="shared" si="333"/>
        <v>1</v>
      </c>
      <c r="AO133" s="62">
        <v>1</v>
      </c>
      <c r="AP133" s="4">
        <f t="shared" si="334"/>
        <v>15.5</v>
      </c>
      <c r="AQ133" s="64">
        <f t="shared" si="335"/>
        <v>1</v>
      </c>
      <c r="AR133" s="64">
        <f t="shared" si="336"/>
        <v>1</v>
      </c>
      <c r="AS133" s="64">
        <f t="shared" si="337"/>
        <v>1</v>
      </c>
      <c r="AT133" s="191">
        <f t="shared" si="338"/>
        <v>8.6666666666666661</v>
      </c>
      <c r="AU133" s="65">
        <f>IF(AY133&gt;=10,30,AQ133+AJ133+AC133+S133)</f>
        <v>9</v>
      </c>
      <c r="AV133" s="400" t="str">
        <f t="shared" si="339"/>
        <v xml:space="preserve">مؤجل (ة) </v>
      </c>
      <c r="AW133" s="59">
        <f t="shared" si="340"/>
        <v>4</v>
      </c>
      <c r="AX133" s="35" t="str">
        <f t="shared" si="341"/>
        <v xml:space="preserve">1 </v>
      </c>
      <c r="AY133" s="263">
        <f t="shared" si="342"/>
        <v>9.6060606060606055</v>
      </c>
      <c r="AZ133" s="262" t="str">
        <f t="shared" si="343"/>
        <v xml:space="preserve">مؤجل (ة) </v>
      </c>
      <c r="BA133" s="37" t="s">
        <v>63</v>
      </c>
      <c r="BB133" s="12"/>
      <c r="BC133" s="48">
        <v>7</v>
      </c>
      <c r="BD133" s="23" t="str">
        <f t="shared" si="344"/>
        <v>بوسالم</v>
      </c>
      <c r="BE133" s="23" t="str">
        <f t="shared" si="345"/>
        <v>شيماء</v>
      </c>
      <c r="BF133" s="214">
        <v>25.5</v>
      </c>
      <c r="BG133" s="207">
        <f t="shared" si="346"/>
        <v>6</v>
      </c>
      <c r="BH133" s="215">
        <v>1</v>
      </c>
      <c r="BI133" s="214">
        <v>17</v>
      </c>
      <c r="BJ133" s="207">
        <f t="shared" si="347"/>
        <v>0</v>
      </c>
      <c r="BK133" s="215">
        <v>1</v>
      </c>
      <c r="BL133" s="214">
        <v>14.75</v>
      </c>
      <c r="BM133" s="207">
        <f t="shared" si="348"/>
        <v>0</v>
      </c>
      <c r="BN133" s="215">
        <v>1</v>
      </c>
      <c r="BO133" s="358">
        <f t="shared" si="349"/>
        <v>9.5416666666666661</v>
      </c>
      <c r="BP133" s="345">
        <f t="shared" si="350"/>
        <v>6</v>
      </c>
      <c r="BQ133" s="216">
        <f t="shared" si="351"/>
        <v>3</v>
      </c>
      <c r="BR133" s="216">
        <f t="shared" si="352"/>
        <v>1</v>
      </c>
      <c r="BS133" s="294">
        <v>25.5</v>
      </c>
      <c r="BT133" s="207">
        <f t="shared" si="353"/>
        <v>5</v>
      </c>
      <c r="BU133" s="215">
        <v>1</v>
      </c>
      <c r="BV133" s="214">
        <v>13.5</v>
      </c>
      <c r="BW133" s="211">
        <f t="shared" si="354"/>
        <v>4</v>
      </c>
      <c r="BX133" s="215">
        <v>1</v>
      </c>
      <c r="BY133" s="379">
        <f t="shared" si="355"/>
        <v>13</v>
      </c>
      <c r="BZ133" s="380">
        <f t="shared" si="356"/>
        <v>9</v>
      </c>
      <c r="CA133" s="216">
        <f t="shared" si="357"/>
        <v>2</v>
      </c>
      <c r="CB133" s="216">
        <f t="shared" si="358"/>
        <v>1</v>
      </c>
      <c r="CC133" s="217">
        <v>6.25</v>
      </c>
      <c r="CD133" s="207">
        <f t="shared" si="359"/>
        <v>0</v>
      </c>
      <c r="CE133" s="211">
        <v>1</v>
      </c>
      <c r="CF133" s="344">
        <f t="shared" si="360"/>
        <v>6.25</v>
      </c>
      <c r="CG133" s="345">
        <f t="shared" si="361"/>
        <v>0</v>
      </c>
      <c r="CH133" s="216">
        <f t="shared" si="362"/>
        <v>1</v>
      </c>
      <c r="CI133" s="216">
        <f t="shared" si="363"/>
        <v>1</v>
      </c>
      <c r="CJ133" s="287">
        <v>13.5</v>
      </c>
      <c r="CK133" s="207">
        <f t="shared" si="364"/>
        <v>1</v>
      </c>
      <c r="CL133" s="211">
        <v>1</v>
      </c>
      <c r="CM133" s="336">
        <f t="shared" si="365"/>
        <v>13.5</v>
      </c>
      <c r="CN133" s="337">
        <f t="shared" si="366"/>
        <v>1</v>
      </c>
      <c r="CO133" s="212">
        <f t="shared" si="367"/>
        <v>1</v>
      </c>
      <c r="CP133" s="212">
        <f t="shared" si="368"/>
        <v>1</v>
      </c>
      <c r="CQ133" s="401">
        <f t="shared" si="369"/>
        <v>10.545454545454545</v>
      </c>
      <c r="CR133" s="402">
        <f>IF(CX133&gt;=10,30,BP133+BZ133+CG133+CN133)</f>
        <v>16</v>
      </c>
      <c r="CS133" s="56" t="str">
        <f t="shared" si="370"/>
        <v xml:space="preserve">ناجح(ة)  </v>
      </c>
      <c r="CT133" s="56">
        <f t="shared" si="371"/>
        <v>7</v>
      </c>
      <c r="CU133" s="60">
        <f t="shared" si="372"/>
        <v>1</v>
      </c>
      <c r="CV133" s="231" t="str">
        <f t="shared" si="373"/>
        <v xml:space="preserve">الدورة الأولى </v>
      </c>
      <c r="CW133" s="34" t="s">
        <v>63</v>
      </c>
      <c r="CX133" s="416">
        <f>(CQ133+AT133)/2</f>
        <v>9.6060606060606055</v>
      </c>
      <c r="CY133" s="65">
        <f>IF(CX133&gt;=10,60,CR133+AU133)</f>
        <v>25</v>
      </c>
      <c r="CZ133" s="22" t="s">
        <v>63</v>
      </c>
      <c r="DA133" s="472" t="str">
        <f t="shared" si="374"/>
        <v xml:space="preserve">مؤجل (ة) </v>
      </c>
    </row>
    <row r="134" spans="1:105" s="45" customFormat="1" ht="14.1" customHeight="1">
      <c r="A134" s="1"/>
      <c r="B134" s="47">
        <v>8</v>
      </c>
      <c r="C134" s="66" t="s">
        <v>278</v>
      </c>
      <c r="D134" s="66" t="s">
        <v>279</v>
      </c>
      <c r="E134" s="152"/>
      <c r="F134" s="123">
        <v>8</v>
      </c>
      <c r="G134" s="24" t="str">
        <f t="shared" si="313"/>
        <v>بوكاري</v>
      </c>
      <c r="H134" s="24" t="str">
        <f t="shared" si="314"/>
        <v>خيرة</v>
      </c>
      <c r="I134" s="9">
        <v>15</v>
      </c>
      <c r="J134" s="62">
        <f t="shared" si="315"/>
        <v>0</v>
      </c>
      <c r="K134" s="62">
        <v>1</v>
      </c>
      <c r="L134" s="14">
        <v>13.5</v>
      </c>
      <c r="M134" s="62">
        <f t="shared" si="316"/>
        <v>0</v>
      </c>
      <c r="N134" s="62">
        <v>1</v>
      </c>
      <c r="O134" s="7">
        <v>20</v>
      </c>
      <c r="P134" s="62">
        <f t="shared" si="317"/>
        <v>6</v>
      </c>
      <c r="Q134" s="62">
        <v>1</v>
      </c>
      <c r="R134" s="4">
        <f t="shared" si="318"/>
        <v>8.0833333333333339</v>
      </c>
      <c r="S134" s="63">
        <f t="shared" si="319"/>
        <v>6</v>
      </c>
      <c r="T134" s="63">
        <f t="shared" si="320"/>
        <v>3</v>
      </c>
      <c r="U134" s="63">
        <f t="shared" si="321"/>
        <v>1</v>
      </c>
      <c r="V134" s="7">
        <v>10.25</v>
      </c>
      <c r="W134" s="62">
        <f t="shared" si="322"/>
        <v>0</v>
      </c>
      <c r="X134" s="62">
        <v>1</v>
      </c>
      <c r="Y134" s="10">
        <v>11.5</v>
      </c>
      <c r="Z134" s="62">
        <f t="shared" si="323"/>
        <v>0</v>
      </c>
      <c r="AA134" s="62">
        <v>1</v>
      </c>
      <c r="AB134" s="4">
        <f t="shared" si="324"/>
        <v>5.4375</v>
      </c>
      <c r="AC134" s="64">
        <f t="shared" si="325"/>
        <v>0</v>
      </c>
      <c r="AD134" s="64">
        <f t="shared" si="326"/>
        <v>2</v>
      </c>
      <c r="AE134" s="64">
        <f t="shared" si="327"/>
        <v>1</v>
      </c>
      <c r="AF134" s="7">
        <v>10</v>
      </c>
      <c r="AG134" s="62">
        <f t="shared" si="328"/>
        <v>2</v>
      </c>
      <c r="AH134" s="62">
        <v>1</v>
      </c>
      <c r="AI134" s="4">
        <f t="shared" si="329"/>
        <v>10</v>
      </c>
      <c r="AJ134" s="64">
        <f t="shared" si="330"/>
        <v>2</v>
      </c>
      <c r="AK134" s="64">
        <f t="shared" si="331"/>
        <v>1</v>
      </c>
      <c r="AL134" s="64">
        <f t="shared" si="332"/>
        <v>1</v>
      </c>
      <c r="AM134" s="128">
        <v>16.5</v>
      </c>
      <c r="AN134" s="62">
        <f t="shared" si="333"/>
        <v>1</v>
      </c>
      <c r="AO134" s="62">
        <v>1</v>
      </c>
      <c r="AP134" s="4">
        <f t="shared" si="334"/>
        <v>16.5</v>
      </c>
      <c r="AQ134" s="64">
        <f t="shared" si="335"/>
        <v>1</v>
      </c>
      <c r="AR134" s="64">
        <f t="shared" si="336"/>
        <v>1</v>
      </c>
      <c r="AS134" s="64">
        <f t="shared" si="337"/>
        <v>1</v>
      </c>
      <c r="AT134" s="463">
        <f t="shared" si="338"/>
        <v>8.0625</v>
      </c>
      <c r="AU134" s="65">
        <f>IF(AY134&gt;=10,30,AQ134+AJ134+AC134+S134)</f>
        <v>30</v>
      </c>
      <c r="AV134" s="400" t="str">
        <f t="shared" si="339"/>
        <v xml:space="preserve">مؤجل (ة) </v>
      </c>
      <c r="AW134" s="59">
        <f t="shared" si="340"/>
        <v>4</v>
      </c>
      <c r="AX134" s="125" t="str">
        <f t="shared" si="341"/>
        <v xml:space="preserve">1 </v>
      </c>
      <c r="AY134" s="263">
        <f t="shared" si="342"/>
        <v>10.167613636363637</v>
      </c>
      <c r="AZ134" s="262" t="str">
        <f t="shared" si="343"/>
        <v xml:space="preserve">ناجح  (ة)  </v>
      </c>
      <c r="BA134" s="126" t="s">
        <v>63</v>
      </c>
      <c r="BB134" s="12"/>
      <c r="BC134" s="127">
        <v>7</v>
      </c>
      <c r="BD134" s="124" t="str">
        <f t="shared" si="344"/>
        <v>بوكاري</v>
      </c>
      <c r="BE134" s="124" t="str">
        <f t="shared" si="345"/>
        <v>خيرة</v>
      </c>
      <c r="BF134" s="214">
        <v>28</v>
      </c>
      <c r="BG134" s="207">
        <f t="shared" si="346"/>
        <v>6</v>
      </c>
      <c r="BH134" s="215">
        <v>1</v>
      </c>
      <c r="BI134" s="214">
        <v>21</v>
      </c>
      <c r="BJ134" s="207">
        <f t="shared" si="347"/>
        <v>6</v>
      </c>
      <c r="BK134" s="215">
        <v>1</v>
      </c>
      <c r="BL134" s="214">
        <v>26</v>
      </c>
      <c r="BM134" s="207">
        <f t="shared" si="348"/>
        <v>6</v>
      </c>
      <c r="BN134" s="215">
        <v>1</v>
      </c>
      <c r="BO134" s="358">
        <f t="shared" si="349"/>
        <v>12.5</v>
      </c>
      <c r="BP134" s="345">
        <f t="shared" si="350"/>
        <v>18</v>
      </c>
      <c r="BQ134" s="216">
        <f t="shared" si="351"/>
        <v>3</v>
      </c>
      <c r="BR134" s="216">
        <f t="shared" si="352"/>
        <v>1</v>
      </c>
      <c r="BS134" s="294">
        <v>16.5</v>
      </c>
      <c r="BT134" s="207">
        <f t="shared" si="353"/>
        <v>0</v>
      </c>
      <c r="BU134" s="215">
        <v>1</v>
      </c>
      <c r="BV134" s="214">
        <v>14.5</v>
      </c>
      <c r="BW134" s="211">
        <f t="shared" si="354"/>
        <v>4</v>
      </c>
      <c r="BX134" s="215">
        <v>1</v>
      </c>
      <c r="BY134" s="379">
        <f t="shared" si="355"/>
        <v>10.333333333333334</v>
      </c>
      <c r="BZ134" s="380">
        <f t="shared" si="356"/>
        <v>9</v>
      </c>
      <c r="CA134" s="216">
        <f t="shared" si="357"/>
        <v>2</v>
      </c>
      <c r="CB134" s="216">
        <f t="shared" si="358"/>
        <v>1</v>
      </c>
      <c r="CC134" s="217">
        <v>14</v>
      </c>
      <c r="CD134" s="207">
        <f t="shared" si="359"/>
        <v>2</v>
      </c>
      <c r="CE134" s="211">
        <v>1</v>
      </c>
      <c r="CF134" s="344">
        <f t="shared" si="360"/>
        <v>14</v>
      </c>
      <c r="CG134" s="345">
        <f t="shared" si="361"/>
        <v>2</v>
      </c>
      <c r="CH134" s="216">
        <f t="shared" si="362"/>
        <v>1</v>
      </c>
      <c r="CI134" s="216">
        <f t="shared" si="363"/>
        <v>1</v>
      </c>
      <c r="CJ134" s="287">
        <v>15</v>
      </c>
      <c r="CK134" s="207">
        <f t="shared" si="364"/>
        <v>1</v>
      </c>
      <c r="CL134" s="211">
        <v>1</v>
      </c>
      <c r="CM134" s="336">
        <f t="shared" si="365"/>
        <v>15</v>
      </c>
      <c r="CN134" s="337">
        <f t="shared" si="366"/>
        <v>1</v>
      </c>
      <c r="CO134" s="212">
        <f t="shared" si="367"/>
        <v>1</v>
      </c>
      <c r="CP134" s="212">
        <f t="shared" si="368"/>
        <v>1</v>
      </c>
      <c r="CQ134" s="357">
        <f t="shared" si="369"/>
        <v>12.272727272727273</v>
      </c>
      <c r="CR134" s="402">
        <f>IF(CX134&gt;=10,30,BP134+BZ134+CG134+CN134)</f>
        <v>30</v>
      </c>
      <c r="CS134" s="56" t="str">
        <f t="shared" si="370"/>
        <v xml:space="preserve">ناجح(ة)  </v>
      </c>
      <c r="CT134" s="56">
        <f t="shared" si="371"/>
        <v>7</v>
      </c>
      <c r="CU134" s="60">
        <f t="shared" si="372"/>
        <v>1</v>
      </c>
      <c r="CV134" s="231" t="str">
        <f t="shared" si="373"/>
        <v xml:space="preserve">الدورة الأولى </v>
      </c>
      <c r="CW134" s="34" t="s">
        <v>63</v>
      </c>
      <c r="CX134" s="416">
        <f>(CQ134+AT134)/2</f>
        <v>10.167613636363637</v>
      </c>
      <c r="CY134" s="65">
        <f>IF(CX134&gt;=10,60,CR134+AU134)</f>
        <v>60</v>
      </c>
      <c r="CZ134" s="125" t="s">
        <v>63</v>
      </c>
      <c r="DA134" s="472" t="str">
        <f t="shared" si="374"/>
        <v xml:space="preserve">ناجح(ة)  </v>
      </c>
    </row>
    <row r="135" spans="1:105" s="20" customFormat="1" ht="14.1" customHeight="1">
      <c r="B135" s="27">
        <v>9</v>
      </c>
      <c r="C135" s="132" t="s">
        <v>205</v>
      </c>
      <c r="D135" s="132" t="s">
        <v>206</v>
      </c>
      <c r="E135" s="152"/>
      <c r="F135" s="123">
        <v>9</v>
      </c>
      <c r="G135" s="24" t="str">
        <f t="shared" si="313"/>
        <v>بومزاوط</v>
      </c>
      <c r="H135" s="24" t="str">
        <f t="shared" si="314"/>
        <v>عقيلة</v>
      </c>
      <c r="I135" s="9">
        <v>16.25</v>
      </c>
      <c r="J135" s="62">
        <f t="shared" si="315"/>
        <v>0</v>
      </c>
      <c r="K135" s="62">
        <v>1</v>
      </c>
      <c r="L135" s="14">
        <v>19</v>
      </c>
      <c r="M135" s="62">
        <f t="shared" si="316"/>
        <v>0</v>
      </c>
      <c r="N135" s="62">
        <v>1</v>
      </c>
      <c r="O135" s="7">
        <v>30.5</v>
      </c>
      <c r="P135" s="62">
        <f t="shared" si="317"/>
        <v>6</v>
      </c>
      <c r="Q135" s="62">
        <v>1</v>
      </c>
      <c r="R135" s="4">
        <f t="shared" si="318"/>
        <v>10.958333333333334</v>
      </c>
      <c r="S135" s="63">
        <f t="shared" si="319"/>
        <v>18</v>
      </c>
      <c r="T135" s="63">
        <f t="shared" si="320"/>
        <v>3</v>
      </c>
      <c r="U135" s="63">
        <f t="shared" si="321"/>
        <v>1</v>
      </c>
      <c r="V135" s="7">
        <v>12</v>
      </c>
      <c r="W135" s="62">
        <f t="shared" si="322"/>
        <v>0</v>
      </c>
      <c r="X135" s="62">
        <v>1</v>
      </c>
      <c r="Y135" s="10">
        <v>15.5</v>
      </c>
      <c r="Z135" s="62">
        <f t="shared" si="323"/>
        <v>0</v>
      </c>
      <c r="AA135" s="62">
        <v>1</v>
      </c>
      <c r="AB135" s="4">
        <f t="shared" si="324"/>
        <v>6.875</v>
      </c>
      <c r="AC135" s="64">
        <f t="shared" si="325"/>
        <v>0</v>
      </c>
      <c r="AD135" s="64">
        <f t="shared" si="326"/>
        <v>2</v>
      </c>
      <c r="AE135" s="64">
        <f t="shared" si="327"/>
        <v>1</v>
      </c>
      <c r="AF135" s="7">
        <v>10</v>
      </c>
      <c r="AG135" s="62">
        <f t="shared" si="328"/>
        <v>2</v>
      </c>
      <c r="AH135" s="62">
        <v>1</v>
      </c>
      <c r="AI135" s="4">
        <f t="shared" si="329"/>
        <v>10</v>
      </c>
      <c r="AJ135" s="64">
        <f t="shared" si="330"/>
        <v>2</v>
      </c>
      <c r="AK135" s="64">
        <f t="shared" si="331"/>
        <v>1</v>
      </c>
      <c r="AL135" s="64">
        <f t="shared" si="332"/>
        <v>1</v>
      </c>
      <c r="AM135" s="36">
        <v>15.5</v>
      </c>
      <c r="AN135" s="62">
        <f t="shared" si="333"/>
        <v>1</v>
      </c>
      <c r="AO135" s="62">
        <v>1</v>
      </c>
      <c r="AP135" s="4">
        <f t="shared" si="334"/>
        <v>15.5</v>
      </c>
      <c r="AQ135" s="64">
        <f t="shared" si="335"/>
        <v>1</v>
      </c>
      <c r="AR135" s="64">
        <f t="shared" si="336"/>
        <v>1</v>
      </c>
      <c r="AS135" s="64">
        <f t="shared" si="337"/>
        <v>1</v>
      </c>
      <c r="AT135" s="463">
        <f t="shared" si="338"/>
        <v>9.8958333333333339</v>
      </c>
      <c r="AU135" s="65">
        <f>IF(AY135&gt;=10,30,AQ135+AJ135+AC135+S135)</f>
        <v>30</v>
      </c>
      <c r="AV135" s="400" t="str">
        <f t="shared" si="339"/>
        <v xml:space="preserve">مؤجل (ة) </v>
      </c>
      <c r="AW135" s="59">
        <f t="shared" si="340"/>
        <v>4</v>
      </c>
      <c r="AX135" s="35" t="str">
        <f t="shared" si="341"/>
        <v xml:space="preserve">1 </v>
      </c>
      <c r="AY135" s="263">
        <f t="shared" si="342"/>
        <v>10.402462121212121</v>
      </c>
      <c r="AZ135" s="262" t="str">
        <f t="shared" si="343"/>
        <v xml:space="preserve">ناجح  (ة)  </v>
      </c>
      <c r="BA135" s="37" t="s">
        <v>63</v>
      </c>
      <c r="BB135" s="12"/>
      <c r="BC135" s="48">
        <v>9</v>
      </c>
      <c r="BD135" s="23" t="str">
        <f t="shared" si="344"/>
        <v>بومزاوط</v>
      </c>
      <c r="BE135" s="23" t="str">
        <f t="shared" si="345"/>
        <v>عقيلة</v>
      </c>
      <c r="BF135" s="214">
        <v>23.5</v>
      </c>
      <c r="BG135" s="207">
        <f t="shared" si="346"/>
        <v>6</v>
      </c>
      <c r="BH135" s="215">
        <v>1</v>
      </c>
      <c r="BI135" s="214">
        <v>16</v>
      </c>
      <c r="BJ135" s="207">
        <f t="shared" si="347"/>
        <v>0</v>
      </c>
      <c r="BK135" s="215">
        <v>1</v>
      </c>
      <c r="BL135" s="214">
        <v>16.25</v>
      </c>
      <c r="BM135" s="207">
        <f t="shared" si="348"/>
        <v>0</v>
      </c>
      <c r="BN135" s="215">
        <v>1</v>
      </c>
      <c r="BO135" s="358">
        <f t="shared" si="349"/>
        <v>9.2916666666666661</v>
      </c>
      <c r="BP135" s="345">
        <f t="shared" si="350"/>
        <v>6</v>
      </c>
      <c r="BQ135" s="216">
        <f t="shared" si="351"/>
        <v>3</v>
      </c>
      <c r="BR135" s="216">
        <f t="shared" si="352"/>
        <v>1</v>
      </c>
      <c r="BS135" s="294">
        <v>22.25</v>
      </c>
      <c r="BT135" s="207">
        <f t="shared" si="353"/>
        <v>5</v>
      </c>
      <c r="BU135" s="215">
        <v>1</v>
      </c>
      <c r="BV135" s="214">
        <v>15.25</v>
      </c>
      <c r="BW135" s="211">
        <f t="shared" si="354"/>
        <v>4</v>
      </c>
      <c r="BX135" s="215">
        <v>1</v>
      </c>
      <c r="BY135" s="379">
        <f t="shared" si="355"/>
        <v>12.5</v>
      </c>
      <c r="BZ135" s="380">
        <f t="shared" si="356"/>
        <v>9</v>
      </c>
      <c r="CA135" s="216">
        <f t="shared" si="357"/>
        <v>2</v>
      </c>
      <c r="CB135" s="216">
        <f t="shared" si="358"/>
        <v>1</v>
      </c>
      <c r="CC135" s="217">
        <v>12.25</v>
      </c>
      <c r="CD135" s="207">
        <f t="shared" si="359"/>
        <v>2</v>
      </c>
      <c r="CE135" s="211">
        <v>1</v>
      </c>
      <c r="CF135" s="344">
        <f t="shared" si="360"/>
        <v>12.25</v>
      </c>
      <c r="CG135" s="345">
        <f t="shared" si="361"/>
        <v>2</v>
      </c>
      <c r="CH135" s="216">
        <f t="shared" si="362"/>
        <v>1</v>
      </c>
      <c r="CI135" s="216">
        <f t="shared" si="363"/>
        <v>1</v>
      </c>
      <c r="CJ135" s="287">
        <v>14.5</v>
      </c>
      <c r="CK135" s="207">
        <f t="shared" si="364"/>
        <v>1</v>
      </c>
      <c r="CL135" s="211">
        <v>1</v>
      </c>
      <c r="CM135" s="336">
        <f t="shared" si="365"/>
        <v>14.5</v>
      </c>
      <c r="CN135" s="337">
        <f t="shared" si="366"/>
        <v>1</v>
      </c>
      <c r="CO135" s="212">
        <f t="shared" si="367"/>
        <v>1</v>
      </c>
      <c r="CP135" s="212">
        <f t="shared" si="368"/>
        <v>1</v>
      </c>
      <c r="CQ135" s="357">
        <f t="shared" si="369"/>
        <v>10.909090909090908</v>
      </c>
      <c r="CR135" s="402">
        <f>IF(CX135&gt;=10,30,BP135+BZ135+CG135+CN135)</f>
        <v>30</v>
      </c>
      <c r="CS135" s="56" t="str">
        <f t="shared" si="370"/>
        <v xml:space="preserve">ناجح(ة)  </v>
      </c>
      <c r="CT135" s="56">
        <f t="shared" si="371"/>
        <v>7</v>
      </c>
      <c r="CU135" s="60">
        <f t="shared" si="372"/>
        <v>1</v>
      </c>
      <c r="CV135" s="231" t="str">
        <f t="shared" si="373"/>
        <v xml:space="preserve">الدورة الأولى </v>
      </c>
      <c r="CW135" s="34" t="s">
        <v>63</v>
      </c>
      <c r="CX135" s="416">
        <f>(CQ135+AT135)/2</f>
        <v>10.402462121212121</v>
      </c>
      <c r="CY135" s="65">
        <f>IF(CX135&gt;=10,60,CR135+AU135)</f>
        <v>60</v>
      </c>
      <c r="CZ135" s="22" t="s">
        <v>63</v>
      </c>
      <c r="DA135" s="472" t="str">
        <f t="shared" si="374"/>
        <v xml:space="preserve">ناجح(ة)  </v>
      </c>
    </row>
    <row r="136" spans="1:105" s="20" customFormat="1" ht="14.1" customHeight="1">
      <c r="A136" s="1"/>
      <c r="B136" s="47">
        <v>10</v>
      </c>
      <c r="C136" s="66" t="s">
        <v>207</v>
      </c>
      <c r="D136" s="66" t="s">
        <v>208</v>
      </c>
      <c r="E136" s="152"/>
      <c r="F136" s="123">
        <v>10</v>
      </c>
      <c r="G136" s="24" t="str">
        <f t="shared" si="313"/>
        <v xml:space="preserve">تومي </v>
      </c>
      <c r="H136" s="24" t="str">
        <f t="shared" si="314"/>
        <v xml:space="preserve"> الطاوس</v>
      </c>
      <c r="I136" s="9">
        <v>16.75</v>
      </c>
      <c r="J136" s="62">
        <f t="shared" si="315"/>
        <v>0</v>
      </c>
      <c r="K136" s="62">
        <v>1</v>
      </c>
      <c r="L136" s="14">
        <v>17.25</v>
      </c>
      <c r="M136" s="62">
        <f t="shared" si="316"/>
        <v>0</v>
      </c>
      <c r="N136" s="62">
        <v>1</v>
      </c>
      <c r="O136" s="7">
        <v>12</v>
      </c>
      <c r="P136" s="62">
        <f t="shared" si="317"/>
        <v>0</v>
      </c>
      <c r="Q136" s="62">
        <v>1</v>
      </c>
      <c r="R136" s="4">
        <f t="shared" si="318"/>
        <v>7.666666666666667</v>
      </c>
      <c r="S136" s="63">
        <f t="shared" si="319"/>
        <v>0</v>
      </c>
      <c r="T136" s="63">
        <f t="shared" si="320"/>
        <v>3</v>
      </c>
      <c r="U136" s="63">
        <f t="shared" si="321"/>
        <v>1</v>
      </c>
      <c r="V136" s="7">
        <v>9.25</v>
      </c>
      <c r="W136" s="62">
        <f t="shared" si="322"/>
        <v>0</v>
      </c>
      <c r="X136" s="62">
        <v>1</v>
      </c>
      <c r="Y136" s="10">
        <v>20.5</v>
      </c>
      <c r="Z136" s="62">
        <f t="shared" si="323"/>
        <v>4</v>
      </c>
      <c r="AA136" s="62">
        <v>1</v>
      </c>
      <c r="AB136" s="4">
        <f t="shared" si="324"/>
        <v>7.4375</v>
      </c>
      <c r="AC136" s="64">
        <f t="shared" si="325"/>
        <v>4</v>
      </c>
      <c r="AD136" s="64">
        <f t="shared" si="326"/>
        <v>2</v>
      </c>
      <c r="AE136" s="64">
        <f t="shared" si="327"/>
        <v>1</v>
      </c>
      <c r="AF136" s="7">
        <v>5.5</v>
      </c>
      <c r="AG136" s="62">
        <f t="shared" si="328"/>
        <v>0</v>
      </c>
      <c r="AH136" s="62">
        <v>1</v>
      </c>
      <c r="AI136" s="4">
        <f t="shared" si="329"/>
        <v>5.5</v>
      </c>
      <c r="AJ136" s="64">
        <f t="shared" si="330"/>
        <v>0</v>
      </c>
      <c r="AK136" s="64">
        <f t="shared" si="331"/>
        <v>1</v>
      </c>
      <c r="AL136" s="64">
        <f t="shared" si="332"/>
        <v>1</v>
      </c>
      <c r="AM136" s="36">
        <v>15</v>
      </c>
      <c r="AN136" s="62">
        <f t="shared" si="333"/>
        <v>1</v>
      </c>
      <c r="AO136" s="62">
        <v>1</v>
      </c>
      <c r="AP136" s="4">
        <f t="shared" si="334"/>
        <v>15</v>
      </c>
      <c r="AQ136" s="64">
        <f t="shared" si="335"/>
        <v>1</v>
      </c>
      <c r="AR136" s="64">
        <f t="shared" si="336"/>
        <v>1</v>
      </c>
      <c r="AS136" s="64">
        <f t="shared" si="337"/>
        <v>1</v>
      </c>
      <c r="AT136" s="191">
        <f t="shared" si="338"/>
        <v>8.0208333333333339</v>
      </c>
      <c r="AU136" s="65">
        <f>IF(AY136&gt;=10,30,AQ136+AJ136+AC136+S136)</f>
        <v>5</v>
      </c>
      <c r="AV136" s="400" t="str">
        <f t="shared" si="339"/>
        <v xml:space="preserve">مؤجل (ة) </v>
      </c>
      <c r="AW136" s="59">
        <f t="shared" si="340"/>
        <v>4</v>
      </c>
      <c r="AX136" s="35" t="str">
        <f t="shared" si="341"/>
        <v xml:space="preserve">1 </v>
      </c>
      <c r="AY136" s="263">
        <f t="shared" si="342"/>
        <v>8.4081439393939394</v>
      </c>
      <c r="AZ136" s="262" t="str">
        <f t="shared" si="343"/>
        <v xml:space="preserve">مؤجل (ة) </v>
      </c>
      <c r="BA136" s="37" t="s">
        <v>63</v>
      </c>
      <c r="BB136" s="12"/>
      <c r="BC136" s="49">
        <v>10</v>
      </c>
      <c r="BD136" s="23" t="str">
        <f t="shared" si="344"/>
        <v xml:space="preserve">تومي </v>
      </c>
      <c r="BE136" s="23" t="str">
        <f t="shared" si="345"/>
        <v xml:space="preserve"> الطاوس</v>
      </c>
      <c r="BF136" s="214">
        <v>25</v>
      </c>
      <c r="BG136" s="207">
        <f t="shared" si="346"/>
        <v>6</v>
      </c>
      <c r="BH136" s="215">
        <v>1</v>
      </c>
      <c r="BI136" s="214">
        <v>20</v>
      </c>
      <c r="BJ136" s="207">
        <f t="shared" si="347"/>
        <v>6</v>
      </c>
      <c r="BK136" s="215">
        <v>1</v>
      </c>
      <c r="BL136" s="214">
        <v>5.75</v>
      </c>
      <c r="BM136" s="207">
        <f t="shared" si="348"/>
        <v>0</v>
      </c>
      <c r="BN136" s="215">
        <v>1</v>
      </c>
      <c r="BO136" s="358">
        <f t="shared" si="349"/>
        <v>8.4583333333333339</v>
      </c>
      <c r="BP136" s="345">
        <f t="shared" si="350"/>
        <v>12</v>
      </c>
      <c r="BQ136" s="216">
        <f t="shared" si="351"/>
        <v>3</v>
      </c>
      <c r="BR136" s="216">
        <f t="shared" si="352"/>
        <v>1</v>
      </c>
      <c r="BS136" s="294">
        <v>5.5</v>
      </c>
      <c r="BT136" s="207">
        <f t="shared" si="353"/>
        <v>0</v>
      </c>
      <c r="BU136" s="215">
        <v>1</v>
      </c>
      <c r="BV136" s="214">
        <v>14.5</v>
      </c>
      <c r="BW136" s="211">
        <f t="shared" si="354"/>
        <v>4</v>
      </c>
      <c r="BX136" s="215">
        <v>1</v>
      </c>
      <c r="BY136" s="379">
        <f t="shared" si="355"/>
        <v>6.666666666666667</v>
      </c>
      <c r="BZ136" s="380">
        <f t="shared" si="356"/>
        <v>4</v>
      </c>
      <c r="CA136" s="216">
        <f t="shared" si="357"/>
        <v>2</v>
      </c>
      <c r="CB136" s="216">
        <f t="shared" si="358"/>
        <v>1</v>
      </c>
      <c r="CC136" s="217">
        <v>15.25</v>
      </c>
      <c r="CD136" s="207">
        <f t="shared" si="359"/>
        <v>2</v>
      </c>
      <c r="CE136" s="211">
        <v>1</v>
      </c>
      <c r="CF136" s="344">
        <f t="shared" si="360"/>
        <v>15.25</v>
      </c>
      <c r="CG136" s="345">
        <f t="shared" si="361"/>
        <v>2</v>
      </c>
      <c r="CH136" s="216">
        <f t="shared" si="362"/>
        <v>1</v>
      </c>
      <c r="CI136" s="216">
        <f t="shared" si="363"/>
        <v>1</v>
      </c>
      <c r="CJ136" s="287">
        <v>10.75</v>
      </c>
      <c r="CK136" s="207">
        <f t="shared" si="364"/>
        <v>1</v>
      </c>
      <c r="CL136" s="211">
        <v>1</v>
      </c>
      <c r="CM136" s="336">
        <f t="shared" si="365"/>
        <v>10.75</v>
      </c>
      <c r="CN136" s="337">
        <f t="shared" si="366"/>
        <v>1</v>
      </c>
      <c r="CO136" s="212">
        <f t="shared" si="367"/>
        <v>1</v>
      </c>
      <c r="CP136" s="212">
        <f t="shared" si="368"/>
        <v>1</v>
      </c>
      <c r="CQ136" s="401">
        <f t="shared" si="369"/>
        <v>8.795454545454545</v>
      </c>
      <c r="CR136" s="402">
        <f>IF(CX136&gt;=10,30,BP136+BZ136+CG136+CN136)</f>
        <v>19</v>
      </c>
      <c r="CS136" s="56" t="str">
        <f t="shared" si="370"/>
        <v xml:space="preserve">مؤجل (ة) </v>
      </c>
      <c r="CT136" s="56">
        <f t="shared" si="371"/>
        <v>7</v>
      </c>
      <c r="CU136" s="60">
        <f t="shared" si="372"/>
        <v>1</v>
      </c>
      <c r="CV136" s="231" t="str">
        <f t="shared" si="373"/>
        <v xml:space="preserve">الدورة الأولى </v>
      </c>
      <c r="CW136" s="34" t="s">
        <v>63</v>
      </c>
      <c r="CX136" s="416">
        <f>(CQ136+AT136)/2</f>
        <v>8.4081439393939394</v>
      </c>
      <c r="CY136" s="65">
        <f>IF(CX136&gt;=10,60,CR136+AU136)</f>
        <v>24</v>
      </c>
      <c r="CZ136" s="22" t="s">
        <v>63</v>
      </c>
      <c r="DA136" s="472" t="str">
        <f t="shared" si="374"/>
        <v xml:space="preserve">مؤجل (ة) </v>
      </c>
    </row>
    <row r="137" spans="1:105" s="20" customFormat="1" ht="14.1" customHeight="1">
      <c r="A137" s="1"/>
      <c r="B137" s="27">
        <v>11</v>
      </c>
      <c r="C137" s="66" t="s">
        <v>209</v>
      </c>
      <c r="D137" s="66" t="s">
        <v>210</v>
      </c>
      <c r="E137" s="152"/>
      <c r="F137" s="123">
        <v>11</v>
      </c>
      <c r="G137" s="24" t="str">
        <f t="shared" si="313"/>
        <v xml:space="preserve">خمايسية </v>
      </c>
      <c r="H137" s="24" t="str">
        <f t="shared" si="314"/>
        <v xml:space="preserve"> رشدي</v>
      </c>
      <c r="I137" s="9">
        <v>32.25</v>
      </c>
      <c r="J137" s="62">
        <f t="shared" si="315"/>
        <v>6</v>
      </c>
      <c r="K137" s="62">
        <v>1</v>
      </c>
      <c r="L137" s="14">
        <v>23.25</v>
      </c>
      <c r="M137" s="62">
        <f t="shared" si="316"/>
        <v>0</v>
      </c>
      <c r="N137" s="62">
        <v>1</v>
      </c>
      <c r="O137" s="7">
        <v>26</v>
      </c>
      <c r="P137" s="62">
        <f t="shared" si="317"/>
        <v>6</v>
      </c>
      <c r="Q137" s="62">
        <v>1</v>
      </c>
      <c r="R137" s="4">
        <f t="shared" si="318"/>
        <v>13.583333333333334</v>
      </c>
      <c r="S137" s="63">
        <f t="shared" si="319"/>
        <v>18</v>
      </c>
      <c r="T137" s="63">
        <f t="shared" si="320"/>
        <v>3</v>
      </c>
      <c r="U137" s="63">
        <f t="shared" si="321"/>
        <v>1</v>
      </c>
      <c r="V137" s="7">
        <v>20</v>
      </c>
      <c r="W137" s="62">
        <f t="shared" si="322"/>
        <v>5</v>
      </c>
      <c r="X137" s="62">
        <v>1</v>
      </c>
      <c r="Y137" s="10">
        <v>24.75</v>
      </c>
      <c r="Z137" s="62">
        <f t="shared" si="323"/>
        <v>4</v>
      </c>
      <c r="AA137" s="62">
        <v>1</v>
      </c>
      <c r="AB137" s="4">
        <f t="shared" si="324"/>
        <v>11.1875</v>
      </c>
      <c r="AC137" s="64">
        <f t="shared" si="325"/>
        <v>9</v>
      </c>
      <c r="AD137" s="64">
        <f t="shared" si="326"/>
        <v>2</v>
      </c>
      <c r="AE137" s="64">
        <f t="shared" si="327"/>
        <v>1</v>
      </c>
      <c r="AF137" s="7">
        <v>9.25</v>
      </c>
      <c r="AG137" s="62">
        <f t="shared" si="328"/>
        <v>0</v>
      </c>
      <c r="AH137" s="62">
        <v>1</v>
      </c>
      <c r="AI137" s="4">
        <f t="shared" si="329"/>
        <v>9.25</v>
      </c>
      <c r="AJ137" s="64">
        <f t="shared" si="330"/>
        <v>0</v>
      </c>
      <c r="AK137" s="64">
        <f t="shared" si="331"/>
        <v>1</v>
      </c>
      <c r="AL137" s="64">
        <f t="shared" si="332"/>
        <v>1</v>
      </c>
      <c r="AM137" s="36">
        <v>17</v>
      </c>
      <c r="AN137" s="62">
        <f t="shared" si="333"/>
        <v>1</v>
      </c>
      <c r="AO137" s="62">
        <v>1</v>
      </c>
      <c r="AP137" s="4">
        <f t="shared" si="334"/>
        <v>17</v>
      </c>
      <c r="AQ137" s="64">
        <f t="shared" si="335"/>
        <v>1</v>
      </c>
      <c r="AR137" s="64">
        <f t="shared" si="336"/>
        <v>1</v>
      </c>
      <c r="AS137" s="64">
        <f t="shared" si="337"/>
        <v>1</v>
      </c>
      <c r="AT137" s="463">
        <f t="shared" si="338"/>
        <v>12.708333333333334</v>
      </c>
      <c r="AU137" s="65">
        <f>IF(AY137&gt;=10,30,AQ137+AJ137+AC137+S137)</f>
        <v>30</v>
      </c>
      <c r="AV137" s="400" t="str">
        <f t="shared" si="339"/>
        <v xml:space="preserve">ناجح  (ة)  </v>
      </c>
      <c r="AW137" s="59">
        <f t="shared" si="340"/>
        <v>4</v>
      </c>
      <c r="AX137" s="35" t="str">
        <f t="shared" si="341"/>
        <v xml:space="preserve">1 </v>
      </c>
      <c r="AY137" s="263">
        <f t="shared" si="342"/>
        <v>10.785984848484848</v>
      </c>
      <c r="AZ137" s="262" t="str">
        <f t="shared" si="343"/>
        <v xml:space="preserve">ناجح  (ة)  </v>
      </c>
      <c r="BA137" s="37" t="s">
        <v>63</v>
      </c>
      <c r="BB137" s="12"/>
      <c r="BC137" s="48">
        <v>11</v>
      </c>
      <c r="BD137" s="23" t="str">
        <f t="shared" si="344"/>
        <v xml:space="preserve">خمايسية </v>
      </c>
      <c r="BE137" s="23" t="str">
        <f t="shared" si="345"/>
        <v xml:space="preserve"> رشدي</v>
      </c>
      <c r="BF137" s="214">
        <v>24</v>
      </c>
      <c r="BG137" s="207">
        <f t="shared" si="346"/>
        <v>6</v>
      </c>
      <c r="BH137" s="215">
        <v>1</v>
      </c>
      <c r="BI137" s="214">
        <v>14</v>
      </c>
      <c r="BJ137" s="207">
        <f t="shared" si="347"/>
        <v>0</v>
      </c>
      <c r="BK137" s="215">
        <v>1</v>
      </c>
      <c r="BL137" s="214">
        <v>6.5</v>
      </c>
      <c r="BM137" s="207">
        <f t="shared" si="348"/>
        <v>0</v>
      </c>
      <c r="BN137" s="215">
        <v>1</v>
      </c>
      <c r="BO137" s="358">
        <f t="shared" si="349"/>
        <v>7.416666666666667</v>
      </c>
      <c r="BP137" s="345">
        <f t="shared" si="350"/>
        <v>6</v>
      </c>
      <c r="BQ137" s="216">
        <f t="shared" si="351"/>
        <v>3</v>
      </c>
      <c r="BR137" s="216">
        <f t="shared" si="352"/>
        <v>1</v>
      </c>
      <c r="BS137" s="294">
        <v>13.75</v>
      </c>
      <c r="BT137" s="207">
        <f t="shared" si="353"/>
        <v>0</v>
      </c>
      <c r="BU137" s="215">
        <v>1</v>
      </c>
      <c r="BV137" s="214">
        <v>14.75</v>
      </c>
      <c r="BW137" s="211">
        <f t="shared" si="354"/>
        <v>4</v>
      </c>
      <c r="BX137" s="215">
        <v>1</v>
      </c>
      <c r="BY137" s="379">
        <f t="shared" si="355"/>
        <v>9.5</v>
      </c>
      <c r="BZ137" s="380">
        <f t="shared" si="356"/>
        <v>4</v>
      </c>
      <c r="CA137" s="216">
        <f t="shared" si="357"/>
        <v>2</v>
      </c>
      <c r="CB137" s="216">
        <f t="shared" si="358"/>
        <v>1</v>
      </c>
      <c r="CC137" s="217">
        <v>7.5</v>
      </c>
      <c r="CD137" s="207">
        <f t="shared" si="359"/>
        <v>0</v>
      </c>
      <c r="CE137" s="211">
        <v>1</v>
      </c>
      <c r="CF137" s="344">
        <f t="shared" si="360"/>
        <v>7.5</v>
      </c>
      <c r="CG137" s="345">
        <f t="shared" si="361"/>
        <v>0</v>
      </c>
      <c r="CH137" s="216">
        <f t="shared" si="362"/>
        <v>1</v>
      </c>
      <c r="CI137" s="216">
        <f t="shared" si="363"/>
        <v>1</v>
      </c>
      <c r="CJ137" s="287">
        <v>17</v>
      </c>
      <c r="CK137" s="207">
        <f t="shared" si="364"/>
        <v>1</v>
      </c>
      <c r="CL137" s="211">
        <v>1</v>
      </c>
      <c r="CM137" s="336">
        <f t="shared" si="365"/>
        <v>17</v>
      </c>
      <c r="CN137" s="337">
        <f t="shared" si="366"/>
        <v>1</v>
      </c>
      <c r="CO137" s="212">
        <f t="shared" si="367"/>
        <v>1</v>
      </c>
      <c r="CP137" s="212">
        <f t="shared" si="368"/>
        <v>1</v>
      </c>
      <c r="CQ137" s="357">
        <f t="shared" si="369"/>
        <v>8.8636363636363633</v>
      </c>
      <c r="CR137" s="402">
        <f>IF(CX137&gt;=10,30,BP137+BZ137+CG137+CN137)</f>
        <v>30</v>
      </c>
      <c r="CS137" s="56" t="str">
        <f t="shared" si="370"/>
        <v xml:space="preserve">مؤجل (ة) </v>
      </c>
      <c r="CT137" s="56">
        <f t="shared" si="371"/>
        <v>7</v>
      </c>
      <c r="CU137" s="60">
        <f t="shared" si="372"/>
        <v>1</v>
      </c>
      <c r="CV137" s="231" t="str">
        <f t="shared" si="373"/>
        <v xml:space="preserve">الدورة الأولى </v>
      </c>
      <c r="CW137" s="34" t="s">
        <v>63</v>
      </c>
      <c r="CX137" s="416">
        <f>(CQ137+AT137)/2</f>
        <v>10.785984848484848</v>
      </c>
      <c r="CY137" s="65">
        <f>IF(CX137&gt;=10,60,CR137+AU137)</f>
        <v>60</v>
      </c>
      <c r="CZ137" s="22" t="s">
        <v>63</v>
      </c>
      <c r="DA137" s="472" t="str">
        <f t="shared" si="374"/>
        <v xml:space="preserve">ناجح(ة)  </v>
      </c>
    </row>
    <row r="138" spans="1:105" s="20" customFormat="1" ht="14.1" customHeight="1">
      <c r="A138" s="1"/>
      <c r="B138" s="47">
        <v>12</v>
      </c>
      <c r="C138" s="66" t="s">
        <v>211</v>
      </c>
      <c r="D138" s="66" t="s">
        <v>212</v>
      </c>
      <c r="E138" s="152"/>
      <c r="F138" s="123">
        <v>12</v>
      </c>
      <c r="G138" s="24" t="str">
        <f t="shared" si="313"/>
        <v xml:space="preserve">خنوف </v>
      </c>
      <c r="H138" s="24" t="str">
        <f t="shared" si="314"/>
        <v>عماد</v>
      </c>
      <c r="I138" s="9">
        <v>10.75</v>
      </c>
      <c r="J138" s="62">
        <f t="shared" si="315"/>
        <v>0</v>
      </c>
      <c r="K138" s="62">
        <v>1</v>
      </c>
      <c r="L138" s="14">
        <v>12.5</v>
      </c>
      <c r="M138" s="62">
        <f t="shared" si="316"/>
        <v>0</v>
      </c>
      <c r="N138" s="62">
        <v>1</v>
      </c>
      <c r="O138" s="7">
        <v>15</v>
      </c>
      <c r="P138" s="62">
        <f t="shared" si="317"/>
        <v>0</v>
      </c>
      <c r="Q138" s="62">
        <v>1</v>
      </c>
      <c r="R138" s="4">
        <f t="shared" si="318"/>
        <v>6.375</v>
      </c>
      <c r="S138" s="63">
        <f t="shared" si="319"/>
        <v>0</v>
      </c>
      <c r="T138" s="63">
        <f t="shared" si="320"/>
        <v>3</v>
      </c>
      <c r="U138" s="63">
        <f t="shared" si="321"/>
        <v>1</v>
      </c>
      <c r="V138" s="7">
        <v>9</v>
      </c>
      <c r="W138" s="62">
        <f t="shared" si="322"/>
        <v>0</v>
      </c>
      <c r="X138" s="62">
        <v>1</v>
      </c>
      <c r="Y138" s="10">
        <v>13</v>
      </c>
      <c r="Z138" s="62">
        <f t="shared" si="323"/>
        <v>0</v>
      </c>
      <c r="AA138" s="62">
        <v>1</v>
      </c>
      <c r="AB138" s="4">
        <f t="shared" si="324"/>
        <v>5.5</v>
      </c>
      <c r="AC138" s="64">
        <f t="shared" si="325"/>
        <v>0</v>
      </c>
      <c r="AD138" s="64">
        <f t="shared" si="326"/>
        <v>2</v>
      </c>
      <c r="AE138" s="64">
        <f t="shared" si="327"/>
        <v>1</v>
      </c>
      <c r="AF138" s="7">
        <v>8.5</v>
      </c>
      <c r="AG138" s="62">
        <f t="shared" si="328"/>
        <v>0</v>
      </c>
      <c r="AH138" s="62">
        <v>1</v>
      </c>
      <c r="AI138" s="4">
        <f t="shared" si="329"/>
        <v>8.5</v>
      </c>
      <c r="AJ138" s="64">
        <f t="shared" si="330"/>
        <v>0</v>
      </c>
      <c r="AK138" s="64">
        <f t="shared" si="331"/>
        <v>1</v>
      </c>
      <c r="AL138" s="64">
        <f t="shared" si="332"/>
        <v>1</v>
      </c>
      <c r="AM138" s="36">
        <v>7.5</v>
      </c>
      <c r="AN138" s="62">
        <f t="shared" si="333"/>
        <v>0</v>
      </c>
      <c r="AO138" s="62">
        <v>1</v>
      </c>
      <c r="AP138" s="4">
        <f t="shared" si="334"/>
        <v>7.5</v>
      </c>
      <c r="AQ138" s="64">
        <f t="shared" si="335"/>
        <v>0</v>
      </c>
      <c r="AR138" s="64">
        <f t="shared" si="336"/>
        <v>1</v>
      </c>
      <c r="AS138" s="64">
        <f t="shared" si="337"/>
        <v>1</v>
      </c>
      <c r="AT138" s="191">
        <f t="shared" si="338"/>
        <v>6.354166666666667</v>
      </c>
      <c r="AU138" s="65">
        <f>IF(AY138&gt;=10,30,AQ138+AJ138+AC138+S138)</f>
        <v>0</v>
      </c>
      <c r="AV138" s="400" t="str">
        <f t="shared" si="339"/>
        <v xml:space="preserve">مؤجل (ة) </v>
      </c>
      <c r="AW138" s="59">
        <f t="shared" si="340"/>
        <v>4</v>
      </c>
      <c r="AX138" s="35" t="str">
        <f t="shared" si="341"/>
        <v xml:space="preserve">1 </v>
      </c>
      <c r="AY138" s="263">
        <f t="shared" si="342"/>
        <v>7.9270833333333339</v>
      </c>
      <c r="AZ138" s="262" t="str">
        <f t="shared" si="343"/>
        <v xml:space="preserve">مؤجل (ة) </v>
      </c>
      <c r="BA138" s="37" t="s">
        <v>63</v>
      </c>
      <c r="BB138" s="12"/>
      <c r="BC138" s="49">
        <v>12</v>
      </c>
      <c r="BD138" s="23" t="str">
        <f t="shared" si="344"/>
        <v xml:space="preserve">خنوف </v>
      </c>
      <c r="BE138" s="23" t="str">
        <f t="shared" si="345"/>
        <v>عماد</v>
      </c>
      <c r="BF138" s="214">
        <v>21</v>
      </c>
      <c r="BG138" s="207">
        <f t="shared" si="346"/>
        <v>6</v>
      </c>
      <c r="BH138" s="215">
        <v>1</v>
      </c>
      <c r="BI138" s="214">
        <v>14</v>
      </c>
      <c r="BJ138" s="207">
        <f t="shared" si="347"/>
        <v>0</v>
      </c>
      <c r="BK138" s="215">
        <v>1</v>
      </c>
      <c r="BL138" s="214">
        <v>24.25</v>
      </c>
      <c r="BM138" s="207">
        <f t="shared" si="348"/>
        <v>6</v>
      </c>
      <c r="BN138" s="215">
        <v>1</v>
      </c>
      <c r="BO138" s="358">
        <f t="shared" si="349"/>
        <v>9.875</v>
      </c>
      <c r="BP138" s="345">
        <f t="shared" si="350"/>
        <v>12</v>
      </c>
      <c r="BQ138" s="216">
        <f t="shared" si="351"/>
        <v>3</v>
      </c>
      <c r="BR138" s="216">
        <f t="shared" si="352"/>
        <v>1</v>
      </c>
      <c r="BS138" s="294">
        <v>15</v>
      </c>
      <c r="BT138" s="207">
        <f t="shared" si="353"/>
        <v>0</v>
      </c>
      <c r="BU138" s="215">
        <v>1</v>
      </c>
      <c r="BV138" s="214">
        <v>14.75</v>
      </c>
      <c r="BW138" s="211">
        <f t="shared" si="354"/>
        <v>4</v>
      </c>
      <c r="BX138" s="215">
        <v>1</v>
      </c>
      <c r="BY138" s="379">
        <f t="shared" si="355"/>
        <v>9.9166666666666661</v>
      </c>
      <c r="BZ138" s="380">
        <f t="shared" si="356"/>
        <v>4</v>
      </c>
      <c r="CA138" s="216">
        <f t="shared" si="357"/>
        <v>2</v>
      </c>
      <c r="CB138" s="216">
        <f t="shared" si="358"/>
        <v>1</v>
      </c>
      <c r="CC138" s="217">
        <v>8.75</v>
      </c>
      <c r="CD138" s="207">
        <f t="shared" si="359"/>
        <v>0</v>
      </c>
      <c r="CE138" s="211">
        <v>1</v>
      </c>
      <c r="CF138" s="344">
        <f t="shared" si="360"/>
        <v>8.75</v>
      </c>
      <c r="CG138" s="345">
        <f t="shared" si="361"/>
        <v>0</v>
      </c>
      <c r="CH138" s="216">
        <f t="shared" si="362"/>
        <v>1</v>
      </c>
      <c r="CI138" s="216">
        <f t="shared" si="363"/>
        <v>1</v>
      </c>
      <c r="CJ138" s="287">
        <v>6.75</v>
      </c>
      <c r="CK138" s="207">
        <f t="shared" si="364"/>
        <v>0</v>
      </c>
      <c r="CL138" s="211">
        <v>1</v>
      </c>
      <c r="CM138" s="336">
        <f t="shared" si="365"/>
        <v>6.75</v>
      </c>
      <c r="CN138" s="337">
        <f t="shared" si="366"/>
        <v>0</v>
      </c>
      <c r="CO138" s="212">
        <f t="shared" si="367"/>
        <v>1</v>
      </c>
      <c r="CP138" s="212">
        <f t="shared" si="368"/>
        <v>1</v>
      </c>
      <c r="CQ138" s="401">
        <f t="shared" si="369"/>
        <v>9.5</v>
      </c>
      <c r="CR138" s="402">
        <f>IF(CX138&gt;=10,30,BP138+BZ138+CG138+CN138)</f>
        <v>16</v>
      </c>
      <c r="CS138" s="56" t="str">
        <f t="shared" si="370"/>
        <v xml:space="preserve">مؤجل (ة) </v>
      </c>
      <c r="CT138" s="56">
        <f t="shared" si="371"/>
        <v>7</v>
      </c>
      <c r="CU138" s="60">
        <f t="shared" si="372"/>
        <v>1</v>
      </c>
      <c r="CV138" s="231" t="str">
        <f t="shared" si="373"/>
        <v xml:space="preserve">الدورة الأولى </v>
      </c>
      <c r="CW138" s="34" t="s">
        <v>63</v>
      </c>
      <c r="CX138" s="416">
        <f>(CQ138+AT138)/2</f>
        <v>7.9270833333333339</v>
      </c>
      <c r="CY138" s="65">
        <f>IF(CX138&gt;=10,60,CR138+AU138)</f>
        <v>16</v>
      </c>
      <c r="CZ138" s="22" t="s">
        <v>63</v>
      </c>
      <c r="DA138" s="472" t="str">
        <f t="shared" si="374"/>
        <v xml:space="preserve">مؤجل (ة) </v>
      </c>
    </row>
    <row r="139" spans="1:105" s="20" customFormat="1" ht="14.1" customHeight="1">
      <c r="B139" s="27">
        <v>13</v>
      </c>
      <c r="C139" s="132" t="s">
        <v>213</v>
      </c>
      <c r="D139" s="132" t="s">
        <v>214</v>
      </c>
      <c r="E139" s="152"/>
      <c r="F139" s="123">
        <v>13</v>
      </c>
      <c r="G139" s="24" t="str">
        <f t="shared" si="313"/>
        <v>دغيش</v>
      </c>
      <c r="H139" s="24" t="str">
        <f t="shared" si="314"/>
        <v>وردة</v>
      </c>
      <c r="I139" s="9">
        <v>13.5</v>
      </c>
      <c r="J139" s="62">
        <f t="shared" si="315"/>
        <v>0</v>
      </c>
      <c r="K139" s="62">
        <v>1</v>
      </c>
      <c r="L139" s="14">
        <v>20</v>
      </c>
      <c r="M139" s="62">
        <f t="shared" si="316"/>
        <v>6</v>
      </c>
      <c r="N139" s="62">
        <v>1</v>
      </c>
      <c r="O139" s="7">
        <v>23</v>
      </c>
      <c r="P139" s="62">
        <f t="shared" si="317"/>
        <v>6</v>
      </c>
      <c r="Q139" s="62">
        <v>1</v>
      </c>
      <c r="R139" s="4">
        <f t="shared" si="318"/>
        <v>9.4166666666666661</v>
      </c>
      <c r="S139" s="63">
        <f t="shared" si="319"/>
        <v>12</v>
      </c>
      <c r="T139" s="63">
        <f t="shared" si="320"/>
        <v>3</v>
      </c>
      <c r="U139" s="63">
        <f t="shared" si="321"/>
        <v>1</v>
      </c>
      <c r="V139" s="7">
        <v>13.25</v>
      </c>
      <c r="W139" s="62">
        <f t="shared" si="322"/>
        <v>0</v>
      </c>
      <c r="X139" s="62">
        <v>1</v>
      </c>
      <c r="Y139" s="10">
        <v>20.5</v>
      </c>
      <c r="Z139" s="62">
        <f t="shared" si="323"/>
        <v>4</v>
      </c>
      <c r="AA139" s="62">
        <v>1</v>
      </c>
      <c r="AB139" s="4">
        <f t="shared" si="324"/>
        <v>8.4375</v>
      </c>
      <c r="AC139" s="64">
        <f t="shared" si="325"/>
        <v>4</v>
      </c>
      <c r="AD139" s="64">
        <f t="shared" si="326"/>
        <v>2</v>
      </c>
      <c r="AE139" s="64">
        <f t="shared" si="327"/>
        <v>1</v>
      </c>
      <c r="AF139" s="7">
        <v>6.75</v>
      </c>
      <c r="AG139" s="62">
        <f t="shared" si="328"/>
        <v>0</v>
      </c>
      <c r="AH139" s="62">
        <v>1</v>
      </c>
      <c r="AI139" s="4">
        <f t="shared" si="329"/>
        <v>6.75</v>
      </c>
      <c r="AJ139" s="64">
        <f t="shared" si="330"/>
        <v>0</v>
      </c>
      <c r="AK139" s="64">
        <f t="shared" si="331"/>
        <v>1</v>
      </c>
      <c r="AL139" s="64">
        <f t="shared" si="332"/>
        <v>1</v>
      </c>
      <c r="AM139" s="36">
        <v>15.5</v>
      </c>
      <c r="AN139" s="62">
        <f t="shared" si="333"/>
        <v>1</v>
      </c>
      <c r="AO139" s="62">
        <v>1</v>
      </c>
      <c r="AP139" s="4">
        <f t="shared" si="334"/>
        <v>15.5</v>
      </c>
      <c r="AQ139" s="64">
        <f t="shared" si="335"/>
        <v>1</v>
      </c>
      <c r="AR139" s="64">
        <f t="shared" si="336"/>
        <v>1</v>
      </c>
      <c r="AS139" s="64">
        <f t="shared" si="337"/>
        <v>1</v>
      </c>
      <c r="AT139" s="463">
        <f t="shared" si="338"/>
        <v>9.375</v>
      </c>
      <c r="AU139" s="65">
        <f>IF(AY139&gt;=10,30,AQ139+AJ139+AC139+S139)</f>
        <v>30</v>
      </c>
      <c r="AV139" s="400" t="str">
        <f t="shared" si="339"/>
        <v xml:space="preserve">مؤجل (ة) </v>
      </c>
      <c r="AW139" s="59">
        <f t="shared" si="340"/>
        <v>4</v>
      </c>
      <c r="AX139" s="35" t="str">
        <f t="shared" si="341"/>
        <v xml:space="preserve">1 </v>
      </c>
      <c r="AY139" s="263">
        <f t="shared" si="342"/>
        <v>10.130681818181818</v>
      </c>
      <c r="AZ139" s="262" t="str">
        <f t="shared" si="343"/>
        <v xml:space="preserve">ناجح  (ة)  </v>
      </c>
      <c r="BA139" s="37" t="s">
        <v>63</v>
      </c>
      <c r="BB139" s="12"/>
      <c r="BC139" s="48">
        <v>13</v>
      </c>
      <c r="BD139" s="23" t="str">
        <f t="shared" si="344"/>
        <v>دغيش</v>
      </c>
      <c r="BE139" s="23" t="str">
        <f t="shared" si="345"/>
        <v>وردة</v>
      </c>
      <c r="BF139" s="214">
        <v>25.5</v>
      </c>
      <c r="BG139" s="207">
        <f t="shared" si="346"/>
        <v>6</v>
      </c>
      <c r="BH139" s="215">
        <v>1</v>
      </c>
      <c r="BI139" s="214">
        <v>23</v>
      </c>
      <c r="BJ139" s="207">
        <f t="shared" si="347"/>
        <v>6</v>
      </c>
      <c r="BK139" s="215">
        <v>1</v>
      </c>
      <c r="BL139" s="214">
        <v>17.75</v>
      </c>
      <c r="BM139" s="207">
        <f t="shared" si="348"/>
        <v>0</v>
      </c>
      <c r="BN139" s="215">
        <v>1</v>
      </c>
      <c r="BO139" s="358">
        <f t="shared" si="349"/>
        <v>11.041666666666666</v>
      </c>
      <c r="BP139" s="345">
        <f t="shared" si="350"/>
        <v>18</v>
      </c>
      <c r="BQ139" s="216">
        <f t="shared" si="351"/>
        <v>3</v>
      </c>
      <c r="BR139" s="216">
        <f t="shared" si="352"/>
        <v>1</v>
      </c>
      <c r="BS139" s="294">
        <v>11.25</v>
      </c>
      <c r="BT139" s="207">
        <f t="shared" si="353"/>
        <v>0</v>
      </c>
      <c r="BU139" s="215">
        <v>1</v>
      </c>
      <c r="BV139" s="214">
        <v>15.5</v>
      </c>
      <c r="BW139" s="211">
        <f t="shared" si="354"/>
        <v>4</v>
      </c>
      <c r="BX139" s="215">
        <v>1</v>
      </c>
      <c r="BY139" s="379">
        <f t="shared" si="355"/>
        <v>8.9166666666666661</v>
      </c>
      <c r="BZ139" s="380">
        <f t="shared" si="356"/>
        <v>4</v>
      </c>
      <c r="CA139" s="216">
        <f t="shared" si="357"/>
        <v>2</v>
      </c>
      <c r="CB139" s="216">
        <f t="shared" si="358"/>
        <v>1</v>
      </c>
      <c r="CC139" s="217">
        <v>9</v>
      </c>
      <c r="CD139" s="207">
        <f t="shared" si="359"/>
        <v>0</v>
      </c>
      <c r="CE139" s="211">
        <v>1</v>
      </c>
      <c r="CF139" s="344">
        <f t="shared" si="360"/>
        <v>9</v>
      </c>
      <c r="CG139" s="345">
        <f t="shared" si="361"/>
        <v>0</v>
      </c>
      <c r="CH139" s="216">
        <f t="shared" si="362"/>
        <v>1</v>
      </c>
      <c r="CI139" s="216">
        <f t="shared" si="363"/>
        <v>1</v>
      </c>
      <c r="CJ139" s="287">
        <v>17.75</v>
      </c>
      <c r="CK139" s="207">
        <f t="shared" si="364"/>
        <v>1</v>
      </c>
      <c r="CL139" s="211">
        <v>1</v>
      </c>
      <c r="CM139" s="336">
        <f t="shared" si="365"/>
        <v>17.75</v>
      </c>
      <c r="CN139" s="337">
        <f t="shared" si="366"/>
        <v>1</v>
      </c>
      <c r="CO139" s="212">
        <f t="shared" si="367"/>
        <v>1</v>
      </c>
      <c r="CP139" s="212">
        <f t="shared" si="368"/>
        <v>1</v>
      </c>
      <c r="CQ139" s="357">
        <f t="shared" si="369"/>
        <v>10.886363636363637</v>
      </c>
      <c r="CR139" s="402">
        <f>IF(CX139&gt;=10,30,BP139+BZ139+CG139+CN139)</f>
        <v>30</v>
      </c>
      <c r="CS139" s="56" t="str">
        <f t="shared" si="370"/>
        <v xml:space="preserve">ناجح(ة)  </v>
      </c>
      <c r="CT139" s="56">
        <f t="shared" si="371"/>
        <v>7</v>
      </c>
      <c r="CU139" s="60">
        <f t="shared" si="372"/>
        <v>1</v>
      </c>
      <c r="CV139" s="231" t="str">
        <f t="shared" si="373"/>
        <v xml:space="preserve">الدورة الأولى </v>
      </c>
      <c r="CW139" s="34" t="s">
        <v>63</v>
      </c>
      <c r="CX139" s="416">
        <f>(CQ139+AT139)/2</f>
        <v>10.130681818181818</v>
      </c>
      <c r="CY139" s="65">
        <f>IF(CX139&gt;=10,60,CR139+AU139)</f>
        <v>60</v>
      </c>
      <c r="CZ139" s="22" t="s">
        <v>63</v>
      </c>
      <c r="DA139" s="472" t="str">
        <f t="shared" si="374"/>
        <v xml:space="preserve">ناجح(ة)  </v>
      </c>
    </row>
    <row r="140" spans="1:105" s="20" customFormat="1" ht="14.1" customHeight="1">
      <c r="A140" s="1"/>
      <c r="B140" s="47">
        <v>14</v>
      </c>
      <c r="C140" s="66" t="s">
        <v>84</v>
      </c>
      <c r="D140" s="66" t="s">
        <v>215</v>
      </c>
      <c r="E140" s="1"/>
      <c r="F140" s="123">
        <v>14</v>
      </c>
      <c r="G140" s="24" t="str">
        <f t="shared" si="313"/>
        <v>رجيمي</v>
      </c>
      <c r="H140" s="24" t="str">
        <f t="shared" si="314"/>
        <v xml:space="preserve"> الهام</v>
      </c>
      <c r="I140" s="9">
        <v>12.75</v>
      </c>
      <c r="J140" s="62">
        <f t="shared" si="315"/>
        <v>0</v>
      </c>
      <c r="K140" s="62">
        <v>1</v>
      </c>
      <c r="L140" s="14">
        <v>12.5</v>
      </c>
      <c r="M140" s="62">
        <f t="shared" si="316"/>
        <v>0</v>
      </c>
      <c r="N140" s="62">
        <v>1</v>
      </c>
      <c r="O140" s="7">
        <v>13</v>
      </c>
      <c r="P140" s="62">
        <f t="shared" si="317"/>
        <v>0</v>
      </c>
      <c r="Q140" s="62">
        <v>1</v>
      </c>
      <c r="R140" s="4">
        <f t="shared" si="318"/>
        <v>6.375</v>
      </c>
      <c r="S140" s="63">
        <f t="shared" si="319"/>
        <v>0</v>
      </c>
      <c r="T140" s="63">
        <f t="shared" si="320"/>
        <v>3</v>
      </c>
      <c r="U140" s="63">
        <f t="shared" si="321"/>
        <v>1</v>
      </c>
      <c r="V140" s="7">
        <v>14.75</v>
      </c>
      <c r="W140" s="62">
        <f t="shared" si="322"/>
        <v>0</v>
      </c>
      <c r="X140" s="62">
        <v>1</v>
      </c>
      <c r="Y140" s="10">
        <v>14.5</v>
      </c>
      <c r="Z140" s="62">
        <f t="shared" si="323"/>
        <v>0</v>
      </c>
      <c r="AA140" s="62">
        <v>1</v>
      </c>
      <c r="AB140" s="4">
        <f t="shared" si="324"/>
        <v>7.3125</v>
      </c>
      <c r="AC140" s="64">
        <f t="shared" si="325"/>
        <v>0</v>
      </c>
      <c r="AD140" s="64">
        <f t="shared" si="326"/>
        <v>2</v>
      </c>
      <c r="AE140" s="64">
        <f t="shared" si="327"/>
        <v>1</v>
      </c>
      <c r="AF140" s="7">
        <v>10.5</v>
      </c>
      <c r="AG140" s="62">
        <f t="shared" si="328"/>
        <v>2</v>
      </c>
      <c r="AH140" s="62">
        <v>1</v>
      </c>
      <c r="AI140" s="4">
        <f t="shared" si="329"/>
        <v>10.5</v>
      </c>
      <c r="AJ140" s="64">
        <f t="shared" si="330"/>
        <v>2</v>
      </c>
      <c r="AK140" s="64">
        <f t="shared" si="331"/>
        <v>1</v>
      </c>
      <c r="AL140" s="64">
        <f t="shared" si="332"/>
        <v>1</v>
      </c>
      <c r="AM140" s="36">
        <v>10.5</v>
      </c>
      <c r="AN140" s="62">
        <f t="shared" si="333"/>
        <v>1</v>
      </c>
      <c r="AO140" s="62">
        <v>1</v>
      </c>
      <c r="AP140" s="4">
        <f t="shared" si="334"/>
        <v>10.5</v>
      </c>
      <c r="AQ140" s="64">
        <f t="shared" si="335"/>
        <v>1</v>
      </c>
      <c r="AR140" s="64">
        <f t="shared" si="336"/>
        <v>1</v>
      </c>
      <c r="AS140" s="64">
        <f t="shared" si="337"/>
        <v>1</v>
      </c>
      <c r="AT140" s="191">
        <f t="shared" si="338"/>
        <v>7.375</v>
      </c>
      <c r="AU140" s="65">
        <f>IF(AY140&gt;=10,30,AQ140+AJ140+AC140+S140)</f>
        <v>3</v>
      </c>
      <c r="AV140" s="400" t="str">
        <f t="shared" si="339"/>
        <v xml:space="preserve">مؤجل (ة) </v>
      </c>
      <c r="AW140" s="59">
        <f t="shared" si="340"/>
        <v>4</v>
      </c>
      <c r="AX140" s="35" t="str">
        <f t="shared" si="341"/>
        <v xml:space="preserve">1 </v>
      </c>
      <c r="AY140" s="263">
        <f t="shared" si="342"/>
        <v>9.2670454545454533</v>
      </c>
      <c r="AZ140" s="262" t="str">
        <f t="shared" si="343"/>
        <v xml:space="preserve">مؤجل (ة) </v>
      </c>
      <c r="BA140" s="37" t="s">
        <v>63</v>
      </c>
      <c r="BB140" s="12"/>
      <c r="BC140" s="49">
        <v>14</v>
      </c>
      <c r="BD140" s="23" t="str">
        <f t="shared" si="344"/>
        <v>رجيمي</v>
      </c>
      <c r="BE140" s="23" t="str">
        <f t="shared" si="345"/>
        <v xml:space="preserve"> الهام</v>
      </c>
      <c r="BF140" s="214">
        <v>28</v>
      </c>
      <c r="BG140" s="207">
        <f t="shared" si="346"/>
        <v>6</v>
      </c>
      <c r="BH140" s="215">
        <v>1</v>
      </c>
      <c r="BI140" s="214">
        <v>15</v>
      </c>
      <c r="BJ140" s="207">
        <f t="shared" si="347"/>
        <v>0</v>
      </c>
      <c r="BK140" s="215">
        <v>1</v>
      </c>
      <c r="BL140" s="214">
        <v>22.5</v>
      </c>
      <c r="BM140" s="207">
        <f t="shared" si="348"/>
        <v>6</v>
      </c>
      <c r="BN140" s="215">
        <v>1</v>
      </c>
      <c r="BO140" s="358">
        <f t="shared" si="349"/>
        <v>10.916666666666666</v>
      </c>
      <c r="BP140" s="345">
        <f t="shared" si="350"/>
        <v>18</v>
      </c>
      <c r="BQ140" s="216">
        <f t="shared" si="351"/>
        <v>3</v>
      </c>
      <c r="BR140" s="216">
        <f t="shared" si="352"/>
        <v>1</v>
      </c>
      <c r="BS140" s="294">
        <v>20.25</v>
      </c>
      <c r="BT140" s="207">
        <f t="shared" si="353"/>
        <v>5</v>
      </c>
      <c r="BU140" s="215">
        <v>1</v>
      </c>
      <c r="BV140" s="214">
        <v>15</v>
      </c>
      <c r="BW140" s="211">
        <f t="shared" si="354"/>
        <v>4</v>
      </c>
      <c r="BX140" s="215">
        <v>1</v>
      </c>
      <c r="BY140" s="379">
        <f t="shared" si="355"/>
        <v>11.75</v>
      </c>
      <c r="BZ140" s="380">
        <f t="shared" si="356"/>
        <v>9</v>
      </c>
      <c r="CA140" s="216">
        <f t="shared" si="357"/>
        <v>2</v>
      </c>
      <c r="CB140" s="216">
        <f t="shared" si="358"/>
        <v>1</v>
      </c>
      <c r="CC140" s="217">
        <v>11.5</v>
      </c>
      <c r="CD140" s="207">
        <f t="shared" si="359"/>
        <v>2</v>
      </c>
      <c r="CE140" s="211">
        <v>1</v>
      </c>
      <c r="CF140" s="344">
        <f t="shared" si="360"/>
        <v>11.5</v>
      </c>
      <c r="CG140" s="345">
        <f t="shared" si="361"/>
        <v>2</v>
      </c>
      <c r="CH140" s="216">
        <f t="shared" si="362"/>
        <v>1</v>
      </c>
      <c r="CI140" s="216">
        <f t="shared" si="363"/>
        <v>1</v>
      </c>
      <c r="CJ140" s="287">
        <v>10.5</v>
      </c>
      <c r="CK140" s="207">
        <f t="shared" si="364"/>
        <v>1</v>
      </c>
      <c r="CL140" s="211">
        <v>1</v>
      </c>
      <c r="CM140" s="336">
        <f t="shared" si="365"/>
        <v>10.5</v>
      </c>
      <c r="CN140" s="337">
        <f t="shared" si="366"/>
        <v>1</v>
      </c>
      <c r="CO140" s="212">
        <f t="shared" si="367"/>
        <v>1</v>
      </c>
      <c r="CP140" s="212">
        <f t="shared" si="368"/>
        <v>1</v>
      </c>
      <c r="CQ140" s="401">
        <f t="shared" si="369"/>
        <v>11.159090909090908</v>
      </c>
      <c r="CR140" s="402">
        <f>IF(CX140&gt;=10,30,BP140+BZ140+CG140+CN140)</f>
        <v>30</v>
      </c>
      <c r="CS140" s="56" t="str">
        <f t="shared" si="370"/>
        <v xml:space="preserve">ناجح(ة)  </v>
      </c>
      <c r="CT140" s="56">
        <f t="shared" si="371"/>
        <v>7</v>
      </c>
      <c r="CU140" s="60">
        <f t="shared" si="372"/>
        <v>1</v>
      </c>
      <c r="CV140" s="231" t="str">
        <f t="shared" si="373"/>
        <v xml:space="preserve">الدورة الأولى </v>
      </c>
      <c r="CW140" s="34" t="s">
        <v>63</v>
      </c>
      <c r="CX140" s="416">
        <f>(CQ140+AT140)/2</f>
        <v>9.2670454545454533</v>
      </c>
      <c r="CY140" s="65">
        <f>IF(CX140&gt;=10,60,CR140+AU140)</f>
        <v>33</v>
      </c>
      <c r="CZ140" s="22" t="s">
        <v>63</v>
      </c>
      <c r="DA140" s="472" t="str">
        <f t="shared" si="374"/>
        <v xml:space="preserve">مؤجل (ة) </v>
      </c>
    </row>
    <row r="141" spans="1:105" s="20" customFormat="1" ht="14.1" customHeight="1">
      <c r="A141" s="1"/>
      <c r="B141" s="27">
        <v>15</v>
      </c>
      <c r="C141" s="66" t="s">
        <v>216</v>
      </c>
      <c r="D141" s="66" t="s">
        <v>217</v>
      </c>
      <c r="E141" s="152"/>
      <c r="F141" s="123">
        <v>15</v>
      </c>
      <c r="G141" s="24" t="str">
        <f t="shared" si="313"/>
        <v>سعيد</v>
      </c>
      <c r="H141" s="24" t="str">
        <f t="shared" si="314"/>
        <v xml:space="preserve"> أسماء</v>
      </c>
      <c r="I141" s="9">
        <v>22.5</v>
      </c>
      <c r="J141" s="62">
        <f t="shared" si="315"/>
        <v>6</v>
      </c>
      <c r="K141" s="62">
        <v>1</v>
      </c>
      <c r="L141" s="14">
        <v>24</v>
      </c>
      <c r="M141" s="62">
        <f t="shared" si="316"/>
        <v>0</v>
      </c>
      <c r="N141" s="62">
        <v>1</v>
      </c>
      <c r="O141" s="7">
        <v>26</v>
      </c>
      <c r="P141" s="62">
        <f t="shared" si="317"/>
        <v>6</v>
      </c>
      <c r="Q141" s="62">
        <v>1</v>
      </c>
      <c r="R141" s="4">
        <f t="shared" si="318"/>
        <v>12.083333333333334</v>
      </c>
      <c r="S141" s="63">
        <f t="shared" si="319"/>
        <v>18</v>
      </c>
      <c r="T141" s="63">
        <f t="shared" si="320"/>
        <v>3</v>
      </c>
      <c r="U141" s="63">
        <f t="shared" si="321"/>
        <v>1</v>
      </c>
      <c r="V141" s="7">
        <v>20</v>
      </c>
      <c r="W141" s="62">
        <f t="shared" si="322"/>
        <v>5</v>
      </c>
      <c r="X141" s="62">
        <v>1</v>
      </c>
      <c r="Y141" s="10">
        <v>22.5</v>
      </c>
      <c r="Z141" s="62">
        <f t="shared" si="323"/>
        <v>4</v>
      </c>
      <c r="AA141" s="62">
        <v>1</v>
      </c>
      <c r="AB141" s="4">
        <f t="shared" si="324"/>
        <v>10.625</v>
      </c>
      <c r="AC141" s="64">
        <f t="shared" si="325"/>
        <v>9</v>
      </c>
      <c r="AD141" s="64">
        <f t="shared" si="326"/>
        <v>2</v>
      </c>
      <c r="AE141" s="64">
        <f t="shared" si="327"/>
        <v>1</v>
      </c>
      <c r="AF141" s="7">
        <v>12.25</v>
      </c>
      <c r="AG141" s="62">
        <f t="shared" si="328"/>
        <v>2</v>
      </c>
      <c r="AH141" s="62">
        <v>1</v>
      </c>
      <c r="AI141" s="4">
        <f t="shared" si="329"/>
        <v>12.25</v>
      </c>
      <c r="AJ141" s="64">
        <f t="shared" si="330"/>
        <v>2</v>
      </c>
      <c r="AK141" s="64">
        <f t="shared" si="331"/>
        <v>1</v>
      </c>
      <c r="AL141" s="64">
        <f t="shared" si="332"/>
        <v>1</v>
      </c>
      <c r="AM141" s="36">
        <v>13</v>
      </c>
      <c r="AN141" s="62">
        <f t="shared" si="333"/>
        <v>1</v>
      </c>
      <c r="AO141" s="62">
        <v>1</v>
      </c>
      <c r="AP141" s="4">
        <f t="shared" si="334"/>
        <v>13</v>
      </c>
      <c r="AQ141" s="64">
        <f t="shared" si="335"/>
        <v>1</v>
      </c>
      <c r="AR141" s="64">
        <f t="shared" si="336"/>
        <v>1</v>
      </c>
      <c r="AS141" s="64">
        <f t="shared" si="337"/>
        <v>1</v>
      </c>
      <c r="AT141" s="463">
        <f t="shared" si="338"/>
        <v>11.6875</v>
      </c>
      <c r="AU141" s="65">
        <f>IF(AY141&gt;=10,30,AQ141+AJ141+AC141+S141)</f>
        <v>30</v>
      </c>
      <c r="AV141" s="400" t="str">
        <f t="shared" si="339"/>
        <v xml:space="preserve">ناجح  (ة)  </v>
      </c>
      <c r="AW141" s="59">
        <f t="shared" si="340"/>
        <v>4</v>
      </c>
      <c r="AX141" s="35" t="str">
        <f t="shared" si="341"/>
        <v xml:space="preserve">1 </v>
      </c>
      <c r="AY141" s="263">
        <f t="shared" si="342"/>
        <v>11.911931818181818</v>
      </c>
      <c r="AZ141" s="262" t="str">
        <f t="shared" si="343"/>
        <v xml:space="preserve">ناجح  (ة)  </v>
      </c>
      <c r="BA141" s="37" t="s">
        <v>63</v>
      </c>
      <c r="BB141" s="12"/>
      <c r="BC141" s="48">
        <v>15</v>
      </c>
      <c r="BD141" s="23" t="str">
        <f t="shared" si="344"/>
        <v>سعيد</v>
      </c>
      <c r="BE141" s="23" t="str">
        <f t="shared" si="345"/>
        <v xml:space="preserve"> أسماء</v>
      </c>
      <c r="BF141" s="214">
        <v>23.5</v>
      </c>
      <c r="BG141" s="207">
        <f t="shared" si="346"/>
        <v>6</v>
      </c>
      <c r="BH141" s="215">
        <v>1</v>
      </c>
      <c r="BI141" s="214">
        <v>23</v>
      </c>
      <c r="BJ141" s="207">
        <f t="shared" si="347"/>
        <v>6</v>
      </c>
      <c r="BK141" s="215">
        <v>1</v>
      </c>
      <c r="BL141" s="214">
        <v>23.75</v>
      </c>
      <c r="BM141" s="207">
        <f t="shared" si="348"/>
        <v>6</v>
      </c>
      <c r="BN141" s="215">
        <v>1</v>
      </c>
      <c r="BO141" s="358">
        <f t="shared" si="349"/>
        <v>11.708333333333334</v>
      </c>
      <c r="BP141" s="345">
        <f t="shared" si="350"/>
        <v>18</v>
      </c>
      <c r="BQ141" s="216">
        <f t="shared" si="351"/>
        <v>3</v>
      </c>
      <c r="BR141" s="216">
        <f t="shared" si="352"/>
        <v>1</v>
      </c>
      <c r="BS141" s="294">
        <v>20</v>
      </c>
      <c r="BT141" s="207">
        <f t="shared" si="353"/>
        <v>5</v>
      </c>
      <c r="BU141" s="215">
        <v>1</v>
      </c>
      <c r="BV141" s="214">
        <v>17</v>
      </c>
      <c r="BW141" s="211">
        <f t="shared" si="354"/>
        <v>4</v>
      </c>
      <c r="BX141" s="215">
        <v>1</v>
      </c>
      <c r="BY141" s="379">
        <f t="shared" si="355"/>
        <v>12.333333333333334</v>
      </c>
      <c r="BZ141" s="380">
        <f t="shared" si="356"/>
        <v>9</v>
      </c>
      <c r="CA141" s="216">
        <f t="shared" si="357"/>
        <v>2</v>
      </c>
      <c r="CB141" s="216">
        <f t="shared" si="358"/>
        <v>1</v>
      </c>
      <c r="CC141" s="217">
        <v>12.25</v>
      </c>
      <c r="CD141" s="207">
        <f t="shared" si="359"/>
        <v>2</v>
      </c>
      <c r="CE141" s="211">
        <v>1</v>
      </c>
      <c r="CF141" s="344">
        <f t="shared" si="360"/>
        <v>12.25</v>
      </c>
      <c r="CG141" s="345">
        <f t="shared" si="361"/>
        <v>2</v>
      </c>
      <c r="CH141" s="216">
        <f t="shared" si="362"/>
        <v>1</v>
      </c>
      <c r="CI141" s="216">
        <f t="shared" si="363"/>
        <v>1</v>
      </c>
      <c r="CJ141" s="287">
        <v>14</v>
      </c>
      <c r="CK141" s="207">
        <f t="shared" si="364"/>
        <v>1</v>
      </c>
      <c r="CL141" s="211">
        <v>1</v>
      </c>
      <c r="CM141" s="336">
        <f t="shared" si="365"/>
        <v>14</v>
      </c>
      <c r="CN141" s="337">
        <f t="shared" si="366"/>
        <v>1</v>
      </c>
      <c r="CO141" s="212">
        <f t="shared" si="367"/>
        <v>1</v>
      </c>
      <c r="CP141" s="212">
        <f t="shared" si="368"/>
        <v>1</v>
      </c>
      <c r="CQ141" s="357">
        <f t="shared" si="369"/>
        <v>12.136363636363637</v>
      </c>
      <c r="CR141" s="402">
        <f>IF(CX141&gt;=10,30,BP141+BZ141+CG141+CN141)</f>
        <v>30</v>
      </c>
      <c r="CS141" s="56" t="str">
        <f t="shared" si="370"/>
        <v xml:space="preserve">ناجح(ة)  </v>
      </c>
      <c r="CT141" s="56">
        <f t="shared" si="371"/>
        <v>7</v>
      </c>
      <c r="CU141" s="60">
        <f t="shared" si="372"/>
        <v>1</v>
      </c>
      <c r="CV141" s="231" t="str">
        <f t="shared" si="373"/>
        <v xml:space="preserve">الدورة الأولى </v>
      </c>
      <c r="CW141" s="34" t="s">
        <v>63</v>
      </c>
      <c r="CX141" s="416">
        <f>(CQ141+AT141)/2</f>
        <v>11.911931818181818</v>
      </c>
      <c r="CY141" s="65">
        <f>IF(CX141&gt;=10,60,CR141+AU141)</f>
        <v>60</v>
      </c>
      <c r="CZ141" s="22" t="s">
        <v>63</v>
      </c>
      <c r="DA141" s="472" t="str">
        <f t="shared" si="374"/>
        <v xml:space="preserve">ناجح(ة)  </v>
      </c>
    </row>
    <row r="142" spans="1:105" s="20" customFormat="1" ht="14.1" customHeight="1">
      <c r="B142" s="47">
        <v>16</v>
      </c>
      <c r="C142" s="66" t="s">
        <v>218</v>
      </c>
      <c r="D142" s="66" t="s">
        <v>219</v>
      </c>
      <c r="E142" s="152"/>
      <c r="F142" s="123">
        <v>16</v>
      </c>
      <c r="G142" s="24" t="str">
        <f t="shared" si="313"/>
        <v xml:space="preserve">سويسي </v>
      </c>
      <c r="H142" s="24" t="str">
        <f t="shared" si="314"/>
        <v>منال</v>
      </c>
      <c r="I142" s="9">
        <v>18</v>
      </c>
      <c r="J142" s="62">
        <f t="shared" si="315"/>
        <v>0</v>
      </c>
      <c r="K142" s="62">
        <v>1</v>
      </c>
      <c r="L142" s="14">
        <v>14.5</v>
      </c>
      <c r="M142" s="62">
        <f t="shared" si="316"/>
        <v>0</v>
      </c>
      <c r="N142" s="62">
        <v>1</v>
      </c>
      <c r="O142" s="7">
        <v>16</v>
      </c>
      <c r="P142" s="62">
        <f t="shared" si="317"/>
        <v>0</v>
      </c>
      <c r="Q142" s="62">
        <v>1</v>
      </c>
      <c r="R142" s="4">
        <f t="shared" si="318"/>
        <v>8.0833333333333339</v>
      </c>
      <c r="S142" s="63">
        <f t="shared" si="319"/>
        <v>0</v>
      </c>
      <c r="T142" s="63">
        <f t="shared" si="320"/>
        <v>3</v>
      </c>
      <c r="U142" s="63">
        <f t="shared" si="321"/>
        <v>1</v>
      </c>
      <c r="V142" s="7">
        <v>9.75</v>
      </c>
      <c r="W142" s="62">
        <f t="shared" si="322"/>
        <v>0</v>
      </c>
      <c r="X142" s="62">
        <v>1</v>
      </c>
      <c r="Y142" s="10">
        <v>17.5</v>
      </c>
      <c r="Z142" s="62">
        <f t="shared" si="323"/>
        <v>0</v>
      </c>
      <c r="AA142" s="62">
        <v>1</v>
      </c>
      <c r="AB142" s="4">
        <f t="shared" si="324"/>
        <v>6.8125</v>
      </c>
      <c r="AC142" s="64">
        <f t="shared" si="325"/>
        <v>0</v>
      </c>
      <c r="AD142" s="64">
        <f t="shared" si="326"/>
        <v>2</v>
      </c>
      <c r="AE142" s="64">
        <f t="shared" si="327"/>
        <v>1</v>
      </c>
      <c r="AF142" s="7">
        <v>6.25</v>
      </c>
      <c r="AG142" s="62">
        <f t="shared" si="328"/>
        <v>0</v>
      </c>
      <c r="AH142" s="62">
        <v>1</v>
      </c>
      <c r="AI142" s="4">
        <f t="shared" si="329"/>
        <v>6.25</v>
      </c>
      <c r="AJ142" s="64">
        <f t="shared" si="330"/>
        <v>0</v>
      </c>
      <c r="AK142" s="64">
        <f t="shared" si="331"/>
        <v>1</v>
      </c>
      <c r="AL142" s="64">
        <f t="shared" si="332"/>
        <v>1</v>
      </c>
      <c r="AM142" s="36">
        <v>15.5</v>
      </c>
      <c r="AN142" s="62">
        <f t="shared" si="333"/>
        <v>1</v>
      </c>
      <c r="AO142" s="62">
        <v>1</v>
      </c>
      <c r="AP142" s="4">
        <f t="shared" si="334"/>
        <v>15.5</v>
      </c>
      <c r="AQ142" s="64">
        <f t="shared" si="335"/>
        <v>1</v>
      </c>
      <c r="AR142" s="64">
        <f t="shared" si="336"/>
        <v>1</v>
      </c>
      <c r="AS142" s="64">
        <f t="shared" si="337"/>
        <v>1</v>
      </c>
      <c r="AT142" s="191">
        <f t="shared" si="338"/>
        <v>8.125</v>
      </c>
      <c r="AU142" s="65">
        <f>IF(AY142&gt;=10,30,AQ142+AJ142+AC142+S142)</f>
        <v>1</v>
      </c>
      <c r="AV142" s="400" t="str">
        <f t="shared" si="339"/>
        <v xml:space="preserve">مؤجل (ة) </v>
      </c>
      <c r="AW142" s="59">
        <f t="shared" si="340"/>
        <v>4</v>
      </c>
      <c r="AX142" s="35" t="str">
        <f t="shared" si="341"/>
        <v xml:space="preserve">1 </v>
      </c>
      <c r="AY142" s="263">
        <f t="shared" si="342"/>
        <v>8.0284090909090899</v>
      </c>
      <c r="AZ142" s="262" t="str">
        <f t="shared" si="343"/>
        <v xml:space="preserve">مؤجل (ة) </v>
      </c>
      <c r="BA142" s="37" t="s">
        <v>63</v>
      </c>
      <c r="BB142" s="12"/>
      <c r="BC142" s="49">
        <v>16</v>
      </c>
      <c r="BD142" s="23" t="str">
        <f t="shared" si="344"/>
        <v xml:space="preserve">سويسي </v>
      </c>
      <c r="BE142" s="23" t="str">
        <f t="shared" si="345"/>
        <v>منال</v>
      </c>
      <c r="BF142" s="214">
        <v>25.5</v>
      </c>
      <c r="BG142" s="207">
        <f t="shared" si="346"/>
        <v>6</v>
      </c>
      <c r="BH142" s="215">
        <v>1</v>
      </c>
      <c r="BI142" s="214">
        <v>13</v>
      </c>
      <c r="BJ142" s="207">
        <f t="shared" si="347"/>
        <v>0</v>
      </c>
      <c r="BK142" s="215">
        <v>1</v>
      </c>
      <c r="BL142" s="214">
        <v>8.75</v>
      </c>
      <c r="BM142" s="207">
        <f t="shared" si="348"/>
        <v>0</v>
      </c>
      <c r="BN142" s="215">
        <v>1</v>
      </c>
      <c r="BO142" s="358">
        <f t="shared" si="349"/>
        <v>7.875</v>
      </c>
      <c r="BP142" s="345">
        <f t="shared" si="350"/>
        <v>6</v>
      </c>
      <c r="BQ142" s="216">
        <f t="shared" si="351"/>
        <v>3</v>
      </c>
      <c r="BR142" s="216">
        <f t="shared" si="352"/>
        <v>1</v>
      </c>
      <c r="BS142" s="294">
        <v>9</v>
      </c>
      <c r="BT142" s="207">
        <f t="shared" si="353"/>
        <v>0</v>
      </c>
      <c r="BU142" s="215">
        <v>1</v>
      </c>
      <c r="BV142" s="214">
        <v>13.5</v>
      </c>
      <c r="BW142" s="211">
        <f t="shared" si="354"/>
        <v>4</v>
      </c>
      <c r="BX142" s="215">
        <v>1</v>
      </c>
      <c r="BY142" s="379">
        <f t="shared" si="355"/>
        <v>7.5</v>
      </c>
      <c r="BZ142" s="380">
        <f t="shared" si="356"/>
        <v>4</v>
      </c>
      <c r="CA142" s="216">
        <f t="shared" si="357"/>
        <v>2</v>
      </c>
      <c r="CB142" s="216">
        <f t="shared" si="358"/>
        <v>1</v>
      </c>
      <c r="CC142" s="217">
        <v>4</v>
      </c>
      <c r="CD142" s="207">
        <f t="shared" si="359"/>
        <v>0</v>
      </c>
      <c r="CE142" s="211">
        <v>1</v>
      </c>
      <c r="CF142" s="344">
        <f t="shared" si="360"/>
        <v>4</v>
      </c>
      <c r="CG142" s="345">
        <f t="shared" si="361"/>
        <v>0</v>
      </c>
      <c r="CH142" s="216">
        <f t="shared" si="362"/>
        <v>1</v>
      </c>
      <c r="CI142" s="216">
        <f t="shared" si="363"/>
        <v>1</v>
      </c>
      <c r="CJ142" s="287">
        <v>13.5</v>
      </c>
      <c r="CK142" s="207">
        <f t="shared" si="364"/>
        <v>1</v>
      </c>
      <c r="CL142" s="211">
        <v>1</v>
      </c>
      <c r="CM142" s="336">
        <f t="shared" si="365"/>
        <v>13.5</v>
      </c>
      <c r="CN142" s="337">
        <f t="shared" si="366"/>
        <v>1</v>
      </c>
      <c r="CO142" s="212">
        <f t="shared" si="367"/>
        <v>1</v>
      </c>
      <c r="CP142" s="212">
        <f t="shared" si="368"/>
        <v>1</v>
      </c>
      <c r="CQ142" s="401">
        <f t="shared" si="369"/>
        <v>7.9318181818181817</v>
      </c>
      <c r="CR142" s="402">
        <f>IF(CX142&gt;=10,30,BP142+BZ142+CG142+CN142)</f>
        <v>11</v>
      </c>
      <c r="CS142" s="56" t="str">
        <f t="shared" si="370"/>
        <v xml:space="preserve">مؤجل (ة) </v>
      </c>
      <c r="CT142" s="56">
        <f t="shared" si="371"/>
        <v>7</v>
      </c>
      <c r="CU142" s="60">
        <f t="shared" si="372"/>
        <v>1</v>
      </c>
      <c r="CV142" s="231" t="str">
        <f t="shared" si="373"/>
        <v xml:space="preserve">الدورة الأولى </v>
      </c>
      <c r="CW142" s="34" t="s">
        <v>63</v>
      </c>
      <c r="CX142" s="416">
        <f>(CQ142+AT142)/2</f>
        <v>8.0284090909090899</v>
      </c>
      <c r="CY142" s="65">
        <f>IF(CX142&gt;=10,60,CR142+AU142)</f>
        <v>12</v>
      </c>
      <c r="CZ142" s="22" t="s">
        <v>63</v>
      </c>
      <c r="DA142" s="472" t="str">
        <f t="shared" si="374"/>
        <v xml:space="preserve">مؤجل (ة) </v>
      </c>
    </row>
    <row r="143" spans="1:105" s="20" customFormat="1" ht="14.1" customHeight="1">
      <c r="B143" s="27">
        <v>17</v>
      </c>
      <c r="C143" s="132" t="s">
        <v>220</v>
      </c>
      <c r="D143" s="132" t="s">
        <v>48</v>
      </c>
      <c r="E143" s="152"/>
      <c r="F143" s="123">
        <v>17</v>
      </c>
      <c r="G143" s="24" t="str">
        <f t="shared" si="313"/>
        <v>سيساوي</v>
      </c>
      <c r="H143" s="24" t="str">
        <f t="shared" si="314"/>
        <v>سهام</v>
      </c>
      <c r="I143" s="9">
        <v>19.75</v>
      </c>
      <c r="J143" s="62">
        <f t="shared" si="315"/>
        <v>0</v>
      </c>
      <c r="K143" s="62">
        <v>1</v>
      </c>
      <c r="L143" s="14">
        <v>18</v>
      </c>
      <c r="M143" s="62">
        <f t="shared" si="316"/>
        <v>0</v>
      </c>
      <c r="N143" s="62">
        <v>1</v>
      </c>
      <c r="O143" s="7">
        <v>24.5</v>
      </c>
      <c r="P143" s="62">
        <f t="shared" si="317"/>
        <v>6</v>
      </c>
      <c r="Q143" s="62">
        <v>1</v>
      </c>
      <c r="R143" s="4">
        <f t="shared" si="318"/>
        <v>10.375</v>
      </c>
      <c r="S143" s="63">
        <f t="shared" si="319"/>
        <v>18</v>
      </c>
      <c r="T143" s="63">
        <f t="shared" si="320"/>
        <v>3</v>
      </c>
      <c r="U143" s="63">
        <f t="shared" si="321"/>
        <v>1</v>
      </c>
      <c r="V143" s="7">
        <v>17.5</v>
      </c>
      <c r="W143" s="62">
        <f t="shared" si="322"/>
        <v>0</v>
      </c>
      <c r="X143" s="62">
        <v>1</v>
      </c>
      <c r="Y143" s="10">
        <v>14.75</v>
      </c>
      <c r="Z143" s="62">
        <f t="shared" si="323"/>
        <v>0</v>
      </c>
      <c r="AA143" s="62">
        <v>1</v>
      </c>
      <c r="AB143" s="4">
        <f t="shared" si="324"/>
        <v>8.0625</v>
      </c>
      <c r="AC143" s="64">
        <f t="shared" si="325"/>
        <v>0</v>
      </c>
      <c r="AD143" s="64">
        <f t="shared" si="326"/>
        <v>2</v>
      </c>
      <c r="AE143" s="64">
        <f t="shared" si="327"/>
        <v>1</v>
      </c>
      <c r="AF143" s="7">
        <v>6.25</v>
      </c>
      <c r="AG143" s="62">
        <f t="shared" si="328"/>
        <v>0</v>
      </c>
      <c r="AH143" s="62">
        <v>1</v>
      </c>
      <c r="AI143" s="4">
        <f t="shared" si="329"/>
        <v>6.25</v>
      </c>
      <c r="AJ143" s="64">
        <f t="shared" si="330"/>
        <v>0</v>
      </c>
      <c r="AK143" s="64">
        <f t="shared" si="331"/>
        <v>1</v>
      </c>
      <c r="AL143" s="64">
        <f t="shared" si="332"/>
        <v>1</v>
      </c>
      <c r="AM143" s="36">
        <v>9</v>
      </c>
      <c r="AN143" s="62">
        <f t="shared" si="333"/>
        <v>0</v>
      </c>
      <c r="AO143" s="62">
        <v>1</v>
      </c>
      <c r="AP143" s="4">
        <f t="shared" si="334"/>
        <v>9</v>
      </c>
      <c r="AQ143" s="64">
        <f t="shared" si="335"/>
        <v>0</v>
      </c>
      <c r="AR143" s="64">
        <f t="shared" si="336"/>
        <v>1</v>
      </c>
      <c r="AS143" s="64">
        <f t="shared" si="337"/>
        <v>1</v>
      </c>
      <c r="AT143" s="191">
        <f t="shared" si="338"/>
        <v>9.1458333333333339</v>
      </c>
      <c r="AU143" s="65">
        <f>IF(AY143&gt;=10,30,AQ143+AJ143+AC143+S143)</f>
        <v>18</v>
      </c>
      <c r="AV143" s="400" t="str">
        <f t="shared" si="339"/>
        <v xml:space="preserve">مؤجل (ة) </v>
      </c>
      <c r="AW143" s="59">
        <f t="shared" si="340"/>
        <v>4</v>
      </c>
      <c r="AX143" s="35" t="str">
        <f t="shared" si="341"/>
        <v xml:space="preserve">1 </v>
      </c>
      <c r="AY143" s="263">
        <f t="shared" si="342"/>
        <v>9.1865530303030312</v>
      </c>
      <c r="AZ143" s="262" t="str">
        <f t="shared" si="343"/>
        <v xml:space="preserve">مؤجل (ة) </v>
      </c>
      <c r="BA143" s="37" t="s">
        <v>63</v>
      </c>
      <c r="BB143" s="12"/>
      <c r="BC143" s="48">
        <v>17</v>
      </c>
      <c r="BD143" s="23" t="str">
        <f t="shared" si="344"/>
        <v>سيساوي</v>
      </c>
      <c r="BE143" s="23" t="str">
        <f t="shared" si="345"/>
        <v>سهام</v>
      </c>
      <c r="BF143" s="214">
        <v>21</v>
      </c>
      <c r="BG143" s="207">
        <f t="shared" si="346"/>
        <v>6</v>
      </c>
      <c r="BH143" s="215">
        <v>1</v>
      </c>
      <c r="BI143" s="214">
        <v>18</v>
      </c>
      <c r="BJ143" s="207">
        <f t="shared" si="347"/>
        <v>0</v>
      </c>
      <c r="BK143" s="215">
        <v>1</v>
      </c>
      <c r="BL143" s="214">
        <v>13.5</v>
      </c>
      <c r="BM143" s="207">
        <f t="shared" si="348"/>
        <v>0</v>
      </c>
      <c r="BN143" s="215">
        <v>1</v>
      </c>
      <c r="BO143" s="358">
        <f t="shared" si="349"/>
        <v>8.75</v>
      </c>
      <c r="BP143" s="345">
        <f t="shared" si="350"/>
        <v>6</v>
      </c>
      <c r="BQ143" s="216">
        <f t="shared" si="351"/>
        <v>3</v>
      </c>
      <c r="BR143" s="216">
        <f t="shared" si="352"/>
        <v>1</v>
      </c>
      <c r="BS143" s="294">
        <v>13.5</v>
      </c>
      <c r="BT143" s="207">
        <f t="shared" si="353"/>
        <v>0</v>
      </c>
      <c r="BU143" s="215">
        <v>1</v>
      </c>
      <c r="BV143" s="214">
        <v>15.5</v>
      </c>
      <c r="BW143" s="211">
        <f t="shared" si="354"/>
        <v>4</v>
      </c>
      <c r="BX143" s="215">
        <v>1</v>
      </c>
      <c r="BY143" s="379">
        <f t="shared" si="355"/>
        <v>9.6666666666666661</v>
      </c>
      <c r="BZ143" s="380">
        <f t="shared" si="356"/>
        <v>4</v>
      </c>
      <c r="CA143" s="216">
        <f t="shared" si="357"/>
        <v>2</v>
      </c>
      <c r="CB143" s="216">
        <f t="shared" si="358"/>
        <v>1</v>
      </c>
      <c r="CC143" s="217">
        <v>8</v>
      </c>
      <c r="CD143" s="207">
        <f t="shared" si="359"/>
        <v>0</v>
      </c>
      <c r="CE143" s="211">
        <v>1</v>
      </c>
      <c r="CF143" s="344">
        <f t="shared" si="360"/>
        <v>8</v>
      </c>
      <c r="CG143" s="345">
        <f t="shared" si="361"/>
        <v>0</v>
      </c>
      <c r="CH143" s="216">
        <f t="shared" si="362"/>
        <v>1</v>
      </c>
      <c r="CI143" s="216">
        <f t="shared" si="363"/>
        <v>1</v>
      </c>
      <c r="CJ143" s="287">
        <v>12</v>
      </c>
      <c r="CK143" s="207">
        <f t="shared" si="364"/>
        <v>1</v>
      </c>
      <c r="CL143" s="211">
        <v>1</v>
      </c>
      <c r="CM143" s="336">
        <f t="shared" si="365"/>
        <v>12</v>
      </c>
      <c r="CN143" s="337">
        <f t="shared" si="366"/>
        <v>1</v>
      </c>
      <c r="CO143" s="212">
        <f t="shared" si="367"/>
        <v>1</v>
      </c>
      <c r="CP143" s="212">
        <f t="shared" si="368"/>
        <v>1</v>
      </c>
      <c r="CQ143" s="401">
        <f t="shared" si="369"/>
        <v>9.2272727272727266</v>
      </c>
      <c r="CR143" s="402">
        <f>IF(CX143&gt;=10,30,BP143+BZ143+CG143+CN143)</f>
        <v>11</v>
      </c>
      <c r="CS143" s="56" t="str">
        <f t="shared" si="370"/>
        <v xml:space="preserve">مؤجل (ة) </v>
      </c>
      <c r="CT143" s="56">
        <f t="shared" si="371"/>
        <v>7</v>
      </c>
      <c r="CU143" s="60">
        <f t="shared" si="372"/>
        <v>1</v>
      </c>
      <c r="CV143" s="231" t="str">
        <f t="shared" si="373"/>
        <v xml:space="preserve">الدورة الأولى </v>
      </c>
      <c r="CW143" s="34" t="s">
        <v>63</v>
      </c>
      <c r="CX143" s="416">
        <f>(CQ143+AT143)/2</f>
        <v>9.1865530303030312</v>
      </c>
      <c r="CY143" s="65">
        <f>IF(CX143&gt;=10,60,CR143+AU143)</f>
        <v>29</v>
      </c>
      <c r="CZ143" s="22" t="s">
        <v>63</v>
      </c>
      <c r="DA143" s="472" t="str">
        <f t="shared" si="374"/>
        <v xml:space="preserve">مؤجل (ة) </v>
      </c>
    </row>
    <row r="144" spans="1:105" s="20" customFormat="1" ht="14.1" customHeight="1">
      <c r="A144" s="1"/>
      <c r="B144" s="47">
        <v>18</v>
      </c>
      <c r="C144" s="66" t="s">
        <v>221</v>
      </c>
      <c r="D144" s="66" t="s">
        <v>126</v>
      </c>
      <c r="E144" s="152"/>
      <c r="F144" s="123">
        <v>18</v>
      </c>
      <c r="G144" s="24" t="str">
        <f t="shared" si="313"/>
        <v xml:space="preserve">طار </v>
      </c>
      <c r="H144" s="24" t="str">
        <f t="shared" si="314"/>
        <v xml:space="preserve"> شعيب</v>
      </c>
      <c r="I144" s="9">
        <v>14</v>
      </c>
      <c r="J144" s="62">
        <f t="shared" si="315"/>
        <v>0</v>
      </c>
      <c r="K144" s="62">
        <v>1</v>
      </c>
      <c r="L144" s="14">
        <v>14.75</v>
      </c>
      <c r="M144" s="62">
        <f t="shared" si="316"/>
        <v>0</v>
      </c>
      <c r="N144" s="62">
        <v>1</v>
      </c>
      <c r="O144" s="7">
        <v>16.5</v>
      </c>
      <c r="P144" s="62">
        <f t="shared" si="317"/>
        <v>0</v>
      </c>
      <c r="Q144" s="62">
        <v>1</v>
      </c>
      <c r="R144" s="4">
        <f t="shared" si="318"/>
        <v>7.541666666666667</v>
      </c>
      <c r="S144" s="63">
        <f t="shared" si="319"/>
        <v>0</v>
      </c>
      <c r="T144" s="63">
        <f t="shared" si="320"/>
        <v>3</v>
      </c>
      <c r="U144" s="63">
        <f t="shared" si="321"/>
        <v>1</v>
      </c>
      <c r="V144" s="7">
        <v>11</v>
      </c>
      <c r="W144" s="62">
        <f t="shared" si="322"/>
        <v>0</v>
      </c>
      <c r="X144" s="62">
        <v>1</v>
      </c>
      <c r="Y144" s="10">
        <v>16.5</v>
      </c>
      <c r="Z144" s="62">
        <f t="shared" si="323"/>
        <v>0</v>
      </c>
      <c r="AA144" s="62">
        <v>1</v>
      </c>
      <c r="AB144" s="4">
        <f t="shared" si="324"/>
        <v>6.875</v>
      </c>
      <c r="AC144" s="64">
        <f t="shared" si="325"/>
        <v>0</v>
      </c>
      <c r="AD144" s="64">
        <f t="shared" si="326"/>
        <v>2</v>
      </c>
      <c r="AE144" s="64">
        <f t="shared" si="327"/>
        <v>1</v>
      </c>
      <c r="AF144" s="7">
        <v>10</v>
      </c>
      <c r="AG144" s="62">
        <f t="shared" si="328"/>
        <v>2</v>
      </c>
      <c r="AH144" s="62">
        <v>1</v>
      </c>
      <c r="AI144" s="4">
        <f t="shared" si="329"/>
        <v>10</v>
      </c>
      <c r="AJ144" s="64">
        <f t="shared" si="330"/>
        <v>2</v>
      </c>
      <c r="AK144" s="64">
        <f t="shared" si="331"/>
        <v>1</v>
      </c>
      <c r="AL144" s="64">
        <f t="shared" si="332"/>
        <v>1</v>
      </c>
      <c r="AM144" s="36">
        <v>13.5</v>
      </c>
      <c r="AN144" s="62">
        <f t="shared" si="333"/>
        <v>1</v>
      </c>
      <c r="AO144" s="62">
        <v>1</v>
      </c>
      <c r="AP144" s="4">
        <f t="shared" si="334"/>
        <v>13.5</v>
      </c>
      <c r="AQ144" s="64">
        <f t="shared" si="335"/>
        <v>1</v>
      </c>
      <c r="AR144" s="64">
        <f t="shared" si="336"/>
        <v>1</v>
      </c>
      <c r="AS144" s="64">
        <f t="shared" si="337"/>
        <v>1</v>
      </c>
      <c r="AT144" s="191">
        <f t="shared" si="338"/>
        <v>8.0208333333333339</v>
      </c>
      <c r="AU144" s="65">
        <f>IF(AY144&gt;=10,30,AQ144+AJ144+AC144+S144)</f>
        <v>3</v>
      </c>
      <c r="AV144" s="400" t="str">
        <f t="shared" si="339"/>
        <v xml:space="preserve">مؤجل (ة) </v>
      </c>
      <c r="AW144" s="59">
        <f t="shared" si="340"/>
        <v>4</v>
      </c>
      <c r="AX144" s="35" t="str">
        <f t="shared" si="341"/>
        <v xml:space="preserve">1 </v>
      </c>
      <c r="AY144" s="263">
        <f t="shared" si="342"/>
        <v>8.5217803030303045</v>
      </c>
      <c r="AZ144" s="262" t="str">
        <f t="shared" si="343"/>
        <v xml:space="preserve">مؤجل (ة) </v>
      </c>
      <c r="BA144" s="37" t="s">
        <v>63</v>
      </c>
      <c r="BB144" s="12"/>
      <c r="BC144" s="49">
        <v>18</v>
      </c>
      <c r="BD144" s="23" t="str">
        <f t="shared" si="344"/>
        <v xml:space="preserve">طار </v>
      </c>
      <c r="BE144" s="23" t="str">
        <f t="shared" si="345"/>
        <v xml:space="preserve"> شعيب</v>
      </c>
      <c r="BF144" s="214">
        <v>24</v>
      </c>
      <c r="BG144" s="207">
        <f t="shared" si="346"/>
        <v>6</v>
      </c>
      <c r="BH144" s="215">
        <v>1</v>
      </c>
      <c r="BI144" s="214">
        <v>15</v>
      </c>
      <c r="BJ144" s="207">
        <f t="shared" si="347"/>
        <v>0</v>
      </c>
      <c r="BK144" s="215">
        <v>1</v>
      </c>
      <c r="BL144" s="214">
        <v>11.25</v>
      </c>
      <c r="BM144" s="207">
        <f t="shared" si="348"/>
        <v>0</v>
      </c>
      <c r="BN144" s="215">
        <v>1</v>
      </c>
      <c r="BO144" s="358">
        <f t="shared" si="349"/>
        <v>8.375</v>
      </c>
      <c r="BP144" s="345">
        <f t="shared" si="350"/>
        <v>6</v>
      </c>
      <c r="BQ144" s="216">
        <f t="shared" si="351"/>
        <v>3</v>
      </c>
      <c r="BR144" s="216">
        <f t="shared" si="352"/>
        <v>1</v>
      </c>
      <c r="BS144" s="294">
        <v>13</v>
      </c>
      <c r="BT144" s="207">
        <f t="shared" si="353"/>
        <v>0</v>
      </c>
      <c r="BU144" s="215">
        <v>1</v>
      </c>
      <c r="BV144" s="214">
        <v>14</v>
      </c>
      <c r="BW144" s="211">
        <f t="shared" si="354"/>
        <v>4</v>
      </c>
      <c r="BX144" s="215">
        <v>1</v>
      </c>
      <c r="BY144" s="379">
        <f t="shared" si="355"/>
        <v>9</v>
      </c>
      <c r="BZ144" s="380">
        <f t="shared" si="356"/>
        <v>4</v>
      </c>
      <c r="CA144" s="216">
        <f t="shared" si="357"/>
        <v>2</v>
      </c>
      <c r="CB144" s="216">
        <f t="shared" si="358"/>
        <v>1</v>
      </c>
      <c r="CC144" s="217">
        <v>7.5</v>
      </c>
      <c r="CD144" s="207">
        <f t="shared" si="359"/>
        <v>0</v>
      </c>
      <c r="CE144" s="211">
        <v>1</v>
      </c>
      <c r="CF144" s="344">
        <f t="shared" si="360"/>
        <v>7.5</v>
      </c>
      <c r="CG144" s="345">
        <f t="shared" si="361"/>
        <v>0</v>
      </c>
      <c r="CH144" s="216">
        <f t="shared" si="362"/>
        <v>1</v>
      </c>
      <c r="CI144" s="216">
        <f t="shared" si="363"/>
        <v>1</v>
      </c>
      <c r="CJ144" s="287">
        <v>14.5</v>
      </c>
      <c r="CK144" s="207">
        <f t="shared" si="364"/>
        <v>1</v>
      </c>
      <c r="CL144" s="211">
        <v>1</v>
      </c>
      <c r="CM144" s="336">
        <f t="shared" si="365"/>
        <v>14.5</v>
      </c>
      <c r="CN144" s="337">
        <f t="shared" si="366"/>
        <v>1</v>
      </c>
      <c r="CO144" s="212">
        <f t="shared" si="367"/>
        <v>1</v>
      </c>
      <c r="CP144" s="212">
        <f t="shared" si="368"/>
        <v>1</v>
      </c>
      <c r="CQ144" s="401">
        <f t="shared" si="369"/>
        <v>9.0227272727272734</v>
      </c>
      <c r="CR144" s="402">
        <f>IF(CX144&gt;=10,30,BP144+BZ144+CG144+CN144)</f>
        <v>11</v>
      </c>
      <c r="CS144" s="56" t="str">
        <f t="shared" si="370"/>
        <v xml:space="preserve">مؤجل (ة) </v>
      </c>
      <c r="CT144" s="56">
        <f t="shared" si="371"/>
        <v>7</v>
      </c>
      <c r="CU144" s="60">
        <f t="shared" si="372"/>
        <v>1</v>
      </c>
      <c r="CV144" s="231" t="str">
        <f t="shared" si="373"/>
        <v xml:space="preserve">الدورة الأولى </v>
      </c>
      <c r="CW144" s="34" t="s">
        <v>63</v>
      </c>
      <c r="CX144" s="416">
        <f>(CQ144+AT144)/2</f>
        <v>8.5217803030303045</v>
      </c>
      <c r="CY144" s="65">
        <f>IF(CX144&gt;=10,60,CR144+AU144)</f>
        <v>14</v>
      </c>
      <c r="CZ144" s="22" t="s">
        <v>63</v>
      </c>
      <c r="DA144" s="472" t="str">
        <f t="shared" si="374"/>
        <v xml:space="preserve">مؤجل (ة) </v>
      </c>
    </row>
    <row r="145" spans="1:105" s="20" customFormat="1" ht="14.1" customHeight="1">
      <c r="A145" s="1"/>
      <c r="B145" s="27">
        <v>19</v>
      </c>
      <c r="C145" s="66" t="s">
        <v>222</v>
      </c>
      <c r="D145" s="66" t="s">
        <v>223</v>
      </c>
      <c r="E145" s="152"/>
      <c r="F145" s="123">
        <v>19</v>
      </c>
      <c r="G145" s="24" t="str">
        <f t="shared" si="313"/>
        <v xml:space="preserve">ظافر </v>
      </c>
      <c r="H145" s="24" t="str">
        <f t="shared" si="314"/>
        <v xml:space="preserve"> حسان</v>
      </c>
      <c r="I145" s="9">
        <v>15.75</v>
      </c>
      <c r="J145" s="62">
        <f t="shared" si="315"/>
        <v>0</v>
      </c>
      <c r="K145" s="62">
        <v>1</v>
      </c>
      <c r="L145" s="14">
        <v>13</v>
      </c>
      <c r="M145" s="62">
        <f t="shared" si="316"/>
        <v>0</v>
      </c>
      <c r="N145" s="62">
        <v>1</v>
      </c>
      <c r="O145" s="7">
        <v>16.5</v>
      </c>
      <c r="P145" s="62">
        <f t="shared" si="317"/>
        <v>0</v>
      </c>
      <c r="Q145" s="62">
        <v>1</v>
      </c>
      <c r="R145" s="4">
        <f t="shared" si="318"/>
        <v>7.541666666666667</v>
      </c>
      <c r="S145" s="63">
        <f t="shared" si="319"/>
        <v>0</v>
      </c>
      <c r="T145" s="63">
        <f t="shared" si="320"/>
        <v>3</v>
      </c>
      <c r="U145" s="63">
        <f t="shared" si="321"/>
        <v>1</v>
      </c>
      <c r="V145" s="7">
        <v>20</v>
      </c>
      <c r="W145" s="62">
        <f t="shared" si="322"/>
        <v>5</v>
      </c>
      <c r="X145" s="62">
        <v>1</v>
      </c>
      <c r="Y145" s="10">
        <v>10</v>
      </c>
      <c r="Z145" s="62">
        <f t="shared" si="323"/>
        <v>0</v>
      </c>
      <c r="AA145" s="62">
        <v>1</v>
      </c>
      <c r="AB145" s="4">
        <f t="shared" si="324"/>
        <v>7.5</v>
      </c>
      <c r="AC145" s="64">
        <f t="shared" si="325"/>
        <v>5</v>
      </c>
      <c r="AD145" s="64">
        <f t="shared" si="326"/>
        <v>2</v>
      </c>
      <c r="AE145" s="64">
        <f t="shared" si="327"/>
        <v>1</v>
      </c>
      <c r="AF145" s="7">
        <v>11</v>
      </c>
      <c r="AG145" s="62">
        <f t="shared" si="328"/>
        <v>2</v>
      </c>
      <c r="AH145" s="62">
        <v>1</v>
      </c>
      <c r="AI145" s="4">
        <f t="shared" si="329"/>
        <v>11</v>
      </c>
      <c r="AJ145" s="64">
        <f t="shared" si="330"/>
        <v>2</v>
      </c>
      <c r="AK145" s="64">
        <f t="shared" si="331"/>
        <v>1</v>
      </c>
      <c r="AL145" s="64">
        <f t="shared" si="332"/>
        <v>1</v>
      </c>
      <c r="AM145" s="36">
        <v>12.5</v>
      </c>
      <c r="AN145" s="62">
        <f t="shared" si="333"/>
        <v>1</v>
      </c>
      <c r="AO145" s="62">
        <v>1</v>
      </c>
      <c r="AP145" s="4">
        <f t="shared" si="334"/>
        <v>12.5</v>
      </c>
      <c r="AQ145" s="64">
        <f t="shared" si="335"/>
        <v>1</v>
      </c>
      <c r="AR145" s="64">
        <f t="shared" si="336"/>
        <v>1</v>
      </c>
      <c r="AS145" s="64">
        <f t="shared" si="337"/>
        <v>1</v>
      </c>
      <c r="AT145" s="191">
        <f t="shared" si="338"/>
        <v>8.2291666666666661</v>
      </c>
      <c r="AU145" s="65">
        <f>IF(AY145&gt;=10,30,AQ145+AJ145+AC145+S145)</f>
        <v>8</v>
      </c>
      <c r="AV145" s="400" t="str">
        <f t="shared" si="339"/>
        <v xml:space="preserve">مؤجل (ة) </v>
      </c>
      <c r="AW145" s="59">
        <f t="shared" si="340"/>
        <v>4</v>
      </c>
      <c r="AX145" s="35" t="str">
        <f t="shared" si="341"/>
        <v xml:space="preserve">1 </v>
      </c>
      <c r="AY145" s="263">
        <f t="shared" si="342"/>
        <v>9.0918560606060606</v>
      </c>
      <c r="AZ145" s="262" t="str">
        <f t="shared" si="343"/>
        <v xml:space="preserve">مؤجل (ة) </v>
      </c>
      <c r="BA145" s="37" t="s">
        <v>63</v>
      </c>
      <c r="BB145" s="12"/>
      <c r="BC145" s="48">
        <v>19</v>
      </c>
      <c r="BD145" s="23" t="str">
        <f t="shared" si="344"/>
        <v xml:space="preserve">ظافر </v>
      </c>
      <c r="BE145" s="23" t="str">
        <f t="shared" si="345"/>
        <v xml:space="preserve"> حسان</v>
      </c>
      <c r="BF145" s="214">
        <v>25.5</v>
      </c>
      <c r="BG145" s="207">
        <f t="shared" si="346"/>
        <v>6</v>
      </c>
      <c r="BH145" s="215">
        <v>1</v>
      </c>
      <c r="BI145" s="214">
        <v>19</v>
      </c>
      <c r="BJ145" s="207">
        <f t="shared" si="347"/>
        <v>0</v>
      </c>
      <c r="BK145" s="215">
        <v>1</v>
      </c>
      <c r="BL145" s="214">
        <v>22.25</v>
      </c>
      <c r="BM145" s="207">
        <f t="shared" si="348"/>
        <v>6</v>
      </c>
      <c r="BN145" s="215">
        <v>1</v>
      </c>
      <c r="BO145" s="358">
        <f t="shared" si="349"/>
        <v>11.125</v>
      </c>
      <c r="BP145" s="345">
        <f t="shared" si="350"/>
        <v>18</v>
      </c>
      <c r="BQ145" s="216">
        <f t="shared" si="351"/>
        <v>3</v>
      </c>
      <c r="BR145" s="216">
        <f t="shared" si="352"/>
        <v>1</v>
      </c>
      <c r="BS145" s="294">
        <v>9.5</v>
      </c>
      <c r="BT145" s="207">
        <f t="shared" si="353"/>
        <v>0</v>
      </c>
      <c r="BU145" s="215">
        <v>1</v>
      </c>
      <c r="BV145" s="214">
        <v>16</v>
      </c>
      <c r="BW145" s="211">
        <f t="shared" si="354"/>
        <v>4</v>
      </c>
      <c r="BX145" s="215">
        <v>1</v>
      </c>
      <c r="BY145" s="379">
        <f t="shared" si="355"/>
        <v>8.5</v>
      </c>
      <c r="BZ145" s="380">
        <f t="shared" si="356"/>
        <v>4</v>
      </c>
      <c r="CA145" s="216">
        <f t="shared" si="357"/>
        <v>2</v>
      </c>
      <c r="CB145" s="216">
        <f t="shared" si="358"/>
        <v>1</v>
      </c>
      <c r="CC145" s="217">
        <v>5</v>
      </c>
      <c r="CD145" s="207">
        <f t="shared" si="359"/>
        <v>0</v>
      </c>
      <c r="CE145" s="211">
        <v>1</v>
      </c>
      <c r="CF145" s="344">
        <f t="shared" si="360"/>
        <v>5</v>
      </c>
      <c r="CG145" s="345">
        <f t="shared" si="361"/>
        <v>0</v>
      </c>
      <c r="CH145" s="216">
        <f t="shared" si="362"/>
        <v>1</v>
      </c>
      <c r="CI145" s="216">
        <f t="shared" si="363"/>
        <v>1</v>
      </c>
      <c r="CJ145" s="287">
        <v>12.25</v>
      </c>
      <c r="CK145" s="207">
        <f t="shared" si="364"/>
        <v>1</v>
      </c>
      <c r="CL145" s="211">
        <v>1</v>
      </c>
      <c r="CM145" s="336">
        <f t="shared" si="365"/>
        <v>12.25</v>
      </c>
      <c r="CN145" s="337">
        <f t="shared" si="366"/>
        <v>1</v>
      </c>
      <c r="CO145" s="212">
        <f t="shared" si="367"/>
        <v>1</v>
      </c>
      <c r="CP145" s="212">
        <f t="shared" si="368"/>
        <v>1</v>
      </c>
      <c r="CQ145" s="401">
        <f t="shared" si="369"/>
        <v>9.954545454545455</v>
      </c>
      <c r="CR145" s="402">
        <f>IF(CX145&gt;=10,30,BP145+BZ145+CG145+CN145)</f>
        <v>23</v>
      </c>
      <c r="CS145" s="56" t="str">
        <f t="shared" si="370"/>
        <v xml:space="preserve">مؤجل (ة) </v>
      </c>
      <c r="CT145" s="56">
        <f t="shared" si="371"/>
        <v>7</v>
      </c>
      <c r="CU145" s="60">
        <f t="shared" si="372"/>
        <v>1</v>
      </c>
      <c r="CV145" s="231" t="str">
        <f t="shared" si="373"/>
        <v xml:space="preserve">الدورة الأولى </v>
      </c>
      <c r="CW145" s="34" t="s">
        <v>63</v>
      </c>
      <c r="CX145" s="416">
        <f>(CQ145+AT145)/2</f>
        <v>9.0918560606060606</v>
      </c>
      <c r="CY145" s="65">
        <f>IF(CX145&gt;=10,60,CR145+AU145)</f>
        <v>31</v>
      </c>
      <c r="CZ145" s="22" t="s">
        <v>63</v>
      </c>
      <c r="DA145" s="472" t="str">
        <f t="shared" si="374"/>
        <v xml:space="preserve">مؤجل (ة) </v>
      </c>
    </row>
    <row r="146" spans="1:105" s="20" customFormat="1" ht="14.1" customHeight="1">
      <c r="B146" s="47">
        <v>20</v>
      </c>
      <c r="C146" s="132" t="s">
        <v>224</v>
      </c>
      <c r="D146" s="132" t="s">
        <v>225</v>
      </c>
      <c r="E146" s="152"/>
      <c r="F146" s="123">
        <v>20</v>
      </c>
      <c r="G146" s="24" t="str">
        <f t="shared" si="313"/>
        <v>عبادة</v>
      </c>
      <c r="H146" s="24" t="str">
        <f t="shared" si="314"/>
        <v>حليمة</v>
      </c>
      <c r="I146" s="9">
        <v>21</v>
      </c>
      <c r="J146" s="62">
        <f t="shared" si="315"/>
        <v>6</v>
      </c>
      <c r="K146" s="62">
        <v>1</v>
      </c>
      <c r="L146" s="14">
        <v>18.25</v>
      </c>
      <c r="M146" s="62">
        <f t="shared" si="316"/>
        <v>0</v>
      </c>
      <c r="N146" s="62">
        <v>1</v>
      </c>
      <c r="O146" s="7">
        <v>20</v>
      </c>
      <c r="P146" s="62">
        <f t="shared" si="317"/>
        <v>6</v>
      </c>
      <c r="Q146" s="62">
        <v>1</v>
      </c>
      <c r="R146" s="4">
        <f t="shared" si="318"/>
        <v>9.875</v>
      </c>
      <c r="S146" s="63">
        <f t="shared" si="319"/>
        <v>12</v>
      </c>
      <c r="T146" s="63">
        <f t="shared" si="320"/>
        <v>3</v>
      </c>
      <c r="U146" s="63">
        <f t="shared" si="321"/>
        <v>1</v>
      </c>
      <c r="V146" s="7">
        <v>13.5</v>
      </c>
      <c r="W146" s="62">
        <f t="shared" si="322"/>
        <v>0</v>
      </c>
      <c r="X146" s="62">
        <v>1</v>
      </c>
      <c r="Y146" s="10">
        <v>16</v>
      </c>
      <c r="Z146" s="62">
        <f t="shared" si="323"/>
        <v>0</v>
      </c>
      <c r="AA146" s="62">
        <v>1</v>
      </c>
      <c r="AB146" s="4">
        <f t="shared" si="324"/>
        <v>7.375</v>
      </c>
      <c r="AC146" s="64">
        <f t="shared" si="325"/>
        <v>0</v>
      </c>
      <c r="AD146" s="64">
        <f t="shared" si="326"/>
        <v>2</v>
      </c>
      <c r="AE146" s="64">
        <f t="shared" si="327"/>
        <v>1</v>
      </c>
      <c r="AF146" s="7">
        <v>7.5</v>
      </c>
      <c r="AG146" s="62">
        <f t="shared" si="328"/>
        <v>0</v>
      </c>
      <c r="AH146" s="62">
        <v>1</v>
      </c>
      <c r="AI146" s="4">
        <f t="shared" si="329"/>
        <v>7.5</v>
      </c>
      <c r="AJ146" s="64">
        <f t="shared" si="330"/>
        <v>0</v>
      </c>
      <c r="AK146" s="64">
        <f t="shared" si="331"/>
        <v>1</v>
      </c>
      <c r="AL146" s="64">
        <f t="shared" si="332"/>
        <v>1</v>
      </c>
      <c r="AM146" s="36">
        <v>7.5</v>
      </c>
      <c r="AN146" s="62">
        <f t="shared" si="333"/>
        <v>0</v>
      </c>
      <c r="AO146" s="62">
        <v>1</v>
      </c>
      <c r="AP146" s="4">
        <f t="shared" si="334"/>
        <v>7.5</v>
      </c>
      <c r="AQ146" s="64">
        <f t="shared" si="335"/>
        <v>0</v>
      </c>
      <c r="AR146" s="64">
        <f t="shared" si="336"/>
        <v>1</v>
      </c>
      <c r="AS146" s="64">
        <f t="shared" si="337"/>
        <v>1</v>
      </c>
      <c r="AT146" s="191">
        <f t="shared" si="338"/>
        <v>8.6458333333333339</v>
      </c>
      <c r="AU146" s="65">
        <f>IF(AY146&gt;=10,30,AQ146+AJ146+AC146+S146)</f>
        <v>12</v>
      </c>
      <c r="AV146" s="400" t="str">
        <f t="shared" si="339"/>
        <v xml:space="preserve">مؤجل (ة) </v>
      </c>
      <c r="AW146" s="59">
        <f t="shared" si="340"/>
        <v>4</v>
      </c>
      <c r="AX146" s="35" t="str">
        <f t="shared" si="341"/>
        <v xml:space="preserve">1 </v>
      </c>
      <c r="AY146" s="263">
        <f t="shared" si="342"/>
        <v>9.8570075757575761</v>
      </c>
      <c r="AZ146" s="262" t="str">
        <f t="shared" si="343"/>
        <v xml:space="preserve">مؤجل (ة) </v>
      </c>
      <c r="BA146" s="37" t="s">
        <v>63</v>
      </c>
      <c r="BB146" s="12"/>
      <c r="BC146" s="49">
        <v>20</v>
      </c>
      <c r="BD146" s="23" t="str">
        <f t="shared" si="344"/>
        <v>عبادة</v>
      </c>
      <c r="BE146" s="23" t="str">
        <f t="shared" si="345"/>
        <v>حليمة</v>
      </c>
      <c r="BF146" s="214">
        <v>26.5</v>
      </c>
      <c r="BG146" s="207">
        <f t="shared" si="346"/>
        <v>6</v>
      </c>
      <c r="BH146" s="215">
        <v>1</v>
      </c>
      <c r="BI146" s="214">
        <v>22</v>
      </c>
      <c r="BJ146" s="207">
        <f t="shared" si="347"/>
        <v>6</v>
      </c>
      <c r="BK146" s="215">
        <v>1</v>
      </c>
      <c r="BL146" s="214">
        <v>16</v>
      </c>
      <c r="BM146" s="207">
        <f t="shared" si="348"/>
        <v>0</v>
      </c>
      <c r="BN146" s="215">
        <v>1</v>
      </c>
      <c r="BO146" s="358">
        <f t="shared" si="349"/>
        <v>10.75</v>
      </c>
      <c r="BP146" s="345">
        <f t="shared" si="350"/>
        <v>18</v>
      </c>
      <c r="BQ146" s="216">
        <f t="shared" si="351"/>
        <v>3</v>
      </c>
      <c r="BR146" s="216">
        <f t="shared" si="352"/>
        <v>1</v>
      </c>
      <c r="BS146" s="294">
        <v>20</v>
      </c>
      <c r="BT146" s="207">
        <f t="shared" si="353"/>
        <v>5</v>
      </c>
      <c r="BU146" s="215">
        <v>1</v>
      </c>
      <c r="BV146" s="214">
        <v>15.5</v>
      </c>
      <c r="BW146" s="211">
        <f t="shared" si="354"/>
        <v>4</v>
      </c>
      <c r="BX146" s="215">
        <v>1</v>
      </c>
      <c r="BY146" s="379">
        <f t="shared" si="355"/>
        <v>11.833333333333334</v>
      </c>
      <c r="BZ146" s="380">
        <f t="shared" si="356"/>
        <v>9</v>
      </c>
      <c r="CA146" s="216">
        <f t="shared" si="357"/>
        <v>2</v>
      </c>
      <c r="CB146" s="216">
        <f t="shared" si="358"/>
        <v>1</v>
      </c>
      <c r="CC146" s="217">
        <v>11.5</v>
      </c>
      <c r="CD146" s="207">
        <f t="shared" si="359"/>
        <v>2</v>
      </c>
      <c r="CE146" s="211">
        <v>1</v>
      </c>
      <c r="CF146" s="344">
        <f t="shared" si="360"/>
        <v>11.5</v>
      </c>
      <c r="CG146" s="345">
        <f t="shared" si="361"/>
        <v>2</v>
      </c>
      <c r="CH146" s="216">
        <f t="shared" si="362"/>
        <v>1</v>
      </c>
      <c r="CI146" s="216">
        <f t="shared" si="363"/>
        <v>1</v>
      </c>
      <c r="CJ146" s="287">
        <v>10.25</v>
      </c>
      <c r="CK146" s="207">
        <f t="shared" si="364"/>
        <v>1</v>
      </c>
      <c r="CL146" s="211">
        <v>1</v>
      </c>
      <c r="CM146" s="336">
        <f t="shared" si="365"/>
        <v>10.25</v>
      </c>
      <c r="CN146" s="337">
        <f t="shared" si="366"/>
        <v>1</v>
      </c>
      <c r="CO146" s="212">
        <f t="shared" si="367"/>
        <v>1</v>
      </c>
      <c r="CP146" s="212">
        <f t="shared" si="368"/>
        <v>1</v>
      </c>
      <c r="CQ146" s="401">
        <f t="shared" si="369"/>
        <v>11.068181818181818</v>
      </c>
      <c r="CR146" s="402">
        <f>IF(CX146&gt;=10,30,BP146+BZ146+CG146+CN146)</f>
        <v>30</v>
      </c>
      <c r="CS146" s="56" t="str">
        <f t="shared" si="370"/>
        <v xml:space="preserve">ناجح(ة)  </v>
      </c>
      <c r="CT146" s="56">
        <f t="shared" si="371"/>
        <v>7</v>
      </c>
      <c r="CU146" s="60">
        <f t="shared" si="372"/>
        <v>1</v>
      </c>
      <c r="CV146" s="231" t="str">
        <f t="shared" si="373"/>
        <v xml:space="preserve">الدورة الأولى </v>
      </c>
      <c r="CW146" s="34" t="s">
        <v>63</v>
      </c>
      <c r="CX146" s="416">
        <f>(CQ146+AT146)/2</f>
        <v>9.8570075757575761</v>
      </c>
      <c r="CY146" s="65">
        <f>IF(CX146&gt;=10,60,CR146+AU146)</f>
        <v>42</v>
      </c>
      <c r="CZ146" s="22" t="s">
        <v>63</v>
      </c>
      <c r="DA146" s="472" t="str">
        <f t="shared" si="374"/>
        <v xml:space="preserve">مؤجل (ة) </v>
      </c>
    </row>
    <row r="147" spans="1:105" s="20" customFormat="1" ht="14.1" customHeight="1">
      <c r="B147" s="27">
        <v>21</v>
      </c>
      <c r="C147" s="66" t="s">
        <v>226</v>
      </c>
      <c r="D147" s="66" t="s">
        <v>227</v>
      </c>
      <c r="E147" s="152"/>
      <c r="F147" s="123">
        <v>21</v>
      </c>
      <c r="G147" s="24" t="str">
        <f t="shared" si="313"/>
        <v xml:space="preserve">عبيدات </v>
      </c>
      <c r="H147" s="24" t="str">
        <f t="shared" si="314"/>
        <v xml:space="preserve"> محمد رفيق</v>
      </c>
      <c r="I147" s="9">
        <v>14</v>
      </c>
      <c r="J147" s="62">
        <f t="shared" si="315"/>
        <v>0</v>
      </c>
      <c r="K147" s="62">
        <v>1</v>
      </c>
      <c r="L147" s="14">
        <v>15</v>
      </c>
      <c r="M147" s="62">
        <f t="shared" si="316"/>
        <v>0</v>
      </c>
      <c r="N147" s="62">
        <v>1</v>
      </c>
      <c r="O147" s="7">
        <v>20</v>
      </c>
      <c r="P147" s="62">
        <f t="shared" si="317"/>
        <v>6</v>
      </c>
      <c r="Q147" s="62">
        <v>1</v>
      </c>
      <c r="R147" s="4">
        <f t="shared" si="318"/>
        <v>8.1666666666666661</v>
      </c>
      <c r="S147" s="63">
        <f t="shared" si="319"/>
        <v>6</v>
      </c>
      <c r="T147" s="63">
        <f t="shared" si="320"/>
        <v>3</v>
      </c>
      <c r="U147" s="63">
        <f t="shared" si="321"/>
        <v>1</v>
      </c>
      <c r="V147" s="7">
        <v>20</v>
      </c>
      <c r="W147" s="62">
        <f t="shared" si="322"/>
        <v>5</v>
      </c>
      <c r="X147" s="62">
        <v>1</v>
      </c>
      <c r="Y147" s="10">
        <v>17.5</v>
      </c>
      <c r="Z147" s="62">
        <f t="shared" si="323"/>
        <v>0</v>
      </c>
      <c r="AA147" s="62">
        <v>1</v>
      </c>
      <c r="AB147" s="4">
        <f t="shared" si="324"/>
        <v>9.375</v>
      </c>
      <c r="AC147" s="64">
        <f t="shared" si="325"/>
        <v>5</v>
      </c>
      <c r="AD147" s="64">
        <f t="shared" si="326"/>
        <v>2</v>
      </c>
      <c r="AE147" s="64">
        <f t="shared" si="327"/>
        <v>1</v>
      </c>
      <c r="AF147" s="7">
        <v>9</v>
      </c>
      <c r="AG147" s="62">
        <f t="shared" si="328"/>
        <v>0</v>
      </c>
      <c r="AH147" s="62">
        <v>1</v>
      </c>
      <c r="AI147" s="4">
        <f t="shared" si="329"/>
        <v>9</v>
      </c>
      <c r="AJ147" s="64">
        <f t="shared" si="330"/>
        <v>0</v>
      </c>
      <c r="AK147" s="64">
        <f t="shared" si="331"/>
        <v>1</v>
      </c>
      <c r="AL147" s="64">
        <f t="shared" si="332"/>
        <v>1</v>
      </c>
      <c r="AM147" s="36">
        <v>15</v>
      </c>
      <c r="AN147" s="62">
        <f t="shared" si="333"/>
        <v>1</v>
      </c>
      <c r="AO147" s="62">
        <v>1</v>
      </c>
      <c r="AP147" s="4">
        <f t="shared" si="334"/>
        <v>15</v>
      </c>
      <c r="AQ147" s="64">
        <f t="shared" si="335"/>
        <v>1</v>
      </c>
      <c r="AR147" s="64">
        <f t="shared" si="336"/>
        <v>1</v>
      </c>
      <c r="AS147" s="64">
        <f t="shared" si="337"/>
        <v>1</v>
      </c>
      <c r="AT147" s="191">
        <f t="shared" si="338"/>
        <v>9.2083333333333339</v>
      </c>
      <c r="AU147" s="65">
        <f>IF(AY147&gt;=10,30,AQ147+AJ147+AC147+S147)</f>
        <v>30</v>
      </c>
      <c r="AV147" s="400" t="str">
        <f t="shared" si="339"/>
        <v xml:space="preserve">مؤجل (ة) </v>
      </c>
      <c r="AW147" s="59">
        <f t="shared" si="340"/>
        <v>4</v>
      </c>
      <c r="AX147" s="35" t="str">
        <f t="shared" si="341"/>
        <v xml:space="preserve">1 </v>
      </c>
      <c r="AY147" s="263">
        <f t="shared" si="342"/>
        <v>10.035984848484848</v>
      </c>
      <c r="AZ147" s="262" t="str">
        <f t="shared" si="343"/>
        <v xml:space="preserve">ناجح  (ة)  </v>
      </c>
      <c r="BA147" s="37" t="s">
        <v>63</v>
      </c>
      <c r="BB147" s="12"/>
      <c r="BC147" s="48">
        <v>21</v>
      </c>
      <c r="BD147" s="23" t="str">
        <f t="shared" si="344"/>
        <v xml:space="preserve">عبيدات </v>
      </c>
      <c r="BE147" s="23" t="str">
        <f t="shared" si="345"/>
        <v xml:space="preserve"> محمد رفيق</v>
      </c>
      <c r="BF147" s="214">
        <v>26.5</v>
      </c>
      <c r="BG147" s="207">
        <f t="shared" si="346"/>
        <v>6</v>
      </c>
      <c r="BH147" s="215">
        <v>1</v>
      </c>
      <c r="BI147" s="214">
        <v>15</v>
      </c>
      <c r="BJ147" s="207">
        <f t="shared" si="347"/>
        <v>0</v>
      </c>
      <c r="BK147" s="215">
        <v>1</v>
      </c>
      <c r="BL147" s="214">
        <v>25.75</v>
      </c>
      <c r="BM147" s="207">
        <f t="shared" si="348"/>
        <v>6</v>
      </c>
      <c r="BN147" s="215">
        <v>1</v>
      </c>
      <c r="BO147" s="358">
        <f t="shared" si="349"/>
        <v>11.208333333333334</v>
      </c>
      <c r="BP147" s="345">
        <f t="shared" si="350"/>
        <v>18</v>
      </c>
      <c r="BQ147" s="216">
        <f t="shared" si="351"/>
        <v>3</v>
      </c>
      <c r="BR147" s="216">
        <f t="shared" si="352"/>
        <v>1</v>
      </c>
      <c r="BS147" s="294">
        <v>14.25</v>
      </c>
      <c r="BT147" s="207">
        <f t="shared" si="353"/>
        <v>0</v>
      </c>
      <c r="BU147" s="215">
        <v>1</v>
      </c>
      <c r="BV147" s="214">
        <v>16</v>
      </c>
      <c r="BW147" s="211">
        <f t="shared" si="354"/>
        <v>4</v>
      </c>
      <c r="BX147" s="215">
        <v>1</v>
      </c>
      <c r="BY147" s="379">
        <f t="shared" si="355"/>
        <v>10.083333333333334</v>
      </c>
      <c r="BZ147" s="380">
        <f t="shared" si="356"/>
        <v>9</v>
      </c>
      <c r="CA147" s="216">
        <f t="shared" si="357"/>
        <v>2</v>
      </c>
      <c r="CB147" s="216">
        <f t="shared" si="358"/>
        <v>1</v>
      </c>
      <c r="CC147" s="217">
        <v>6</v>
      </c>
      <c r="CD147" s="207">
        <f t="shared" si="359"/>
        <v>0</v>
      </c>
      <c r="CE147" s="211">
        <v>1</v>
      </c>
      <c r="CF147" s="344">
        <f t="shared" si="360"/>
        <v>6</v>
      </c>
      <c r="CG147" s="345">
        <f t="shared" si="361"/>
        <v>0</v>
      </c>
      <c r="CH147" s="216">
        <f t="shared" si="362"/>
        <v>1</v>
      </c>
      <c r="CI147" s="216">
        <f t="shared" si="363"/>
        <v>1</v>
      </c>
      <c r="CJ147" s="287">
        <v>16</v>
      </c>
      <c r="CK147" s="207">
        <f t="shared" si="364"/>
        <v>1</v>
      </c>
      <c r="CL147" s="211">
        <v>1</v>
      </c>
      <c r="CM147" s="336">
        <f t="shared" si="365"/>
        <v>16</v>
      </c>
      <c r="CN147" s="337">
        <f t="shared" si="366"/>
        <v>1</v>
      </c>
      <c r="CO147" s="212">
        <f t="shared" si="367"/>
        <v>1</v>
      </c>
      <c r="CP147" s="212">
        <f t="shared" si="368"/>
        <v>1</v>
      </c>
      <c r="CQ147" s="401">
        <f t="shared" si="369"/>
        <v>10.863636363636363</v>
      </c>
      <c r="CR147" s="402">
        <f>IF(CX147&gt;=10,30,BP147+BZ147+CG147+CN147)</f>
        <v>30</v>
      </c>
      <c r="CS147" s="56" t="str">
        <f t="shared" si="370"/>
        <v xml:space="preserve">ناجح(ة)  </v>
      </c>
      <c r="CT147" s="56">
        <f t="shared" si="371"/>
        <v>7</v>
      </c>
      <c r="CU147" s="60">
        <f t="shared" si="372"/>
        <v>1</v>
      </c>
      <c r="CV147" s="231" t="str">
        <f t="shared" si="373"/>
        <v xml:space="preserve">الدورة الأولى </v>
      </c>
      <c r="CW147" s="34" t="s">
        <v>63</v>
      </c>
      <c r="CX147" s="416">
        <f>(CQ147+AT147)/2</f>
        <v>10.035984848484848</v>
      </c>
      <c r="CY147" s="65">
        <f>IF(CX147&gt;=10,60,CR147+AU147)</f>
        <v>60</v>
      </c>
      <c r="CZ147" s="22" t="s">
        <v>63</v>
      </c>
      <c r="DA147" s="472" t="str">
        <f t="shared" si="374"/>
        <v xml:space="preserve">ناجح(ة)  </v>
      </c>
    </row>
    <row r="148" spans="1:105" s="20" customFormat="1" ht="14.1" customHeight="1">
      <c r="B148" s="47">
        <v>22</v>
      </c>
      <c r="C148" s="66" t="s">
        <v>228</v>
      </c>
      <c r="D148" s="66" t="s">
        <v>55</v>
      </c>
      <c r="E148" s="152"/>
      <c r="F148" s="123">
        <v>22</v>
      </c>
      <c r="G148" s="24" t="str">
        <f t="shared" si="313"/>
        <v xml:space="preserve">فار </v>
      </c>
      <c r="H148" s="24" t="str">
        <f t="shared" si="314"/>
        <v xml:space="preserve"> نور الدين</v>
      </c>
      <c r="I148" s="9">
        <v>12.5</v>
      </c>
      <c r="J148" s="62">
        <f t="shared" si="315"/>
        <v>0</v>
      </c>
      <c r="K148" s="62">
        <v>1</v>
      </c>
      <c r="L148" s="14">
        <v>14.75</v>
      </c>
      <c r="M148" s="62">
        <f t="shared" si="316"/>
        <v>0</v>
      </c>
      <c r="N148" s="62">
        <v>1</v>
      </c>
      <c r="O148" s="7">
        <v>13.5</v>
      </c>
      <c r="P148" s="62">
        <f t="shared" si="317"/>
        <v>0</v>
      </c>
      <c r="Q148" s="62">
        <v>1</v>
      </c>
      <c r="R148" s="4">
        <f t="shared" si="318"/>
        <v>6.791666666666667</v>
      </c>
      <c r="S148" s="63">
        <f t="shared" si="319"/>
        <v>0</v>
      </c>
      <c r="T148" s="63">
        <f t="shared" si="320"/>
        <v>3</v>
      </c>
      <c r="U148" s="63">
        <f t="shared" si="321"/>
        <v>1</v>
      </c>
      <c r="V148" s="7">
        <v>12.75</v>
      </c>
      <c r="W148" s="62">
        <f t="shared" si="322"/>
        <v>0</v>
      </c>
      <c r="X148" s="62">
        <v>1</v>
      </c>
      <c r="Y148" s="10">
        <v>15.25</v>
      </c>
      <c r="Z148" s="62">
        <f t="shared" si="323"/>
        <v>0</v>
      </c>
      <c r="AA148" s="62">
        <v>1</v>
      </c>
      <c r="AB148" s="4">
        <f t="shared" si="324"/>
        <v>7</v>
      </c>
      <c r="AC148" s="64">
        <f t="shared" si="325"/>
        <v>0</v>
      </c>
      <c r="AD148" s="64">
        <f t="shared" si="326"/>
        <v>2</v>
      </c>
      <c r="AE148" s="64">
        <f t="shared" si="327"/>
        <v>1</v>
      </c>
      <c r="AF148" s="7">
        <v>11.25</v>
      </c>
      <c r="AG148" s="62">
        <f t="shared" si="328"/>
        <v>2</v>
      </c>
      <c r="AH148" s="62">
        <v>1</v>
      </c>
      <c r="AI148" s="4">
        <f t="shared" si="329"/>
        <v>11.25</v>
      </c>
      <c r="AJ148" s="64">
        <f t="shared" si="330"/>
        <v>2</v>
      </c>
      <c r="AK148" s="64">
        <f t="shared" si="331"/>
        <v>1</v>
      </c>
      <c r="AL148" s="64">
        <f t="shared" si="332"/>
        <v>1</v>
      </c>
      <c r="AM148" s="36">
        <v>12</v>
      </c>
      <c r="AN148" s="62">
        <f t="shared" si="333"/>
        <v>1</v>
      </c>
      <c r="AO148" s="62">
        <v>1</v>
      </c>
      <c r="AP148" s="4">
        <f t="shared" si="334"/>
        <v>12</v>
      </c>
      <c r="AQ148" s="64">
        <f t="shared" si="335"/>
        <v>1</v>
      </c>
      <c r="AR148" s="64">
        <f t="shared" si="336"/>
        <v>1</v>
      </c>
      <c r="AS148" s="64">
        <f t="shared" si="337"/>
        <v>1</v>
      </c>
      <c r="AT148" s="191">
        <f t="shared" si="338"/>
        <v>7.666666666666667</v>
      </c>
      <c r="AU148" s="65">
        <f>IF(AY148&gt;=10,30,AQ148+AJ148+AC148+S148)</f>
        <v>3</v>
      </c>
      <c r="AV148" s="400" t="str">
        <f t="shared" si="339"/>
        <v xml:space="preserve">مؤجل (ة) </v>
      </c>
      <c r="AW148" s="59">
        <f t="shared" si="340"/>
        <v>4</v>
      </c>
      <c r="AX148" s="35" t="str">
        <f t="shared" si="341"/>
        <v xml:space="preserve">1 </v>
      </c>
      <c r="AY148" s="263">
        <f t="shared" si="342"/>
        <v>8.5833333333333339</v>
      </c>
      <c r="AZ148" s="262" t="str">
        <f t="shared" si="343"/>
        <v xml:space="preserve">مؤجل (ة) </v>
      </c>
      <c r="BA148" s="37" t="s">
        <v>63</v>
      </c>
      <c r="BB148" s="12"/>
      <c r="BC148" s="49">
        <v>22</v>
      </c>
      <c r="BD148" s="23" t="str">
        <f t="shared" si="344"/>
        <v xml:space="preserve">فار </v>
      </c>
      <c r="BE148" s="23" t="str">
        <f t="shared" si="345"/>
        <v xml:space="preserve"> نور الدين</v>
      </c>
      <c r="BF148" s="214">
        <v>24</v>
      </c>
      <c r="BG148" s="207">
        <f t="shared" si="346"/>
        <v>6</v>
      </c>
      <c r="BH148" s="215">
        <v>1</v>
      </c>
      <c r="BI148" s="214">
        <v>16</v>
      </c>
      <c r="BJ148" s="207">
        <f t="shared" si="347"/>
        <v>0</v>
      </c>
      <c r="BK148" s="215">
        <v>1</v>
      </c>
      <c r="BL148" s="214">
        <v>20</v>
      </c>
      <c r="BM148" s="207">
        <f t="shared" si="348"/>
        <v>6</v>
      </c>
      <c r="BN148" s="215">
        <v>1</v>
      </c>
      <c r="BO148" s="358">
        <f t="shared" si="349"/>
        <v>10</v>
      </c>
      <c r="BP148" s="345">
        <f t="shared" si="350"/>
        <v>18</v>
      </c>
      <c r="BQ148" s="216">
        <f t="shared" si="351"/>
        <v>3</v>
      </c>
      <c r="BR148" s="216">
        <f t="shared" si="352"/>
        <v>1</v>
      </c>
      <c r="BS148" s="294">
        <v>11.5</v>
      </c>
      <c r="BT148" s="207">
        <f t="shared" si="353"/>
        <v>0</v>
      </c>
      <c r="BU148" s="215">
        <v>1</v>
      </c>
      <c r="BV148" s="214">
        <v>14</v>
      </c>
      <c r="BW148" s="211">
        <f t="shared" si="354"/>
        <v>4</v>
      </c>
      <c r="BX148" s="215">
        <v>1</v>
      </c>
      <c r="BY148" s="379">
        <f t="shared" si="355"/>
        <v>8.5</v>
      </c>
      <c r="BZ148" s="380">
        <f t="shared" si="356"/>
        <v>4</v>
      </c>
      <c r="CA148" s="216">
        <f t="shared" si="357"/>
        <v>2</v>
      </c>
      <c r="CB148" s="216">
        <f t="shared" si="358"/>
        <v>1</v>
      </c>
      <c r="CC148" s="217">
        <v>7</v>
      </c>
      <c r="CD148" s="207">
        <f t="shared" si="359"/>
        <v>0</v>
      </c>
      <c r="CE148" s="211">
        <v>1</v>
      </c>
      <c r="CF148" s="344">
        <f t="shared" si="360"/>
        <v>7</v>
      </c>
      <c r="CG148" s="345">
        <f t="shared" si="361"/>
        <v>0</v>
      </c>
      <c r="CH148" s="216">
        <f t="shared" si="362"/>
        <v>1</v>
      </c>
      <c r="CI148" s="216">
        <f t="shared" si="363"/>
        <v>1</v>
      </c>
      <c r="CJ148" s="287">
        <v>12</v>
      </c>
      <c r="CK148" s="207">
        <f t="shared" si="364"/>
        <v>1</v>
      </c>
      <c r="CL148" s="211">
        <v>1</v>
      </c>
      <c r="CM148" s="336">
        <f t="shared" si="365"/>
        <v>12</v>
      </c>
      <c r="CN148" s="337">
        <f t="shared" si="366"/>
        <v>1</v>
      </c>
      <c r="CO148" s="212">
        <f t="shared" si="367"/>
        <v>1</v>
      </c>
      <c r="CP148" s="212">
        <f t="shared" si="368"/>
        <v>1</v>
      </c>
      <c r="CQ148" s="401">
        <f t="shared" si="369"/>
        <v>9.5</v>
      </c>
      <c r="CR148" s="402">
        <f>IF(CX148&gt;=10,30,BP148+BZ148+CG148+CN148)</f>
        <v>23</v>
      </c>
      <c r="CS148" s="56" t="str">
        <f t="shared" si="370"/>
        <v xml:space="preserve">مؤجل (ة) </v>
      </c>
      <c r="CT148" s="56">
        <f t="shared" si="371"/>
        <v>7</v>
      </c>
      <c r="CU148" s="60">
        <f t="shared" si="372"/>
        <v>1</v>
      </c>
      <c r="CV148" s="231" t="str">
        <f t="shared" si="373"/>
        <v xml:space="preserve">الدورة الأولى </v>
      </c>
      <c r="CW148" s="34" t="s">
        <v>63</v>
      </c>
      <c r="CX148" s="416">
        <f>(CQ148+AT148)/2</f>
        <v>8.5833333333333339</v>
      </c>
      <c r="CY148" s="65">
        <f>IF(CX148&gt;=10,60,CR148+AU148)</f>
        <v>26</v>
      </c>
      <c r="CZ148" s="22" t="s">
        <v>63</v>
      </c>
      <c r="DA148" s="472" t="str">
        <f t="shared" si="374"/>
        <v xml:space="preserve">مؤجل (ة) </v>
      </c>
    </row>
    <row r="149" spans="1:105" s="45" customFormat="1" ht="14.1" customHeight="1">
      <c r="B149" s="47">
        <v>24</v>
      </c>
      <c r="C149" s="66" t="s">
        <v>280</v>
      </c>
      <c r="D149" s="66" t="s">
        <v>281</v>
      </c>
      <c r="E149" s="152"/>
      <c r="F149" s="123">
        <v>23</v>
      </c>
      <c r="G149" s="24" t="str">
        <f t="shared" si="313"/>
        <v>لحمانص</v>
      </c>
      <c r="H149" s="24" t="str">
        <f t="shared" si="314"/>
        <v>دليلة</v>
      </c>
      <c r="I149" s="9">
        <v>16.5</v>
      </c>
      <c r="J149" s="62">
        <f t="shared" si="315"/>
        <v>0</v>
      </c>
      <c r="K149" s="62">
        <v>1</v>
      </c>
      <c r="L149" s="14">
        <v>24</v>
      </c>
      <c r="M149" s="62">
        <f t="shared" si="316"/>
        <v>0</v>
      </c>
      <c r="N149" s="62">
        <v>1</v>
      </c>
      <c r="O149" s="7">
        <v>23.5</v>
      </c>
      <c r="P149" s="62">
        <f t="shared" si="317"/>
        <v>6</v>
      </c>
      <c r="Q149" s="62">
        <v>1</v>
      </c>
      <c r="R149" s="4">
        <f t="shared" si="318"/>
        <v>10.666666666666666</v>
      </c>
      <c r="S149" s="63">
        <f t="shared" si="319"/>
        <v>18</v>
      </c>
      <c r="T149" s="63">
        <f t="shared" si="320"/>
        <v>3</v>
      </c>
      <c r="U149" s="63">
        <f t="shared" si="321"/>
        <v>1</v>
      </c>
      <c r="V149" s="7">
        <v>24</v>
      </c>
      <c r="W149" s="62">
        <f t="shared" si="322"/>
        <v>5</v>
      </c>
      <c r="X149" s="62">
        <v>1</v>
      </c>
      <c r="Y149" s="10">
        <v>22.5</v>
      </c>
      <c r="Z149" s="62">
        <f t="shared" si="323"/>
        <v>4</v>
      </c>
      <c r="AA149" s="62">
        <v>1</v>
      </c>
      <c r="AB149" s="4">
        <f t="shared" si="324"/>
        <v>11.625</v>
      </c>
      <c r="AC149" s="64">
        <f t="shared" si="325"/>
        <v>9</v>
      </c>
      <c r="AD149" s="64">
        <f t="shared" si="326"/>
        <v>2</v>
      </c>
      <c r="AE149" s="64">
        <f t="shared" si="327"/>
        <v>1</v>
      </c>
      <c r="AF149" s="7">
        <v>11.5</v>
      </c>
      <c r="AG149" s="62">
        <f t="shared" si="328"/>
        <v>2</v>
      </c>
      <c r="AH149" s="62">
        <v>1</v>
      </c>
      <c r="AI149" s="4">
        <f t="shared" si="329"/>
        <v>11.5</v>
      </c>
      <c r="AJ149" s="64">
        <f t="shared" si="330"/>
        <v>2</v>
      </c>
      <c r="AK149" s="64">
        <f t="shared" si="331"/>
        <v>1</v>
      </c>
      <c r="AL149" s="64">
        <f t="shared" si="332"/>
        <v>1</v>
      </c>
      <c r="AM149" s="128">
        <v>10.5</v>
      </c>
      <c r="AN149" s="62">
        <f t="shared" si="333"/>
        <v>1</v>
      </c>
      <c r="AO149" s="62">
        <v>1</v>
      </c>
      <c r="AP149" s="4">
        <f t="shared" si="334"/>
        <v>10.5</v>
      </c>
      <c r="AQ149" s="64">
        <f t="shared" si="335"/>
        <v>1</v>
      </c>
      <c r="AR149" s="64">
        <f t="shared" si="336"/>
        <v>1</v>
      </c>
      <c r="AS149" s="64">
        <f t="shared" si="337"/>
        <v>1</v>
      </c>
      <c r="AT149" s="463">
        <f t="shared" si="338"/>
        <v>11.041666666666666</v>
      </c>
      <c r="AU149" s="65">
        <f>IF(AY149&gt;=10,30,AQ149+AJ149+AC149+S149)</f>
        <v>30</v>
      </c>
      <c r="AV149" s="400" t="str">
        <f t="shared" si="339"/>
        <v xml:space="preserve">ناجح  (ة)  </v>
      </c>
      <c r="AW149" s="59">
        <f t="shared" si="340"/>
        <v>4</v>
      </c>
      <c r="AX149" s="125" t="str">
        <f t="shared" si="341"/>
        <v xml:space="preserve">1 </v>
      </c>
      <c r="AY149" s="263">
        <f t="shared" si="342"/>
        <v>12.350378787878787</v>
      </c>
      <c r="AZ149" s="262" t="str">
        <f t="shared" si="343"/>
        <v xml:space="preserve">ناجح  (ة)  </v>
      </c>
      <c r="BA149" s="126" t="s">
        <v>63</v>
      </c>
      <c r="BB149" s="12"/>
      <c r="BC149" s="49">
        <v>22</v>
      </c>
      <c r="BD149" s="124" t="str">
        <f t="shared" si="344"/>
        <v>لحمانص</v>
      </c>
      <c r="BE149" s="124" t="str">
        <f t="shared" si="345"/>
        <v>دليلة</v>
      </c>
      <c r="BF149" s="214">
        <v>25.5</v>
      </c>
      <c r="BG149" s="207">
        <f t="shared" si="346"/>
        <v>6</v>
      </c>
      <c r="BH149" s="215">
        <v>1</v>
      </c>
      <c r="BI149" s="214">
        <v>21</v>
      </c>
      <c r="BJ149" s="207">
        <f t="shared" si="347"/>
        <v>6</v>
      </c>
      <c r="BK149" s="215">
        <v>1</v>
      </c>
      <c r="BL149" s="214">
        <v>23</v>
      </c>
      <c r="BM149" s="207">
        <f t="shared" si="348"/>
        <v>6</v>
      </c>
      <c r="BN149" s="215">
        <v>1</v>
      </c>
      <c r="BO149" s="358">
        <f t="shared" si="349"/>
        <v>11.583333333333334</v>
      </c>
      <c r="BP149" s="345">
        <f t="shared" si="350"/>
        <v>18</v>
      </c>
      <c r="BQ149" s="216">
        <f t="shared" si="351"/>
        <v>3</v>
      </c>
      <c r="BR149" s="216">
        <f t="shared" si="352"/>
        <v>1</v>
      </c>
      <c r="BS149" s="294">
        <v>33.5</v>
      </c>
      <c r="BT149" s="207">
        <f t="shared" si="353"/>
        <v>5</v>
      </c>
      <c r="BU149" s="215">
        <v>1</v>
      </c>
      <c r="BV149" s="214">
        <v>15.5</v>
      </c>
      <c r="BW149" s="211">
        <f t="shared" si="354"/>
        <v>4</v>
      </c>
      <c r="BX149" s="215">
        <v>1</v>
      </c>
      <c r="BY149" s="379">
        <f t="shared" si="355"/>
        <v>16.333333333333332</v>
      </c>
      <c r="BZ149" s="380">
        <f t="shared" si="356"/>
        <v>9</v>
      </c>
      <c r="CA149" s="216">
        <f t="shared" si="357"/>
        <v>2</v>
      </c>
      <c r="CB149" s="216">
        <f t="shared" si="358"/>
        <v>1</v>
      </c>
      <c r="CC149" s="217">
        <v>16.5</v>
      </c>
      <c r="CD149" s="207">
        <f t="shared" si="359"/>
        <v>2</v>
      </c>
      <c r="CE149" s="211">
        <v>1</v>
      </c>
      <c r="CF149" s="344">
        <f t="shared" si="360"/>
        <v>16.5</v>
      </c>
      <c r="CG149" s="345">
        <f t="shared" si="361"/>
        <v>2</v>
      </c>
      <c r="CH149" s="216">
        <f t="shared" si="362"/>
        <v>1</v>
      </c>
      <c r="CI149" s="216">
        <f t="shared" si="363"/>
        <v>1</v>
      </c>
      <c r="CJ149" s="287">
        <v>15.25</v>
      </c>
      <c r="CK149" s="207">
        <f t="shared" si="364"/>
        <v>1</v>
      </c>
      <c r="CL149" s="211">
        <v>1</v>
      </c>
      <c r="CM149" s="336">
        <f t="shared" si="365"/>
        <v>15.25</v>
      </c>
      <c r="CN149" s="337">
        <f t="shared" si="366"/>
        <v>1</v>
      </c>
      <c r="CO149" s="212">
        <f t="shared" si="367"/>
        <v>1</v>
      </c>
      <c r="CP149" s="212">
        <f t="shared" si="368"/>
        <v>1</v>
      </c>
      <c r="CQ149" s="357">
        <f t="shared" si="369"/>
        <v>13.659090909090908</v>
      </c>
      <c r="CR149" s="402">
        <f>IF(CX149&gt;=10,30,BP149+BZ149+CG149+CN149)</f>
        <v>30</v>
      </c>
      <c r="CS149" s="56" t="str">
        <f t="shared" si="370"/>
        <v xml:space="preserve">ناجح(ة)  </v>
      </c>
      <c r="CT149" s="56">
        <f t="shared" si="371"/>
        <v>7</v>
      </c>
      <c r="CU149" s="60">
        <f t="shared" si="372"/>
        <v>1</v>
      </c>
      <c r="CV149" s="231" t="str">
        <f t="shared" si="373"/>
        <v xml:space="preserve">الدورة الأولى </v>
      </c>
      <c r="CW149" s="34" t="s">
        <v>63</v>
      </c>
      <c r="CX149" s="416">
        <f>(CQ149+AT149)/2</f>
        <v>12.350378787878787</v>
      </c>
      <c r="CY149" s="65">
        <f>IF(CX149&gt;=10,60,CR149+AU149)</f>
        <v>60</v>
      </c>
      <c r="CZ149" s="125" t="s">
        <v>63</v>
      </c>
      <c r="DA149" s="472" t="str">
        <f t="shared" si="374"/>
        <v xml:space="preserve">ناجح(ة)  </v>
      </c>
    </row>
    <row r="150" spans="1:105" s="20" customFormat="1" ht="14.1" customHeight="1">
      <c r="B150" s="27">
        <v>25</v>
      </c>
      <c r="C150" s="132" t="s">
        <v>229</v>
      </c>
      <c r="D150" s="132" t="s">
        <v>230</v>
      </c>
      <c r="E150" s="152"/>
      <c r="F150" s="123">
        <v>24</v>
      </c>
      <c r="G150" s="24" t="str">
        <f t="shared" si="313"/>
        <v>لصلع</v>
      </c>
      <c r="H150" s="24" t="str">
        <f t="shared" si="314"/>
        <v>إسمهان</v>
      </c>
      <c r="I150" s="9">
        <v>23</v>
      </c>
      <c r="J150" s="62">
        <f t="shared" si="315"/>
        <v>6</v>
      </c>
      <c r="K150" s="62">
        <v>1</v>
      </c>
      <c r="L150" s="14">
        <v>18.5</v>
      </c>
      <c r="M150" s="62">
        <f t="shared" si="316"/>
        <v>0</v>
      </c>
      <c r="N150" s="62">
        <v>1</v>
      </c>
      <c r="O150" s="7">
        <v>21</v>
      </c>
      <c r="P150" s="62">
        <f t="shared" si="317"/>
        <v>6</v>
      </c>
      <c r="Q150" s="62">
        <v>1</v>
      </c>
      <c r="R150" s="4">
        <f t="shared" si="318"/>
        <v>10.416666666666666</v>
      </c>
      <c r="S150" s="63">
        <f t="shared" si="319"/>
        <v>18</v>
      </c>
      <c r="T150" s="63">
        <f t="shared" si="320"/>
        <v>3</v>
      </c>
      <c r="U150" s="63">
        <f t="shared" si="321"/>
        <v>1</v>
      </c>
      <c r="V150" s="7">
        <v>20</v>
      </c>
      <c r="W150" s="62">
        <f t="shared" si="322"/>
        <v>5</v>
      </c>
      <c r="X150" s="62">
        <v>1</v>
      </c>
      <c r="Y150" s="10">
        <v>24</v>
      </c>
      <c r="Z150" s="62">
        <f t="shared" si="323"/>
        <v>4</v>
      </c>
      <c r="AA150" s="62">
        <v>1</v>
      </c>
      <c r="AB150" s="4">
        <f t="shared" si="324"/>
        <v>11</v>
      </c>
      <c r="AC150" s="64">
        <f t="shared" si="325"/>
        <v>9</v>
      </c>
      <c r="AD150" s="64">
        <f t="shared" si="326"/>
        <v>2</v>
      </c>
      <c r="AE150" s="64">
        <f t="shared" si="327"/>
        <v>1</v>
      </c>
      <c r="AF150" s="7">
        <v>11.25</v>
      </c>
      <c r="AG150" s="62">
        <f t="shared" si="328"/>
        <v>2</v>
      </c>
      <c r="AH150" s="62">
        <v>1</v>
      </c>
      <c r="AI150" s="4">
        <f t="shared" si="329"/>
        <v>11.25</v>
      </c>
      <c r="AJ150" s="64">
        <f t="shared" si="330"/>
        <v>2</v>
      </c>
      <c r="AK150" s="64">
        <f t="shared" si="331"/>
        <v>1</v>
      </c>
      <c r="AL150" s="64">
        <f t="shared" si="332"/>
        <v>1</v>
      </c>
      <c r="AM150" s="36">
        <v>11</v>
      </c>
      <c r="AN150" s="62">
        <f t="shared" si="333"/>
        <v>1</v>
      </c>
      <c r="AO150" s="62">
        <v>1</v>
      </c>
      <c r="AP150" s="4">
        <f t="shared" si="334"/>
        <v>11</v>
      </c>
      <c r="AQ150" s="64">
        <f t="shared" si="335"/>
        <v>1</v>
      </c>
      <c r="AR150" s="64">
        <f t="shared" si="336"/>
        <v>1</v>
      </c>
      <c r="AS150" s="64">
        <f t="shared" si="337"/>
        <v>1</v>
      </c>
      <c r="AT150" s="463">
        <f t="shared" si="338"/>
        <v>10.729166666666666</v>
      </c>
      <c r="AU150" s="65">
        <f>IF(AY150&gt;=10,30,AQ150+AJ150+AC150+S150)</f>
        <v>30</v>
      </c>
      <c r="AV150" s="400" t="str">
        <f t="shared" si="339"/>
        <v xml:space="preserve">ناجح  (ة)  </v>
      </c>
      <c r="AW150" s="59">
        <f t="shared" si="340"/>
        <v>4</v>
      </c>
      <c r="AX150" s="35" t="str">
        <f t="shared" si="341"/>
        <v xml:space="preserve">1 </v>
      </c>
      <c r="AY150" s="263">
        <f t="shared" si="342"/>
        <v>12.233674242424243</v>
      </c>
      <c r="AZ150" s="262" t="str">
        <f t="shared" si="343"/>
        <v xml:space="preserve">ناجح  (ة)  </v>
      </c>
      <c r="BA150" s="37" t="s">
        <v>63</v>
      </c>
      <c r="BB150" s="12"/>
      <c r="BC150" s="48">
        <v>23</v>
      </c>
      <c r="BD150" s="23" t="str">
        <f t="shared" si="344"/>
        <v>لصلع</v>
      </c>
      <c r="BE150" s="23" t="str">
        <f t="shared" si="345"/>
        <v>إسمهان</v>
      </c>
      <c r="BF150" s="214">
        <v>25.5</v>
      </c>
      <c r="BG150" s="207">
        <f t="shared" si="346"/>
        <v>6</v>
      </c>
      <c r="BH150" s="215">
        <v>1</v>
      </c>
      <c r="BI150" s="214">
        <v>26</v>
      </c>
      <c r="BJ150" s="207">
        <f t="shared" si="347"/>
        <v>6</v>
      </c>
      <c r="BK150" s="215">
        <v>1</v>
      </c>
      <c r="BL150" s="214">
        <v>30.75</v>
      </c>
      <c r="BM150" s="207">
        <f t="shared" si="348"/>
        <v>6</v>
      </c>
      <c r="BN150" s="215">
        <v>1</v>
      </c>
      <c r="BO150" s="358">
        <f t="shared" si="349"/>
        <v>13.708333333333334</v>
      </c>
      <c r="BP150" s="345">
        <f t="shared" si="350"/>
        <v>18</v>
      </c>
      <c r="BQ150" s="216">
        <f t="shared" si="351"/>
        <v>3</v>
      </c>
      <c r="BR150" s="216">
        <f t="shared" si="352"/>
        <v>1</v>
      </c>
      <c r="BS150" s="294">
        <v>26.5</v>
      </c>
      <c r="BT150" s="207">
        <f t="shared" si="353"/>
        <v>5</v>
      </c>
      <c r="BU150" s="215">
        <v>1</v>
      </c>
      <c r="BV150" s="214">
        <v>15.5</v>
      </c>
      <c r="BW150" s="211">
        <f t="shared" si="354"/>
        <v>4</v>
      </c>
      <c r="BX150" s="215">
        <v>1</v>
      </c>
      <c r="BY150" s="379">
        <f t="shared" si="355"/>
        <v>14</v>
      </c>
      <c r="BZ150" s="380">
        <f t="shared" si="356"/>
        <v>9</v>
      </c>
      <c r="CA150" s="216">
        <f t="shared" si="357"/>
        <v>2</v>
      </c>
      <c r="CB150" s="216">
        <f t="shared" si="358"/>
        <v>1</v>
      </c>
      <c r="CC150" s="217">
        <v>12.75</v>
      </c>
      <c r="CD150" s="207">
        <f t="shared" si="359"/>
        <v>2</v>
      </c>
      <c r="CE150" s="211">
        <v>1</v>
      </c>
      <c r="CF150" s="344">
        <f t="shared" si="360"/>
        <v>12.75</v>
      </c>
      <c r="CG150" s="345">
        <f t="shared" si="361"/>
        <v>2</v>
      </c>
      <c r="CH150" s="216">
        <f t="shared" si="362"/>
        <v>1</v>
      </c>
      <c r="CI150" s="216">
        <f t="shared" si="363"/>
        <v>1</v>
      </c>
      <c r="CJ150" s="287">
        <v>14.12</v>
      </c>
      <c r="CK150" s="207">
        <f t="shared" si="364"/>
        <v>1</v>
      </c>
      <c r="CL150" s="211">
        <v>1</v>
      </c>
      <c r="CM150" s="336">
        <f t="shared" si="365"/>
        <v>14.12</v>
      </c>
      <c r="CN150" s="337">
        <f t="shared" si="366"/>
        <v>1</v>
      </c>
      <c r="CO150" s="212">
        <f t="shared" si="367"/>
        <v>1</v>
      </c>
      <c r="CP150" s="212">
        <f t="shared" si="368"/>
        <v>1</v>
      </c>
      <c r="CQ150" s="357">
        <f t="shared" si="369"/>
        <v>13.738181818181818</v>
      </c>
      <c r="CR150" s="402">
        <f>IF(CX150&gt;=10,30,BP150+BZ150+CG150+CN150)</f>
        <v>30</v>
      </c>
      <c r="CS150" s="56" t="str">
        <f t="shared" si="370"/>
        <v xml:space="preserve">ناجح(ة)  </v>
      </c>
      <c r="CT150" s="56">
        <f t="shared" si="371"/>
        <v>7</v>
      </c>
      <c r="CU150" s="60">
        <f t="shared" si="372"/>
        <v>1</v>
      </c>
      <c r="CV150" s="231" t="str">
        <f t="shared" si="373"/>
        <v xml:space="preserve">الدورة الأولى </v>
      </c>
      <c r="CW150" s="34" t="s">
        <v>63</v>
      </c>
      <c r="CX150" s="416">
        <f>(CQ150+AT150)/2</f>
        <v>12.233674242424243</v>
      </c>
      <c r="CY150" s="65">
        <f>IF(CX150&gt;=10,60,CR150+AU150)</f>
        <v>60</v>
      </c>
      <c r="CZ150" s="22" t="s">
        <v>63</v>
      </c>
      <c r="DA150" s="472" t="str">
        <f t="shared" si="374"/>
        <v xml:space="preserve">ناجح(ة)  </v>
      </c>
    </row>
    <row r="151" spans="1:105" s="20" customFormat="1" ht="14.1" customHeight="1">
      <c r="A151" s="1"/>
      <c r="B151" s="47">
        <v>26</v>
      </c>
      <c r="C151" s="66" t="s">
        <v>231</v>
      </c>
      <c r="D151" s="66" t="s">
        <v>232</v>
      </c>
      <c r="E151" s="152"/>
      <c r="F151" s="123">
        <v>25</v>
      </c>
      <c r="G151" s="24" t="str">
        <f t="shared" si="313"/>
        <v xml:space="preserve">لوصيفي </v>
      </c>
      <c r="H151" s="24" t="str">
        <f t="shared" si="314"/>
        <v>بلال محمد الصالح</v>
      </c>
      <c r="I151" s="9">
        <v>20</v>
      </c>
      <c r="J151" s="62">
        <f t="shared" si="315"/>
        <v>6</v>
      </c>
      <c r="K151" s="62">
        <v>1</v>
      </c>
      <c r="L151" s="14">
        <v>15.5</v>
      </c>
      <c r="M151" s="62">
        <f t="shared" si="316"/>
        <v>0</v>
      </c>
      <c r="N151" s="62">
        <v>1</v>
      </c>
      <c r="O151" s="7">
        <v>22</v>
      </c>
      <c r="P151" s="62">
        <f t="shared" si="317"/>
        <v>6</v>
      </c>
      <c r="Q151" s="62">
        <v>1</v>
      </c>
      <c r="R151" s="4">
        <f t="shared" si="318"/>
        <v>9.5833333333333339</v>
      </c>
      <c r="S151" s="63">
        <f t="shared" si="319"/>
        <v>12</v>
      </c>
      <c r="T151" s="63">
        <f t="shared" si="320"/>
        <v>3</v>
      </c>
      <c r="U151" s="63">
        <f t="shared" si="321"/>
        <v>1</v>
      </c>
      <c r="V151" s="7">
        <v>25</v>
      </c>
      <c r="W151" s="62">
        <f t="shared" si="322"/>
        <v>5</v>
      </c>
      <c r="X151" s="62">
        <v>1</v>
      </c>
      <c r="Y151" s="10">
        <v>20</v>
      </c>
      <c r="Z151" s="62">
        <f t="shared" si="323"/>
        <v>4</v>
      </c>
      <c r="AA151" s="62">
        <v>1</v>
      </c>
      <c r="AB151" s="4">
        <f t="shared" si="324"/>
        <v>11.25</v>
      </c>
      <c r="AC151" s="64">
        <f t="shared" si="325"/>
        <v>9</v>
      </c>
      <c r="AD151" s="64">
        <f t="shared" si="326"/>
        <v>2</v>
      </c>
      <c r="AE151" s="64">
        <f t="shared" si="327"/>
        <v>1</v>
      </c>
      <c r="AF151" s="7">
        <v>13.25</v>
      </c>
      <c r="AG151" s="62">
        <f t="shared" si="328"/>
        <v>2</v>
      </c>
      <c r="AH151" s="62">
        <v>1</v>
      </c>
      <c r="AI151" s="4">
        <f t="shared" si="329"/>
        <v>13.25</v>
      </c>
      <c r="AJ151" s="64">
        <f t="shared" si="330"/>
        <v>2</v>
      </c>
      <c r="AK151" s="64">
        <f t="shared" si="331"/>
        <v>1</v>
      </c>
      <c r="AL151" s="64">
        <f t="shared" si="332"/>
        <v>1</v>
      </c>
      <c r="AM151" s="36">
        <v>13</v>
      </c>
      <c r="AN151" s="62">
        <f t="shared" si="333"/>
        <v>1</v>
      </c>
      <c r="AO151" s="62">
        <v>1</v>
      </c>
      <c r="AP151" s="4">
        <f t="shared" si="334"/>
        <v>13</v>
      </c>
      <c r="AQ151" s="64">
        <f t="shared" si="335"/>
        <v>1</v>
      </c>
      <c r="AR151" s="64">
        <f t="shared" si="336"/>
        <v>1</v>
      </c>
      <c r="AS151" s="64">
        <f t="shared" si="337"/>
        <v>1</v>
      </c>
      <c r="AT151" s="191">
        <f t="shared" si="338"/>
        <v>10.729166666666666</v>
      </c>
      <c r="AU151" s="65">
        <f>IF(AY151&gt;=10,30,AQ151+AJ151+AC151+S151)</f>
        <v>30</v>
      </c>
      <c r="AV151" s="400" t="str">
        <f t="shared" si="339"/>
        <v xml:space="preserve">ناجح  (ة)  </v>
      </c>
      <c r="AW151" s="59">
        <f t="shared" si="340"/>
        <v>4</v>
      </c>
      <c r="AX151" s="35" t="str">
        <f t="shared" si="341"/>
        <v xml:space="preserve">1 </v>
      </c>
      <c r="AY151" s="263">
        <f t="shared" si="342"/>
        <v>11.773674242424242</v>
      </c>
      <c r="AZ151" s="262" t="str">
        <f t="shared" si="343"/>
        <v xml:space="preserve">ناجح  (ة)  </v>
      </c>
      <c r="BA151" s="37" t="s">
        <v>63</v>
      </c>
      <c r="BB151" s="12"/>
      <c r="BC151" s="49">
        <v>24</v>
      </c>
      <c r="BD151" s="23" t="str">
        <f t="shared" si="344"/>
        <v xml:space="preserve">لوصيفي </v>
      </c>
      <c r="BE151" s="23" t="str">
        <f t="shared" si="345"/>
        <v>بلال محمد الصالح</v>
      </c>
      <c r="BF151" s="214">
        <v>25.5</v>
      </c>
      <c r="BG151" s="207">
        <f t="shared" si="346"/>
        <v>6</v>
      </c>
      <c r="BH151" s="215">
        <v>1</v>
      </c>
      <c r="BI151" s="214">
        <v>22</v>
      </c>
      <c r="BJ151" s="207">
        <f t="shared" si="347"/>
        <v>6</v>
      </c>
      <c r="BK151" s="215">
        <v>1</v>
      </c>
      <c r="BL151" s="214">
        <v>30.75</v>
      </c>
      <c r="BM151" s="207">
        <f t="shared" si="348"/>
        <v>6</v>
      </c>
      <c r="BN151" s="215">
        <v>1</v>
      </c>
      <c r="BO151" s="358">
        <f t="shared" si="349"/>
        <v>13.041666666666666</v>
      </c>
      <c r="BP151" s="345">
        <f t="shared" si="350"/>
        <v>18</v>
      </c>
      <c r="BQ151" s="216">
        <f t="shared" si="351"/>
        <v>3</v>
      </c>
      <c r="BR151" s="216">
        <f t="shared" si="352"/>
        <v>1</v>
      </c>
      <c r="BS151" s="294">
        <v>22.5</v>
      </c>
      <c r="BT151" s="207">
        <f t="shared" si="353"/>
        <v>5</v>
      </c>
      <c r="BU151" s="215">
        <v>1</v>
      </c>
      <c r="BV151" s="214">
        <v>16</v>
      </c>
      <c r="BW151" s="211">
        <f t="shared" si="354"/>
        <v>4</v>
      </c>
      <c r="BX151" s="215">
        <v>1</v>
      </c>
      <c r="BY151" s="379">
        <f t="shared" si="355"/>
        <v>12.833333333333334</v>
      </c>
      <c r="BZ151" s="380">
        <f t="shared" si="356"/>
        <v>9</v>
      </c>
      <c r="CA151" s="216">
        <f t="shared" si="357"/>
        <v>2</v>
      </c>
      <c r="CB151" s="216">
        <f t="shared" si="358"/>
        <v>1</v>
      </c>
      <c r="CC151" s="217">
        <v>8.5</v>
      </c>
      <c r="CD151" s="207">
        <f t="shared" si="359"/>
        <v>0</v>
      </c>
      <c r="CE151" s="211">
        <v>1</v>
      </c>
      <c r="CF151" s="344">
        <f t="shared" si="360"/>
        <v>8.5</v>
      </c>
      <c r="CG151" s="345">
        <f t="shared" si="361"/>
        <v>0</v>
      </c>
      <c r="CH151" s="216">
        <f t="shared" si="362"/>
        <v>1</v>
      </c>
      <c r="CI151" s="216">
        <f t="shared" si="363"/>
        <v>1</v>
      </c>
      <c r="CJ151" s="287">
        <v>15.75</v>
      </c>
      <c r="CK151" s="207">
        <f t="shared" si="364"/>
        <v>1</v>
      </c>
      <c r="CL151" s="211">
        <v>1</v>
      </c>
      <c r="CM151" s="336">
        <f t="shared" si="365"/>
        <v>15.75</v>
      </c>
      <c r="CN151" s="337">
        <f t="shared" si="366"/>
        <v>1</v>
      </c>
      <c r="CO151" s="212">
        <f t="shared" si="367"/>
        <v>1</v>
      </c>
      <c r="CP151" s="212">
        <f t="shared" si="368"/>
        <v>1</v>
      </c>
      <c r="CQ151" s="401">
        <f t="shared" si="369"/>
        <v>12.818181818181818</v>
      </c>
      <c r="CR151" s="402">
        <f>IF(CX151&gt;=10,30,BP151+BZ151+CG151+CN151)</f>
        <v>30</v>
      </c>
      <c r="CS151" s="56" t="str">
        <f t="shared" si="370"/>
        <v xml:space="preserve">ناجح(ة)  </v>
      </c>
      <c r="CT151" s="56">
        <f t="shared" si="371"/>
        <v>7</v>
      </c>
      <c r="CU151" s="60">
        <f t="shared" si="372"/>
        <v>1</v>
      </c>
      <c r="CV151" s="231" t="str">
        <f t="shared" si="373"/>
        <v xml:space="preserve">الدورة الأولى </v>
      </c>
      <c r="CW151" s="34" t="s">
        <v>63</v>
      </c>
      <c r="CX151" s="416">
        <f>(CQ151+AT151)/2</f>
        <v>11.773674242424242</v>
      </c>
      <c r="CY151" s="65">
        <f>IF(CX151&gt;=10,60,CR151+AU151)</f>
        <v>60</v>
      </c>
      <c r="CZ151" s="22" t="s">
        <v>63</v>
      </c>
      <c r="DA151" s="472" t="str">
        <f t="shared" si="374"/>
        <v xml:space="preserve">ناجح(ة)  </v>
      </c>
    </row>
    <row r="152" spans="1:105" s="20" customFormat="1" ht="14.1" customHeight="1">
      <c r="A152" s="1"/>
      <c r="B152" s="27">
        <v>27</v>
      </c>
      <c r="C152" s="66" t="s">
        <v>233</v>
      </c>
      <c r="D152" s="66" t="s">
        <v>234</v>
      </c>
      <c r="E152" s="152"/>
      <c r="F152" s="123">
        <v>26</v>
      </c>
      <c r="G152" s="24" t="str">
        <f t="shared" si="313"/>
        <v xml:space="preserve">مازوني </v>
      </c>
      <c r="H152" s="24" t="str">
        <f t="shared" si="314"/>
        <v xml:space="preserve"> عمار</v>
      </c>
      <c r="I152" s="182"/>
      <c r="J152" s="183">
        <f t="shared" si="315"/>
        <v>0</v>
      </c>
      <c r="K152" s="183">
        <v>1</v>
      </c>
      <c r="L152" s="184"/>
      <c r="M152" s="183">
        <f t="shared" si="316"/>
        <v>0</v>
      </c>
      <c r="N152" s="183">
        <v>1</v>
      </c>
      <c r="O152" s="176"/>
      <c r="P152" s="183">
        <f t="shared" si="317"/>
        <v>0</v>
      </c>
      <c r="Q152" s="183">
        <v>1</v>
      </c>
      <c r="R152" s="176">
        <f t="shared" si="318"/>
        <v>0</v>
      </c>
      <c r="S152" s="185">
        <f t="shared" si="319"/>
        <v>0</v>
      </c>
      <c r="T152" s="185">
        <f t="shared" si="320"/>
        <v>3</v>
      </c>
      <c r="U152" s="185">
        <f t="shared" si="321"/>
        <v>1</v>
      </c>
      <c r="V152" s="176">
        <v>0</v>
      </c>
      <c r="W152" s="183">
        <f t="shared" si="322"/>
        <v>0</v>
      </c>
      <c r="X152" s="183">
        <v>1</v>
      </c>
      <c r="Y152" s="187"/>
      <c r="Z152" s="183">
        <f t="shared" si="323"/>
        <v>0</v>
      </c>
      <c r="AA152" s="183">
        <v>1</v>
      </c>
      <c r="AB152" s="176">
        <f t="shared" si="324"/>
        <v>0</v>
      </c>
      <c r="AC152" s="183">
        <f t="shared" si="325"/>
        <v>0</v>
      </c>
      <c r="AD152" s="183">
        <f t="shared" si="326"/>
        <v>2</v>
      </c>
      <c r="AE152" s="183">
        <f t="shared" si="327"/>
        <v>1</v>
      </c>
      <c r="AF152" s="176"/>
      <c r="AG152" s="183">
        <f t="shared" si="328"/>
        <v>0</v>
      </c>
      <c r="AH152" s="183">
        <v>1</v>
      </c>
      <c r="AI152" s="176">
        <f t="shared" si="329"/>
        <v>0</v>
      </c>
      <c r="AJ152" s="183">
        <f t="shared" si="330"/>
        <v>0</v>
      </c>
      <c r="AK152" s="183">
        <f t="shared" si="331"/>
        <v>1</v>
      </c>
      <c r="AL152" s="183">
        <f t="shared" si="332"/>
        <v>1</v>
      </c>
      <c r="AM152" s="186"/>
      <c r="AN152" s="183">
        <f t="shared" si="333"/>
        <v>0</v>
      </c>
      <c r="AO152" s="183">
        <v>1</v>
      </c>
      <c r="AP152" s="176">
        <f t="shared" si="334"/>
        <v>0</v>
      </c>
      <c r="AQ152" s="183">
        <f t="shared" si="335"/>
        <v>0</v>
      </c>
      <c r="AR152" s="183">
        <f t="shared" si="336"/>
        <v>1</v>
      </c>
      <c r="AS152" s="183">
        <f t="shared" si="337"/>
        <v>1</v>
      </c>
      <c r="AT152" s="508" t="s">
        <v>309</v>
      </c>
      <c r="AU152" s="509"/>
      <c r="AV152" s="510"/>
      <c r="AW152" s="188">
        <f t="shared" si="340"/>
        <v>4</v>
      </c>
      <c r="AX152" s="189" t="str">
        <f t="shared" si="341"/>
        <v xml:space="preserve">1 </v>
      </c>
      <c r="AY152" s="534" t="s">
        <v>309</v>
      </c>
      <c r="AZ152" s="535"/>
      <c r="BA152" s="37" t="s">
        <v>63</v>
      </c>
      <c r="BB152" s="12"/>
      <c r="BC152" s="48">
        <v>25</v>
      </c>
      <c r="BD152" s="23" t="str">
        <f t="shared" si="344"/>
        <v xml:space="preserve">مازوني </v>
      </c>
      <c r="BE152" s="23" t="str">
        <f t="shared" si="345"/>
        <v xml:space="preserve"> عمار</v>
      </c>
      <c r="BF152" s="492" t="s">
        <v>314</v>
      </c>
      <c r="BG152" s="493"/>
      <c r="BH152" s="493"/>
      <c r="BI152" s="493"/>
      <c r="BJ152" s="493"/>
      <c r="BK152" s="493"/>
      <c r="BL152" s="493"/>
      <c r="BM152" s="493"/>
      <c r="BN152" s="493"/>
      <c r="BO152" s="493"/>
      <c r="BP152" s="493"/>
      <c r="BQ152" s="493"/>
      <c r="BR152" s="493"/>
      <c r="BS152" s="493"/>
      <c r="BT152" s="493"/>
      <c r="BU152" s="493"/>
      <c r="BV152" s="493"/>
      <c r="BW152" s="493"/>
      <c r="BX152" s="493"/>
      <c r="BY152" s="493"/>
      <c r="BZ152" s="493"/>
      <c r="CA152" s="493"/>
      <c r="CB152" s="493"/>
      <c r="CC152" s="493"/>
      <c r="CD152" s="493"/>
      <c r="CE152" s="493"/>
      <c r="CF152" s="493"/>
      <c r="CG152" s="493"/>
      <c r="CH152" s="493"/>
      <c r="CI152" s="493"/>
      <c r="CJ152" s="493"/>
      <c r="CK152" s="493"/>
      <c r="CL152" s="493"/>
      <c r="CM152" s="493"/>
      <c r="CN152" s="493"/>
      <c r="CO152" s="493"/>
      <c r="CP152" s="493"/>
      <c r="CQ152" s="493"/>
      <c r="CR152" s="493"/>
      <c r="CS152" s="493"/>
      <c r="CT152" s="493"/>
      <c r="CU152" s="517"/>
      <c r="CV152" s="231" t="str">
        <f t="shared" si="373"/>
        <v xml:space="preserve">الدورة الأولى </v>
      </c>
      <c r="CW152" s="34" t="s">
        <v>63</v>
      </c>
      <c r="CX152" s="508" t="s">
        <v>309</v>
      </c>
      <c r="CY152" s="509"/>
      <c r="CZ152" s="509"/>
      <c r="DA152" s="510"/>
    </row>
    <row r="153" spans="1:105" s="20" customFormat="1" ht="14.1" customHeight="1">
      <c r="B153" s="47">
        <v>28</v>
      </c>
      <c r="C153" s="132" t="s">
        <v>235</v>
      </c>
      <c r="D153" s="132" t="s">
        <v>236</v>
      </c>
      <c r="E153" s="152"/>
      <c r="F153" s="123">
        <v>27</v>
      </c>
      <c r="G153" s="24" t="str">
        <f t="shared" si="313"/>
        <v>نوادرية</v>
      </c>
      <c r="H153" s="24" t="str">
        <f t="shared" si="314"/>
        <v>وفاء</v>
      </c>
      <c r="I153" s="9">
        <v>22.5</v>
      </c>
      <c r="J153" s="62">
        <f t="shared" si="315"/>
        <v>6</v>
      </c>
      <c r="K153" s="62">
        <v>1</v>
      </c>
      <c r="L153" s="14">
        <v>23.5</v>
      </c>
      <c r="M153" s="62">
        <f t="shared" si="316"/>
        <v>0</v>
      </c>
      <c r="N153" s="62">
        <v>1</v>
      </c>
      <c r="O153" s="7">
        <v>21.5</v>
      </c>
      <c r="P153" s="62">
        <f t="shared" si="317"/>
        <v>6</v>
      </c>
      <c r="Q153" s="62">
        <v>1</v>
      </c>
      <c r="R153" s="4">
        <f t="shared" si="318"/>
        <v>11.25</v>
      </c>
      <c r="S153" s="63">
        <f t="shared" si="319"/>
        <v>18</v>
      </c>
      <c r="T153" s="63">
        <f t="shared" si="320"/>
        <v>3</v>
      </c>
      <c r="U153" s="63">
        <f t="shared" si="321"/>
        <v>1</v>
      </c>
      <c r="V153" s="7">
        <v>15</v>
      </c>
      <c r="W153" s="62">
        <f t="shared" si="322"/>
        <v>0</v>
      </c>
      <c r="X153" s="62">
        <v>1</v>
      </c>
      <c r="Y153" s="10">
        <v>21</v>
      </c>
      <c r="Z153" s="62">
        <f t="shared" si="323"/>
        <v>4</v>
      </c>
      <c r="AA153" s="62">
        <v>1</v>
      </c>
      <c r="AB153" s="4">
        <f t="shared" si="324"/>
        <v>9</v>
      </c>
      <c r="AC153" s="64">
        <f t="shared" si="325"/>
        <v>4</v>
      </c>
      <c r="AD153" s="64">
        <f t="shared" si="326"/>
        <v>2</v>
      </c>
      <c r="AE153" s="64">
        <f t="shared" si="327"/>
        <v>1</v>
      </c>
      <c r="AF153" s="7">
        <v>6</v>
      </c>
      <c r="AG153" s="62">
        <f t="shared" si="328"/>
        <v>0</v>
      </c>
      <c r="AH153" s="62">
        <v>1</v>
      </c>
      <c r="AI153" s="4">
        <f t="shared" si="329"/>
        <v>6</v>
      </c>
      <c r="AJ153" s="64">
        <f t="shared" si="330"/>
        <v>0</v>
      </c>
      <c r="AK153" s="64">
        <f t="shared" si="331"/>
        <v>1</v>
      </c>
      <c r="AL153" s="64">
        <f t="shared" si="332"/>
        <v>1</v>
      </c>
      <c r="AM153" s="36">
        <v>10.5</v>
      </c>
      <c r="AN153" s="62">
        <f t="shared" si="333"/>
        <v>1</v>
      </c>
      <c r="AO153" s="62">
        <v>1</v>
      </c>
      <c r="AP153" s="4">
        <f t="shared" si="334"/>
        <v>10.5</v>
      </c>
      <c r="AQ153" s="64">
        <f t="shared" si="335"/>
        <v>1</v>
      </c>
      <c r="AR153" s="64">
        <f t="shared" si="336"/>
        <v>1</v>
      </c>
      <c r="AS153" s="64">
        <f t="shared" si="337"/>
        <v>1</v>
      </c>
      <c r="AT153" s="463">
        <f t="shared" si="338"/>
        <v>10</v>
      </c>
      <c r="AU153" s="65">
        <f>IF(AY153&gt;=10,30,AQ153+AJ153+AC153+S153)</f>
        <v>30</v>
      </c>
      <c r="AV153" s="400" t="str">
        <f t="shared" si="339"/>
        <v xml:space="preserve">ناجح  (ة)  </v>
      </c>
      <c r="AW153" s="59">
        <f t="shared" si="340"/>
        <v>4</v>
      </c>
      <c r="AX153" s="35" t="str">
        <f t="shared" si="341"/>
        <v xml:space="preserve">1 </v>
      </c>
      <c r="AY153" s="263">
        <f t="shared" ref="AY153:AY155" si="375">(AT153+CQ153)/2</f>
        <v>10.210000000000001</v>
      </c>
      <c r="AZ153" s="262" t="str">
        <f t="shared" ref="AZ153:AZ155" si="376">IF(AY153&gt;=10,"ناجح  (ة)  ",IF(AY153&lt;10,"مؤجل (ة) "))</f>
        <v xml:space="preserve">ناجح  (ة)  </v>
      </c>
      <c r="BA153" s="37" t="s">
        <v>63</v>
      </c>
      <c r="BB153" s="12"/>
      <c r="BC153" s="48">
        <v>27</v>
      </c>
      <c r="BD153" s="23" t="str">
        <f t="shared" si="344"/>
        <v>نوادرية</v>
      </c>
      <c r="BE153" s="23" t="str">
        <f t="shared" si="345"/>
        <v>وفاء</v>
      </c>
      <c r="BF153" s="214">
        <v>26.5</v>
      </c>
      <c r="BG153" s="207">
        <f t="shared" si="346"/>
        <v>6</v>
      </c>
      <c r="BH153" s="215">
        <v>1</v>
      </c>
      <c r="BI153" s="214">
        <v>22</v>
      </c>
      <c r="BJ153" s="207">
        <f t="shared" si="347"/>
        <v>6</v>
      </c>
      <c r="BK153" s="215">
        <v>1</v>
      </c>
      <c r="BL153" s="214">
        <v>20</v>
      </c>
      <c r="BM153" s="207">
        <f t="shared" si="348"/>
        <v>6</v>
      </c>
      <c r="BN153" s="215">
        <v>1</v>
      </c>
      <c r="BO153" s="358">
        <f t="shared" si="349"/>
        <v>11.416666666666666</v>
      </c>
      <c r="BP153" s="345">
        <f t="shared" si="350"/>
        <v>18</v>
      </c>
      <c r="BQ153" s="216">
        <f t="shared" si="351"/>
        <v>3</v>
      </c>
      <c r="BR153" s="216">
        <f t="shared" si="352"/>
        <v>1</v>
      </c>
      <c r="BS153" s="294">
        <v>12</v>
      </c>
      <c r="BT153" s="207">
        <f t="shared" si="353"/>
        <v>0</v>
      </c>
      <c r="BU153" s="215">
        <v>1</v>
      </c>
      <c r="BV153" s="214">
        <v>15.5</v>
      </c>
      <c r="BW153" s="211">
        <f t="shared" si="354"/>
        <v>4</v>
      </c>
      <c r="BX153" s="215">
        <v>1</v>
      </c>
      <c r="BY153" s="379">
        <f t="shared" si="355"/>
        <v>9.1666666666666661</v>
      </c>
      <c r="BZ153" s="380">
        <f t="shared" si="356"/>
        <v>4</v>
      </c>
      <c r="CA153" s="216">
        <f t="shared" si="357"/>
        <v>2</v>
      </c>
      <c r="CB153" s="216">
        <f t="shared" si="358"/>
        <v>1</v>
      </c>
      <c r="CC153" s="217">
        <v>8</v>
      </c>
      <c r="CD153" s="207">
        <f t="shared" si="359"/>
        <v>0</v>
      </c>
      <c r="CE153" s="211">
        <v>1</v>
      </c>
      <c r="CF153" s="344">
        <f t="shared" si="360"/>
        <v>8</v>
      </c>
      <c r="CG153" s="345">
        <f t="shared" si="361"/>
        <v>0</v>
      </c>
      <c r="CH153" s="216">
        <f t="shared" si="362"/>
        <v>1</v>
      </c>
      <c r="CI153" s="216">
        <f t="shared" si="363"/>
        <v>1</v>
      </c>
      <c r="CJ153" s="287">
        <v>10.62</v>
      </c>
      <c r="CK153" s="207">
        <f t="shared" si="364"/>
        <v>1</v>
      </c>
      <c r="CL153" s="211">
        <v>1</v>
      </c>
      <c r="CM153" s="336">
        <f t="shared" si="365"/>
        <v>10.62</v>
      </c>
      <c r="CN153" s="337">
        <f t="shared" si="366"/>
        <v>1</v>
      </c>
      <c r="CO153" s="212">
        <f t="shared" si="367"/>
        <v>1</v>
      </c>
      <c r="CP153" s="212">
        <f t="shared" si="368"/>
        <v>1</v>
      </c>
      <c r="CQ153" s="357">
        <f t="shared" si="369"/>
        <v>10.42</v>
      </c>
      <c r="CR153" s="402">
        <f>IF(CX153&gt;=10,30,BP153+BZ153+CG153+CN153)</f>
        <v>30</v>
      </c>
      <c r="CS153" s="56" t="str">
        <f t="shared" si="370"/>
        <v xml:space="preserve">ناجح(ة)  </v>
      </c>
      <c r="CT153" s="56">
        <f t="shared" si="371"/>
        <v>7</v>
      </c>
      <c r="CU153" s="60">
        <f t="shared" si="372"/>
        <v>1</v>
      </c>
      <c r="CV153" s="231" t="str">
        <f t="shared" si="373"/>
        <v xml:space="preserve">الدورة الأولى </v>
      </c>
      <c r="CW153" s="34" t="s">
        <v>63</v>
      </c>
      <c r="CX153" s="416">
        <f>(CQ153+AT153)/2</f>
        <v>10.210000000000001</v>
      </c>
      <c r="CY153" s="65">
        <f>IF(CX153&gt;=10,60,CR153+AU153)</f>
        <v>60</v>
      </c>
      <c r="CZ153" s="22" t="s">
        <v>63</v>
      </c>
      <c r="DA153" s="472" t="str">
        <f t="shared" si="374"/>
        <v xml:space="preserve">ناجح(ة)  </v>
      </c>
    </row>
    <row r="154" spans="1:105" s="45" customFormat="1" ht="14.1" customHeight="1">
      <c r="A154" s="1"/>
      <c r="B154" s="27">
        <v>29</v>
      </c>
      <c r="C154" s="132" t="s">
        <v>282</v>
      </c>
      <c r="D154" s="132" t="s">
        <v>283</v>
      </c>
      <c r="E154" s="152"/>
      <c r="F154" s="123">
        <v>28</v>
      </c>
      <c r="G154" s="24" t="str">
        <f t="shared" si="313"/>
        <v>يولة</v>
      </c>
      <c r="H154" s="24" t="str">
        <f t="shared" si="314"/>
        <v>رمزي</v>
      </c>
      <c r="I154" s="9">
        <v>20.25</v>
      </c>
      <c r="J154" s="62">
        <f t="shared" si="315"/>
        <v>6</v>
      </c>
      <c r="K154" s="62">
        <v>1</v>
      </c>
      <c r="L154" s="14">
        <v>13.5</v>
      </c>
      <c r="M154" s="62">
        <f t="shared" si="316"/>
        <v>0</v>
      </c>
      <c r="N154" s="62">
        <v>1</v>
      </c>
      <c r="O154" s="7">
        <v>17</v>
      </c>
      <c r="P154" s="62">
        <f t="shared" si="317"/>
        <v>0</v>
      </c>
      <c r="Q154" s="62">
        <v>1</v>
      </c>
      <c r="R154" s="4">
        <f t="shared" si="318"/>
        <v>8.4583333333333339</v>
      </c>
      <c r="S154" s="63">
        <f t="shared" si="319"/>
        <v>6</v>
      </c>
      <c r="T154" s="63">
        <f t="shared" si="320"/>
        <v>3</v>
      </c>
      <c r="U154" s="63">
        <f t="shared" si="321"/>
        <v>1</v>
      </c>
      <c r="V154" s="7">
        <v>20</v>
      </c>
      <c r="W154" s="62">
        <f t="shared" si="322"/>
        <v>5</v>
      </c>
      <c r="X154" s="62">
        <v>1</v>
      </c>
      <c r="Y154" s="10">
        <v>20</v>
      </c>
      <c r="Z154" s="62">
        <f t="shared" si="323"/>
        <v>4</v>
      </c>
      <c r="AA154" s="62">
        <v>1</v>
      </c>
      <c r="AB154" s="4">
        <f t="shared" si="324"/>
        <v>10</v>
      </c>
      <c r="AC154" s="64">
        <f t="shared" si="325"/>
        <v>9</v>
      </c>
      <c r="AD154" s="64">
        <f t="shared" si="326"/>
        <v>2</v>
      </c>
      <c r="AE154" s="64">
        <f t="shared" si="327"/>
        <v>1</v>
      </c>
      <c r="AF154" s="7">
        <v>10.75</v>
      </c>
      <c r="AG154" s="62">
        <f t="shared" si="328"/>
        <v>2</v>
      </c>
      <c r="AH154" s="62">
        <v>1</v>
      </c>
      <c r="AI154" s="4">
        <f t="shared" si="329"/>
        <v>10.75</v>
      </c>
      <c r="AJ154" s="64">
        <f t="shared" si="330"/>
        <v>2</v>
      </c>
      <c r="AK154" s="64">
        <f t="shared" si="331"/>
        <v>1</v>
      </c>
      <c r="AL154" s="64">
        <f t="shared" si="332"/>
        <v>1</v>
      </c>
      <c r="AM154" s="128">
        <v>14</v>
      </c>
      <c r="AN154" s="62">
        <f t="shared" si="333"/>
        <v>1</v>
      </c>
      <c r="AO154" s="62">
        <v>1</v>
      </c>
      <c r="AP154" s="4">
        <f t="shared" si="334"/>
        <v>14</v>
      </c>
      <c r="AQ154" s="64">
        <f t="shared" si="335"/>
        <v>1</v>
      </c>
      <c r="AR154" s="64">
        <f t="shared" si="336"/>
        <v>1</v>
      </c>
      <c r="AS154" s="64">
        <f t="shared" si="337"/>
        <v>1</v>
      </c>
      <c r="AT154" s="191">
        <f t="shared" si="338"/>
        <v>9.625</v>
      </c>
      <c r="AU154" s="65">
        <f>IF(AY154&gt;=10,30,AQ154+AJ154+AC154+S154)</f>
        <v>18</v>
      </c>
      <c r="AV154" s="400" t="str">
        <f t="shared" si="339"/>
        <v xml:space="preserve">مؤجل (ة) </v>
      </c>
      <c r="AW154" s="59">
        <f t="shared" si="340"/>
        <v>4</v>
      </c>
      <c r="AX154" s="125" t="str">
        <f t="shared" si="341"/>
        <v xml:space="preserve">1 </v>
      </c>
      <c r="AY154" s="263">
        <f t="shared" si="375"/>
        <v>9.9261363636363633</v>
      </c>
      <c r="AZ154" s="262" t="str">
        <f t="shared" si="376"/>
        <v xml:space="preserve">مؤجل (ة) </v>
      </c>
      <c r="BA154" s="126" t="s">
        <v>63</v>
      </c>
      <c r="BB154" s="12"/>
      <c r="BC154" s="127">
        <v>27</v>
      </c>
      <c r="BD154" s="124" t="str">
        <f t="shared" si="344"/>
        <v>يولة</v>
      </c>
      <c r="BE154" s="124" t="str">
        <f t="shared" si="345"/>
        <v>رمزي</v>
      </c>
      <c r="BF154" s="214">
        <v>21</v>
      </c>
      <c r="BG154" s="207">
        <f t="shared" si="346"/>
        <v>6</v>
      </c>
      <c r="BH154" s="215">
        <v>1</v>
      </c>
      <c r="BI154" s="214">
        <v>13</v>
      </c>
      <c r="BJ154" s="207">
        <f t="shared" si="347"/>
        <v>0</v>
      </c>
      <c r="BK154" s="215">
        <v>1</v>
      </c>
      <c r="BL154" s="214">
        <v>26</v>
      </c>
      <c r="BM154" s="207">
        <f t="shared" si="348"/>
        <v>6</v>
      </c>
      <c r="BN154" s="215">
        <v>1</v>
      </c>
      <c r="BO154" s="358">
        <f t="shared" si="349"/>
        <v>10</v>
      </c>
      <c r="BP154" s="345">
        <f t="shared" si="350"/>
        <v>18</v>
      </c>
      <c r="BQ154" s="216">
        <f t="shared" si="351"/>
        <v>3</v>
      </c>
      <c r="BR154" s="216">
        <f t="shared" si="352"/>
        <v>1</v>
      </c>
      <c r="BS154" s="294">
        <v>12</v>
      </c>
      <c r="BT154" s="207">
        <f t="shared" si="353"/>
        <v>0</v>
      </c>
      <c r="BU154" s="215">
        <v>1</v>
      </c>
      <c r="BV154" s="214">
        <v>14.75</v>
      </c>
      <c r="BW154" s="211">
        <f t="shared" si="354"/>
        <v>4</v>
      </c>
      <c r="BX154" s="215">
        <v>1</v>
      </c>
      <c r="BY154" s="379">
        <f t="shared" si="355"/>
        <v>8.9166666666666661</v>
      </c>
      <c r="BZ154" s="380">
        <f t="shared" si="356"/>
        <v>4</v>
      </c>
      <c r="CA154" s="216">
        <f t="shared" si="357"/>
        <v>2</v>
      </c>
      <c r="CB154" s="216">
        <f t="shared" si="358"/>
        <v>1</v>
      </c>
      <c r="CC154" s="217">
        <v>12</v>
      </c>
      <c r="CD154" s="207">
        <f t="shared" si="359"/>
        <v>2</v>
      </c>
      <c r="CE154" s="211">
        <v>1</v>
      </c>
      <c r="CF154" s="344">
        <f t="shared" si="360"/>
        <v>12</v>
      </c>
      <c r="CG154" s="345">
        <f t="shared" si="361"/>
        <v>2</v>
      </c>
      <c r="CH154" s="216">
        <f t="shared" si="362"/>
        <v>1</v>
      </c>
      <c r="CI154" s="216">
        <f t="shared" si="363"/>
        <v>1</v>
      </c>
      <c r="CJ154" s="287">
        <v>13.75</v>
      </c>
      <c r="CK154" s="207">
        <f t="shared" si="364"/>
        <v>1</v>
      </c>
      <c r="CL154" s="211">
        <v>1</v>
      </c>
      <c r="CM154" s="336">
        <f t="shared" si="365"/>
        <v>13.75</v>
      </c>
      <c r="CN154" s="337">
        <f t="shared" si="366"/>
        <v>1</v>
      </c>
      <c r="CO154" s="212">
        <f t="shared" si="367"/>
        <v>1</v>
      </c>
      <c r="CP154" s="212">
        <f t="shared" si="368"/>
        <v>1</v>
      </c>
      <c r="CQ154" s="401">
        <f t="shared" si="369"/>
        <v>10.227272727272727</v>
      </c>
      <c r="CR154" s="402">
        <f>IF(CX154&gt;=10,30,BP154+BZ154+CG154+CN154)</f>
        <v>25</v>
      </c>
      <c r="CS154" s="56" t="str">
        <f t="shared" si="370"/>
        <v xml:space="preserve">ناجح(ة)  </v>
      </c>
      <c r="CT154" s="56">
        <f t="shared" si="371"/>
        <v>7</v>
      </c>
      <c r="CU154" s="60">
        <f t="shared" si="372"/>
        <v>1</v>
      </c>
      <c r="CV154" s="231" t="str">
        <f t="shared" si="373"/>
        <v xml:space="preserve">الدورة الأولى </v>
      </c>
      <c r="CW154" s="34" t="s">
        <v>63</v>
      </c>
      <c r="CX154" s="416">
        <f>(CQ154+AT154)/2</f>
        <v>9.9261363636363633</v>
      </c>
      <c r="CY154" s="65">
        <f>IF(CX154&gt;=10,60,CR154+AU154)</f>
        <v>43</v>
      </c>
      <c r="CZ154" s="125" t="s">
        <v>63</v>
      </c>
      <c r="DA154" s="472" t="str">
        <f t="shared" si="374"/>
        <v xml:space="preserve">مؤجل (ة) </v>
      </c>
    </row>
    <row r="155" spans="1:105" ht="14.1" customHeight="1">
      <c r="B155" s="47">
        <v>30</v>
      </c>
      <c r="C155" s="133" t="s">
        <v>286</v>
      </c>
      <c r="D155" s="133" t="s">
        <v>287</v>
      </c>
      <c r="E155" s="152"/>
      <c r="F155" s="123">
        <v>29</v>
      </c>
      <c r="G155" s="24" t="str">
        <f t="shared" ref="G155" si="377">C155</f>
        <v>بوعطية</v>
      </c>
      <c r="H155" s="24" t="str">
        <f t="shared" ref="H155" si="378">D155</f>
        <v>أماني</v>
      </c>
      <c r="I155" s="572" t="s">
        <v>291</v>
      </c>
      <c r="J155" s="573"/>
      <c r="K155" s="573"/>
      <c r="L155" s="573"/>
      <c r="M155" s="573"/>
      <c r="N155" s="573"/>
      <c r="O155" s="573"/>
      <c r="P155" s="573"/>
      <c r="Q155" s="573"/>
      <c r="R155" s="573"/>
      <c r="S155" s="573"/>
      <c r="T155" s="573"/>
      <c r="U155" s="573"/>
      <c r="V155" s="573"/>
      <c r="W155" s="573"/>
      <c r="X155" s="573"/>
      <c r="Y155" s="573"/>
      <c r="Z155" s="573"/>
      <c r="AA155" s="573"/>
      <c r="AB155" s="573"/>
      <c r="AC155" s="573"/>
      <c r="AD155" s="573"/>
      <c r="AE155" s="573"/>
      <c r="AF155" s="573"/>
      <c r="AG155" s="573"/>
      <c r="AH155" s="573"/>
      <c r="AI155" s="573"/>
      <c r="AJ155" s="573"/>
      <c r="AK155" s="573"/>
      <c r="AL155" s="573"/>
      <c r="AM155" s="573"/>
      <c r="AN155" s="573"/>
      <c r="AO155" s="573"/>
      <c r="AP155" s="573"/>
      <c r="AQ155" s="573"/>
      <c r="AR155" s="273"/>
      <c r="AS155" s="273"/>
      <c r="AT155" s="273">
        <v>9.15</v>
      </c>
      <c r="AU155" s="424">
        <f>IF(AY155&gt;=10,30,AQ155+AJ155+AC155+S155)</f>
        <v>30</v>
      </c>
      <c r="AV155" s="462"/>
      <c r="AW155" s="274"/>
      <c r="AX155" s="164" t="str">
        <f t="shared" si="341"/>
        <v xml:space="preserve">1 </v>
      </c>
      <c r="AY155" s="263">
        <f t="shared" si="375"/>
        <v>10.188500000000001</v>
      </c>
      <c r="AZ155" s="262" t="str">
        <f t="shared" si="376"/>
        <v xml:space="preserve">ناجح  (ة)  </v>
      </c>
      <c r="BA155" s="165" t="s">
        <v>46</v>
      </c>
      <c r="BB155" s="12"/>
      <c r="BC155" s="166">
        <v>27</v>
      </c>
      <c r="BD155" s="163" t="str">
        <f t="shared" ref="BD155" si="379">C155</f>
        <v>بوعطية</v>
      </c>
      <c r="BE155" s="163" t="str">
        <f t="shared" ref="BE155" si="380">D155</f>
        <v>أماني</v>
      </c>
      <c r="BF155" s="492" t="s">
        <v>291</v>
      </c>
      <c r="BG155" s="493"/>
      <c r="BH155" s="493"/>
      <c r="BI155" s="493"/>
      <c r="BJ155" s="493"/>
      <c r="BK155" s="493"/>
      <c r="BL155" s="493"/>
      <c r="BM155" s="493"/>
      <c r="BN155" s="493"/>
      <c r="BO155" s="493"/>
      <c r="BP155" s="493"/>
      <c r="BQ155" s="493"/>
      <c r="BR155" s="493"/>
      <c r="BS155" s="493"/>
      <c r="BT155" s="493"/>
      <c r="BU155" s="493"/>
      <c r="BV155" s="493"/>
      <c r="BW155" s="493"/>
      <c r="BX155" s="493"/>
      <c r="BY155" s="493"/>
      <c r="BZ155" s="493"/>
      <c r="CA155" s="493"/>
      <c r="CB155" s="493"/>
      <c r="CC155" s="493"/>
      <c r="CD155" s="493"/>
      <c r="CE155" s="493"/>
      <c r="CF155" s="493"/>
      <c r="CG155" s="493"/>
      <c r="CH155" s="493"/>
      <c r="CI155" s="493"/>
      <c r="CJ155" s="493"/>
      <c r="CK155" s="493"/>
      <c r="CL155" s="493"/>
      <c r="CM155" s="493"/>
      <c r="CN155" s="493"/>
      <c r="CO155" s="275"/>
      <c r="CP155" s="275"/>
      <c r="CQ155" s="407">
        <v>11.227</v>
      </c>
      <c r="CR155" s="407">
        <v>30</v>
      </c>
      <c r="CS155" s="56" t="str">
        <f t="shared" si="370"/>
        <v xml:space="preserve">ناجح(ة)  </v>
      </c>
      <c r="CT155" s="275"/>
      <c r="CU155" s="276"/>
      <c r="CV155" s="231" t="str">
        <f t="shared" ref="CV155" si="381">IF(CT155&gt;=8,"الدورة الثانية  ",IF(CT155&lt;8,"الدورة الأولى "))</f>
        <v xml:space="preserve">الدورة الأولى </v>
      </c>
      <c r="CW155" s="34" t="s">
        <v>63</v>
      </c>
      <c r="CX155" s="416">
        <f>(CQ155+AT155)/2</f>
        <v>10.188500000000001</v>
      </c>
      <c r="CY155" s="65">
        <f>IF(CX155&gt;=10,60,CR155+AU155)</f>
        <v>60</v>
      </c>
      <c r="CZ155" s="164" t="s">
        <v>63</v>
      </c>
      <c r="DA155" s="472" t="str">
        <f t="shared" si="374"/>
        <v xml:space="preserve">ناجح(ة)  </v>
      </c>
    </row>
    <row r="156" spans="1:105" s="1" customFormat="1" ht="15" customHeight="1">
      <c r="B156" s="26"/>
      <c r="C156" s="130"/>
      <c r="D156" s="130"/>
      <c r="E156" s="158"/>
      <c r="F156" s="546" t="s">
        <v>252</v>
      </c>
      <c r="G156" s="547"/>
      <c r="H156" s="548"/>
      <c r="I156" s="545" t="s">
        <v>300</v>
      </c>
      <c r="J156" s="545"/>
      <c r="K156" s="545"/>
      <c r="L156" s="545" t="s">
        <v>299</v>
      </c>
      <c r="M156" s="545"/>
      <c r="N156" s="545"/>
      <c r="O156" s="491" t="s">
        <v>298</v>
      </c>
      <c r="P156" s="491"/>
      <c r="Q156" s="491"/>
      <c r="R156" s="491"/>
      <c r="S156" s="491" t="s">
        <v>301</v>
      </c>
      <c r="T156" s="491"/>
      <c r="U156" s="491"/>
      <c r="V156" s="491"/>
      <c r="W156" s="491"/>
      <c r="X156" s="491"/>
      <c r="Y156" s="491" t="s">
        <v>302</v>
      </c>
      <c r="Z156" s="491"/>
      <c r="AA156" s="491"/>
      <c r="AB156" s="491"/>
      <c r="AC156" s="491"/>
      <c r="AD156" s="277"/>
      <c r="AE156" s="277"/>
      <c r="AF156" s="491" t="s">
        <v>295</v>
      </c>
      <c r="AG156" s="491"/>
      <c r="AH156" s="491"/>
      <c r="AI156" s="491"/>
      <c r="AJ156" s="491"/>
      <c r="AK156" s="278"/>
      <c r="AL156" s="278"/>
      <c r="AM156" s="491" t="str">
        <f>AM119</f>
        <v>وناس سارة</v>
      </c>
      <c r="AN156" s="491"/>
      <c r="AO156" s="491"/>
      <c r="AP156" s="491"/>
      <c r="AQ156" s="491"/>
      <c r="AR156" s="153"/>
      <c r="AS156" s="153"/>
      <c r="AT156" s="570" t="s">
        <v>253</v>
      </c>
      <c r="AU156" s="570"/>
      <c r="AV156" s="570"/>
      <c r="AW156" s="570"/>
      <c r="AX156" s="570"/>
      <c r="AY156" s="267"/>
      <c r="AZ156" s="313"/>
      <c r="BA156" s="155"/>
      <c r="BB156" s="12"/>
      <c r="BC156" s="147"/>
      <c r="BD156" s="546" t="s">
        <v>252</v>
      </c>
      <c r="BE156" s="548"/>
      <c r="BF156" s="490" t="s">
        <v>319</v>
      </c>
      <c r="BG156" s="490"/>
      <c r="BH156" s="490"/>
      <c r="BI156" s="490" t="s">
        <v>316</v>
      </c>
      <c r="BJ156" s="490"/>
      <c r="BK156" s="490"/>
      <c r="BL156" s="490" t="s">
        <v>324</v>
      </c>
      <c r="BM156" s="490"/>
      <c r="BN156" s="490"/>
      <c r="BO156" s="490"/>
      <c r="BP156" s="491" t="s">
        <v>301</v>
      </c>
      <c r="BQ156" s="491"/>
      <c r="BR156" s="491"/>
      <c r="BS156" s="491"/>
      <c r="BT156" s="491"/>
      <c r="BU156" s="491"/>
      <c r="BV156" s="490" t="s">
        <v>326</v>
      </c>
      <c r="BW156" s="490"/>
      <c r="BX156" s="490"/>
      <c r="BY156" s="490"/>
      <c r="BZ156" s="277"/>
      <c r="CA156" s="278"/>
      <c r="CB156" s="278"/>
      <c r="CC156" s="490" t="s">
        <v>318</v>
      </c>
      <c r="CD156" s="490"/>
      <c r="CE156" s="490"/>
      <c r="CF156" s="490"/>
      <c r="CG156" s="348"/>
      <c r="CH156" s="324"/>
      <c r="CI156" s="324"/>
      <c r="CJ156" s="490" t="s">
        <v>325</v>
      </c>
      <c r="CK156" s="490"/>
      <c r="CL156" s="490"/>
      <c r="CM156" s="490"/>
      <c r="CN156" s="501" t="s">
        <v>253</v>
      </c>
      <c r="CO156" s="502"/>
      <c r="CP156" s="502"/>
      <c r="CQ156" s="502"/>
      <c r="CR156" s="502"/>
      <c r="CS156" s="502"/>
      <c r="CT156" s="502"/>
      <c r="CU156" s="502"/>
      <c r="CV156" s="502"/>
      <c r="CW156" s="502"/>
      <c r="CX156" s="502"/>
      <c r="CY156" s="502"/>
      <c r="CZ156" s="502"/>
      <c r="DA156" s="502"/>
    </row>
    <row r="157" spans="1:105" s="1" customFormat="1" ht="39" customHeight="1">
      <c r="B157" s="26"/>
      <c r="C157" s="130"/>
      <c r="D157" s="130"/>
      <c r="E157" s="158"/>
      <c r="F157" s="549"/>
      <c r="G157" s="550"/>
      <c r="H157" s="551"/>
      <c r="I157" s="545"/>
      <c r="J157" s="545"/>
      <c r="K157" s="545"/>
      <c r="L157" s="545"/>
      <c r="M157" s="545"/>
      <c r="N157" s="545"/>
      <c r="O157" s="491"/>
      <c r="P157" s="491"/>
      <c r="Q157" s="491"/>
      <c r="R157" s="491"/>
      <c r="S157" s="491"/>
      <c r="T157" s="491"/>
      <c r="U157" s="491"/>
      <c r="V157" s="491"/>
      <c r="W157" s="491"/>
      <c r="X157" s="491"/>
      <c r="Y157" s="491"/>
      <c r="Z157" s="491"/>
      <c r="AA157" s="491"/>
      <c r="AB157" s="491"/>
      <c r="AC157" s="491"/>
      <c r="AD157" s="277"/>
      <c r="AE157" s="277"/>
      <c r="AF157" s="491"/>
      <c r="AG157" s="491"/>
      <c r="AH157" s="491"/>
      <c r="AI157" s="491"/>
      <c r="AJ157" s="491"/>
      <c r="AK157" s="278"/>
      <c r="AL157" s="278"/>
      <c r="AM157" s="491"/>
      <c r="AN157" s="491"/>
      <c r="AO157" s="491"/>
      <c r="AP157" s="491"/>
      <c r="AQ157" s="491"/>
      <c r="AR157" s="153"/>
      <c r="AS157" s="153"/>
      <c r="AT157" s="571"/>
      <c r="AU157" s="571"/>
      <c r="AV157" s="571"/>
      <c r="AW157" s="571"/>
      <c r="AX157" s="571"/>
      <c r="AY157" s="267"/>
      <c r="AZ157" s="313"/>
      <c r="BA157" s="155"/>
      <c r="BB157" s="12"/>
      <c r="BC157" s="147"/>
      <c r="BD157" s="549"/>
      <c r="BE157" s="551"/>
      <c r="BF157" s="490"/>
      <c r="BG157" s="490"/>
      <c r="BH157" s="490"/>
      <c r="BI157" s="490"/>
      <c r="BJ157" s="490"/>
      <c r="BK157" s="490"/>
      <c r="BL157" s="490"/>
      <c r="BM157" s="490"/>
      <c r="BN157" s="490"/>
      <c r="BO157" s="490"/>
      <c r="BP157" s="491"/>
      <c r="BQ157" s="491"/>
      <c r="BR157" s="491"/>
      <c r="BS157" s="491"/>
      <c r="BT157" s="491"/>
      <c r="BU157" s="491"/>
      <c r="BV157" s="490"/>
      <c r="BW157" s="490"/>
      <c r="BX157" s="490"/>
      <c r="BY157" s="490"/>
      <c r="BZ157" s="277"/>
      <c r="CA157" s="278"/>
      <c r="CB157" s="278"/>
      <c r="CC157" s="490"/>
      <c r="CD157" s="490"/>
      <c r="CE157" s="490"/>
      <c r="CF157" s="490"/>
      <c r="CG157" s="348"/>
      <c r="CH157" s="324"/>
      <c r="CI157" s="324"/>
      <c r="CJ157" s="490"/>
      <c r="CK157" s="490"/>
      <c r="CL157" s="490"/>
      <c r="CM157" s="490"/>
      <c r="CN157" s="503"/>
      <c r="CO157" s="504"/>
      <c r="CP157" s="504"/>
      <c r="CQ157" s="504"/>
      <c r="CR157" s="504"/>
      <c r="CS157" s="504"/>
      <c r="CT157" s="504"/>
      <c r="CU157" s="504"/>
      <c r="CV157" s="504"/>
      <c r="CW157" s="504"/>
      <c r="CX157" s="504"/>
      <c r="CY157" s="504"/>
      <c r="CZ157" s="504"/>
      <c r="DA157" s="504"/>
    </row>
    <row r="158" spans="1:105" s="1" customFormat="1" ht="15" customHeight="1">
      <c r="B158" s="26"/>
      <c r="C158" s="130"/>
      <c r="D158" s="136"/>
      <c r="E158" s="158"/>
      <c r="F158" s="159"/>
      <c r="J158" s="147"/>
      <c r="K158" s="147"/>
      <c r="M158" s="147"/>
      <c r="N158" s="147"/>
      <c r="P158" s="147"/>
      <c r="Q158" s="147"/>
      <c r="S158" s="147"/>
      <c r="T158" s="147"/>
      <c r="U158" s="147"/>
      <c r="W158" s="147"/>
      <c r="X158" s="147"/>
      <c r="Z158" s="147"/>
      <c r="AA158" s="147"/>
      <c r="AC158" s="147"/>
      <c r="AD158" s="147"/>
      <c r="AE158" s="147"/>
      <c r="AG158" s="147"/>
      <c r="AH158" s="147"/>
      <c r="AJ158" s="147"/>
      <c r="AK158" s="147"/>
      <c r="AL158" s="147"/>
      <c r="AN158" s="147"/>
      <c r="AO158" s="147"/>
      <c r="AQ158" s="147"/>
      <c r="AR158" s="147"/>
      <c r="AS158" s="147"/>
      <c r="AT158" s="140"/>
      <c r="AU158" s="282"/>
      <c r="AV158" s="408"/>
      <c r="AW158" s="161"/>
      <c r="AX158" s="157"/>
      <c r="AY158" s="270"/>
      <c r="AZ158" s="157"/>
      <c r="BA158" s="157"/>
      <c r="BB158" s="12"/>
      <c r="BC158" s="147"/>
      <c r="BF158" s="160"/>
      <c r="BG158" s="147"/>
      <c r="BH158" s="147"/>
      <c r="BI158" s="160"/>
      <c r="BJ158" s="147"/>
      <c r="BK158" s="147"/>
      <c r="BL158" s="160"/>
      <c r="BM158" s="147"/>
      <c r="BN158" s="147"/>
      <c r="BO158" s="268"/>
      <c r="BP158" s="199"/>
      <c r="BQ158" s="147"/>
      <c r="BR158" s="147"/>
      <c r="BS158" s="144"/>
      <c r="BT158" s="147"/>
      <c r="BU158" s="147"/>
      <c r="BV158" s="160"/>
      <c r="BW158" s="147"/>
      <c r="BX158" s="147"/>
      <c r="BY158" s="387"/>
      <c r="BZ158" s="364"/>
      <c r="CA158" s="147"/>
      <c r="CB158" s="147"/>
      <c r="CC158" s="162"/>
      <c r="CD158" s="147"/>
      <c r="CE158" s="147"/>
      <c r="CF158" s="269"/>
      <c r="CG158" s="199"/>
      <c r="CH158" s="147"/>
      <c r="CI158" s="147"/>
      <c r="CJ158" s="291"/>
      <c r="CK158" s="147"/>
      <c r="CL158" s="147"/>
      <c r="CM158" s="198"/>
      <c r="CN158" s="199"/>
      <c r="CO158" s="147"/>
      <c r="CP158" s="147"/>
      <c r="CQ158" s="268"/>
      <c r="CR158" s="408"/>
      <c r="CS158" s="26"/>
      <c r="CT158" s="26"/>
      <c r="CU158" s="26"/>
      <c r="CV158" s="145"/>
      <c r="CW158" s="12"/>
      <c r="CX158" s="144"/>
      <c r="CY158" s="26"/>
      <c r="CZ158" s="145"/>
      <c r="DA158" s="469"/>
    </row>
    <row r="159" spans="1:105" s="1" customFormat="1" ht="15" customHeight="1">
      <c r="B159" s="26"/>
      <c r="C159" s="130"/>
      <c r="D159" s="130"/>
      <c r="E159" s="158"/>
      <c r="F159" s="159"/>
      <c r="J159" s="147"/>
      <c r="K159" s="147"/>
      <c r="M159" s="147"/>
      <c r="N159" s="147"/>
      <c r="P159" s="147"/>
      <c r="Q159" s="147"/>
      <c r="S159" s="147"/>
      <c r="T159" s="147"/>
      <c r="U159" s="147"/>
      <c r="W159" s="147"/>
      <c r="X159" s="147"/>
      <c r="Z159" s="147"/>
      <c r="AA159" s="147"/>
      <c r="AC159" s="147"/>
      <c r="AD159" s="147"/>
      <c r="AE159" s="147"/>
      <c r="AG159" s="147"/>
      <c r="AH159" s="147"/>
      <c r="AJ159" s="147"/>
      <c r="AK159" s="147"/>
      <c r="AL159" s="147"/>
      <c r="AN159" s="147"/>
      <c r="AO159" s="147"/>
      <c r="AQ159" s="147"/>
      <c r="AR159" s="147"/>
      <c r="AS159" s="147"/>
      <c r="AT159" s="140"/>
      <c r="AU159" s="282"/>
      <c r="AV159" s="408"/>
      <c r="AW159" s="161"/>
      <c r="AX159" s="157"/>
      <c r="AY159" s="270"/>
      <c r="AZ159" s="157"/>
      <c r="BA159" s="157"/>
      <c r="BC159" s="147"/>
      <c r="BF159" s="160"/>
      <c r="BG159" s="147"/>
      <c r="BH159" s="147"/>
      <c r="BI159" s="160"/>
      <c r="BJ159" s="147"/>
      <c r="BK159" s="147"/>
      <c r="BL159" s="160"/>
      <c r="BM159" s="147"/>
      <c r="BN159" s="147"/>
      <c r="BO159" s="268"/>
      <c r="BP159" s="199"/>
      <c r="BQ159" s="147"/>
      <c r="BR159" s="147"/>
      <c r="BS159" s="144"/>
      <c r="BT159" s="147"/>
      <c r="BU159" s="147"/>
      <c r="BV159" s="160"/>
      <c r="BW159" s="147"/>
      <c r="BX159" s="147"/>
      <c r="BY159" s="387"/>
      <c r="BZ159" s="364"/>
      <c r="CA159" s="147"/>
      <c r="CB159" s="147"/>
      <c r="CC159" s="162"/>
      <c r="CD159" s="147"/>
      <c r="CE159" s="147"/>
      <c r="CF159" s="269"/>
      <c r="CG159" s="199"/>
      <c r="CH159" s="147"/>
      <c r="CI159" s="147"/>
      <c r="CJ159" s="291"/>
      <c r="CK159" s="147"/>
      <c r="CL159" s="147"/>
      <c r="CM159" s="198"/>
      <c r="CN159" s="199"/>
      <c r="CO159" s="147"/>
      <c r="CP159" s="147"/>
      <c r="CQ159" s="268"/>
      <c r="CR159" s="408"/>
      <c r="CS159" s="26"/>
      <c r="CT159" s="26"/>
      <c r="CU159" s="26"/>
      <c r="CV159" s="145"/>
      <c r="CX159" s="144"/>
      <c r="CY159" s="26"/>
      <c r="CZ159" s="145"/>
      <c r="DA159" s="469"/>
    </row>
    <row r="160" spans="1:105" s="1" customFormat="1" ht="15" customHeight="1">
      <c r="B160" s="26"/>
      <c r="C160" s="130"/>
      <c r="D160" s="130"/>
      <c r="E160" s="158"/>
      <c r="F160" s="159"/>
      <c r="J160" s="147"/>
      <c r="K160" s="147"/>
      <c r="M160" s="147"/>
      <c r="N160" s="147"/>
      <c r="P160" s="147"/>
      <c r="Q160" s="147"/>
      <c r="S160" s="147"/>
      <c r="T160" s="147"/>
      <c r="U160" s="147"/>
      <c r="W160" s="147"/>
      <c r="X160" s="147"/>
      <c r="Z160" s="147"/>
      <c r="AA160" s="147"/>
      <c r="AC160" s="147"/>
      <c r="AD160" s="147"/>
      <c r="AE160" s="147"/>
      <c r="AG160" s="147"/>
      <c r="AH160" s="147"/>
      <c r="AJ160" s="147"/>
      <c r="AK160" s="147"/>
      <c r="AL160" s="147"/>
      <c r="AN160" s="147"/>
      <c r="AO160" s="147"/>
      <c r="AQ160" s="147"/>
      <c r="AR160" s="147"/>
      <c r="AS160" s="147"/>
      <c r="AT160" s="140"/>
      <c r="AU160" s="282"/>
      <c r="AV160" s="408"/>
      <c r="AW160" s="161"/>
      <c r="AX160" s="157"/>
      <c r="AY160" s="270"/>
      <c r="AZ160" s="157"/>
      <c r="BA160" s="157"/>
      <c r="BC160" s="147"/>
      <c r="BF160" s="160"/>
      <c r="BG160" s="147"/>
      <c r="BH160" s="147"/>
      <c r="BI160" s="160"/>
      <c r="BJ160" s="147"/>
      <c r="BK160" s="147"/>
      <c r="BL160" s="160"/>
      <c r="BM160" s="147"/>
      <c r="BN160" s="147"/>
      <c r="BO160" s="268"/>
      <c r="BP160" s="199"/>
      <c r="BQ160" s="147"/>
      <c r="BR160" s="147"/>
      <c r="BS160" s="144"/>
      <c r="BT160" s="147"/>
      <c r="BU160" s="147"/>
      <c r="BV160" s="160"/>
      <c r="BW160" s="147"/>
      <c r="BX160" s="147"/>
      <c r="BY160" s="387"/>
      <c r="BZ160" s="364"/>
      <c r="CA160" s="147"/>
      <c r="CB160" s="147"/>
      <c r="CC160" s="162"/>
      <c r="CD160" s="147"/>
      <c r="CE160" s="147"/>
      <c r="CF160" s="269"/>
      <c r="CG160" s="199"/>
      <c r="CH160" s="147"/>
      <c r="CI160" s="147"/>
      <c r="CJ160" s="291"/>
      <c r="CK160" s="147"/>
      <c r="CL160" s="147"/>
      <c r="CM160" s="198"/>
      <c r="CN160" s="199"/>
      <c r="CO160" s="147"/>
      <c r="CP160" s="147"/>
      <c r="CQ160" s="268"/>
      <c r="CR160" s="408"/>
      <c r="CS160" s="26"/>
      <c r="CT160" s="26"/>
      <c r="CU160" s="26"/>
      <c r="CV160" s="145"/>
      <c r="CX160" s="144"/>
      <c r="CY160" s="26"/>
      <c r="CZ160" s="145"/>
      <c r="DA160" s="469"/>
    </row>
    <row r="161" spans="2:105" s="1" customFormat="1" ht="15" customHeight="1">
      <c r="B161" s="26"/>
      <c r="C161" s="130"/>
      <c r="D161" s="130"/>
      <c r="E161" s="158"/>
      <c r="F161" s="159"/>
      <c r="J161" s="147"/>
      <c r="K161" s="147"/>
      <c r="M161" s="147"/>
      <c r="N161" s="147"/>
      <c r="P161" s="147"/>
      <c r="Q161" s="147"/>
      <c r="S161" s="147"/>
      <c r="T161" s="147"/>
      <c r="U161" s="147"/>
      <c r="W161" s="147"/>
      <c r="X161" s="147"/>
      <c r="Z161" s="147"/>
      <c r="AA161" s="147"/>
      <c r="AC161" s="147"/>
      <c r="AD161" s="147"/>
      <c r="AE161" s="147"/>
      <c r="AG161" s="147"/>
      <c r="AH161" s="147"/>
      <c r="AJ161" s="147"/>
      <c r="AK161" s="147"/>
      <c r="AL161" s="147"/>
      <c r="AN161" s="147"/>
      <c r="AO161" s="147"/>
      <c r="AQ161" s="147"/>
      <c r="AR161" s="147"/>
      <c r="AS161" s="147"/>
      <c r="AT161" s="140"/>
      <c r="AU161" s="282"/>
      <c r="AV161" s="408"/>
      <c r="AW161" s="161"/>
      <c r="AX161" s="157"/>
      <c r="AY161" s="270"/>
      <c r="AZ161" s="157"/>
      <c r="BA161" s="157"/>
      <c r="BC161" s="147"/>
      <c r="BF161" s="160"/>
      <c r="BG161" s="147"/>
      <c r="BH161" s="147"/>
      <c r="BI161" s="160"/>
      <c r="BJ161" s="147"/>
      <c r="BK161" s="147"/>
      <c r="BL161" s="160"/>
      <c r="BM161" s="147"/>
      <c r="BN161" s="147"/>
      <c r="BO161" s="268"/>
      <c r="BP161" s="199"/>
      <c r="BQ161" s="147"/>
      <c r="BR161" s="147"/>
      <c r="BS161" s="144"/>
      <c r="BT161" s="147"/>
      <c r="BU161" s="147"/>
      <c r="BV161" s="160"/>
      <c r="BW161" s="147"/>
      <c r="BX161" s="147"/>
      <c r="BY161" s="387"/>
      <c r="BZ161" s="364"/>
      <c r="CA161" s="147"/>
      <c r="CB161" s="147"/>
      <c r="CC161" s="162"/>
      <c r="CD161" s="147"/>
      <c r="CE161" s="147"/>
      <c r="CF161" s="269"/>
      <c r="CG161" s="199"/>
      <c r="CH161" s="147"/>
      <c r="CI161" s="147"/>
      <c r="CJ161" s="291"/>
      <c r="CK161" s="147"/>
      <c r="CL161" s="147"/>
      <c r="CM161" s="198"/>
      <c r="CN161" s="199"/>
      <c r="CO161" s="147"/>
      <c r="CP161" s="147"/>
      <c r="CQ161" s="268"/>
      <c r="CR161" s="408"/>
      <c r="CS161" s="26"/>
      <c r="CT161" s="26"/>
      <c r="CU161" s="26"/>
      <c r="CV161" s="145"/>
      <c r="CX161" s="144"/>
      <c r="CY161" s="26"/>
      <c r="CZ161" s="145"/>
      <c r="DA161" s="469"/>
    </row>
    <row r="162" spans="2:105" s="1" customFormat="1" ht="15" customHeight="1">
      <c r="B162" s="26"/>
      <c r="C162" s="130"/>
      <c r="D162" s="130"/>
      <c r="E162" s="158"/>
      <c r="F162" s="159"/>
      <c r="J162" s="147"/>
      <c r="K162" s="147"/>
      <c r="M162" s="147"/>
      <c r="N162" s="147"/>
      <c r="P162" s="147"/>
      <c r="Q162" s="147"/>
      <c r="S162" s="147"/>
      <c r="T162" s="147"/>
      <c r="U162" s="147"/>
      <c r="W162" s="147"/>
      <c r="X162" s="147"/>
      <c r="Z162" s="147"/>
      <c r="AA162" s="147"/>
      <c r="AC162" s="147"/>
      <c r="AD162" s="147"/>
      <c r="AE162" s="147"/>
      <c r="AG162" s="147"/>
      <c r="AH162" s="147"/>
      <c r="AJ162" s="147"/>
      <c r="AK162" s="147"/>
      <c r="AL162" s="147"/>
      <c r="AN162" s="147"/>
      <c r="AO162" s="147"/>
      <c r="AQ162" s="147"/>
      <c r="AR162" s="147"/>
      <c r="AS162" s="147"/>
      <c r="AT162" s="140"/>
      <c r="AU162" s="282"/>
      <c r="AV162" s="408"/>
      <c r="AW162" s="161"/>
      <c r="AX162" s="157"/>
      <c r="AY162" s="270"/>
      <c r="AZ162" s="157"/>
      <c r="BA162" s="157"/>
      <c r="BC162" s="147"/>
      <c r="BF162" s="160"/>
      <c r="BG162" s="147"/>
      <c r="BH162" s="147"/>
      <c r="BI162" s="160"/>
      <c r="BJ162" s="147"/>
      <c r="BK162" s="147"/>
      <c r="BL162" s="160"/>
      <c r="BM162" s="147"/>
      <c r="BN162" s="147"/>
      <c r="BO162" s="268"/>
      <c r="BP162" s="199"/>
      <c r="BQ162" s="147"/>
      <c r="BR162" s="147"/>
      <c r="BS162" s="144"/>
      <c r="BT162" s="147"/>
      <c r="BU162" s="147"/>
      <c r="BV162" s="160"/>
      <c r="BW162" s="147"/>
      <c r="BX162" s="147"/>
      <c r="BY162" s="387"/>
      <c r="BZ162" s="364"/>
      <c r="CA162" s="147"/>
      <c r="CB162" s="147"/>
      <c r="CC162" s="162"/>
      <c r="CD162" s="147"/>
      <c r="CE162" s="147"/>
      <c r="CF162" s="269"/>
      <c r="CG162" s="199"/>
      <c r="CH162" s="147"/>
      <c r="CI162" s="147"/>
      <c r="CJ162" s="291"/>
      <c r="CK162" s="147"/>
      <c r="CL162" s="147"/>
      <c r="CM162" s="198"/>
      <c r="CN162" s="199"/>
      <c r="CO162" s="147"/>
      <c r="CP162" s="147"/>
      <c r="CQ162" s="268"/>
      <c r="CR162" s="408"/>
      <c r="CS162" s="26"/>
      <c r="CT162" s="26"/>
      <c r="CU162" s="26"/>
      <c r="CV162" s="145"/>
      <c r="CX162" s="144"/>
      <c r="CY162" s="26"/>
      <c r="CZ162" s="145"/>
      <c r="DA162" s="469"/>
    </row>
    <row r="163" spans="2:105" s="1" customFormat="1">
      <c r="B163" s="26"/>
      <c r="C163" s="130"/>
      <c r="D163" s="130"/>
      <c r="E163" s="158"/>
      <c r="F163" s="159"/>
      <c r="J163" s="147"/>
      <c r="K163" s="147"/>
      <c r="M163" s="147"/>
      <c r="N163" s="147"/>
      <c r="P163" s="147"/>
      <c r="Q163" s="147"/>
      <c r="S163" s="147"/>
      <c r="T163" s="147"/>
      <c r="U163" s="147"/>
      <c r="W163" s="147"/>
      <c r="X163" s="147"/>
      <c r="Z163" s="147"/>
      <c r="AA163" s="147"/>
      <c r="AC163" s="147"/>
      <c r="AD163" s="147"/>
      <c r="AE163" s="147"/>
      <c r="AG163" s="147"/>
      <c r="AH163" s="147"/>
      <c r="AJ163" s="147"/>
      <c r="AK163" s="147"/>
      <c r="AL163" s="147"/>
      <c r="AN163" s="147"/>
      <c r="AO163" s="147"/>
      <c r="AQ163" s="147"/>
      <c r="AR163" s="147"/>
      <c r="AS163" s="147"/>
      <c r="AT163" s="140"/>
      <c r="AU163" s="282"/>
      <c r="AV163" s="408"/>
      <c r="AW163" s="161"/>
      <c r="AX163" s="157"/>
      <c r="AY163" s="270"/>
      <c r="AZ163" s="157"/>
      <c r="BA163" s="157"/>
      <c r="BC163" s="147"/>
      <c r="BF163" s="160"/>
      <c r="BG163" s="147"/>
      <c r="BH163" s="147"/>
      <c r="BI163" s="160"/>
      <c r="BJ163" s="147"/>
      <c r="BK163" s="147"/>
      <c r="BL163" s="160"/>
      <c r="BM163" s="147"/>
      <c r="BN163" s="147"/>
      <c r="BO163" s="268"/>
      <c r="BP163" s="199"/>
      <c r="BQ163" s="147"/>
      <c r="BR163" s="147"/>
      <c r="BS163" s="144"/>
      <c r="BT163" s="147"/>
      <c r="BU163" s="147"/>
      <c r="BV163" s="160"/>
      <c r="BW163" s="147"/>
      <c r="BX163" s="147"/>
      <c r="BY163" s="387"/>
      <c r="BZ163" s="364"/>
      <c r="CA163" s="147"/>
      <c r="CB163" s="147"/>
      <c r="CC163" s="162"/>
      <c r="CD163" s="147"/>
      <c r="CE163" s="147"/>
      <c r="CF163" s="269"/>
      <c r="CG163" s="199"/>
      <c r="CH163" s="147"/>
      <c r="CI163" s="147"/>
      <c r="CJ163" s="291"/>
      <c r="CK163" s="147"/>
      <c r="CL163" s="147"/>
      <c r="CM163" s="198"/>
      <c r="CN163" s="199"/>
      <c r="CO163" s="147"/>
      <c r="CP163" s="147"/>
      <c r="CQ163" s="268"/>
      <c r="CR163" s="408"/>
      <c r="CS163" s="26"/>
      <c r="CT163" s="26"/>
      <c r="CU163" s="26"/>
      <c r="CV163" s="145"/>
      <c r="CX163" s="144"/>
      <c r="CY163" s="26"/>
      <c r="CZ163" s="145"/>
      <c r="DA163" s="469"/>
    </row>
    <row r="164" spans="2:105" s="1" customFormat="1">
      <c r="B164" s="26"/>
      <c r="C164" s="130"/>
      <c r="D164" s="130"/>
      <c r="E164" s="158"/>
      <c r="F164" s="159"/>
      <c r="J164" s="147"/>
      <c r="K164" s="147"/>
      <c r="M164" s="147"/>
      <c r="N164" s="147"/>
      <c r="P164" s="147"/>
      <c r="Q164" s="147"/>
      <c r="S164" s="147"/>
      <c r="T164" s="147"/>
      <c r="U164" s="147"/>
      <c r="W164" s="147"/>
      <c r="X164" s="147"/>
      <c r="Z164" s="147"/>
      <c r="AA164" s="147"/>
      <c r="AC164" s="147"/>
      <c r="AD164" s="147"/>
      <c r="AE164" s="147"/>
      <c r="AG164" s="147"/>
      <c r="AH164" s="147"/>
      <c r="AJ164" s="147"/>
      <c r="AK164" s="147"/>
      <c r="AL164" s="147"/>
      <c r="AN164" s="147"/>
      <c r="AO164" s="147"/>
      <c r="AQ164" s="147"/>
      <c r="AR164" s="147"/>
      <c r="AS164" s="147"/>
      <c r="AT164" s="140"/>
      <c r="AU164" s="282"/>
      <c r="AV164" s="408"/>
      <c r="AW164" s="161"/>
      <c r="AX164" s="157"/>
      <c r="AY164" s="270"/>
      <c r="AZ164" s="157"/>
      <c r="BA164" s="157"/>
      <c r="BC164" s="147"/>
      <c r="BF164" s="160"/>
      <c r="BG164" s="147"/>
      <c r="BH164" s="147"/>
      <c r="BI164" s="160"/>
      <c r="BJ164" s="147"/>
      <c r="BK164" s="147"/>
      <c r="BL164" s="160"/>
      <c r="BM164" s="147"/>
      <c r="BN164" s="147"/>
      <c r="BO164" s="268"/>
      <c r="BP164" s="199"/>
      <c r="BQ164" s="147"/>
      <c r="BR164" s="147"/>
      <c r="BS164" s="144"/>
      <c r="BT164" s="147"/>
      <c r="BU164" s="147"/>
      <c r="BV164" s="160"/>
      <c r="BW164" s="147"/>
      <c r="BX164" s="147"/>
      <c r="BY164" s="387"/>
      <c r="BZ164" s="364"/>
      <c r="CA164" s="147"/>
      <c r="CB164" s="147"/>
      <c r="CC164" s="162"/>
      <c r="CD164" s="147"/>
      <c r="CE164" s="147"/>
      <c r="CF164" s="269"/>
      <c r="CG164" s="199"/>
      <c r="CH164" s="147"/>
      <c r="CI164" s="147"/>
      <c r="CJ164" s="291"/>
      <c r="CK164" s="147"/>
      <c r="CL164" s="147"/>
      <c r="CM164" s="198"/>
      <c r="CN164" s="199"/>
      <c r="CO164" s="147"/>
      <c r="CP164" s="147"/>
      <c r="CQ164" s="268"/>
      <c r="CR164" s="408"/>
      <c r="CS164" s="26"/>
      <c r="CT164" s="26"/>
      <c r="CU164" s="26"/>
      <c r="CV164" s="145"/>
      <c r="CX164" s="144"/>
      <c r="CY164" s="26"/>
      <c r="CZ164" s="145"/>
      <c r="DA164" s="469"/>
    </row>
    <row r="165" spans="2:105" s="1" customFormat="1">
      <c r="B165" s="26"/>
      <c r="C165" s="130"/>
      <c r="D165" s="130"/>
      <c r="E165" s="158"/>
      <c r="F165" s="159"/>
      <c r="J165" s="147"/>
      <c r="K165" s="147"/>
      <c r="M165" s="147"/>
      <c r="N165" s="147"/>
      <c r="P165" s="147"/>
      <c r="Q165" s="147"/>
      <c r="S165" s="147"/>
      <c r="T165" s="147"/>
      <c r="U165" s="147"/>
      <c r="W165" s="147"/>
      <c r="X165" s="147"/>
      <c r="Z165" s="147"/>
      <c r="AA165" s="147"/>
      <c r="AC165" s="147"/>
      <c r="AD165" s="147"/>
      <c r="AE165" s="147"/>
      <c r="AG165" s="147"/>
      <c r="AH165" s="147"/>
      <c r="AJ165" s="147"/>
      <c r="AK165" s="147"/>
      <c r="AL165" s="147"/>
      <c r="AN165" s="147"/>
      <c r="AO165" s="147"/>
      <c r="AQ165" s="147"/>
      <c r="AR165" s="147"/>
      <c r="AS165" s="147"/>
      <c r="AT165" s="140"/>
      <c r="AU165" s="282"/>
      <c r="AV165" s="408"/>
      <c r="AW165" s="161"/>
      <c r="AX165" s="157"/>
      <c r="AY165" s="270"/>
      <c r="AZ165" s="157"/>
      <c r="BA165" s="157"/>
      <c r="BC165" s="147"/>
      <c r="BF165" s="160"/>
      <c r="BG165" s="147"/>
      <c r="BH165" s="147"/>
      <c r="BI165" s="160"/>
      <c r="BJ165" s="147"/>
      <c r="BK165" s="147"/>
      <c r="BL165" s="160"/>
      <c r="BM165" s="147"/>
      <c r="BN165" s="147"/>
      <c r="BO165" s="268"/>
      <c r="BP165" s="199"/>
      <c r="BQ165" s="147"/>
      <c r="BR165" s="147"/>
      <c r="BS165" s="144"/>
      <c r="BT165" s="147"/>
      <c r="BU165" s="147"/>
      <c r="BV165" s="160"/>
      <c r="BW165" s="147"/>
      <c r="BX165" s="147"/>
      <c r="BY165" s="387"/>
      <c r="BZ165" s="364"/>
      <c r="CA165" s="147"/>
      <c r="CB165" s="147"/>
      <c r="CC165" s="162"/>
      <c r="CD165" s="147"/>
      <c r="CE165" s="147"/>
      <c r="CF165" s="269"/>
      <c r="CG165" s="199"/>
      <c r="CH165" s="147"/>
      <c r="CI165" s="147"/>
      <c r="CJ165" s="291"/>
      <c r="CK165" s="147"/>
      <c r="CL165" s="147"/>
      <c r="CM165" s="198"/>
      <c r="CN165" s="199"/>
      <c r="CO165" s="147"/>
      <c r="CP165" s="147"/>
      <c r="CQ165" s="268"/>
      <c r="CR165" s="408"/>
      <c r="CS165" s="26"/>
      <c r="CT165" s="26"/>
      <c r="CU165" s="26"/>
      <c r="CV165" s="145"/>
      <c r="CX165" s="144"/>
      <c r="CY165" s="26"/>
      <c r="CZ165" s="145"/>
      <c r="DA165" s="469"/>
    </row>
    <row r="166" spans="2:105" s="1" customFormat="1" ht="14.1" customHeight="1">
      <c r="B166" s="27">
        <v>9</v>
      </c>
      <c r="C166" s="66" t="s">
        <v>284</v>
      </c>
      <c r="D166" s="66" t="s">
        <v>285</v>
      </c>
      <c r="E166" s="152"/>
      <c r="F166" s="171">
        <v>9</v>
      </c>
      <c r="G166" s="24" t="str">
        <f t="shared" ref="G166:H167" si="382">C166</f>
        <v>جيلاني</v>
      </c>
      <c r="H166" s="24" t="str">
        <f t="shared" si="382"/>
        <v>ياسين</v>
      </c>
      <c r="I166" s="9">
        <v>0</v>
      </c>
      <c r="J166" s="62">
        <f>IF(I166&gt;=20,6,0)</f>
        <v>0</v>
      </c>
      <c r="K166" s="62">
        <v>1</v>
      </c>
      <c r="L166" s="14">
        <v>0</v>
      </c>
      <c r="M166" s="62">
        <f>IF(L166=20,6,0)</f>
        <v>0</v>
      </c>
      <c r="N166" s="62">
        <v>1</v>
      </c>
      <c r="O166" s="7">
        <v>0</v>
      </c>
      <c r="P166" s="62">
        <f>IF(O166&gt;=20,6,0)</f>
        <v>0</v>
      </c>
      <c r="Q166" s="62">
        <v>1</v>
      </c>
      <c r="R166" s="7">
        <f>(I166+L166+O166)/6</f>
        <v>0</v>
      </c>
      <c r="S166" s="316">
        <f>IF(R166&gt;=10,18,J166+M166+P166)</f>
        <v>0</v>
      </c>
      <c r="T166" s="316">
        <f>K166+N166+Q166</f>
        <v>3</v>
      </c>
      <c r="U166" s="316">
        <f>IF(T166&gt;=4,2,1)</f>
        <v>1</v>
      </c>
      <c r="V166" s="7">
        <v>0</v>
      </c>
      <c r="W166" s="62">
        <f>IF(V166&gt;=20,5,0)</f>
        <v>0</v>
      </c>
      <c r="X166" s="62">
        <v>1</v>
      </c>
      <c r="Y166" s="10">
        <v>0</v>
      </c>
      <c r="Z166" s="62">
        <f>IF(Y166&gt;=20,4,0)</f>
        <v>0</v>
      </c>
      <c r="AA166" s="62">
        <v>1</v>
      </c>
      <c r="AB166" s="7">
        <f>(V166+Y166)/4</f>
        <v>0</v>
      </c>
      <c r="AC166" s="62">
        <f>IF(AB166&gt;=10,9,W166+Z166)</f>
        <v>0</v>
      </c>
      <c r="AD166" s="62">
        <f>X166+AA166</f>
        <v>2</v>
      </c>
      <c r="AE166" s="62">
        <f>IF(AD166&gt;=3,2,1)</f>
        <v>1</v>
      </c>
      <c r="AF166" s="7">
        <v>0</v>
      </c>
      <c r="AG166" s="62">
        <f>IF(AF166&gt;=10,2,0)</f>
        <v>0</v>
      </c>
      <c r="AH166" s="62">
        <v>1</v>
      </c>
      <c r="AI166" s="7">
        <f>(AF166)</f>
        <v>0</v>
      </c>
      <c r="AJ166" s="62">
        <f>IF(AI166&gt;=10,2,0)</f>
        <v>0</v>
      </c>
      <c r="AK166" s="62">
        <f>AH166</f>
        <v>1</v>
      </c>
      <c r="AL166" s="62">
        <f>IF(AK166&gt;=2,2,1)</f>
        <v>1</v>
      </c>
      <c r="AM166" s="312">
        <v>0</v>
      </c>
      <c r="AN166" s="62">
        <f>IF(AM166&gt;=10,1,0)</f>
        <v>0</v>
      </c>
      <c r="AO166" s="62">
        <v>1</v>
      </c>
      <c r="AP166" s="7">
        <f>AM166</f>
        <v>0</v>
      </c>
      <c r="AQ166" s="62">
        <f>IF(AP166&gt;=10,1,0)</f>
        <v>0</v>
      </c>
      <c r="AR166" s="62">
        <f>AO166</f>
        <v>1</v>
      </c>
      <c r="AS166" s="62">
        <f>IF(AR166&gt;=2,2,1)</f>
        <v>1</v>
      </c>
      <c r="AT166" s="314">
        <f>(I166+L166+O166+V166+Y166+AF166+AM166)/12</f>
        <v>0</v>
      </c>
      <c r="AU166" s="65">
        <f>IF(AT166&gt;=10,30,AQ166+AJ166+AC166+S166)</f>
        <v>0</v>
      </c>
      <c r="AV166" s="400" t="str">
        <f>IF(AT166&gt;=10,"ناجح(ة)  ",IF(AT166&lt;10,"مؤجل (ة) "))</f>
        <v xml:space="preserve">مؤجل (ة) </v>
      </c>
      <c r="AW166" s="65">
        <f>AS166+AL166+AE166+U166</f>
        <v>4</v>
      </c>
      <c r="AX166" s="304" t="str">
        <f>IF(AW166&gt;=5,"2  ",IF(AW166&lt;5,"1 "))</f>
        <v xml:space="preserve">1 </v>
      </c>
      <c r="AY166" s="312"/>
      <c r="AZ166" s="304"/>
      <c r="BA166" s="305" t="s">
        <v>63</v>
      </c>
      <c r="BB166" s="12"/>
      <c r="BC166" s="333">
        <v>9</v>
      </c>
      <c r="BD166" s="310" t="str">
        <f t="shared" ref="BD166:BE167" si="383">C166</f>
        <v>جيلاني</v>
      </c>
      <c r="BE166" s="310" t="str">
        <f t="shared" si="383"/>
        <v>ياسين</v>
      </c>
      <c r="BF166" s="202"/>
      <c r="BG166" s="311">
        <f>IF(BF166&gt;=20,6,0)</f>
        <v>0</v>
      </c>
      <c r="BH166" s="203">
        <v>1</v>
      </c>
      <c r="BI166" s="202"/>
      <c r="BJ166" s="52">
        <f>IF(BI166&gt;=20,6,0)</f>
        <v>0</v>
      </c>
      <c r="BK166" s="203">
        <v>1</v>
      </c>
      <c r="BL166" s="202"/>
      <c r="BM166" s="52">
        <f>IF(BL166&gt;=20,6,0)</f>
        <v>0</v>
      </c>
      <c r="BN166" s="203">
        <v>1</v>
      </c>
      <c r="BO166" s="362">
        <f>(BF166+BI166+BL166)/6</f>
        <v>0</v>
      </c>
      <c r="BP166" s="354">
        <f>IF(BO166&gt;=10,18,BG166+BJ166+BM166)</f>
        <v>0</v>
      </c>
      <c r="BQ166" s="203">
        <f>BH166+BK166+BN166</f>
        <v>3</v>
      </c>
      <c r="BR166" s="203">
        <f>IF(BQ166&gt;=4,2,1)</f>
        <v>1</v>
      </c>
      <c r="BS166" s="17"/>
      <c r="BT166" s="52">
        <f>IF(BS166&gt;=20,5,0)</f>
        <v>0</v>
      </c>
      <c r="BU166" s="203">
        <v>1</v>
      </c>
      <c r="BV166" s="202"/>
      <c r="BW166" s="55">
        <f>IF(BV166&gt;=10,4,0)</f>
        <v>0</v>
      </c>
      <c r="BX166" s="203">
        <v>1</v>
      </c>
      <c r="BY166" s="388">
        <f>(BS166+BV166)/3</f>
        <v>0</v>
      </c>
      <c r="BZ166" s="367">
        <f>IF(BY166&gt;=10,9,BT166+BW166)</f>
        <v>0</v>
      </c>
      <c r="CA166" s="203">
        <f>BU166+BX166</f>
        <v>2</v>
      </c>
      <c r="CB166" s="203">
        <f>IF(CA166&gt;=3,2,1)</f>
        <v>1</v>
      </c>
      <c r="CC166" s="334"/>
      <c r="CD166" s="52">
        <f>IF(CC166&gt;=10,2,0)</f>
        <v>0</v>
      </c>
      <c r="CE166" s="55">
        <v>1</v>
      </c>
      <c r="CF166" s="353">
        <f t="shared" ref="CF166:CH167" si="384">CC166</f>
        <v>0</v>
      </c>
      <c r="CG166" s="354">
        <f t="shared" si="384"/>
        <v>0</v>
      </c>
      <c r="CH166" s="203">
        <f t="shared" si="384"/>
        <v>1</v>
      </c>
      <c r="CI166" s="203">
        <f>IF(CH166&gt;=2,2,1)</f>
        <v>1</v>
      </c>
      <c r="CJ166" s="302"/>
      <c r="CK166" s="52">
        <f>IF(CJ166&gt;=10,1,0)</f>
        <v>0</v>
      </c>
      <c r="CL166" s="55">
        <v>1</v>
      </c>
      <c r="CM166" s="357">
        <f t="shared" ref="CM166:CO167" si="385">CJ166</f>
        <v>0</v>
      </c>
      <c r="CN166" s="397">
        <f t="shared" si="385"/>
        <v>0</v>
      </c>
      <c r="CO166" s="55">
        <f t="shared" si="385"/>
        <v>1</v>
      </c>
      <c r="CP166" s="55">
        <f>IF(CO166&gt;=2,2,1)</f>
        <v>1</v>
      </c>
      <c r="CQ166" s="357">
        <f>(BF166+BI166+BL166+BS166+BV166+CC166+CJ166)/11</f>
        <v>0</v>
      </c>
      <c r="CR166" s="397">
        <f>IF(CQ166&gt;=10,30,CN166+CG166+BZ166+BP166)</f>
        <v>0</v>
      </c>
      <c r="CS166" s="311" t="str">
        <f>IF(CQ166&gt;=10,"ناجح(ة)  ",IF(CQ166&lt;10,"مؤجل (ة) "))</f>
        <v xml:space="preserve">مؤجل (ة) </v>
      </c>
      <c r="CT166" s="311">
        <f>CO166+CH166+CA166+BQ166</f>
        <v>7</v>
      </c>
      <c r="CU166" s="204">
        <f>IF(CT166&gt;=8,2,1)</f>
        <v>1</v>
      </c>
      <c r="CV166" s="309" t="str">
        <f>IF(CT166&gt;=8,"الدورة الثانية  ",IF(CT166&lt;8,"الدورة الأولى "))</f>
        <v xml:space="preserve">الدورة الأولى </v>
      </c>
      <c r="CW166" s="304" t="s">
        <v>63</v>
      </c>
      <c r="CX166" s="312">
        <f>(CQ166+AT166)/2</f>
        <v>0</v>
      </c>
      <c r="CY166" s="316">
        <f>IF(CX166&gt;=10,60,CR166+AU166)</f>
        <v>0</v>
      </c>
      <c r="CZ166" s="304" t="s">
        <v>63</v>
      </c>
      <c r="DA166" s="465"/>
    </row>
    <row r="167" spans="2:105" s="1" customFormat="1" ht="14.1" customHeight="1">
      <c r="B167" s="27">
        <v>26</v>
      </c>
      <c r="C167" s="66" t="s">
        <v>191</v>
      </c>
      <c r="D167" s="66" t="s">
        <v>192</v>
      </c>
      <c r="E167" s="152"/>
      <c r="F167" s="171">
        <v>26</v>
      </c>
      <c r="G167" s="24" t="str">
        <f t="shared" si="382"/>
        <v xml:space="preserve">كانم </v>
      </c>
      <c r="H167" s="24" t="str">
        <f t="shared" si="382"/>
        <v xml:space="preserve"> ثنينة</v>
      </c>
      <c r="I167" s="9">
        <v>0</v>
      </c>
      <c r="J167" s="62">
        <f>IF(I167&gt;=20,6,0)</f>
        <v>0</v>
      </c>
      <c r="K167" s="62">
        <v>1</v>
      </c>
      <c r="L167" s="14">
        <v>0</v>
      </c>
      <c r="M167" s="62">
        <f>IF(L167=20,6,0)</f>
        <v>0</v>
      </c>
      <c r="N167" s="62">
        <v>1</v>
      </c>
      <c r="O167" s="7">
        <v>0</v>
      </c>
      <c r="P167" s="62">
        <f>IF(O167&gt;=20,6,0)</f>
        <v>0</v>
      </c>
      <c r="Q167" s="62">
        <v>1</v>
      </c>
      <c r="R167" s="7">
        <f>(I167+L167+O167)/6</f>
        <v>0</v>
      </c>
      <c r="S167" s="316">
        <f>IF(R167&gt;=10,18,J167+M167+P167)</f>
        <v>0</v>
      </c>
      <c r="T167" s="316">
        <f>K167+N167+Q167</f>
        <v>3</v>
      </c>
      <c r="U167" s="316">
        <f>IF(T167&gt;=4,2,1)</f>
        <v>1</v>
      </c>
      <c r="V167" s="7">
        <v>0</v>
      </c>
      <c r="W167" s="62">
        <f>IF(V167&gt;=20,5,0)</f>
        <v>0</v>
      </c>
      <c r="X167" s="62">
        <v>1</v>
      </c>
      <c r="Y167" s="10">
        <v>0</v>
      </c>
      <c r="Z167" s="62">
        <f>IF(Y167&gt;=20,4,0)</f>
        <v>0</v>
      </c>
      <c r="AA167" s="62">
        <v>1</v>
      </c>
      <c r="AB167" s="7">
        <f>(V167+Y167)/4</f>
        <v>0</v>
      </c>
      <c r="AC167" s="62">
        <f>IF(AB167&gt;=10,9,W167+Z167)</f>
        <v>0</v>
      </c>
      <c r="AD167" s="62">
        <f>X167+AA167</f>
        <v>2</v>
      </c>
      <c r="AE167" s="62">
        <f>IF(AD167&gt;=3,2,1)</f>
        <v>1</v>
      </c>
      <c r="AF167" s="7">
        <v>0</v>
      </c>
      <c r="AG167" s="62">
        <f>IF(AF167&gt;=10,2,0)</f>
        <v>0</v>
      </c>
      <c r="AH167" s="62">
        <v>1</v>
      </c>
      <c r="AI167" s="7">
        <f>(AF167)</f>
        <v>0</v>
      </c>
      <c r="AJ167" s="62">
        <f>IF(AI167&gt;=10,2,0)</f>
        <v>0</v>
      </c>
      <c r="AK167" s="62">
        <f>AH167</f>
        <v>1</v>
      </c>
      <c r="AL167" s="62">
        <f>IF(AK167&gt;=2,2,1)</f>
        <v>1</v>
      </c>
      <c r="AM167" s="312">
        <v>0</v>
      </c>
      <c r="AN167" s="62">
        <f>IF(AM167&gt;=10,1,0)</f>
        <v>0</v>
      </c>
      <c r="AO167" s="62">
        <v>1</v>
      </c>
      <c r="AP167" s="7">
        <f>AM167</f>
        <v>0</v>
      </c>
      <c r="AQ167" s="62">
        <f>IF(AP167&gt;=10,1,0)</f>
        <v>0</v>
      </c>
      <c r="AR167" s="62">
        <f>AO167</f>
        <v>1</v>
      </c>
      <c r="AS167" s="62">
        <f>IF(AR167&gt;=2,2,1)</f>
        <v>1</v>
      </c>
      <c r="AT167" s="314">
        <f>(I167+L167+O167+V167+Y167+AF167+AM167)/12</f>
        <v>0</v>
      </c>
      <c r="AU167" s="65">
        <f>IF(AT167&gt;=10,30,AQ167+AJ167+AC167+S167)</f>
        <v>0</v>
      </c>
      <c r="AV167" s="400" t="str">
        <f>IF(AT167&gt;=10,"ناجح(ة)  ",IF(AT167&lt;10,"مؤجل (ة) "))</f>
        <v xml:space="preserve">مؤجل (ة) </v>
      </c>
      <c r="AW167" s="65">
        <f>AS167+AL167+AE167+U167</f>
        <v>4</v>
      </c>
      <c r="AX167" s="304" t="str">
        <f>IF(AW167&gt;=5,"2  ",IF(AW167&lt;5,"1 "))</f>
        <v xml:space="preserve">1 </v>
      </c>
      <c r="AY167" s="312"/>
      <c r="AZ167" s="304"/>
      <c r="BA167" s="305" t="s">
        <v>63</v>
      </c>
      <c r="BB167" s="12"/>
      <c r="BC167" s="311">
        <v>26</v>
      </c>
      <c r="BD167" s="310" t="str">
        <f t="shared" si="383"/>
        <v xml:space="preserve">كانم </v>
      </c>
      <c r="BE167" s="310" t="str">
        <f t="shared" si="383"/>
        <v xml:space="preserve"> ثنينة</v>
      </c>
      <c r="BF167" s="202"/>
      <c r="BG167" s="311">
        <f>IF(BF167&gt;=20,6,0)</f>
        <v>0</v>
      </c>
      <c r="BH167" s="203">
        <v>1</v>
      </c>
      <c r="BI167" s="202"/>
      <c r="BJ167" s="52">
        <f>IF(BI167&gt;=20,6,0)</f>
        <v>0</v>
      </c>
      <c r="BK167" s="203">
        <v>1</v>
      </c>
      <c r="BL167" s="202"/>
      <c r="BM167" s="52">
        <f>IF(BL167&gt;=20,6,0)</f>
        <v>0</v>
      </c>
      <c r="BN167" s="203">
        <v>1</v>
      </c>
      <c r="BO167" s="362">
        <f>(BF167+BI167+BL167)/6</f>
        <v>0</v>
      </c>
      <c r="BP167" s="354">
        <f>IF(BO167&gt;=10,18,BG167+BJ167+BM167)</f>
        <v>0</v>
      </c>
      <c r="BQ167" s="203">
        <f>BH167+BK167+BN167</f>
        <v>3</v>
      </c>
      <c r="BR167" s="203">
        <f>IF(BQ167&gt;=4,2,1)</f>
        <v>1</v>
      </c>
      <c r="BS167" s="17"/>
      <c r="BT167" s="52">
        <f>IF(BS167&gt;=20,5,0)</f>
        <v>0</v>
      </c>
      <c r="BU167" s="203">
        <v>1</v>
      </c>
      <c r="BV167" s="202"/>
      <c r="BW167" s="55">
        <f>IF(BV167&gt;=10,4,0)</f>
        <v>0</v>
      </c>
      <c r="BX167" s="203">
        <v>1</v>
      </c>
      <c r="BY167" s="388">
        <f>(BS167+BV167)/3</f>
        <v>0</v>
      </c>
      <c r="BZ167" s="367">
        <f>IF(BY167&gt;=10,9,BT167+BW167)</f>
        <v>0</v>
      </c>
      <c r="CA167" s="203">
        <f>BU167+BX167</f>
        <v>2</v>
      </c>
      <c r="CB167" s="203">
        <f>IF(CA167&gt;=3,2,1)</f>
        <v>1</v>
      </c>
      <c r="CC167" s="334"/>
      <c r="CD167" s="52">
        <f>IF(CC167&gt;=10,2,0)</f>
        <v>0</v>
      </c>
      <c r="CE167" s="55">
        <v>1</v>
      </c>
      <c r="CF167" s="353">
        <f t="shared" si="384"/>
        <v>0</v>
      </c>
      <c r="CG167" s="354">
        <f t="shared" si="384"/>
        <v>0</v>
      </c>
      <c r="CH167" s="203">
        <f t="shared" si="384"/>
        <v>1</v>
      </c>
      <c r="CI167" s="203">
        <f>IF(CH167&gt;=2,2,1)</f>
        <v>1</v>
      </c>
      <c r="CJ167" s="302"/>
      <c r="CK167" s="52">
        <f>IF(CJ167&gt;=10,1,0)</f>
        <v>0</v>
      </c>
      <c r="CL167" s="55">
        <v>1</v>
      </c>
      <c r="CM167" s="357">
        <f t="shared" si="385"/>
        <v>0</v>
      </c>
      <c r="CN167" s="397">
        <f t="shared" si="385"/>
        <v>0</v>
      </c>
      <c r="CO167" s="55">
        <f t="shared" si="385"/>
        <v>1</v>
      </c>
      <c r="CP167" s="55">
        <f>IF(CO167&gt;=2,2,1)</f>
        <v>1</v>
      </c>
      <c r="CQ167" s="357">
        <f>(BF167+BI167+BL167+BS167+BV167+CC167+CJ167)/11</f>
        <v>0</v>
      </c>
      <c r="CR167" s="397">
        <f>IF(CQ167&gt;=10,30,CN167+CG167+BZ167+BP167)</f>
        <v>0</v>
      </c>
      <c r="CS167" s="311" t="str">
        <f>IF(CQ167&gt;=10,"ناجح(ة)  ",IF(CQ167&lt;10,"مؤجل (ة) "))</f>
        <v xml:space="preserve">مؤجل (ة) </v>
      </c>
      <c r="CT167" s="311">
        <f>CO167+CH167+CA167+BQ167</f>
        <v>7</v>
      </c>
      <c r="CU167" s="204">
        <f>IF(CT167&gt;=8,2,1)</f>
        <v>1</v>
      </c>
      <c r="CV167" s="309" t="str">
        <f>IF(CT167&gt;=8,"الدورة الثانية  ",IF(CT167&lt;8,"الدورة الأولى "))</f>
        <v xml:space="preserve">الدورة الأولى </v>
      </c>
      <c r="CW167" s="304" t="s">
        <v>63</v>
      </c>
      <c r="CX167" s="312">
        <f>(CQ167+AT167)/2</f>
        <v>0</v>
      </c>
      <c r="CY167" s="316">
        <f>IF(CX167&gt;=10,60,CR167+AU167)</f>
        <v>0</v>
      </c>
      <c r="CZ167" s="304" t="s">
        <v>63</v>
      </c>
      <c r="DA167" s="465"/>
    </row>
    <row r="168" spans="2:105" s="1" customFormat="1">
      <c r="B168" s="26"/>
      <c r="C168" s="130"/>
      <c r="D168" s="130"/>
      <c r="E168" s="158"/>
      <c r="F168" s="159"/>
      <c r="J168" s="147"/>
      <c r="K168" s="147"/>
      <c r="M168" s="147"/>
      <c r="N168" s="147"/>
      <c r="P168" s="147"/>
      <c r="Q168" s="147"/>
      <c r="S168" s="147"/>
      <c r="T168" s="147"/>
      <c r="U168" s="147"/>
      <c r="W168" s="147"/>
      <c r="X168" s="147"/>
      <c r="Z168" s="147"/>
      <c r="AA168" s="147"/>
      <c r="AC168" s="147"/>
      <c r="AD168" s="147"/>
      <c r="AE168" s="147"/>
      <c r="AG168" s="147"/>
      <c r="AH168" s="147"/>
      <c r="AJ168" s="147"/>
      <c r="AK168" s="147"/>
      <c r="AL168" s="147"/>
      <c r="AN168" s="147"/>
      <c r="AO168" s="147"/>
      <c r="AQ168" s="147"/>
      <c r="AR168" s="147"/>
      <c r="AS168" s="147"/>
      <c r="AT168" s="140"/>
      <c r="AU168" s="282"/>
      <c r="AV168" s="408"/>
      <c r="AW168" s="161"/>
      <c r="AX168" s="157"/>
      <c r="AY168" s="270"/>
      <c r="AZ168" s="157"/>
      <c r="BA168" s="157"/>
      <c r="BC168" s="147"/>
      <c r="BF168" s="160"/>
      <c r="BG168" s="147"/>
      <c r="BH168" s="147"/>
      <c r="BI168" s="160"/>
      <c r="BJ168" s="147"/>
      <c r="BK168" s="147"/>
      <c r="BL168" s="160"/>
      <c r="BM168" s="147"/>
      <c r="BN168" s="147"/>
      <c r="BO168" s="268"/>
      <c r="BP168" s="199"/>
      <c r="BQ168" s="147"/>
      <c r="BR168" s="147"/>
      <c r="BS168" s="144"/>
      <c r="BT168" s="147"/>
      <c r="BU168" s="147"/>
      <c r="BV168" s="160"/>
      <c r="BW168" s="147"/>
      <c r="BX168" s="147"/>
      <c r="BY168" s="387"/>
      <c r="BZ168" s="364"/>
      <c r="CA168" s="147"/>
      <c r="CB168" s="147"/>
      <c r="CC168" s="162"/>
      <c r="CD168" s="147"/>
      <c r="CE168" s="147"/>
      <c r="CF168" s="269"/>
      <c r="CG168" s="199"/>
      <c r="CH168" s="147"/>
      <c r="CI168" s="147"/>
      <c r="CJ168" s="291"/>
      <c r="CK168" s="147"/>
      <c r="CL168" s="147"/>
      <c r="CM168" s="198"/>
      <c r="CN168" s="199"/>
      <c r="CO168" s="147"/>
      <c r="CP168" s="147"/>
      <c r="CQ168" s="268"/>
      <c r="CR168" s="408"/>
      <c r="CS168" s="26"/>
      <c r="CT168" s="26"/>
      <c r="CU168" s="26"/>
      <c r="CV168" s="145"/>
      <c r="CX168" s="144"/>
      <c r="CY168" s="26"/>
      <c r="CZ168" s="145"/>
      <c r="DA168" s="469"/>
    </row>
    <row r="169" spans="2:105" s="1" customFormat="1">
      <c r="B169" s="26"/>
      <c r="C169" s="130"/>
      <c r="D169" s="130"/>
      <c r="E169" s="158"/>
      <c r="F169" s="159"/>
      <c r="J169" s="147"/>
      <c r="K169" s="147"/>
      <c r="M169" s="147"/>
      <c r="N169" s="147"/>
      <c r="P169" s="147"/>
      <c r="Q169" s="147"/>
      <c r="S169" s="147"/>
      <c r="T169" s="147"/>
      <c r="U169" s="147"/>
      <c r="W169" s="147"/>
      <c r="X169" s="147"/>
      <c r="Z169" s="147"/>
      <c r="AA169" s="147"/>
      <c r="AC169" s="147"/>
      <c r="AD169" s="147"/>
      <c r="AE169" s="147"/>
      <c r="AG169" s="147"/>
      <c r="AH169" s="147"/>
      <c r="AJ169" s="147"/>
      <c r="AK169" s="147"/>
      <c r="AL169" s="147"/>
      <c r="AN169" s="147"/>
      <c r="AO169" s="147"/>
      <c r="AQ169" s="147"/>
      <c r="AR169" s="147"/>
      <c r="AS169" s="147"/>
      <c r="AT169" s="140"/>
      <c r="AU169" s="282"/>
      <c r="AV169" s="408"/>
      <c r="AW169" s="161"/>
      <c r="AX169" s="157"/>
      <c r="AY169" s="270"/>
      <c r="AZ169" s="157"/>
      <c r="BA169" s="157"/>
      <c r="BC169" s="147"/>
      <c r="BF169" s="160"/>
      <c r="BG169" s="147"/>
      <c r="BH169" s="147"/>
      <c r="BI169" s="160"/>
      <c r="BJ169" s="147"/>
      <c r="BK169" s="147"/>
      <c r="BL169" s="160"/>
      <c r="BM169" s="147"/>
      <c r="BN169" s="147"/>
      <c r="BO169" s="268"/>
      <c r="BP169" s="199"/>
      <c r="BQ169" s="147"/>
      <c r="BR169" s="147"/>
      <c r="BS169" s="144"/>
      <c r="BT169" s="147"/>
      <c r="BU169" s="147"/>
      <c r="BV169" s="160"/>
      <c r="BW169" s="147"/>
      <c r="BX169" s="147"/>
      <c r="BY169" s="387"/>
      <c r="BZ169" s="364"/>
      <c r="CA169" s="147"/>
      <c r="CB169" s="147"/>
      <c r="CC169" s="162"/>
      <c r="CD169" s="147"/>
      <c r="CE169" s="147"/>
      <c r="CF169" s="269"/>
      <c r="CG169" s="199"/>
      <c r="CH169" s="147"/>
      <c r="CI169" s="147"/>
      <c r="CJ169" s="291"/>
      <c r="CK169" s="147"/>
      <c r="CL169" s="147"/>
      <c r="CM169" s="198"/>
      <c r="CN169" s="199"/>
      <c r="CO169" s="147"/>
      <c r="CP169" s="147"/>
      <c r="CQ169" s="268"/>
      <c r="CR169" s="408"/>
      <c r="CS169" s="26"/>
      <c r="CT169" s="26"/>
      <c r="CU169" s="26"/>
      <c r="CV169" s="145"/>
      <c r="CX169" s="144"/>
      <c r="CY169" s="26"/>
      <c r="CZ169" s="145"/>
      <c r="DA169" s="469"/>
    </row>
    <row r="170" spans="2:105" s="1" customFormat="1">
      <c r="B170" s="26"/>
      <c r="C170" s="130"/>
      <c r="D170" s="130"/>
      <c r="E170" s="158"/>
      <c r="F170" s="159"/>
      <c r="J170" s="147"/>
      <c r="K170" s="147"/>
      <c r="M170" s="147"/>
      <c r="N170" s="147"/>
      <c r="P170" s="147"/>
      <c r="Q170" s="147"/>
      <c r="S170" s="147"/>
      <c r="T170" s="147"/>
      <c r="U170" s="147"/>
      <c r="W170" s="147"/>
      <c r="X170" s="147"/>
      <c r="Z170" s="147"/>
      <c r="AA170" s="147"/>
      <c r="AC170" s="147"/>
      <c r="AD170" s="147"/>
      <c r="AE170" s="147"/>
      <c r="AG170" s="147"/>
      <c r="AH170" s="147"/>
      <c r="AJ170" s="147"/>
      <c r="AK170" s="147"/>
      <c r="AL170" s="147"/>
      <c r="AN170" s="147"/>
      <c r="AO170" s="147"/>
      <c r="AQ170" s="147"/>
      <c r="AR170" s="147"/>
      <c r="AS170" s="147"/>
      <c r="AT170" s="140"/>
      <c r="AU170" s="282"/>
      <c r="AV170" s="408"/>
      <c r="AW170" s="161"/>
      <c r="AX170" s="157"/>
      <c r="AY170" s="270"/>
      <c r="AZ170" s="157"/>
      <c r="BA170" s="157"/>
      <c r="BC170" s="147"/>
      <c r="BF170" s="160"/>
      <c r="BG170" s="147"/>
      <c r="BH170" s="147"/>
      <c r="BI170" s="160"/>
      <c r="BJ170" s="147"/>
      <c r="BK170" s="147"/>
      <c r="BL170" s="160"/>
      <c r="BM170" s="147"/>
      <c r="BN170" s="147"/>
      <c r="BO170" s="268"/>
      <c r="BP170" s="199"/>
      <c r="BQ170" s="147"/>
      <c r="BR170" s="147"/>
      <c r="BS170" s="144"/>
      <c r="BT170" s="147"/>
      <c r="BU170" s="147"/>
      <c r="BV170" s="160"/>
      <c r="BW170" s="147"/>
      <c r="BX170" s="147"/>
      <c r="BY170" s="387"/>
      <c r="BZ170" s="364"/>
      <c r="CA170" s="147"/>
      <c r="CB170" s="147"/>
      <c r="CC170" s="162"/>
      <c r="CD170" s="147"/>
      <c r="CE170" s="147"/>
      <c r="CF170" s="269"/>
      <c r="CG170" s="199"/>
      <c r="CH170" s="147"/>
      <c r="CI170" s="147"/>
      <c r="CJ170" s="291"/>
      <c r="CK170" s="147"/>
      <c r="CL170" s="147"/>
      <c r="CM170" s="198"/>
      <c r="CN170" s="199"/>
      <c r="CO170" s="147"/>
      <c r="CP170" s="147"/>
      <c r="CQ170" s="268"/>
      <c r="CR170" s="408"/>
      <c r="CS170" s="26"/>
      <c r="CT170" s="26"/>
      <c r="CU170" s="26"/>
      <c r="CV170" s="145"/>
      <c r="CX170" s="144"/>
      <c r="CY170" s="26"/>
      <c r="CZ170" s="145"/>
      <c r="DA170" s="469"/>
    </row>
    <row r="171" spans="2:105" s="1" customFormat="1">
      <c r="B171" s="26"/>
      <c r="C171" s="130"/>
      <c r="D171" s="130"/>
      <c r="E171" s="158"/>
      <c r="F171" s="159"/>
      <c r="J171" s="147"/>
      <c r="K171" s="147"/>
      <c r="M171" s="147"/>
      <c r="N171" s="147"/>
      <c r="P171" s="147"/>
      <c r="Q171" s="147"/>
      <c r="S171" s="147"/>
      <c r="T171" s="147"/>
      <c r="U171" s="147"/>
      <c r="W171" s="147"/>
      <c r="X171" s="147"/>
      <c r="Z171" s="147"/>
      <c r="AA171" s="147"/>
      <c r="AC171" s="147"/>
      <c r="AD171" s="147"/>
      <c r="AE171" s="147"/>
      <c r="AG171" s="147"/>
      <c r="AH171" s="147"/>
      <c r="AJ171" s="147"/>
      <c r="AK171" s="147"/>
      <c r="AL171" s="147"/>
      <c r="AN171" s="147"/>
      <c r="AO171" s="147"/>
      <c r="AQ171" s="147"/>
      <c r="AR171" s="147"/>
      <c r="AS171" s="147"/>
      <c r="AT171" s="140"/>
      <c r="AU171" s="282"/>
      <c r="AV171" s="408"/>
      <c r="AW171" s="161"/>
      <c r="AX171" s="157"/>
      <c r="AY171" s="270"/>
      <c r="AZ171" s="157"/>
      <c r="BA171" s="157"/>
      <c r="BC171" s="147"/>
      <c r="BF171" s="160"/>
      <c r="BG171" s="147"/>
      <c r="BH171" s="147"/>
      <c r="BI171" s="160"/>
      <c r="BJ171" s="147"/>
      <c r="BK171" s="147"/>
      <c r="BL171" s="160"/>
      <c r="BM171" s="147"/>
      <c r="BN171" s="147"/>
      <c r="BO171" s="268"/>
      <c r="BP171" s="199"/>
      <c r="BQ171" s="147"/>
      <c r="BR171" s="147"/>
      <c r="BS171" s="144"/>
      <c r="BT171" s="147"/>
      <c r="BU171" s="147"/>
      <c r="BV171" s="160"/>
      <c r="BW171" s="147"/>
      <c r="BX171" s="147"/>
      <c r="BY171" s="387"/>
      <c r="BZ171" s="364"/>
      <c r="CA171" s="147"/>
      <c r="CB171" s="147"/>
      <c r="CC171" s="162"/>
      <c r="CD171" s="147"/>
      <c r="CE171" s="147"/>
      <c r="CF171" s="269"/>
      <c r="CG171" s="199"/>
      <c r="CH171" s="147"/>
      <c r="CI171" s="147"/>
      <c r="CJ171" s="291"/>
      <c r="CK171" s="147"/>
      <c r="CL171" s="147"/>
      <c r="CM171" s="198"/>
      <c r="CN171" s="199"/>
      <c r="CO171" s="147"/>
      <c r="CP171" s="147"/>
      <c r="CQ171" s="268"/>
      <c r="CR171" s="408"/>
      <c r="CS171" s="26"/>
      <c r="CT171" s="26"/>
      <c r="CU171" s="26"/>
      <c r="CV171" s="145"/>
      <c r="CX171" s="144"/>
      <c r="CY171" s="26"/>
      <c r="CZ171" s="145"/>
      <c r="DA171" s="469"/>
    </row>
    <row r="172" spans="2:105" s="1" customFormat="1">
      <c r="B172" s="26"/>
      <c r="C172" s="130"/>
      <c r="D172" s="130"/>
      <c r="E172" s="158"/>
      <c r="F172" s="159"/>
      <c r="J172" s="147"/>
      <c r="K172" s="147"/>
      <c r="M172" s="147"/>
      <c r="N172" s="147"/>
      <c r="P172" s="147"/>
      <c r="Q172" s="147"/>
      <c r="S172" s="147"/>
      <c r="T172" s="147"/>
      <c r="U172" s="147"/>
      <c r="W172" s="147"/>
      <c r="X172" s="147"/>
      <c r="Z172" s="147"/>
      <c r="AA172" s="147"/>
      <c r="AC172" s="147"/>
      <c r="AD172" s="147"/>
      <c r="AE172" s="147"/>
      <c r="AG172" s="147"/>
      <c r="AH172" s="147"/>
      <c r="AJ172" s="147"/>
      <c r="AK172" s="147"/>
      <c r="AL172" s="147"/>
      <c r="AN172" s="147"/>
      <c r="AO172" s="147"/>
      <c r="AQ172" s="147"/>
      <c r="AR172" s="147"/>
      <c r="AS172" s="147"/>
      <c r="AT172" s="140"/>
      <c r="AU172" s="282"/>
      <c r="AV172" s="408"/>
      <c r="AW172" s="161"/>
      <c r="AX172" s="157"/>
      <c r="AY172" s="270"/>
      <c r="AZ172" s="157"/>
      <c r="BA172" s="157"/>
      <c r="BC172" s="147"/>
      <c r="BF172" s="160"/>
      <c r="BG172" s="147"/>
      <c r="BH172" s="147"/>
      <c r="BI172" s="160"/>
      <c r="BJ172" s="147"/>
      <c r="BK172" s="147"/>
      <c r="BL172" s="160"/>
      <c r="BM172" s="147"/>
      <c r="BN172" s="147"/>
      <c r="BO172" s="268"/>
      <c r="BP172" s="199"/>
      <c r="BQ172" s="147"/>
      <c r="BR172" s="147"/>
      <c r="BS172" s="144"/>
      <c r="BT172" s="147"/>
      <c r="BU172" s="147"/>
      <c r="BV172" s="160"/>
      <c r="BW172" s="147"/>
      <c r="BX172" s="147"/>
      <c r="BY172" s="387"/>
      <c r="BZ172" s="364"/>
      <c r="CA172" s="147"/>
      <c r="CB172" s="147"/>
      <c r="CC172" s="162"/>
      <c r="CD172" s="147"/>
      <c r="CE172" s="147"/>
      <c r="CF172" s="269"/>
      <c r="CG172" s="199"/>
      <c r="CH172" s="147"/>
      <c r="CI172" s="147"/>
      <c r="CJ172" s="291"/>
      <c r="CK172" s="147"/>
      <c r="CL172" s="147"/>
      <c r="CM172" s="198"/>
      <c r="CN172" s="199"/>
      <c r="CO172" s="147"/>
      <c r="CP172" s="147"/>
      <c r="CQ172" s="268"/>
      <c r="CR172" s="408"/>
      <c r="CS172" s="26"/>
      <c r="CT172" s="26"/>
      <c r="CU172" s="26"/>
      <c r="CV172" s="145"/>
      <c r="CX172" s="144"/>
      <c r="CY172" s="26"/>
      <c r="CZ172" s="145"/>
      <c r="DA172" s="469"/>
    </row>
    <row r="173" spans="2:105" s="1" customFormat="1">
      <c r="B173" s="26"/>
      <c r="C173" s="130"/>
      <c r="D173" s="130"/>
      <c r="E173" s="158"/>
      <c r="F173" s="159"/>
      <c r="J173" s="147"/>
      <c r="K173" s="147"/>
      <c r="M173" s="147"/>
      <c r="N173" s="147"/>
      <c r="P173" s="147"/>
      <c r="Q173" s="147"/>
      <c r="S173" s="147"/>
      <c r="T173" s="147"/>
      <c r="U173" s="147"/>
      <c r="W173" s="147"/>
      <c r="X173" s="147"/>
      <c r="Z173" s="147"/>
      <c r="AA173" s="147"/>
      <c r="AC173" s="147"/>
      <c r="AD173" s="147"/>
      <c r="AE173" s="147"/>
      <c r="AG173" s="147"/>
      <c r="AH173" s="147"/>
      <c r="AJ173" s="147"/>
      <c r="AK173" s="147"/>
      <c r="AL173" s="147"/>
      <c r="AN173" s="147"/>
      <c r="AO173" s="147"/>
      <c r="AQ173" s="147"/>
      <c r="AR173" s="147"/>
      <c r="AS173" s="147"/>
      <c r="AT173" s="140"/>
      <c r="AU173" s="282"/>
      <c r="AV173" s="408"/>
      <c r="AW173" s="161"/>
      <c r="AX173" s="157"/>
      <c r="AY173" s="270"/>
      <c r="AZ173" s="157"/>
      <c r="BA173" s="157"/>
      <c r="BC173" s="147"/>
      <c r="BF173" s="160"/>
      <c r="BG173" s="147"/>
      <c r="BH173" s="147"/>
      <c r="BI173" s="160"/>
      <c r="BJ173" s="147"/>
      <c r="BK173" s="147"/>
      <c r="BL173" s="160"/>
      <c r="BM173" s="147"/>
      <c r="BN173" s="147"/>
      <c r="BO173" s="268"/>
      <c r="BP173" s="199"/>
      <c r="BQ173" s="147"/>
      <c r="BR173" s="147"/>
      <c r="BS173" s="144"/>
      <c r="BT173" s="147"/>
      <c r="BU173" s="147"/>
      <c r="BV173" s="160"/>
      <c r="BW173" s="147"/>
      <c r="BX173" s="147"/>
      <c r="BY173" s="387"/>
      <c r="BZ173" s="364"/>
      <c r="CA173" s="147"/>
      <c r="CB173" s="147"/>
      <c r="CC173" s="162"/>
      <c r="CD173" s="147"/>
      <c r="CE173" s="147"/>
      <c r="CF173" s="269"/>
      <c r="CG173" s="199"/>
      <c r="CH173" s="147"/>
      <c r="CI173" s="147"/>
      <c r="CJ173" s="291"/>
      <c r="CK173" s="147"/>
      <c r="CL173" s="147"/>
      <c r="CM173" s="198"/>
      <c r="CN173" s="199"/>
      <c r="CO173" s="147"/>
      <c r="CP173" s="147"/>
      <c r="CQ173" s="268"/>
      <c r="CR173" s="408"/>
      <c r="CS173" s="26"/>
      <c r="CT173" s="26"/>
      <c r="CU173" s="26"/>
      <c r="CV173" s="145"/>
      <c r="CX173" s="144"/>
      <c r="CY173" s="26"/>
      <c r="CZ173" s="145"/>
      <c r="DA173" s="469"/>
    </row>
    <row r="174" spans="2:105" s="1" customFormat="1">
      <c r="B174" s="26"/>
      <c r="C174" s="130"/>
      <c r="D174" s="130"/>
      <c r="E174" s="158"/>
      <c r="F174" s="159"/>
      <c r="J174" s="147"/>
      <c r="K174" s="147"/>
      <c r="M174" s="147"/>
      <c r="N174" s="147"/>
      <c r="P174" s="147"/>
      <c r="Q174" s="147"/>
      <c r="S174" s="147"/>
      <c r="T174" s="147"/>
      <c r="U174" s="147"/>
      <c r="W174" s="147"/>
      <c r="X174" s="147"/>
      <c r="Z174" s="147"/>
      <c r="AA174" s="147"/>
      <c r="AC174" s="147"/>
      <c r="AD174" s="147"/>
      <c r="AE174" s="147"/>
      <c r="AG174" s="147"/>
      <c r="AH174" s="147"/>
      <c r="AJ174" s="147"/>
      <c r="AK174" s="147"/>
      <c r="AL174" s="147"/>
      <c r="AN174" s="147"/>
      <c r="AO174" s="147"/>
      <c r="AQ174" s="147"/>
      <c r="AR174" s="147"/>
      <c r="AS174" s="147"/>
      <c r="AT174" s="140"/>
      <c r="AU174" s="282"/>
      <c r="AV174" s="408"/>
      <c r="AW174" s="161"/>
      <c r="AX174" s="157"/>
      <c r="AY174" s="270"/>
      <c r="AZ174" s="157"/>
      <c r="BA174" s="157"/>
      <c r="BC174" s="147"/>
      <c r="BF174" s="160"/>
      <c r="BG174" s="147"/>
      <c r="BH174" s="147"/>
      <c r="BI174" s="160"/>
      <c r="BJ174" s="147"/>
      <c r="BK174" s="147"/>
      <c r="BL174" s="160"/>
      <c r="BM174" s="147"/>
      <c r="BN174" s="147"/>
      <c r="BO174" s="268"/>
      <c r="BP174" s="199"/>
      <c r="BQ174" s="147"/>
      <c r="BR174" s="147"/>
      <c r="BS174" s="144"/>
      <c r="BT174" s="147"/>
      <c r="BU174" s="147"/>
      <c r="BV174" s="160"/>
      <c r="BW174" s="147"/>
      <c r="BX174" s="147"/>
      <c r="BY174" s="387"/>
      <c r="BZ174" s="364"/>
      <c r="CA174" s="147"/>
      <c r="CB174" s="147"/>
      <c r="CC174" s="162"/>
      <c r="CD174" s="147"/>
      <c r="CE174" s="147"/>
      <c r="CF174" s="269"/>
      <c r="CG174" s="199"/>
      <c r="CH174" s="147"/>
      <c r="CI174" s="147"/>
      <c r="CJ174" s="291"/>
      <c r="CK174" s="147"/>
      <c r="CL174" s="147"/>
      <c r="CM174" s="198"/>
      <c r="CN174" s="199"/>
      <c r="CO174" s="147"/>
      <c r="CP174" s="147"/>
      <c r="CQ174" s="268"/>
      <c r="CR174" s="408"/>
      <c r="CS174" s="26"/>
      <c r="CT174" s="26"/>
      <c r="CU174" s="26"/>
      <c r="CV174" s="145"/>
      <c r="CX174" s="144"/>
      <c r="CY174" s="26"/>
      <c r="CZ174" s="145"/>
      <c r="DA174" s="469"/>
    </row>
    <row r="175" spans="2:105" s="1" customFormat="1">
      <c r="B175" s="26"/>
      <c r="C175" s="130"/>
      <c r="D175" s="130"/>
      <c r="E175" s="158"/>
      <c r="F175" s="159"/>
      <c r="J175" s="147"/>
      <c r="K175" s="147"/>
      <c r="M175" s="147"/>
      <c r="N175" s="147"/>
      <c r="P175" s="147"/>
      <c r="Q175" s="147"/>
      <c r="S175" s="147"/>
      <c r="T175" s="147"/>
      <c r="U175" s="147"/>
      <c r="W175" s="147"/>
      <c r="X175" s="147"/>
      <c r="Z175" s="147"/>
      <c r="AA175" s="147"/>
      <c r="AC175" s="147"/>
      <c r="AD175" s="147"/>
      <c r="AE175" s="147"/>
      <c r="AG175" s="147"/>
      <c r="AH175" s="147"/>
      <c r="AJ175" s="147"/>
      <c r="AK175" s="147"/>
      <c r="AL175" s="147"/>
      <c r="AN175" s="147"/>
      <c r="AO175" s="147"/>
      <c r="AQ175" s="147"/>
      <c r="AR175" s="147"/>
      <c r="AS175" s="147"/>
      <c r="AT175" s="140"/>
      <c r="AU175" s="282"/>
      <c r="AV175" s="408"/>
      <c r="AW175" s="161"/>
      <c r="AX175" s="157"/>
      <c r="AY175" s="270"/>
      <c r="AZ175" s="157"/>
      <c r="BA175" s="157"/>
      <c r="BC175" s="147"/>
      <c r="BF175" s="160"/>
      <c r="BG175" s="147"/>
      <c r="BH175" s="147"/>
      <c r="BI175" s="160"/>
      <c r="BJ175" s="147"/>
      <c r="BK175" s="147"/>
      <c r="BL175" s="160"/>
      <c r="BM175" s="147"/>
      <c r="BN175" s="147"/>
      <c r="BO175" s="268"/>
      <c r="BP175" s="199"/>
      <c r="BQ175" s="147"/>
      <c r="BR175" s="147"/>
      <c r="BS175" s="144"/>
      <c r="BT175" s="147"/>
      <c r="BU175" s="147"/>
      <c r="BV175" s="160"/>
      <c r="BW175" s="147"/>
      <c r="BX175" s="147"/>
      <c r="BY175" s="387"/>
      <c r="BZ175" s="364"/>
      <c r="CA175" s="147"/>
      <c r="CB175" s="147"/>
      <c r="CC175" s="162"/>
      <c r="CD175" s="147"/>
      <c r="CE175" s="147"/>
      <c r="CF175" s="269"/>
      <c r="CG175" s="199"/>
      <c r="CH175" s="147"/>
      <c r="CI175" s="147"/>
      <c r="CJ175" s="291"/>
      <c r="CK175" s="147"/>
      <c r="CL175" s="147"/>
      <c r="CM175" s="198"/>
      <c r="CN175" s="199"/>
      <c r="CO175" s="147"/>
      <c r="CP175" s="147"/>
      <c r="CQ175" s="268"/>
      <c r="CR175" s="408"/>
      <c r="CS175" s="26"/>
      <c r="CT175" s="26"/>
      <c r="CU175" s="26"/>
      <c r="CV175" s="145"/>
      <c r="CX175" s="144"/>
      <c r="CY175" s="26"/>
      <c r="CZ175" s="145"/>
      <c r="DA175" s="469"/>
    </row>
    <row r="176" spans="2:105" s="1" customFormat="1">
      <c r="B176" s="26"/>
      <c r="C176" s="130"/>
      <c r="D176" s="130"/>
      <c r="E176" s="158"/>
      <c r="F176" s="159"/>
      <c r="J176" s="147"/>
      <c r="K176" s="147"/>
      <c r="M176" s="147"/>
      <c r="N176" s="147"/>
      <c r="P176" s="147"/>
      <c r="Q176" s="147"/>
      <c r="S176" s="147"/>
      <c r="T176" s="147"/>
      <c r="U176" s="147"/>
      <c r="W176" s="147"/>
      <c r="X176" s="147"/>
      <c r="Z176" s="147"/>
      <c r="AA176" s="147"/>
      <c r="AC176" s="147"/>
      <c r="AD176" s="147"/>
      <c r="AE176" s="147"/>
      <c r="AG176" s="147"/>
      <c r="AH176" s="147"/>
      <c r="AJ176" s="147"/>
      <c r="AK176" s="147"/>
      <c r="AL176" s="147"/>
      <c r="AN176" s="147"/>
      <c r="AO176" s="147"/>
      <c r="AQ176" s="147"/>
      <c r="AR176" s="147"/>
      <c r="AS176" s="147"/>
      <c r="AT176" s="140"/>
      <c r="AU176" s="282"/>
      <c r="AV176" s="408"/>
      <c r="AW176" s="161"/>
      <c r="AX176" s="157"/>
      <c r="AY176" s="270"/>
      <c r="AZ176" s="157"/>
      <c r="BA176" s="157"/>
      <c r="BC176" s="147"/>
      <c r="BF176" s="160"/>
      <c r="BG176" s="147"/>
      <c r="BH176" s="147"/>
      <c r="BI176" s="160"/>
      <c r="BJ176" s="147"/>
      <c r="BK176" s="147"/>
      <c r="BL176" s="160"/>
      <c r="BM176" s="147"/>
      <c r="BN176" s="147"/>
      <c r="BO176" s="268"/>
      <c r="BP176" s="199"/>
      <c r="BQ176" s="147"/>
      <c r="BR176" s="147"/>
      <c r="BS176" s="144"/>
      <c r="BT176" s="147"/>
      <c r="BU176" s="147"/>
      <c r="BV176" s="160"/>
      <c r="BW176" s="147"/>
      <c r="BX176" s="147"/>
      <c r="BY176" s="387"/>
      <c r="BZ176" s="364"/>
      <c r="CA176" s="147"/>
      <c r="CB176" s="147"/>
      <c r="CC176" s="162"/>
      <c r="CD176" s="147"/>
      <c r="CE176" s="147"/>
      <c r="CF176" s="269"/>
      <c r="CG176" s="199"/>
      <c r="CH176" s="147"/>
      <c r="CI176" s="147"/>
      <c r="CJ176" s="291"/>
      <c r="CK176" s="147"/>
      <c r="CL176" s="147"/>
      <c r="CM176" s="198"/>
      <c r="CN176" s="199"/>
      <c r="CO176" s="147"/>
      <c r="CP176" s="147"/>
      <c r="CQ176" s="268"/>
      <c r="CR176" s="408"/>
      <c r="CS176" s="26"/>
      <c r="CT176" s="26"/>
      <c r="CU176" s="26"/>
      <c r="CV176" s="145"/>
      <c r="CX176" s="144"/>
      <c r="CY176" s="26"/>
      <c r="CZ176" s="145"/>
      <c r="DA176" s="469"/>
    </row>
    <row r="177" spans="2:105" s="1" customFormat="1">
      <c r="B177" s="26"/>
      <c r="C177" s="130"/>
      <c r="D177" s="130"/>
      <c r="E177" s="158"/>
      <c r="F177" s="159"/>
      <c r="J177" s="147"/>
      <c r="K177" s="147"/>
      <c r="M177" s="147"/>
      <c r="N177" s="147"/>
      <c r="P177" s="147"/>
      <c r="Q177" s="147"/>
      <c r="S177" s="147"/>
      <c r="T177" s="147"/>
      <c r="U177" s="147"/>
      <c r="W177" s="147"/>
      <c r="X177" s="147"/>
      <c r="Z177" s="147"/>
      <c r="AA177" s="147"/>
      <c r="AC177" s="147"/>
      <c r="AD177" s="147"/>
      <c r="AE177" s="147"/>
      <c r="AG177" s="147"/>
      <c r="AH177" s="147"/>
      <c r="AJ177" s="147"/>
      <c r="AK177" s="147"/>
      <c r="AL177" s="147"/>
      <c r="AN177" s="147"/>
      <c r="AO177" s="147"/>
      <c r="AQ177" s="147"/>
      <c r="AR177" s="147"/>
      <c r="AS177" s="147"/>
      <c r="AT177" s="140"/>
      <c r="AU177" s="282"/>
      <c r="AV177" s="408"/>
      <c r="AW177" s="161"/>
      <c r="AX177" s="157"/>
      <c r="AY177" s="270"/>
      <c r="AZ177" s="157"/>
      <c r="BA177" s="157"/>
      <c r="BC177" s="147"/>
      <c r="BF177" s="160"/>
      <c r="BG177" s="147"/>
      <c r="BH177" s="147"/>
      <c r="BI177" s="160"/>
      <c r="BJ177" s="147"/>
      <c r="BK177" s="147"/>
      <c r="BL177" s="160"/>
      <c r="BM177" s="147"/>
      <c r="BN177" s="147"/>
      <c r="BO177" s="268"/>
      <c r="BP177" s="199"/>
      <c r="BQ177" s="147"/>
      <c r="BR177" s="147"/>
      <c r="BS177" s="144"/>
      <c r="BT177" s="147"/>
      <c r="BU177" s="147"/>
      <c r="BV177" s="160"/>
      <c r="BW177" s="147"/>
      <c r="BX177" s="147"/>
      <c r="BY177" s="387"/>
      <c r="BZ177" s="364"/>
      <c r="CA177" s="147"/>
      <c r="CB177" s="147"/>
      <c r="CC177" s="162"/>
      <c r="CD177" s="147"/>
      <c r="CE177" s="147"/>
      <c r="CF177" s="269"/>
      <c r="CG177" s="199"/>
      <c r="CH177" s="147"/>
      <c r="CI177" s="147"/>
      <c r="CJ177" s="291"/>
      <c r="CK177" s="147"/>
      <c r="CL177" s="147"/>
      <c r="CM177" s="198"/>
      <c r="CN177" s="199"/>
      <c r="CO177" s="147"/>
      <c r="CP177" s="147"/>
      <c r="CQ177" s="268"/>
      <c r="CR177" s="408"/>
      <c r="CS177" s="26"/>
      <c r="CT177" s="26"/>
      <c r="CU177" s="26"/>
      <c r="CV177" s="145"/>
      <c r="CX177" s="144"/>
      <c r="CY177" s="26"/>
      <c r="CZ177" s="145"/>
      <c r="DA177" s="469"/>
    </row>
    <row r="178" spans="2:105" s="1" customFormat="1">
      <c r="B178" s="26"/>
      <c r="C178" s="130"/>
      <c r="D178" s="130"/>
      <c r="E178" s="158"/>
      <c r="F178" s="159"/>
      <c r="J178" s="147"/>
      <c r="K178" s="147"/>
      <c r="M178" s="147"/>
      <c r="N178" s="147"/>
      <c r="P178" s="147"/>
      <c r="Q178" s="147"/>
      <c r="S178" s="147"/>
      <c r="T178" s="147"/>
      <c r="U178" s="147"/>
      <c r="W178" s="147"/>
      <c r="X178" s="147"/>
      <c r="Z178" s="147"/>
      <c r="AA178" s="147"/>
      <c r="AC178" s="147"/>
      <c r="AD178" s="147"/>
      <c r="AE178" s="147"/>
      <c r="AG178" s="147"/>
      <c r="AH178" s="147"/>
      <c r="AJ178" s="147"/>
      <c r="AK178" s="147"/>
      <c r="AL178" s="147"/>
      <c r="AN178" s="147"/>
      <c r="AO178" s="147"/>
      <c r="AQ178" s="147"/>
      <c r="AR178" s="147"/>
      <c r="AS178" s="147"/>
      <c r="AT178" s="140"/>
      <c r="AU178" s="282"/>
      <c r="AV178" s="408"/>
      <c r="AW178" s="161"/>
      <c r="AX178" s="157"/>
      <c r="AY178" s="270"/>
      <c r="AZ178" s="157"/>
      <c r="BA178" s="157"/>
      <c r="BC178" s="147"/>
      <c r="BF178" s="160"/>
      <c r="BG178" s="147"/>
      <c r="BH178" s="147"/>
      <c r="BI178" s="160"/>
      <c r="BJ178" s="147"/>
      <c r="BK178" s="147"/>
      <c r="BL178" s="160"/>
      <c r="BM178" s="147"/>
      <c r="BN178" s="147"/>
      <c r="BO178" s="268"/>
      <c r="BP178" s="199"/>
      <c r="BQ178" s="147"/>
      <c r="BR178" s="147"/>
      <c r="BS178" s="144"/>
      <c r="BT178" s="147"/>
      <c r="BU178" s="147"/>
      <c r="BV178" s="160"/>
      <c r="BW178" s="147"/>
      <c r="BX178" s="147"/>
      <c r="BY178" s="387"/>
      <c r="BZ178" s="364"/>
      <c r="CA178" s="147"/>
      <c r="CB178" s="147"/>
      <c r="CC178" s="162"/>
      <c r="CD178" s="147"/>
      <c r="CE178" s="147"/>
      <c r="CF178" s="269"/>
      <c r="CG178" s="199"/>
      <c r="CH178" s="147"/>
      <c r="CI178" s="147"/>
      <c r="CJ178" s="291"/>
      <c r="CK178" s="147"/>
      <c r="CL178" s="147"/>
      <c r="CM178" s="198"/>
      <c r="CN178" s="199"/>
      <c r="CO178" s="147"/>
      <c r="CP178" s="147"/>
      <c r="CQ178" s="268"/>
      <c r="CR178" s="408"/>
      <c r="CS178" s="26"/>
      <c r="CT178" s="26"/>
      <c r="CU178" s="26"/>
      <c r="CV178" s="145"/>
      <c r="CX178" s="144"/>
      <c r="CY178" s="26"/>
      <c r="CZ178" s="145"/>
      <c r="DA178" s="469"/>
    </row>
    <row r="179" spans="2:105" s="1" customFormat="1">
      <c r="B179" s="26"/>
      <c r="C179" s="130"/>
      <c r="D179" s="130"/>
      <c r="E179" s="158"/>
      <c r="F179" s="159"/>
      <c r="J179" s="147"/>
      <c r="K179" s="147"/>
      <c r="M179" s="147"/>
      <c r="N179" s="147"/>
      <c r="P179" s="147"/>
      <c r="Q179" s="147"/>
      <c r="S179" s="147"/>
      <c r="T179" s="147"/>
      <c r="U179" s="147"/>
      <c r="W179" s="147"/>
      <c r="X179" s="147"/>
      <c r="Z179" s="147"/>
      <c r="AA179" s="147"/>
      <c r="AC179" s="147"/>
      <c r="AD179" s="147"/>
      <c r="AE179" s="147"/>
      <c r="AG179" s="147"/>
      <c r="AH179" s="147"/>
      <c r="AJ179" s="147"/>
      <c r="AK179" s="147"/>
      <c r="AL179" s="147"/>
      <c r="AN179" s="147"/>
      <c r="AO179" s="147"/>
      <c r="AQ179" s="147"/>
      <c r="AR179" s="147"/>
      <c r="AS179" s="147"/>
      <c r="AT179" s="140"/>
      <c r="AU179" s="282"/>
      <c r="AV179" s="408"/>
      <c r="AW179" s="161"/>
      <c r="AX179" s="157"/>
      <c r="AY179" s="270"/>
      <c r="AZ179" s="157"/>
      <c r="BA179" s="157"/>
      <c r="BC179" s="147"/>
      <c r="BF179" s="160"/>
      <c r="BG179" s="147"/>
      <c r="BH179" s="147"/>
      <c r="BI179" s="160"/>
      <c r="BJ179" s="147"/>
      <c r="BK179" s="147"/>
      <c r="BL179" s="160"/>
      <c r="BM179" s="147"/>
      <c r="BN179" s="147"/>
      <c r="BO179" s="268"/>
      <c r="BP179" s="199"/>
      <c r="BQ179" s="147"/>
      <c r="BR179" s="147"/>
      <c r="BS179" s="144"/>
      <c r="BT179" s="147"/>
      <c r="BU179" s="147"/>
      <c r="BV179" s="160"/>
      <c r="BW179" s="147"/>
      <c r="BX179" s="147"/>
      <c r="BY179" s="387"/>
      <c r="BZ179" s="364"/>
      <c r="CA179" s="147"/>
      <c r="CB179" s="147"/>
      <c r="CC179" s="162"/>
      <c r="CD179" s="147"/>
      <c r="CE179" s="147"/>
      <c r="CF179" s="269"/>
      <c r="CG179" s="199"/>
      <c r="CH179" s="147"/>
      <c r="CI179" s="147"/>
      <c r="CJ179" s="291"/>
      <c r="CK179" s="147"/>
      <c r="CL179" s="147"/>
      <c r="CM179" s="198"/>
      <c r="CN179" s="199"/>
      <c r="CO179" s="147"/>
      <c r="CP179" s="147"/>
      <c r="CQ179" s="268"/>
      <c r="CR179" s="408"/>
      <c r="CS179" s="26"/>
      <c r="CT179" s="26"/>
      <c r="CU179" s="26"/>
      <c r="CV179" s="145"/>
      <c r="CX179" s="144"/>
      <c r="CY179" s="26"/>
      <c r="CZ179" s="145"/>
      <c r="DA179" s="469"/>
    </row>
    <row r="180" spans="2:105" s="1" customFormat="1">
      <c r="B180" s="26"/>
      <c r="C180" s="130"/>
      <c r="D180" s="130"/>
      <c r="E180" s="158"/>
      <c r="F180" s="159"/>
      <c r="J180" s="147"/>
      <c r="K180" s="147"/>
      <c r="M180" s="147"/>
      <c r="N180" s="147"/>
      <c r="P180" s="147"/>
      <c r="Q180" s="147"/>
      <c r="S180" s="147"/>
      <c r="T180" s="147"/>
      <c r="U180" s="147"/>
      <c r="W180" s="147"/>
      <c r="X180" s="147"/>
      <c r="Z180" s="147"/>
      <c r="AA180" s="147"/>
      <c r="AC180" s="147"/>
      <c r="AD180" s="147"/>
      <c r="AE180" s="147"/>
      <c r="AG180" s="147"/>
      <c r="AH180" s="147"/>
      <c r="AJ180" s="147"/>
      <c r="AK180" s="147"/>
      <c r="AL180" s="147"/>
      <c r="AN180" s="147"/>
      <c r="AO180" s="147"/>
      <c r="AQ180" s="147"/>
      <c r="AR180" s="147"/>
      <c r="AS180" s="147"/>
      <c r="AT180" s="140"/>
      <c r="AU180" s="282"/>
      <c r="AV180" s="408"/>
      <c r="AW180" s="161"/>
      <c r="AX180" s="157"/>
      <c r="AY180" s="270"/>
      <c r="AZ180" s="157"/>
      <c r="BA180" s="157"/>
      <c r="BC180" s="147"/>
      <c r="BF180" s="160"/>
      <c r="BG180" s="147"/>
      <c r="BH180" s="147"/>
      <c r="BI180" s="160"/>
      <c r="BJ180" s="147"/>
      <c r="BK180" s="147"/>
      <c r="BL180" s="160"/>
      <c r="BM180" s="147"/>
      <c r="BN180" s="147"/>
      <c r="BO180" s="268"/>
      <c r="BP180" s="199"/>
      <c r="BQ180" s="147"/>
      <c r="BR180" s="147"/>
      <c r="BS180" s="144"/>
      <c r="BT180" s="147"/>
      <c r="BU180" s="147"/>
      <c r="BV180" s="160"/>
      <c r="BW180" s="147"/>
      <c r="BX180" s="147"/>
      <c r="BY180" s="387"/>
      <c r="BZ180" s="364"/>
      <c r="CA180" s="147"/>
      <c r="CB180" s="147"/>
      <c r="CC180" s="162"/>
      <c r="CD180" s="147"/>
      <c r="CE180" s="147"/>
      <c r="CF180" s="269"/>
      <c r="CG180" s="199"/>
      <c r="CH180" s="147"/>
      <c r="CI180" s="147"/>
      <c r="CJ180" s="291"/>
      <c r="CK180" s="147"/>
      <c r="CL180" s="147"/>
      <c r="CM180" s="198"/>
      <c r="CN180" s="199"/>
      <c r="CO180" s="147"/>
      <c r="CP180" s="147"/>
      <c r="CQ180" s="268"/>
      <c r="CR180" s="408"/>
      <c r="CS180" s="26"/>
      <c r="CT180" s="26"/>
      <c r="CU180" s="26"/>
      <c r="CV180" s="145"/>
      <c r="CX180" s="144"/>
      <c r="CY180" s="26"/>
      <c r="CZ180" s="145"/>
      <c r="DA180" s="469"/>
    </row>
    <row r="181" spans="2:105" s="1" customFormat="1">
      <c r="B181" s="26"/>
      <c r="C181" s="130"/>
      <c r="D181" s="130"/>
      <c r="E181" s="158"/>
      <c r="F181" s="159"/>
      <c r="J181" s="147"/>
      <c r="K181" s="147"/>
      <c r="M181" s="147"/>
      <c r="N181" s="147"/>
      <c r="P181" s="147"/>
      <c r="Q181" s="147"/>
      <c r="S181" s="147"/>
      <c r="T181" s="147"/>
      <c r="U181" s="147"/>
      <c r="W181" s="147"/>
      <c r="X181" s="147"/>
      <c r="Z181" s="147"/>
      <c r="AA181" s="147"/>
      <c r="AC181" s="147"/>
      <c r="AD181" s="147"/>
      <c r="AE181" s="147"/>
      <c r="AG181" s="147"/>
      <c r="AH181" s="147"/>
      <c r="AJ181" s="147"/>
      <c r="AK181" s="147"/>
      <c r="AL181" s="147"/>
      <c r="AN181" s="147"/>
      <c r="AO181" s="147"/>
      <c r="AQ181" s="147"/>
      <c r="AR181" s="147"/>
      <c r="AS181" s="147"/>
      <c r="AT181" s="140"/>
      <c r="AU181" s="282"/>
      <c r="AV181" s="408"/>
      <c r="AW181" s="161"/>
      <c r="AX181" s="157"/>
      <c r="AY181" s="270"/>
      <c r="AZ181" s="157"/>
      <c r="BA181" s="157"/>
      <c r="BC181" s="147"/>
      <c r="BF181" s="160"/>
      <c r="BG181" s="147"/>
      <c r="BH181" s="147"/>
      <c r="BI181" s="160"/>
      <c r="BJ181" s="147"/>
      <c r="BK181" s="147"/>
      <c r="BL181" s="160"/>
      <c r="BM181" s="147"/>
      <c r="BN181" s="147"/>
      <c r="BO181" s="268"/>
      <c r="BP181" s="199"/>
      <c r="BQ181" s="147"/>
      <c r="BR181" s="147"/>
      <c r="BS181" s="144"/>
      <c r="BT181" s="147"/>
      <c r="BU181" s="147"/>
      <c r="BV181" s="160"/>
      <c r="BW181" s="147"/>
      <c r="BX181" s="147"/>
      <c r="BY181" s="387"/>
      <c r="BZ181" s="364"/>
      <c r="CA181" s="147"/>
      <c r="CB181" s="147"/>
      <c r="CC181" s="162"/>
      <c r="CD181" s="147"/>
      <c r="CE181" s="147"/>
      <c r="CF181" s="269"/>
      <c r="CG181" s="199"/>
      <c r="CH181" s="147"/>
      <c r="CI181" s="147"/>
      <c r="CJ181" s="291"/>
      <c r="CK181" s="147"/>
      <c r="CL181" s="147"/>
      <c r="CM181" s="198"/>
      <c r="CN181" s="199"/>
      <c r="CO181" s="147"/>
      <c r="CP181" s="147"/>
      <c r="CQ181" s="268"/>
      <c r="CR181" s="408"/>
      <c r="CS181" s="26"/>
      <c r="CT181" s="26"/>
      <c r="CU181" s="26"/>
      <c r="CV181" s="145"/>
      <c r="CX181" s="144"/>
      <c r="CY181" s="26"/>
      <c r="CZ181" s="145"/>
      <c r="DA181" s="469"/>
    </row>
    <row r="182" spans="2:105" s="1" customFormat="1">
      <c r="B182" s="26"/>
      <c r="C182" s="130"/>
      <c r="D182" s="130"/>
      <c r="E182" s="158"/>
      <c r="F182" s="159"/>
      <c r="J182" s="147"/>
      <c r="K182" s="147"/>
      <c r="M182" s="147"/>
      <c r="N182" s="147"/>
      <c r="P182" s="147"/>
      <c r="Q182" s="147"/>
      <c r="S182" s="147"/>
      <c r="T182" s="147"/>
      <c r="U182" s="147"/>
      <c r="W182" s="147"/>
      <c r="X182" s="147"/>
      <c r="Z182" s="147"/>
      <c r="AA182" s="147"/>
      <c r="AC182" s="147"/>
      <c r="AD182" s="147"/>
      <c r="AE182" s="147"/>
      <c r="AG182" s="147"/>
      <c r="AH182" s="147"/>
      <c r="AJ182" s="147"/>
      <c r="AK182" s="147"/>
      <c r="AL182" s="147"/>
      <c r="AN182" s="147"/>
      <c r="AO182" s="147"/>
      <c r="AQ182" s="147"/>
      <c r="AR182" s="147"/>
      <c r="AS182" s="147"/>
      <c r="AT182" s="140"/>
      <c r="AU182" s="282"/>
      <c r="AV182" s="408"/>
      <c r="AW182" s="161"/>
      <c r="AX182" s="157"/>
      <c r="AY182" s="270"/>
      <c r="AZ182" s="157"/>
      <c r="BA182" s="157"/>
      <c r="BC182" s="147"/>
      <c r="BF182" s="160"/>
      <c r="BG182" s="147"/>
      <c r="BH182" s="147"/>
      <c r="BI182" s="160"/>
      <c r="BJ182" s="147"/>
      <c r="BK182" s="147"/>
      <c r="BL182" s="160"/>
      <c r="BM182" s="147"/>
      <c r="BN182" s="147"/>
      <c r="BO182" s="268"/>
      <c r="BP182" s="199"/>
      <c r="BQ182" s="147"/>
      <c r="BR182" s="147"/>
      <c r="BS182" s="144"/>
      <c r="BT182" s="147"/>
      <c r="BU182" s="147"/>
      <c r="BV182" s="160"/>
      <c r="BW182" s="147"/>
      <c r="BX182" s="147"/>
      <c r="BY182" s="387"/>
      <c r="BZ182" s="364"/>
      <c r="CA182" s="147"/>
      <c r="CB182" s="147"/>
      <c r="CC182" s="162"/>
      <c r="CD182" s="147"/>
      <c r="CE182" s="147"/>
      <c r="CF182" s="269"/>
      <c r="CG182" s="199"/>
      <c r="CH182" s="147"/>
      <c r="CI182" s="147"/>
      <c r="CJ182" s="291"/>
      <c r="CK182" s="147"/>
      <c r="CL182" s="147"/>
      <c r="CM182" s="198"/>
      <c r="CN182" s="199"/>
      <c r="CO182" s="147"/>
      <c r="CP182" s="147"/>
      <c r="CQ182" s="268"/>
      <c r="CR182" s="408"/>
      <c r="CS182" s="26"/>
      <c r="CT182" s="26"/>
      <c r="CU182" s="26"/>
      <c r="CV182" s="145"/>
      <c r="CX182" s="144"/>
      <c r="CY182" s="26"/>
      <c r="CZ182" s="145"/>
      <c r="DA182" s="469"/>
    </row>
    <row r="183" spans="2:105" s="1" customFormat="1">
      <c r="B183" s="26"/>
      <c r="C183" s="130"/>
      <c r="D183" s="130"/>
      <c r="E183" s="158"/>
      <c r="F183" s="159"/>
      <c r="J183" s="147"/>
      <c r="K183" s="147"/>
      <c r="M183" s="147"/>
      <c r="N183" s="147"/>
      <c r="P183" s="147"/>
      <c r="Q183" s="147"/>
      <c r="S183" s="147"/>
      <c r="T183" s="147"/>
      <c r="U183" s="147"/>
      <c r="W183" s="147"/>
      <c r="X183" s="147"/>
      <c r="Z183" s="147"/>
      <c r="AA183" s="147"/>
      <c r="AC183" s="147"/>
      <c r="AD183" s="147"/>
      <c r="AE183" s="147"/>
      <c r="AG183" s="147"/>
      <c r="AH183" s="147"/>
      <c r="AJ183" s="147"/>
      <c r="AK183" s="147"/>
      <c r="AL183" s="147"/>
      <c r="AN183" s="147"/>
      <c r="AO183" s="147"/>
      <c r="AQ183" s="147"/>
      <c r="AR183" s="147"/>
      <c r="AS183" s="147"/>
      <c r="AT183" s="140"/>
      <c r="AU183" s="282"/>
      <c r="AV183" s="408"/>
      <c r="AW183" s="161"/>
      <c r="AX183" s="157"/>
      <c r="AY183" s="270"/>
      <c r="AZ183" s="157"/>
      <c r="BA183" s="157"/>
      <c r="BC183" s="147"/>
      <c r="BF183" s="160"/>
      <c r="BG183" s="147"/>
      <c r="BH183" s="147"/>
      <c r="BI183" s="160"/>
      <c r="BJ183" s="147"/>
      <c r="BK183" s="147"/>
      <c r="BL183" s="160"/>
      <c r="BM183" s="147"/>
      <c r="BN183" s="147"/>
      <c r="BO183" s="268"/>
      <c r="BP183" s="199"/>
      <c r="BQ183" s="147"/>
      <c r="BR183" s="147"/>
      <c r="BS183" s="144"/>
      <c r="BT183" s="147"/>
      <c r="BU183" s="147"/>
      <c r="BV183" s="160"/>
      <c r="BW183" s="147"/>
      <c r="BX183" s="147"/>
      <c r="BY183" s="387"/>
      <c r="BZ183" s="364"/>
      <c r="CA183" s="147"/>
      <c r="CB183" s="147"/>
      <c r="CC183" s="162"/>
      <c r="CD183" s="147"/>
      <c r="CE183" s="147"/>
      <c r="CF183" s="269"/>
      <c r="CG183" s="199"/>
      <c r="CH183" s="147"/>
      <c r="CI183" s="147"/>
      <c r="CJ183" s="291"/>
      <c r="CK183" s="147"/>
      <c r="CL183" s="147"/>
      <c r="CM183" s="198"/>
      <c r="CN183" s="199"/>
      <c r="CO183" s="147"/>
      <c r="CP183" s="147"/>
      <c r="CQ183" s="268"/>
      <c r="CR183" s="408"/>
      <c r="CS183" s="26"/>
      <c r="CT183" s="26"/>
      <c r="CU183" s="26"/>
      <c r="CV183" s="145"/>
      <c r="CX183" s="144"/>
      <c r="CY183" s="26"/>
      <c r="CZ183" s="145"/>
      <c r="DA183" s="469"/>
    </row>
    <row r="184" spans="2:105" s="1" customFormat="1">
      <c r="B184" s="26"/>
      <c r="C184" s="130"/>
      <c r="D184" s="130"/>
      <c r="E184" s="158"/>
      <c r="F184" s="159"/>
      <c r="J184" s="147"/>
      <c r="K184" s="147"/>
      <c r="M184" s="147"/>
      <c r="N184" s="147"/>
      <c r="P184" s="147"/>
      <c r="Q184" s="147"/>
      <c r="S184" s="147"/>
      <c r="T184" s="147"/>
      <c r="U184" s="147"/>
      <c r="W184" s="147"/>
      <c r="X184" s="147"/>
      <c r="Z184" s="147"/>
      <c r="AA184" s="147"/>
      <c r="AC184" s="147"/>
      <c r="AD184" s="147"/>
      <c r="AE184" s="147"/>
      <c r="AG184" s="147"/>
      <c r="AH184" s="147"/>
      <c r="AJ184" s="147"/>
      <c r="AK184" s="147"/>
      <c r="AL184" s="147"/>
      <c r="AN184" s="147"/>
      <c r="AO184" s="147"/>
      <c r="AQ184" s="147"/>
      <c r="AR184" s="147"/>
      <c r="AS184" s="147"/>
      <c r="AT184" s="140"/>
      <c r="AU184" s="282"/>
      <c r="AV184" s="408"/>
      <c r="AW184" s="161"/>
      <c r="AX184" s="157"/>
      <c r="AY184" s="270"/>
      <c r="AZ184" s="157"/>
      <c r="BA184" s="157"/>
      <c r="BC184" s="147"/>
      <c r="BF184" s="160"/>
      <c r="BG184" s="147"/>
      <c r="BH184" s="147"/>
      <c r="BI184" s="160"/>
      <c r="BJ184" s="147"/>
      <c r="BK184" s="147"/>
      <c r="BL184" s="160"/>
      <c r="BM184" s="147"/>
      <c r="BN184" s="147"/>
      <c r="BO184" s="268"/>
      <c r="BP184" s="199"/>
      <c r="BQ184" s="147"/>
      <c r="BR184" s="147"/>
      <c r="BS184" s="144"/>
      <c r="BT184" s="147"/>
      <c r="BU184" s="147"/>
      <c r="BV184" s="160"/>
      <c r="BW184" s="147"/>
      <c r="BX184" s="147"/>
      <c r="BY184" s="387"/>
      <c r="BZ184" s="364"/>
      <c r="CA184" s="147"/>
      <c r="CB184" s="147"/>
      <c r="CC184" s="162"/>
      <c r="CD184" s="147"/>
      <c r="CE184" s="147"/>
      <c r="CF184" s="269"/>
      <c r="CG184" s="199"/>
      <c r="CH184" s="147"/>
      <c r="CI184" s="147"/>
      <c r="CJ184" s="291"/>
      <c r="CK184" s="147"/>
      <c r="CL184" s="147"/>
      <c r="CM184" s="198"/>
      <c r="CN184" s="199"/>
      <c r="CO184" s="147"/>
      <c r="CP184" s="147"/>
      <c r="CQ184" s="268"/>
      <c r="CR184" s="408"/>
      <c r="CS184" s="26"/>
      <c r="CT184" s="26"/>
      <c r="CU184" s="26"/>
      <c r="CV184" s="145"/>
      <c r="CX184" s="144"/>
      <c r="CY184" s="26"/>
      <c r="CZ184" s="145"/>
      <c r="DA184" s="469"/>
    </row>
    <row r="185" spans="2:105" s="1" customFormat="1">
      <c r="B185" s="26"/>
      <c r="C185" s="130"/>
      <c r="D185" s="130"/>
      <c r="E185" s="158"/>
      <c r="F185" s="159"/>
      <c r="J185" s="147"/>
      <c r="K185" s="147"/>
      <c r="M185" s="147"/>
      <c r="N185" s="147"/>
      <c r="P185" s="147"/>
      <c r="Q185" s="147"/>
      <c r="S185" s="147"/>
      <c r="T185" s="147"/>
      <c r="U185" s="147"/>
      <c r="W185" s="147"/>
      <c r="X185" s="147"/>
      <c r="Z185" s="147"/>
      <c r="AA185" s="147"/>
      <c r="AC185" s="147"/>
      <c r="AD185" s="147"/>
      <c r="AE185" s="147"/>
      <c r="AG185" s="147"/>
      <c r="AH185" s="147"/>
      <c r="AJ185" s="147"/>
      <c r="AK185" s="147"/>
      <c r="AL185" s="147"/>
      <c r="AN185" s="147"/>
      <c r="AO185" s="147"/>
      <c r="AQ185" s="147"/>
      <c r="AR185" s="147"/>
      <c r="AS185" s="147"/>
      <c r="AT185" s="140"/>
      <c r="AU185" s="282"/>
      <c r="AV185" s="408"/>
      <c r="AW185" s="161"/>
      <c r="AX185" s="157"/>
      <c r="AY185" s="270"/>
      <c r="AZ185" s="157"/>
      <c r="BA185" s="157"/>
      <c r="BC185" s="147"/>
      <c r="BF185" s="160"/>
      <c r="BG185" s="147"/>
      <c r="BH185" s="147"/>
      <c r="BI185" s="160"/>
      <c r="BJ185" s="147"/>
      <c r="BK185" s="147"/>
      <c r="BL185" s="160"/>
      <c r="BM185" s="147"/>
      <c r="BN185" s="147"/>
      <c r="BO185" s="268"/>
      <c r="BP185" s="199"/>
      <c r="BQ185" s="147"/>
      <c r="BR185" s="147"/>
      <c r="BS185" s="144"/>
      <c r="BT185" s="147"/>
      <c r="BU185" s="147"/>
      <c r="BV185" s="160"/>
      <c r="BW185" s="147"/>
      <c r="BX185" s="147"/>
      <c r="BY185" s="387"/>
      <c r="BZ185" s="364"/>
      <c r="CA185" s="147"/>
      <c r="CB185" s="147"/>
      <c r="CC185" s="162"/>
      <c r="CD185" s="147"/>
      <c r="CE185" s="147"/>
      <c r="CF185" s="269"/>
      <c r="CG185" s="199"/>
      <c r="CH185" s="147"/>
      <c r="CI185" s="147"/>
      <c r="CJ185" s="291"/>
      <c r="CK185" s="147"/>
      <c r="CL185" s="147"/>
      <c r="CM185" s="198"/>
      <c r="CN185" s="199"/>
      <c r="CO185" s="147"/>
      <c r="CP185" s="147"/>
      <c r="CQ185" s="268"/>
      <c r="CR185" s="408"/>
      <c r="CS185" s="26"/>
      <c r="CT185" s="26"/>
      <c r="CU185" s="26"/>
      <c r="CV185" s="145"/>
      <c r="CX185" s="144"/>
      <c r="CY185" s="26"/>
      <c r="CZ185" s="145"/>
      <c r="DA185" s="469"/>
    </row>
  </sheetData>
  <sheetProtection formatColumns="0" selectLockedCells="1" selectUnlockedCells="1"/>
  <mergeCells count="346">
    <mergeCell ref="AT72:AV72"/>
    <mergeCell ref="AT58:AV58"/>
    <mergeCell ref="BF72:CU72"/>
    <mergeCell ref="BF58:CU58"/>
    <mergeCell ref="DA46:DA48"/>
    <mergeCell ref="BF47:BH47"/>
    <mergeCell ref="BC46:BC48"/>
    <mergeCell ref="BF46:BR46"/>
    <mergeCell ref="AT46:AW47"/>
    <mergeCell ref="BA46:BA48"/>
    <mergeCell ref="S44:AJ44"/>
    <mergeCell ref="AZ47:AZ48"/>
    <mergeCell ref="AB47:AE47"/>
    <mergeCell ref="AI47:AL47"/>
    <mergeCell ref="V47:X47"/>
    <mergeCell ref="O47:Q47"/>
    <mergeCell ref="L47:N47"/>
    <mergeCell ref="R47:U47"/>
    <mergeCell ref="Y47:AA47"/>
    <mergeCell ref="BD156:BE157"/>
    <mergeCell ref="BF156:BH157"/>
    <mergeCell ref="BI156:BK157"/>
    <mergeCell ref="BE124:BE126"/>
    <mergeCell ref="BF124:BR124"/>
    <mergeCell ref="BD124:BD126"/>
    <mergeCell ref="BV125:BX125"/>
    <mergeCell ref="BY125:CB125"/>
    <mergeCell ref="CC125:CD125"/>
    <mergeCell ref="BF125:BH125"/>
    <mergeCell ref="BI125:BK125"/>
    <mergeCell ref="BL125:BN125"/>
    <mergeCell ref="BF119:BH120"/>
    <mergeCell ref="BI119:BK120"/>
    <mergeCell ref="BF6:BH6"/>
    <mergeCell ref="CJ5:CP5"/>
    <mergeCell ref="CC5:CI5"/>
    <mergeCell ref="CF6:CI6"/>
    <mergeCell ref="CM47:CP47"/>
    <mergeCell ref="CR86:CZ86"/>
    <mergeCell ref="BO43:CF43"/>
    <mergeCell ref="CJ47:CL47"/>
    <mergeCell ref="CC47:CD47"/>
    <mergeCell ref="BY47:CB47"/>
    <mergeCell ref="CJ46:CP46"/>
    <mergeCell ref="CQ46:CU47"/>
    <mergeCell ref="CV46:CV48"/>
    <mergeCell ref="CW46:CW48"/>
    <mergeCell ref="CZ46:CZ48"/>
    <mergeCell ref="BA124:BA126"/>
    <mergeCell ref="BC124:BC126"/>
    <mergeCell ref="BS124:CB124"/>
    <mergeCell ref="CC88:CD88"/>
    <mergeCell ref="CJ88:CL88"/>
    <mergeCell ref="CF88:CI88"/>
    <mergeCell ref="CM88:CP88"/>
    <mergeCell ref="BO125:BR125"/>
    <mergeCell ref="CF125:CI125"/>
    <mergeCell ref="BO121:CF121"/>
    <mergeCell ref="BS88:BU88"/>
    <mergeCell ref="BV88:BX88"/>
    <mergeCell ref="AX124:AX126"/>
    <mergeCell ref="AV123:AZ123"/>
    <mergeCell ref="CQ124:CU125"/>
    <mergeCell ref="CV124:CV126"/>
    <mergeCell ref="CW124:CW126"/>
    <mergeCell ref="CZ124:CZ126"/>
    <mergeCell ref="BO122:CF122"/>
    <mergeCell ref="CQ119:DA119"/>
    <mergeCell ref="CJ125:CL125"/>
    <mergeCell ref="BO88:BR88"/>
    <mergeCell ref="CQ123:CY123"/>
    <mergeCell ref="CQ87:CU88"/>
    <mergeCell ref="CC87:CI87"/>
    <mergeCell ref="BY88:CB88"/>
    <mergeCell ref="CJ87:CP87"/>
    <mergeCell ref="AZ125:AZ126"/>
    <mergeCell ref="AT124:AW125"/>
    <mergeCell ref="AB125:AE125"/>
    <mergeCell ref="AF125:AH125"/>
    <mergeCell ref="L125:N125"/>
    <mergeCell ref="F124:F126"/>
    <mergeCell ref="F119:H120"/>
    <mergeCell ref="G124:G126"/>
    <mergeCell ref="S85:AJ85"/>
    <mergeCell ref="O88:Q88"/>
    <mergeCell ref="G87:G89"/>
    <mergeCell ref="H87:H89"/>
    <mergeCell ref="I87:U87"/>
    <mergeCell ref="H124:H126"/>
    <mergeCell ref="F87:F89"/>
    <mergeCell ref="L81:N82"/>
    <mergeCell ref="AY58:AZ58"/>
    <mergeCell ref="AY72:AZ72"/>
    <mergeCell ref="I81:K82"/>
    <mergeCell ref="Y81:AC82"/>
    <mergeCell ref="I80:AQ80"/>
    <mergeCell ref="BP81:BU82"/>
    <mergeCell ref="CC81:CF82"/>
    <mergeCell ref="AY46:AY48"/>
    <mergeCell ref="CC46:CI46"/>
    <mergeCell ref="CF47:CI47"/>
    <mergeCell ref="AP47:AS47"/>
    <mergeCell ref="AF81:AJ82"/>
    <mergeCell ref="AM81:AQ82"/>
    <mergeCell ref="O81:R82"/>
    <mergeCell ref="S81:X82"/>
    <mergeCell ref="AT81:AX82"/>
    <mergeCell ref="BL47:BN47"/>
    <mergeCell ref="BI47:BK47"/>
    <mergeCell ref="BE46:BE48"/>
    <mergeCell ref="BV47:BX47"/>
    <mergeCell ref="BS47:BU47"/>
    <mergeCell ref="BO47:BR47"/>
    <mergeCell ref="AX46:AX48"/>
    <mergeCell ref="AM46:AS46"/>
    <mergeCell ref="F81:H82"/>
    <mergeCell ref="AM38:AQ39"/>
    <mergeCell ref="AP6:AS6"/>
    <mergeCell ref="AF6:AH6"/>
    <mergeCell ref="BI6:BK6"/>
    <mergeCell ref="BL6:BN6"/>
    <mergeCell ref="BD38:BE39"/>
    <mergeCell ref="BF37:CN37"/>
    <mergeCell ref="BC5:BC7"/>
    <mergeCell ref="BD5:BD7"/>
    <mergeCell ref="BE5:BE7"/>
    <mergeCell ref="BA5:BA7"/>
    <mergeCell ref="AT30:AV30"/>
    <mergeCell ref="AY14:AZ14"/>
    <mergeCell ref="AY30:AZ30"/>
    <mergeCell ref="AY5:AY7"/>
    <mergeCell ref="BF14:CU14"/>
    <mergeCell ref="BO6:BR6"/>
    <mergeCell ref="BV6:BX6"/>
    <mergeCell ref="BY6:CB6"/>
    <mergeCell ref="CC6:CD6"/>
    <mergeCell ref="BS5:CB5"/>
    <mergeCell ref="CJ6:CL6"/>
    <mergeCell ref="BF5:BR5"/>
    <mergeCell ref="BS6:BU6"/>
    <mergeCell ref="AT5:AW6"/>
    <mergeCell ref="AM6:AO6"/>
    <mergeCell ref="I47:K47"/>
    <mergeCell ref="F46:F48"/>
    <mergeCell ref="G46:G48"/>
    <mergeCell ref="H46:H48"/>
    <mergeCell ref="I46:U46"/>
    <mergeCell ref="V46:AE46"/>
    <mergeCell ref="AF46:AL46"/>
    <mergeCell ref="X45:AF45"/>
    <mergeCell ref="AI6:AL6"/>
    <mergeCell ref="L6:N6"/>
    <mergeCell ref="O6:Q6"/>
    <mergeCell ref="H5:H7"/>
    <mergeCell ref="I37:AX37"/>
    <mergeCell ref="AT38:AV39"/>
    <mergeCell ref="AF38:AJ39"/>
    <mergeCell ref="F156:H157"/>
    <mergeCell ref="AF47:AH47"/>
    <mergeCell ref="AM47:AO47"/>
    <mergeCell ref="O156:R157"/>
    <mergeCell ref="S156:X157"/>
    <mergeCell ref="S3:AJ3"/>
    <mergeCell ref="X4:AF4"/>
    <mergeCell ref="AB6:AE6"/>
    <mergeCell ref="I6:K6"/>
    <mergeCell ref="V6:X6"/>
    <mergeCell ref="Y6:AA6"/>
    <mergeCell ref="I5:U5"/>
    <mergeCell ref="V5:AE5"/>
    <mergeCell ref="AF5:AL5"/>
    <mergeCell ref="R6:U6"/>
    <mergeCell ref="I119:K120"/>
    <mergeCell ref="L119:N120"/>
    <mergeCell ref="AT156:AX157"/>
    <mergeCell ref="AT119:AX120"/>
    <mergeCell ref="Y156:AC157"/>
    <mergeCell ref="AF156:AJ157"/>
    <mergeCell ref="AM156:AQ157"/>
    <mergeCell ref="AM119:AQ120"/>
    <mergeCell ref="AF124:AL124"/>
    <mergeCell ref="AM124:AS124"/>
    <mergeCell ref="AI88:AL88"/>
    <mergeCell ref="AM125:AO125"/>
    <mergeCell ref="AP125:AS125"/>
    <mergeCell ref="AT87:AW88"/>
    <mergeCell ref="AX87:AX89"/>
    <mergeCell ref="V87:AE87"/>
    <mergeCell ref="Y88:AA88"/>
    <mergeCell ref="AM88:AO88"/>
    <mergeCell ref="AP88:AS88"/>
    <mergeCell ref="I155:AQ155"/>
    <mergeCell ref="AM87:AS87"/>
    <mergeCell ref="AF88:AH88"/>
    <mergeCell ref="O119:R120"/>
    <mergeCell ref="S119:X120"/>
    <mergeCell ref="V88:X88"/>
    <mergeCell ref="AB88:AE88"/>
    <mergeCell ref="I156:K157"/>
    <mergeCell ref="L156:N157"/>
    <mergeCell ref="S122:AJ122"/>
    <mergeCell ref="X123:AF123"/>
    <mergeCell ref="AF87:AL87"/>
    <mergeCell ref="AI125:AL125"/>
    <mergeCell ref="O125:Q125"/>
    <mergeCell ref="Y119:AC120"/>
    <mergeCell ref="AF119:AJ120"/>
    <mergeCell ref="I124:U124"/>
    <mergeCell ref="V124:AE124"/>
    <mergeCell ref="R125:U125"/>
    <mergeCell ref="V125:X125"/>
    <mergeCell ref="Y125:AA125"/>
    <mergeCell ref="I125:K125"/>
    <mergeCell ref="R88:U88"/>
    <mergeCell ref="I88:K88"/>
    <mergeCell ref="L88:N88"/>
    <mergeCell ref="AZ6:AZ7"/>
    <mergeCell ref="D5:D7"/>
    <mergeCell ref="B87:B89"/>
    <mergeCell ref="C87:C89"/>
    <mergeCell ref="C5:C7"/>
    <mergeCell ref="B5:B7"/>
    <mergeCell ref="B46:B48"/>
    <mergeCell ref="C46:C48"/>
    <mergeCell ref="D46:D48"/>
    <mergeCell ref="B124:B126"/>
    <mergeCell ref="C124:C126"/>
    <mergeCell ref="D124:D126"/>
    <mergeCell ref="D87:D89"/>
    <mergeCell ref="L38:N39"/>
    <mergeCell ref="Y38:AC39"/>
    <mergeCell ref="F38:H39"/>
    <mergeCell ref="O38:R39"/>
    <mergeCell ref="I38:K39"/>
    <mergeCell ref="S38:X39"/>
    <mergeCell ref="G5:G7"/>
    <mergeCell ref="F5:F7"/>
    <mergeCell ref="AT14:AV14"/>
    <mergeCell ref="AM5:AS5"/>
    <mergeCell ref="AX5:AX7"/>
    <mergeCell ref="CX112:DA112"/>
    <mergeCell ref="DA87:DA89"/>
    <mergeCell ref="CV87:CV89"/>
    <mergeCell ref="CW87:CW89"/>
    <mergeCell ref="CZ87:CZ89"/>
    <mergeCell ref="AU42:AX42"/>
    <mergeCell ref="BS46:CB46"/>
    <mergeCell ref="BD46:BD48"/>
    <mergeCell ref="BF80:CP80"/>
    <mergeCell ref="BD87:BD89"/>
    <mergeCell ref="BF88:BH88"/>
    <mergeCell ref="BI88:BK88"/>
    <mergeCell ref="AY124:AY126"/>
    <mergeCell ref="AT152:AV152"/>
    <mergeCell ref="BF112:CU112"/>
    <mergeCell ref="BF152:CU152"/>
    <mergeCell ref="BE87:BE89"/>
    <mergeCell ref="AY112:AZ112"/>
    <mergeCell ref="CN81:DA82"/>
    <mergeCell ref="AY152:AZ152"/>
    <mergeCell ref="CX152:DA152"/>
    <mergeCell ref="DA124:DA126"/>
    <mergeCell ref="CQ121:CX121"/>
    <mergeCell ref="CQ122:DA122"/>
    <mergeCell ref="AT112:AV112"/>
    <mergeCell ref="BL88:BN88"/>
    <mergeCell ref="BF87:BR87"/>
    <mergeCell ref="BF81:BH82"/>
    <mergeCell ref="BI81:BK82"/>
    <mergeCell ref="AY87:AY89"/>
    <mergeCell ref="AZ88:AZ89"/>
    <mergeCell ref="BA87:BA89"/>
    <mergeCell ref="BC87:BC89"/>
    <mergeCell ref="BS87:CB87"/>
    <mergeCell ref="BO85:CF85"/>
    <mergeCell ref="CJ81:CM82"/>
    <mergeCell ref="CQ1:CT1"/>
    <mergeCell ref="CQ84:CT84"/>
    <mergeCell ref="CQ2:CY2"/>
    <mergeCell ref="CQ43:CY43"/>
    <mergeCell ref="CQ85:CY85"/>
    <mergeCell ref="CX30:DA30"/>
    <mergeCell ref="CX58:DA58"/>
    <mergeCell ref="CX72:DA72"/>
    <mergeCell ref="CN38:DA39"/>
    <mergeCell ref="CW5:CW7"/>
    <mergeCell ref="CQ5:CU6"/>
    <mergeCell ref="BF30:CU30"/>
    <mergeCell ref="BO44:CF44"/>
    <mergeCell ref="CV5:CV7"/>
    <mergeCell ref="CM6:CP6"/>
    <mergeCell ref="BF38:BH39"/>
    <mergeCell ref="BI38:BK39"/>
    <mergeCell ref="CZ5:CZ7"/>
    <mergeCell ref="DA5:DA7"/>
    <mergeCell ref="CX14:DA14"/>
    <mergeCell ref="BO2:CF2"/>
    <mergeCell ref="BO3:CF3"/>
    <mergeCell ref="CR3:CY3"/>
    <mergeCell ref="BL156:BO157"/>
    <mergeCell ref="BP156:BU157"/>
    <mergeCell ref="BV156:BY157"/>
    <mergeCell ref="CC156:CF157"/>
    <mergeCell ref="CJ156:CM157"/>
    <mergeCell ref="BL38:BO39"/>
    <mergeCell ref="BP38:BU39"/>
    <mergeCell ref="BV38:BY39"/>
    <mergeCell ref="CC38:CF39"/>
    <mergeCell ref="CJ38:CM39"/>
    <mergeCell ref="BL119:BO120"/>
    <mergeCell ref="BP119:BU120"/>
    <mergeCell ref="BV119:BY120"/>
    <mergeCell ref="CC119:CF120"/>
    <mergeCell ref="CJ119:CM120"/>
    <mergeCell ref="BF155:CN155"/>
    <mergeCell ref="CC124:CI124"/>
    <mergeCell ref="CJ124:CP124"/>
    <mergeCell ref="CM125:CP125"/>
    <mergeCell ref="BS125:BU125"/>
    <mergeCell ref="CN156:DA157"/>
    <mergeCell ref="BO84:CF84"/>
    <mergeCell ref="BL81:BO82"/>
    <mergeCell ref="BV81:BY82"/>
    <mergeCell ref="AU122:AW122"/>
    <mergeCell ref="Y86:AF86"/>
    <mergeCell ref="CQ44:CY44"/>
    <mergeCell ref="AU2:AW2"/>
    <mergeCell ref="AU1:AZ1"/>
    <mergeCell ref="AV3:AZ3"/>
    <mergeCell ref="AU43:AZ43"/>
    <mergeCell ref="AU44:AW44"/>
    <mergeCell ref="AV45:AZ45"/>
    <mergeCell ref="AU84:AZ84"/>
    <mergeCell ref="AU85:AW85"/>
    <mergeCell ref="AV86:AZ86"/>
    <mergeCell ref="AU121:AZ121"/>
    <mergeCell ref="CJ1:CN1"/>
    <mergeCell ref="CJ2:CN2"/>
    <mergeCell ref="CJ3:CQ3"/>
    <mergeCell ref="CJ84:CN84"/>
    <mergeCell ref="CJ85:CN85"/>
    <mergeCell ref="CJ86:CQ86"/>
    <mergeCell ref="CS45:CZ45"/>
    <mergeCell ref="CJ43:CN43"/>
    <mergeCell ref="CJ44:CN44"/>
    <mergeCell ref="CJ45:CR45"/>
  </mergeCells>
  <conditionalFormatting sqref="AT1:AT46 AT48:AT1048576">
    <cfRule type="colorScale" priority="1">
      <colorScale>
        <cfvo type="num" val="10"/>
        <cfvo type="num" val="10"/>
        <color theme="1" tint="0.499984740745262"/>
        <color theme="0"/>
      </colorScale>
    </cfRule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PVD</vt:lpstr>
    </vt:vector>
  </TitlesOfParts>
  <Company>BECI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Faycel</dc:creator>
  <cp:lastModifiedBy>Marjorie</cp:lastModifiedBy>
  <cp:lastPrinted>2019-07-09T08:08:23Z</cp:lastPrinted>
  <dcterms:created xsi:type="dcterms:W3CDTF">2015-08-03T08:48:53Z</dcterms:created>
  <dcterms:modified xsi:type="dcterms:W3CDTF">2019-07-09T08:13:02Z</dcterms:modified>
</cp:coreProperties>
</file>