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1355" windowHeight="5385" tabRatio="775" activeTab="7"/>
  </bookViews>
  <sheets>
    <sheet name="معايير الإيلاغ المالي الدولية" sheetId="1" r:id="rId1"/>
    <sheet name="تنيم مهنة المحاسبة في الجزائر" sheetId="2" r:id="rId2"/>
    <sheet name="مراجعة محاسبية ومالية" sheetId="3" r:id="rId3"/>
    <sheet name="رقابة داخلية" sheetId="4" r:id="rId4"/>
    <sheet name="الاتصال والتحرير الإداري" sheetId="5" r:id="rId5"/>
    <sheet name="إعلام آلي ومحاسبة" sheetId="6" r:id="rId6"/>
    <sheet name="لغة أجنبية" sheetId="7" r:id="rId7"/>
    <sheet name="PV NOTES" sheetId="8" r:id="rId8"/>
  </sheets>
  <definedNames>
    <definedName name="_xlnm.Print_Area" localSheetId="5">'إعلام آلي ومحاسبة'!$A$1:$J$162</definedName>
    <definedName name="_xlnm.Print_Area" localSheetId="4">'الاتصال والتحرير الإداري'!$A$1:$J$139</definedName>
    <definedName name="_xlnm.Print_Area" localSheetId="1">'تنيم مهنة المحاسبة في الجزائر'!$A$1:$J$165</definedName>
    <definedName name="_xlnm.Print_Area" localSheetId="3">'رقابة داخلية'!$A$1:$J$164</definedName>
    <definedName name="_xlnm.Print_Area" localSheetId="6">'لغة أجنبية'!$A$1:$J$139</definedName>
    <definedName name="_xlnm.Print_Area" localSheetId="2">'مراجعة محاسبية ومالية'!$A$1:$J$139</definedName>
    <definedName name="_xlnm.Print_Area" localSheetId="0">'معايير الإيلاغ المالي الدولية'!$A$1:$J$165</definedName>
  </definedNames>
  <calcPr fullCalcOnLoad="1"/>
</workbook>
</file>

<file path=xl/sharedStrings.xml><?xml version="1.0" encoding="utf-8"?>
<sst xmlns="http://schemas.openxmlformats.org/spreadsheetml/2006/main" count="2346" uniqueCount="274">
  <si>
    <t>الرقم</t>
  </si>
  <si>
    <t>المعدل النهائي</t>
  </si>
  <si>
    <t>جامعة باجي مختار- عنابة -</t>
  </si>
  <si>
    <t>كلية العلوم الاقتصادية وعلوم التسيير</t>
  </si>
  <si>
    <t xml:space="preserve">مصلحة : الدراسات العليا </t>
  </si>
  <si>
    <t>التطبيق/20</t>
  </si>
  <si>
    <t>الإمتحان /20</t>
  </si>
  <si>
    <t>الإستدراك/20</t>
  </si>
  <si>
    <t>المجمــوع</t>
  </si>
  <si>
    <t>المعدل</t>
  </si>
  <si>
    <t>مج- الوحدات القياسية</t>
  </si>
  <si>
    <t>المعـــدل</t>
  </si>
  <si>
    <t>و.ق.م</t>
  </si>
  <si>
    <t>إمضاءات الأساتذة</t>
  </si>
  <si>
    <t>إمضاء رئيس القسم:</t>
  </si>
  <si>
    <t>قسم : العلوم المالية</t>
  </si>
  <si>
    <r>
      <t xml:space="preserve"> </t>
    </r>
    <r>
      <rPr>
        <b/>
        <sz val="12"/>
        <rFont val="Arial"/>
        <family val="2"/>
      </rPr>
      <t xml:space="preserve">جامعة باجي مختار - عنابة -                 </t>
    </r>
  </si>
  <si>
    <t xml:space="preserve">               قسم العلوم المالية</t>
  </si>
  <si>
    <r>
      <t xml:space="preserve">   </t>
    </r>
    <r>
      <rPr>
        <b/>
        <sz val="12"/>
        <rFont val="Arial"/>
        <family val="2"/>
      </rPr>
      <t>مصلحة الدراسات العليا</t>
    </r>
    <r>
      <rPr>
        <b/>
        <sz val="14"/>
        <rFont val="Arial"/>
        <family val="2"/>
      </rPr>
      <t xml:space="preserve">      </t>
    </r>
  </si>
  <si>
    <t xml:space="preserve">     كلية العلوم الاقتصادية وعلوم التسيير</t>
  </si>
  <si>
    <t xml:space="preserve">الرقم </t>
  </si>
  <si>
    <t>الفــــــوج: 01</t>
  </si>
  <si>
    <t>المعدل40/1</t>
  </si>
  <si>
    <t>المعدل40/2</t>
  </si>
  <si>
    <t>الفــــــوج: 02</t>
  </si>
  <si>
    <t>الفـــــــــــــوج: 01</t>
  </si>
  <si>
    <t>وحــــدة التعليـــــم الأساسيـــــة</t>
  </si>
  <si>
    <t>وحدة التعليم المنهجية</t>
  </si>
  <si>
    <t>سوســـــة</t>
  </si>
  <si>
    <t>الوحدة الاستكشافية</t>
  </si>
  <si>
    <t>الوحدة الأفقيــــة</t>
  </si>
  <si>
    <t>المعدل20/1</t>
  </si>
  <si>
    <t>المعدل20/2</t>
  </si>
  <si>
    <t>الفـــــــــــــوج: 02</t>
  </si>
  <si>
    <t>رئيس لجنة المداولات:</t>
  </si>
  <si>
    <t>للعام الجامعي: 2018-2019</t>
  </si>
  <si>
    <t xml:space="preserve">الإسم </t>
  </si>
  <si>
    <t>اللقب</t>
  </si>
  <si>
    <t>الفــــــوج: 03</t>
  </si>
  <si>
    <t>أوديني</t>
  </si>
  <si>
    <t>نسرين</t>
  </si>
  <si>
    <t>شهيناز</t>
  </si>
  <si>
    <t>بسمة</t>
  </si>
  <si>
    <t>حمداني</t>
  </si>
  <si>
    <t>مريم</t>
  </si>
  <si>
    <t>شيماء</t>
  </si>
  <si>
    <t>رحامنية</t>
  </si>
  <si>
    <t>مروة</t>
  </si>
  <si>
    <t>الإسم</t>
  </si>
  <si>
    <t>سارة</t>
  </si>
  <si>
    <t>رانية</t>
  </si>
  <si>
    <t>لينة</t>
  </si>
  <si>
    <t>وليد</t>
  </si>
  <si>
    <t>فريجات</t>
  </si>
  <si>
    <t>بشرى</t>
  </si>
  <si>
    <t>حنان</t>
  </si>
  <si>
    <t>بوحوش</t>
  </si>
  <si>
    <t>ايمان</t>
  </si>
  <si>
    <t>محمد الهادي</t>
  </si>
  <si>
    <t>هاجر</t>
  </si>
  <si>
    <t>مصباح</t>
  </si>
  <si>
    <t>الإســـم</t>
  </si>
  <si>
    <t>اللقــــب</t>
  </si>
  <si>
    <t>الفـــــــــــــوج: 03</t>
  </si>
  <si>
    <t>دلال</t>
  </si>
  <si>
    <t>العام الجامعي :2018-2019</t>
  </si>
  <si>
    <t>محمد إسلام</t>
  </si>
  <si>
    <t>بلدي</t>
  </si>
  <si>
    <t>بلعمري</t>
  </si>
  <si>
    <t>فاطمة  الزهراء</t>
  </si>
  <si>
    <t>بلونيس</t>
  </si>
  <si>
    <t>اسراء</t>
  </si>
  <si>
    <t>بن عليوة</t>
  </si>
  <si>
    <t xml:space="preserve">وسيم </t>
  </si>
  <si>
    <t>بن غرس الله</t>
  </si>
  <si>
    <t>أسامة</t>
  </si>
  <si>
    <t>بن قريد</t>
  </si>
  <si>
    <t>بن نعجة</t>
  </si>
  <si>
    <t>بثينة</t>
  </si>
  <si>
    <t>بوبلي</t>
  </si>
  <si>
    <t>إسلام</t>
  </si>
  <si>
    <t>صفوان محمد أكرم</t>
  </si>
  <si>
    <t>بوخريصة</t>
  </si>
  <si>
    <t>خالد</t>
  </si>
  <si>
    <t>عبد الهادي</t>
  </si>
  <si>
    <t>حو</t>
  </si>
  <si>
    <t xml:space="preserve">خليل </t>
  </si>
  <si>
    <t>زوالي</t>
  </si>
  <si>
    <t>لمياء</t>
  </si>
  <si>
    <t xml:space="preserve">سلمي </t>
  </si>
  <si>
    <t xml:space="preserve">عايدة </t>
  </si>
  <si>
    <t>شاوي</t>
  </si>
  <si>
    <t>شلابي</t>
  </si>
  <si>
    <t>سندس</t>
  </si>
  <si>
    <t>طاجين</t>
  </si>
  <si>
    <t>طايري</t>
  </si>
  <si>
    <t>سعيدة</t>
  </si>
  <si>
    <t>عبيد</t>
  </si>
  <si>
    <t>نورة</t>
  </si>
  <si>
    <t>عبيدات</t>
  </si>
  <si>
    <t>إيهاب</t>
  </si>
  <si>
    <t xml:space="preserve">علالي </t>
  </si>
  <si>
    <t>أحلام</t>
  </si>
  <si>
    <t>سلمى</t>
  </si>
  <si>
    <t>قادري</t>
  </si>
  <si>
    <t>كوثر</t>
  </si>
  <si>
    <t>قاسمي</t>
  </si>
  <si>
    <t>قرفي</t>
  </si>
  <si>
    <t>كلوفي</t>
  </si>
  <si>
    <t>لمزاودة</t>
  </si>
  <si>
    <t>ياسين</t>
  </si>
  <si>
    <t>مطلاوي</t>
  </si>
  <si>
    <t>منادي</t>
  </si>
  <si>
    <t>منصر</t>
  </si>
  <si>
    <t>لزهر</t>
  </si>
  <si>
    <t>نية</t>
  </si>
  <si>
    <t>نشوة</t>
  </si>
  <si>
    <t>بدر</t>
  </si>
  <si>
    <t>درة</t>
  </si>
  <si>
    <t>برباش</t>
  </si>
  <si>
    <t>عبد المالك</t>
  </si>
  <si>
    <t>بشيخي</t>
  </si>
  <si>
    <t>فاطمة الزهراء</t>
  </si>
  <si>
    <t>بكوش</t>
  </si>
  <si>
    <t>أحمد شفيق</t>
  </si>
  <si>
    <t>بن حشيش</t>
  </si>
  <si>
    <t>عصام</t>
  </si>
  <si>
    <t>بن شعاب</t>
  </si>
  <si>
    <t>روميساء</t>
  </si>
  <si>
    <t>بن طراد</t>
  </si>
  <si>
    <t>أماني</t>
  </si>
  <si>
    <t>بن يحي</t>
  </si>
  <si>
    <t>نريمان</t>
  </si>
  <si>
    <t>بوبنة</t>
  </si>
  <si>
    <t>ليندة</t>
  </si>
  <si>
    <t>بوصبع</t>
  </si>
  <si>
    <t>ياسمين</t>
  </si>
  <si>
    <t>بوعزيز</t>
  </si>
  <si>
    <t>محمد نبيل</t>
  </si>
  <si>
    <t>بولنوار</t>
  </si>
  <si>
    <t>سناء</t>
  </si>
  <si>
    <t>حفصي</t>
  </si>
  <si>
    <t>حناش</t>
  </si>
  <si>
    <t>داهم</t>
  </si>
  <si>
    <t>دردور</t>
  </si>
  <si>
    <t>محي الدين ماليك</t>
  </si>
  <si>
    <t>رميشي</t>
  </si>
  <si>
    <t>أمينة</t>
  </si>
  <si>
    <t>زرزوني</t>
  </si>
  <si>
    <t>أمير</t>
  </si>
  <si>
    <t>سقاولة</t>
  </si>
  <si>
    <t>راوية</t>
  </si>
  <si>
    <t xml:space="preserve">سودي </t>
  </si>
  <si>
    <t>ريان</t>
  </si>
  <si>
    <t>شيباني</t>
  </si>
  <si>
    <t>خلود</t>
  </si>
  <si>
    <t>طهراوي</t>
  </si>
  <si>
    <t>رؤى</t>
  </si>
  <si>
    <t>عمران</t>
  </si>
  <si>
    <t>وفاء</t>
  </si>
  <si>
    <t>عمراني</t>
  </si>
  <si>
    <t>خير الدين</t>
  </si>
  <si>
    <t>عيساوي</t>
  </si>
  <si>
    <t>فراح</t>
  </si>
  <si>
    <t>محمد نسيم</t>
  </si>
  <si>
    <t xml:space="preserve">قصاص </t>
  </si>
  <si>
    <t>رياض</t>
  </si>
  <si>
    <t>قوراب</t>
  </si>
  <si>
    <t xml:space="preserve">سارة </t>
  </si>
  <si>
    <t>لعلايمية</t>
  </si>
  <si>
    <t>وسام الدين</t>
  </si>
  <si>
    <t>مرنيش</t>
  </si>
  <si>
    <t>يوسفي</t>
  </si>
  <si>
    <t>ادريس</t>
  </si>
  <si>
    <t xml:space="preserve">الحاذق </t>
  </si>
  <si>
    <t>منيا</t>
  </si>
  <si>
    <t xml:space="preserve">باشا </t>
  </si>
  <si>
    <t xml:space="preserve">زين الدين </t>
  </si>
  <si>
    <t>باطح</t>
  </si>
  <si>
    <t>أنيس</t>
  </si>
  <si>
    <t>بلقيدوم</t>
  </si>
  <si>
    <t>تقي الدين</t>
  </si>
  <si>
    <t>بن دريهم</t>
  </si>
  <si>
    <t xml:space="preserve"> شيماء</t>
  </si>
  <si>
    <t>بن لخضر</t>
  </si>
  <si>
    <t>سميحة</t>
  </si>
  <si>
    <t>بوخاتم</t>
  </si>
  <si>
    <t>يسرى</t>
  </si>
  <si>
    <t>بوعقدية</t>
  </si>
  <si>
    <t>فوزية</t>
  </si>
  <si>
    <t>بوعلي</t>
  </si>
  <si>
    <t>بولقصيبات</t>
  </si>
  <si>
    <t xml:space="preserve">محمد أيمن </t>
  </si>
  <si>
    <t>ثابت</t>
  </si>
  <si>
    <t>درصاف</t>
  </si>
  <si>
    <t>جابر</t>
  </si>
  <si>
    <t>جساس</t>
  </si>
  <si>
    <t>أيمن</t>
  </si>
  <si>
    <t>حراث</t>
  </si>
  <si>
    <t>وحيد</t>
  </si>
  <si>
    <t>خالدي</t>
  </si>
  <si>
    <t>محمد لمين</t>
  </si>
  <si>
    <t>فائزة</t>
  </si>
  <si>
    <t>دواحي</t>
  </si>
  <si>
    <t>نور الهدى</t>
  </si>
  <si>
    <t>رحيلي</t>
  </si>
  <si>
    <t>أمين</t>
  </si>
  <si>
    <t>روابح</t>
  </si>
  <si>
    <t>رياضي</t>
  </si>
  <si>
    <t>شمس الهدى</t>
  </si>
  <si>
    <t>ساعد جاب الله</t>
  </si>
  <si>
    <t>سدايرية</t>
  </si>
  <si>
    <t>جمال</t>
  </si>
  <si>
    <t>سلطاني</t>
  </si>
  <si>
    <t>سنوسي</t>
  </si>
  <si>
    <t>كلثوم</t>
  </si>
  <si>
    <t>صياح</t>
  </si>
  <si>
    <t>شرف الدين</t>
  </si>
  <si>
    <t>قديم</t>
  </si>
  <si>
    <t>ايمن اسماعيل</t>
  </si>
  <si>
    <t>كرفوح</t>
  </si>
  <si>
    <t>روفية</t>
  </si>
  <si>
    <t>لموشية</t>
  </si>
  <si>
    <t>هبة الله</t>
  </si>
  <si>
    <t>وسيم</t>
  </si>
  <si>
    <t xml:space="preserve">ملوكي </t>
  </si>
  <si>
    <t>عبد الرحمن (مع)</t>
  </si>
  <si>
    <t xml:space="preserve">مهدوي </t>
  </si>
  <si>
    <t>رونق</t>
  </si>
  <si>
    <t xml:space="preserve">بوغلوم </t>
  </si>
  <si>
    <t>فؤاد (منت)</t>
  </si>
  <si>
    <t>ماستر تخصص: محاسبـــــة وتدقيق -CA -</t>
  </si>
  <si>
    <t>إمضاء استاذ المادة : أ. د. هــــوام .....................</t>
  </si>
  <si>
    <t>هــــــــــوام</t>
  </si>
  <si>
    <t>إمضاء استاذ المادة : بن عليــــوش .....................</t>
  </si>
  <si>
    <t>بن عليــــــــوش</t>
  </si>
  <si>
    <t>مقصــــــــــــــــــــى</t>
  </si>
  <si>
    <r>
      <t xml:space="preserve">المقياس: معايير الإبلاغ المالي الدولية </t>
    </r>
    <r>
      <rPr>
        <b/>
        <sz val="14"/>
        <rFont val="Times New Roman"/>
        <family val="1"/>
      </rPr>
      <t>IFRSs</t>
    </r>
    <r>
      <rPr>
        <b/>
        <sz val="16"/>
        <rFont val="Arial"/>
        <family val="2"/>
      </rPr>
      <t>-   المعامل:2  الرصيـــد: 6</t>
    </r>
  </si>
  <si>
    <t>كشف علامات ماستر: محاسبــة وتدقيق-S2-</t>
  </si>
  <si>
    <r>
      <t xml:space="preserve">المقياس: معايير الإبلاغ المالي الدولية </t>
    </r>
    <r>
      <rPr>
        <b/>
        <sz val="14"/>
        <rFont val="Times New Roman"/>
        <family val="1"/>
      </rPr>
      <t>IFRSs</t>
    </r>
    <r>
      <rPr>
        <b/>
        <sz val="16"/>
        <rFont val="Arial"/>
        <family val="2"/>
      </rPr>
      <t>-  المعامل:2  الرصيـــد: 6</t>
    </r>
  </si>
  <si>
    <t>المقياس: تنظيم مهنة المحاسبة في الجزائر-   المعامل:2   الرصيـــد: 6</t>
  </si>
  <si>
    <t>إمضاء استاذ المادة : أ. هوام + د. أحمودة .....................</t>
  </si>
  <si>
    <t>المقياس: مراجعة محاسبية وماليــة-      المعامل:2    الرصيـــد: 6</t>
  </si>
  <si>
    <t>إمضاء استاذ المادة : أ. سلامـــــي + د. بومود .....................</t>
  </si>
  <si>
    <t>إمضاء استاذ المادة : أ. سلامـــــي + د. بومود.....................</t>
  </si>
  <si>
    <t>المقياس: رقابـــة داخليــــة -      المعامل:2      الرصيـــد: 5</t>
  </si>
  <si>
    <t>إمضاء استاذ المادة : أ.د. جاوحدو + د. أحمودة.....................</t>
  </si>
  <si>
    <t>المقياس: الإتصال والتحرير الإداري -      المعامل:2      الرصيـــد: 4</t>
  </si>
  <si>
    <t>إمضاء استاذ المادة : سوســـة + بوفطيمة .....................</t>
  </si>
  <si>
    <t>المقياس: إعلام آلــي ومحاسبـــة -      المعامل:2      الرصيـــد: 2</t>
  </si>
  <si>
    <t>إمضاء استاذ المادة : د. بوشمـــال .....................</t>
  </si>
  <si>
    <t>المقياس: لغــــة أجنبيـــة 2 -      المعامل:1      الرصيـــد: 1</t>
  </si>
  <si>
    <t xml:space="preserve">محضر مداولات السنة الأولى - السداسي الثانـــــي-                 الدورة الأولى                       </t>
  </si>
  <si>
    <t xml:space="preserve">محضر مداولات السنة الأولى - السداسي الثانــــــي-                 الدورة الأولى                       </t>
  </si>
  <si>
    <r>
      <t xml:space="preserve">معايير الإبلاغ المالي الدولية </t>
    </r>
    <r>
      <rPr>
        <b/>
        <sz val="10"/>
        <rFont val="Times New Roman"/>
        <family val="1"/>
      </rPr>
      <t>IFRSs</t>
    </r>
  </si>
  <si>
    <t>تنظيم مهنة المحاسبة في الجزائر</t>
  </si>
  <si>
    <t>مراجعة محاسبية ومالية</t>
  </si>
  <si>
    <t>رقابــة داخلية</t>
  </si>
  <si>
    <t>الاتصال والتحرير الإداري</t>
  </si>
  <si>
    <t>إعلام آلي ومحاسبة</t>
  </si>
  <si>
    <t>لغة أجنبية 2</t>
  </si>
  <si>
    <t>إعلام آلي ومحاسبــة</t>
  </si>
  <si>
    <t>معـــدل السداسي الثاني</t>
  </si>
  <si>
    <t>عدد و.ق للسداسي الثاني</t>
  </si>
  <si>
    <t>جاوحــــدو</t>
  </si>
  <si>
    <t>سلامــــــــي</t>
  </si>
  <si>
    <t>بوشمـــــــال</t>
  </si>
  <si>
    <t>الطلبـــة المنتقليـــن</t>
  </si>
  <si>
    <t>العايب</t>
  </si>
  <si>
    <t>سمير</t>
  </si>
  <si>
    <t>طرشون</t>
  </si>
  <si>
    <t>نعيمة</t>
  </si>
  <si>
    <t>مقصى</t>
  </si>
  <si>
    <t>الطلبة المنتقليــــن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</si>
</sst>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A&quot;;\-#,##0\ &quot;DA&quot;"/>
    <numFmt numFmtId="165" formatCode="#,##0\ &quot;DA&quot;;[Red]\-#,##0\ &quot;DA&quot;"/>
    <numFmt numFmtId="166" formatCode="#,##0.00\ &quot;DA&quot;;\-#,##0.00\ &quot;DA&quot;"/>
    <numFmt numFmtId="167" formatCode="#,##0.00\ &quot;DA&quot;;[Red]\-#,##0.00\ &quot;DA&quot;"/>
    <numFmt numFmtId="168" formatCode="_-* #,##0\ &quot;DA&quot;_-;\-* #,##0\ &quot;DA&quot;_-;_-* &quot;-&quot;\ &quot;DA&quot;_-;_-@_-"/>
    <numFmt numFmtId="169" formatCode="_-* #,##0\ _D_A_-;\-* #,##0\ _D_A_-;_-* &quot;-&quot;\ _D_A_-;_-@_-"/>
    <numFmt numFmtId="170" formatCode="_-* #,##0.00\ &quot;DA&quot;_-;\-* #,##0.00\ &quot;DA&quot;_-;_-* &quot;-&quot;??\ &quot;DA&quot;_-;_-@_-"/>
    <numFmt numFmtId="171" formatCode="_-* #,##0.00\ _D_A_-;\-* #,##0.00\ _D_A_-;_-* &quot;-&quot;??\ _D_A_-;_-@_-"/>
    <numFmt numFmtId="172" formatCode="0.0"/>
    <numFmt numFmtId="173" formatCode="00.00"/>
    <numFmt numFmtId="174" formatCode="0.000"/>
    <numFmt numFmtId="175" formatCode="0.0000"/>
    <numFmt numFmtId="176" formatCode="0.00000"/>
    <numFmt numFmtId="177" formatCode="0.000000"/>
  </numFmts>
  <fonts count="6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4"/>
      <name val="Arial"/>
      <family val="2"/>
    </font>
    <font>
      <sz val="16"/>
      <name val="Arabic Transparent"/>
      <family val="0"/>
    </font>
    <font>
      <b/>
      <sz val="16"/>
      <name val="Comic Sans MS"/>
      <family val="4"/>
    </font>
    <font>
      <b/>
      <sz val="16"/>
      <name val="Aharoni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Comic Sans MS"/>
      <family val="4"/>
    </font>
    <font>
      <b/>
      <sz val="12"/>
      <name val="Arabic Transparent"/>
      <family val="0"/>
    </font>
    <font>
      <sz val="12"/>
      <name val="Comic Sans MS"/>
      <family val="4"/>
    </font>
    <font>
      <sz val="8"/>
      <name val="Comic Sans MS"/>
      <family val="4"/>
    </font>
    <font>
      <b/>
      <sz val="11"/>
      <name val="Arial"/>
      <family val="2"/>
    </font>
    <font>
      <sz val="9"/>
      <name val="Arial"/>
      <family val="2"/>
    </font>
    <font>
      <b/>
      <u val="single"/>
      <sz val="10"/>
      <name val="Comic Sans MS"/>
      <family val="4"/>
    </font>
    <font>
      <b/>
      <u val="single"/>
      <sz val="14"/>
      <name val="Comic Sans MS"/>
      <family val="4"/>
    </font>
    <font>
      <sz val="11"/>
      <name val="Calibri"/>
      <family val="2"/>
    </font>
    <font>
      <b/>
      <sz val="16"/>
      <name val="Simplified Arabic"/>
      <family val="1"/>
    </font>
    <font>
      <b/>
      <sz val="12"/>
      <name val="Times New Roman"/>
      <family val="1"/>
    </font>
    <font>
      <b/>
      <sz val="12"/>
      <name val="Simplified Arabic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/>
      <bottom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64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5" fillId="0" borderId="0" xfId="0" applyFont="1" applyAlignment="1">
      <alignment readingOrder="2"/>
    </xf>
    <xf numFmtId="0" fontId="4" fillId="0" borderId="0" xfId="0" applyFont="1" applyAlignment="1">
      <alignment horizontal="center" readingOrder="2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0" fontId="0" fillId="0" borderId="0" xfId="0" applyFill="1" applyAlignment="1">
      <alignment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 vertical="center" readingOrder="2"/>
    </xf>
    <xf numFmtId="0" fontId="6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textRotation="90"/>
    </xf>
    <xf numFmtId="0" fontId="14" fillId="0" borderId="20" xfId="0" applyFont="1" applyFill="1" applyBorder="1" applyAlignment="1">
      <alignment horizontal="center" vertical="center" textRotation="90"/>
    </xf>
    <xf numFmtId="0" fontId="14" fillId="0" borderId="17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readingOrder="2"/>
    </xf>
    <xf numFmtId="2" fontId="4" fillId="0" borderId="26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4" fillId="0" borderId="0" xfId="0" applyFont="1" applyFill="1" applyAlignment="1">
      <alignment readingOrder="2"/>
    </xf>
    <xf numFmtId="0" fontId="12" fillId="0" borderId="16" xfId="0" applyFont="1" applyFill="1" applyBorder="1" applyAlignment="1">
      <alignment horizontal="center" vertical="center" textRotation="90" wrapText="1" readingOrder="2"/>
    </xf>
    <xf numFmtId="0" fontId="10" fillId="0" borderId="19" xfId="0" applyFont="1" applyFill="1" applyBorder="1" applyAlignment="1">
      <alignment horizontal="center" vertical="center" wrapText="1" readingOrder="2"/>
    </xf>
    <xf numFmtId="0" fontId="13" fillId="0" borderId="0" xfId="0" applyFont="1" applyFill="1" applyAlignment="1">
      <alignment horizontal="center" readingOrder="2"/>
    </xf>
    <xf numFmtId="0" fontId="21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 readingOrder="2"/>
    </xf>
    <xf numFmtId="0" fontId="21" fillId="0" borderId="0" xfId="0" applyFont="1" applyFill="1" applyAlignment="1">
      <alignment/>
    </xf>
    <xf numFmtId="0" fontId="16" fillId="0" borderId="0" xfId="0" applyFont="1" applyFill="1" applyAlignment="1">
      <alignment readingOrder="2"/>
    </xf>
    <xf numFmtId="0" fontId="10" fillId="0" borderId="36" xfId="0" applyFont="1" applyFill="1" applyBorder="1" applyAlignment="1">
      <alignment horizontal="center" vertical="center" wrapText="1" readingOrder="2"/>
    </xf>
    <xf numFmtId="2" fontId="0" fillId="0" borderId="32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readingOrder="2"/>
    </xf>
    <xf numFmtId="0" fontId="4" fillId="0" borderId="0" xfId="0" applyFont="1" applyFill="1" applyBorder="1" applyAlignment="1">
      <alignment horizontal="center" readingOrder="2"/>
    </xf>
    <xf numFmtId="0" fontId="12" fillId="0" borderId="19" xfId="0" applyFont="1" applyFill="1" applyBorder="1" applyAlignment="1">
      <alignment horizontal="center" vertical="center" wrapText="1" readingOrder="2"/>
    </xf>
    <xf numFmtId="4" fontId="0" fillId="0" borderId="12" xfId="0" applyNumberFormat="1" applyFont="1" applyFill="1" applyBorder="1" applyAlignment="1">
      <alignment horizontal="center" vertical="center" readingOrder="2"/>
    </xf>
    <xf numFmtId="0" fontId="4" fillId="0" borderId="0" xfId="0" applyFont="1" applyFill="1" applyAlignment="1">
      <alignment horizontal="center" readingOrder="2"/>
    </xf>
    <xf numFmtId="0" fontId="10" fillId="0" borderId="37" xfId="0" applyFont="1" applyFill="1" applyBorder="1" applyAlignment="1">
      <alignment horizontal="center" vertical="center" wrapText="1" readingOrder="2"/>
    </xf>
    <xf numFmtId="4" fontId="0" fillId="0" borderId="12" xfId="0" applyNumberFormat="1" applyFont="1" applyFill="1" applyBorder="1" applyAlignment="1">
      <alignment horizontal="center" readingOrder="2"/>
    </xf>
    <xf numFmtId="0" fontId="0" fillId="0" borderId="0" xfId="0" applyFill="1" applyBorder="1" applyAlignment="1">
      <alignment/>
    </xf>
    <xf numFmtId="2" fontId="0" fillId="0" borderId="12" xfId="0" applyNumberFormat="1" applyFill="1" applyBorder="1" applyAlignment="1">
      <alignment horizontal="center"/>
    </xf>
    <xf numFmtId="1" fontId="18" fillId="0" borderId="26" xfId="0" applyNumberFormat="1" applyFont="1" applyFill="1" applyBorder="1" applyAlignment="1">
      <alignment horizontal="center" readingOrder="2"/>
    </xf>
    <xf numFmtId="3" fontId="0" fillId="0" borderId="28" xfId="0" applyNumberFormat="1" applyFont="1" applyFill="1" applyBorder="1" applyAlignment="1">
      <alignment horizontal="center" vertical="center" readingOrder="2"/>
    </xf>
    <xf numFmtId="2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 vertical="center" readingOrder="2"/>
    </xf>
    <xf numFmtId="4" fontId="0" fillId="0" borderId="14" xfId="0" applyNumberFormat="1" applyFont="1" applyFill="1" applyBorder="1" applyAlignment="1">
      <alignment horizontal="center" vertical="center" readingOrder="2"/>
    </xf>
    <xf numFmtId="4" fontId="0" fillId="0" borderId="14" xfId="0" applyNumberFormat="1" applyFont="1" applyFill="1" applyBorder="1" applyAlignment="1">
      <alignment horizontal="center" readingOrder="2"/>
    </xf>
    <xf numFmtId="2" fontId="0" fillId="0" borderId="14" xfId="0" applyNumberForma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1" fontId="18" fillId="0" borderId="27" xfId="0" applyNumberFormat="1" applyFont="1" applyFill="1" applyBorder="1" applyAlignment="1">
      <alignment horizontal="center" readingOrder="2"/>
    </xf>
    <xf numFmtId="2" fontId="0" fillId="0" borderId="33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 vertical="center" readingOrder="2"/>
    </xf>
    <xf numFmtId="4" fontId="0" fillId="0" borderId="28" xfId="0" applyNumberFormat="1" applyFont="1" applyFill="1" applyBorder="1" applyAlignment="1">
      <alignment horizontal="center" readingOrder="2"/>
    </xf>
    <xf numFmtId="1" fontId="18" fillId="0" borderId="29" xfId="0" applyNumberFormat="1" applyFont="1" applyFill="1" applyBorder="1" applyAlignment="1">
      <alignment horizontal="center" readingOrder="2"/>
    </xf>
    <xf numFmtId="0" fontId="22" fillId="0" borderId="17" xfId="0" applyFont="1" applyBorder="1" applyAlignment="1">
      <alignment horizontal="center" vertical="center"/>
    </xf>
    <xf numFmtId="2" fontId="4" fillId="0" borderId="28" xfId="0" applyNumberFormat="1" applyFont="1" applyFill="1" applyBorder="1" applyAlignment="1">
      <alignment/>
    </xf>
    <xf numFmtId="0" fontId="6" fillId="0" borderId="18" xfId="0" applyFont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0" fontId="23" fillId="0" borderId="41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64" fillId="0" borderId="32" xfId="0" applyFont="1" applyFill="1" applyBorder="1" applyAlignment="1">
      <alignment/>
    </xf>
    <xf numFmtId="0" fontId="64" fillId="0" borderId="26" xfId="0" applyFont="1" applyFill="1" applyBorder="1" applyAlignment="1">
      <alignment/>
    </xf>
    <xf numFmtId="0" fontId="64" fillId="0" borderId="13" xfId="0" applyFont="1" applyFill="1" applyBorder="1" applyAlignment="1">
      <alignment/>
    </xf>
    <xf numFmtId="0" fontId="64" fillId="0" borderId="27" xfId="0" applyFont="1" applyFill="1" applyBorder="1" applyAlignment="1">
      <alignment/>
    </xf>
    <xf numFmtId="0" fontId="26" fillId="0" borderId="13" xfId="0" applyFont="1" applyFill="1" applyBorder="1" applyAlignment="1">
      <alignment horizontal="right" vertical="center"/>
    </xf>
    <xf numFmtId="0" fontId="64" fillId="0" borderId="33" xfId="0" applyFont="1" applyFill="1" applyBorder="1" applyAlignment="1">
      <alignment/>
    </xf>
    <xf numFmtId="0" fontId="64" fillId="0" borderId="29" xfId="0" applyFont="1" applyFill="1" applyBorder="1" applyAlignment="1">
      <alignment/>
    </xf>
    <xf numFmtId="2" fontId="4" fillId="0" borderId="47" xfId="0" applyNumberFormat="1" applyFont="1" applyFill="1" applyBorder="1" applyAlignment="1">
      <alignment horizontal="center"/>
    </xf>
    <xf numFmtId="2" fontId="4" fillId="0" borderId="48" xfId="0" applyNumberFormat="1" applyFont="1" applyFill="1" applyBorder="1" applyAlignment="1">
      <alignment horizontal="center"/>
    </xf>
    <xf numFmtId="2" fontId="4" fillId="0" borderId="49" xfId="0" applyNumberFormat="1" applyFont="1" applyFill="1" applyBorder="1" applyAlignment="1">
      <alignment horizontal="center"/>
    </xf>
    <xf numFmtId="2" fontId="4" fillId="0" borderId="50" xfId="0" applyNumberFormat="1" applyFont="1" applyFill="1" applyBorder="1" applyAlignment="1">
      <alignment horizontal="center"/>
    </xf>
    <xf numFmtId="2" fontId="4" fillId="0" borderId="51" xfId="0" applyNumberFormat="1" applyFont="1" applyFill="1" applyBorder="1" applyAlignment="1">
      <alignment horizontal="center"/>
    </xf>
    <xf numFmtId="0" fontId="64" fillId="0" borderId="21" xfId="0" applyFont="1" applyFill="1" applyBorder="1" applyAlignment="1">
      <alignment/>
    </xf>
    <xf numFmtId="0" fontId="64" fillId="0" borderId="50" xfId="0" applyFont="1" applyFill="1" applyBorder="1" applyAlignment="1">
      <alignment/>
    </xf>
    <xf numFmtId="0" fontId="64" fillId="0" borderId="51" xfId="0" applyFont="1" applyFill="1" applyBorder="1" applyAlignment="1">
      <alignment/>
    </xf>
    <xf numFmtId="2" fontId="6" fillId="0" borderId="14" xfId="0" applyNumberFormat="1" applyFont="1" applyFill="1" applyBorder="1" applyAlignment="1">
      <alignment vertical="center"/>
    </xf>
    <xf numFmtId="0" fontId="12" fillId="0" borderId="0" xfId="0" applyFont="1" applyAlignment="1">
      <alignment readingOrder="2"/>
    </xf>
    <xf numFmtId="0" fontId="26" fillId="0" borderId="32" xfId="0" applyFont="1" applyFill="1" applyBorder="1" applyAlignment="1">
      <alignment horizontal="right" vertical="center"/>
    </xf>
    <xf numFmtId="0" fontId="25" fillId="0" borderId="26" xfId="0" applyFont="1" applyFill="1" applyBorder="1" applyAlignment="1">
      <alignment horizontal="right" vertical="center"/>
    </xf>
    <xf numFmtId="0" fontId="25" fillId="0" borderId="27" xfId="0" applyFont="1" applyFill="1" applyBorder="1" applyAlignment="1">
      <alignment horizontal="right" vertical="center"/>
    </xf>
    <xf numFmtId="0" fontId="27" fillId="33" borderId="33" xfId="0" applyFont="1" applyFill="1" applyBorder="1" applyAlignment="1">
      <alignment horizontal="right" vertical="center"/>
    </xf>
    <xf numFmtId="0" fontId="28" fillId="33" borderId="29" xfId="0" applyFont="1" applyFill="1" applyBorder="1" applyAlignment="1">
      <alignment horizontal="right" vertical="center"/>
    </xf>
    <xf numFmtId="2" fontId="4" fillId="0" borderId="52" xfId="0" applyNumberFormat="1" applyFont="1" applyFill="1" applyBorder="1" applyAlignment="1">
      <alignment horizontal="center"/>
    </xf>
    <xf numFmtId="0" fontId="64" fillId="34" borderId="13" xfId="0" applyFont="1" applyFill="1" applyBorder="1" applyAlignment="1">
      <alignment/>
    </xf>
    <xf numFmtId="0" fontId="26" fillId="34" borderId="32" xfId="0" applyFont="1" applyFill="1" applyBorder="1" applyAlignment="1">
      <alignment horizontal="right" vertical="center"/>
    </xf>
    <xf numFmtId="0" fontId="64" fillId="34" borderId="32" xfId="0" applyFont="1" applyFill="1" applyBorder="1" applyAlignment="1">
      <alignment/>
    </xf>
    <xf numFmtId="0" fontId="64" fillId="34" borderId="26" xfId="0" applyFont="1" applyFill="1" applyBorder="1" applyAlignment="1">
      <alignment/>
    </xf>
    <xf numFmtId="2" fontId="0" fillId="0" borderId="28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shrinkToFit="1" readingOrder="2"/>
    </xf>
    <xf numFmtId="0" fontId="19" fillId="0" borderId="0" xfId="0" applyFont="1" applyFill="1" applyBorder="1" applyAlignment="1">
      <alignment horizontal="center" vertical="top" shrinkToFit="1" readingOrder="2"/>
    </xf>
    <xf numFmtId="4" fontId="19" fillId="0" borderId="0" xfId="0" applyNumberFormat="1" applyFont="1" applyFill="1" applyBorder="1" applyAlignment="1">
      <alignment horizontal="center" vertical="top" shrinkToFit="1" readingOrder="2"/>
    </xf>
    <xf numFmtId="0" fontId="20" fillId="0" borderId="0" xfId="0" applyFont="1" applyFill="1" applyBorder="1" applyAlignment="1">
      <alignment horizontal="center" vertical="top" readingOrder="2"/>
    </xf>
    <xf numFmtId="0" fontId="8" fillId="0" borderId="0" xfId="0" applyFont="1" applyFill="1" applyBorder="1" applyAlignment="1">
      <alignment horizontal="center" vertical="center" readingOrder="1"/>
    </xf>
    <xf numFmtId="0" fontId="25" fillId="34" borderId="21" xfId="0" applyFont="1" applyFill="1" applyBorder="1" applyAlignment="1">
      <alignment horizontal="right" vertical="center"/>
    </xf>
    <xf numFmtId="0" fontId="64" fillId="34" borderId="50" xfId="0" applyFont="1" applyFill="1" applyBorder="1" applyAlignment="1">
      <alignment/>
    </xf>
    <xf numFmtId="0" fontId="25" fillId="0" borderId="50" xfId="0" applyFont="1" applyFill="1" applyBorder="1" applyAlignment="1">
      <alignment horizontal="right" vertical="center"/>
    </xf>
    <xf numFmtId="0" fontId="23" fillId="0" borderId="22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right" vertical="center"/>
    </xf>
    <xf numFmtId="2" fontId="0" fillId="35" borderId="13" xfId="0" applyNumberFormat="1" applyFont="1" applyFill="1" applyBorder="1" applyAlignment="1">
      <alignment horizontal="center"/>
    </xf>
    <xf numFmtId="3" fontId="0" fillId="35" borderId="14" xfId="0" applyNumberFormat="1" applyFont="1" applyFill="1" applyBorder="1" applyAlignment="1">
      <alignment horizontal="center" vertical="center" readingOrder="2"/>
    </xf>
    <xf numFmtId="2" fontId="0" fillId="35" borderId="14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 vertical="center" readingOrder="2"/>
    </xf>
    <xf numFmtId="4" fontId="0" fillId="35" borderId="14" xfId="0" applyNumberFormat="1" applyFont="1" applyFill="1" applyBorder="1" applyAlignment="1">
      <alignment horizontal="center" readingOrder="2"/>
    </xf>
    <xf numFmtId="2" fontId="0" fillId="35" borderId="14" xfId="0" applyNumberFormat="1" applyFill="1" applyBorder="1" applyAlignment="1">
      <alignment horizontal="center"/>
    </xf>
    <xf numFmtId="1" fontId="18" fillId="35" borderId="27" xfId="0" applyNumberFormat="1" applyFont="1" applyFill="1" applyBorder="1" applyAlignment="1">
      <alignment horizontal="center" readingOrder="2"/>
    </xf>
    <xf numFmtId="0" fontId="11" fillId="36" borderId="55" xfId="0" applyFont="1" applyFill="1" applyBorder="1" applyAlignment="1">
      <alignment horizontal="center"/>
    </xf>
    <xf numFmtId="0" fontId="11" fillId="36" borderId="56" xfId="0" applyFont="1" applyFill="1" applyBorder="1" applyAlignment="1">
      <alignment horizontal="center"/>
    </xf>
    <xf numFmtId="0" fontId="11" fillId="36" borderId="57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36" borderId="55" xfId="0" applyFont="1" applyFill="1" applyBorder="1" applyAlignment="1">
      <alignment horizontal="center"/>
    </xf>
    <xf numFmtId="0" fontId="8" fillId="36" borderId="56" xfId="0" applyFont="1" applyFill="1" applyBorder="1" applyAlignment="1">
      <alignment horizontal="center"/>
    </xf>
    <xf numFmtId="0" fontId="8" fillId="36" borderId="57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top" shrinkToFit="1" readingOrder="2"/>
    </xf>
    <xf numFmtId="4" fontId="19" fillId="0" borderId="14" xfId="0" applyNumberFormat="1" applyFont="1" applyFill="1" applyBorder="1" applyAlignment="1">
      <alignment horizontal="center" vertical="top" shrinkToFit="1" readingOrder="2"/>
    </xf>
    <xf numFmtId="4" fontId="19" fillId="0" borderId="28" xfId="0" applyNumberFormat="1" applyFont="1" applyFill="1" applyBorder="1" applyAlignment="1">
      <alignment horizontal="center" vertical="top" shrinkToFit="1" readingOrder="2"/>
    </xf>
    <xf numFmtId="0" fontId="4" fillId="0" borderId="10" xfId="0" applyFont="1" applyFill="1" applyBorder="1" applyAlignment="1">
      <alignment horizontal="center" vertical="top" shrinkToFit="1" readingOrder="2"/>
    </xf>
    <xf numFmtId="0" fontId="4" fillId="0" borderId="14" xfId="0" applyFont="1" applyFill="1" applyBorder="1" applyAlignment="1">
      <alignment horizontal="center" vertical="top" shrinkToFit="1" readingOrder="2"/>
    </xf>
    <xf numFmtId="0" fontId="4" fillId="0" borderId="28" xfId="0" applyFont="1" applyFill="1" applyBorder="1" applyAlignment="1">
      <alignment horizontal="center" vertical="top" shrinkToFit="1" readingOrder="2"/>
    </xf>
    <xf numFmtId="0" fontId="19" fillId="0" borderId="10" xfId="0" applyFont="1" applyFill="1" applyBorder="1" applyAlignment="1">
      <alignment horizontal="center" vertical="top" shrinkToFit="1" readingOrder="2"/>
    </xf>
    <xf numFmtId="0" fontId="20" fillId="0" borderId="10" xfId="0" applyFont="1" applyFill="1" applyBorder="1" applyAlignment="1">
      <alignment horizontal="center" vertical="top" readingOrder="2"/>
    </xf>
    <xf numFmtId="0" fontId="20" fillId="0" borderId="14" xfId="0" applyFont="1" applyFill="1" applyBorder="1" applyAlignment="1">
      <alignment horizontal="center" vertical="top" readingOrder="2"/>
    </xf>
    <xf numFmtId="0" fontId="20" fillId="0" borderId="28" xfId="0" applyFont="1" applyFill="1" applyBorder="1" applyAlignment="1">
      <alignment horizontal="center" vertical="top" readingOrder="2"/>
    </xf>
    <xf numFmtId="0" fontId="20" fillId="0" borderId="30" xfId="0" applyFont="1" applyFill="1" applyBorder="1" applyAlignment="1">
      <alignment horizontal="center" vertical="top" readingOrder="2"/>
    </xf>
    <xf numFmtId="0" fontId="20" fillId="0" borderId="27" xfId="0" applyFont="1" applyFill="1" applyBorder="1" applyAlignment="1">
      <alignment horizontal="center" vertical="top" readingOrder="2"/>
    </xf>
    <xf numFmtId="0" fontId="20" fillId="0" borderId="29" xfId="0" applyFont="1" applyFill="1" applyBorder="1" applyAlignment="1">
      <alignment horizontal="center" vertical="top" readingOrder="2"/>
    </xf>
    <xf numFmtId="0" fontId="8" fillId="36" borderId="58" xfId="0" applyFont="1" applyFill="1" applyBorder="1" applyAlignment="1">
      <alignment horizontal="center" vertical="center" readingOrder="1"/>
    </xf>
    <xf numFmtId="0" fontId="8" fillId="36" borderId="59" xfId="0" applyFont="1" applyFill="1" applyBorder="1" applyAlignment="1">
      <alignment horizontal="center" vertical="center" readingOrder="1"/>
    </xf>
    <xf numFmtId="0" fontId="8" fillId="36" borderId="18" xfId="0" applyFont="1" applyFill="1" applyBorder="1" applyAlignment="1">
      <alignment horizontal="center" vertical="center" readingOrder="1"/>
    </xf>
    <xf numFmtId="0" fontId="8" fillId="36" borderId="43" xfId="0" applyFont="1" applyFill="1" applyBorder="1" applyAlignment="1">
      <alignment horizontal="center" vertical="center" readingOrder="1"/>
    </xf>
    <xf numFmtId="0" fontId="8" fillId="36" borderId="0" xfId="0" applyFont="1" applyFill="1" applyBorder="1" applyAlignment="1">
      <alignment horizontal="center" vertical="center" readingOrder="1"/>
    </xf>
    <xf numFmtId="0" fontId="8" fillId="36" borderId="60" xfId="0" applyFont="1" applyFill="1" applyBorder="1" applyAlignment="1">
      <alignment horizontal="center" vertical="center" readingOrder="1"/>
    </xf>
    <xf numFmtId="0" fontId="8" fillId="36" borderId="46" xfId="0" applyFont="1" applyFill="1" applyBorder="1" applyAlignment="1">
      <alignment horizontal="center" vertical="center" readingOrder="1"/>
    </xf>
    <xf numFmtId="0" fontId="8" fillId="36" borderId="61" xfId="0" applyFont="1" applyFill="1" applyBorder="1" applyAlignment="1">
      <alignment horizontal="center" vertical="center" readingOrder="1"/>
    </xf>
    <xf numFmtId="0" fontId="8" fillId="36" borderId="62" xfId="0" applyFont="1" applyFill="1" applyBorder="1" applyAlignment="1">
      <alignment horizontal="center" vertical="center" readingOrder="1"/>
    </xf>
    <xf numFmtId="0" fontId="19" fillId="0" borderId="35" xfId="0" applyFont="1" applyFill="1" applyBorder="1" applyAlignment="1">
      <alignment horizontal="center" vertical="top" shrinkToFit="1" readingOrder="2"/>
    </xf>
    <xf numFmtId="0" fontId="4" fillId="0" borderId="13" xfId="0" applyFont="1" applyFill="1" applyBorder="1" applyAlignment="1">
      <alignment horizontal="center" vertical="top" shrinkToFit="1" readingOrder="2"/>
    </xf>
    <xf numFmtId="0" fontId="4" fillId="0" borderId="33" xfId="0" applyFont="1" applyFill="1" applyBorder="1" applyAlignment="1">
      <alignment horizontal="center" vertical="top" shrinkToFit="1" readingOrder="2"/>
    </xf>
    <xf numFmtId="0" fontId="19" fillId="0" borderId="14" xfId="0" applyFont="1" applyFill="1" applyBorder="1" applyAlignment="1">
      <alignment horizontal="center" vertical="top" shrinkToFit="1" readingOrder="2"/>
    </xf>
    <xf numFmtId="0" fontId="19" fillId="0" borderId="28" xfId="0" applyFont="1" applyFill="1" applyBorder="1" applyAlignment="1">
      <alignment horizontal="center" vertical="top" shrinkToFit="1" readingOrder="2"/>
    </xf>
    <xf numFmtId="0" fontId="12" fillId="0" borderId="21" xfId="0" applyFont="1" applyFill="1" applyBorder="1" applyAlignment="1">
      <alignment horizontal="center" vertical="center" wrapText="1" readingOrder="2"/>
    </xf>
    <xf numFmtId="0" fontId="12" fillId="0" borderId="63" xfId="0" applyFont="1" applyFill="1" applyBorder="1" applyAlignment="1">
      <alignment horizontal="center" vertical="center" wrapText="1" readingOrder="2"/>
    </xf>
    <xf numFmtId="0" fontId="12" fillId="0" borderId="20" xfId="0" applyFont="1" applyFill="1" applyBorder="1" applyAlignment="1">
      <alignment horizontal="center" vertical="center" textRotation="90" wrapText="1" readingOrder="2"/>
    </xf>
    <xf numFmtId="0" fontId="12" fillId="0" borderId="64" xfId="0" applyFont="1" applyFill="1" applyBorder="1" applyAlignment="1">
      <alignment horizontal="center" vertical="center" textRotation="90" wrapText="1" readingOrder="2"/>
    </xf>
    <xf numFmtId="0" fontId="12" fillId="0" borderId="14" xfId="0" applyFont="1" applyFill="1" applyBorder="1" applyAlignment="1">
      <alignment horizontal="center" vertical="center" textRotation="90" wrapText="1" readingOrder="2"/>
    </xf>
    <xf numFmtId="0" fontId="12" fillId="0" borderId="16" xfId="0" applyFont="1" applyFill="1" applyBorder="1" applyAlignment="1">
      <alignment horizontal="center" vertical="center" textRotation="90" wrapText="1" readingOrder="2"/>
    </xf>
    <xf numFmtId="0" fontId="12" fillId="0" borderId="50" xfId="0" applyFont="1" applyFill="1" applyBorder="1" applyAlignment="1">
      <alignment horizontal="center" vertical="center" textRotation="90" wrapText="1" readingOrder="2"/>
    </xf>
    <xf numFmtId="0" fontId="12" fillId="0" borderId="65" xfId="0" applyFont="1" applyFill="1" applyBorder="1" applyAlignment="1">
      <alignment horizontal="center" vertical="center" textRotation="90" wrapText="1" readingOrder="2"/>
    </xf>
    <xf numFmtId="0" fontId="12" fillId="0" borderId="26" xfId="0" applyFont="1" applyFill="1" applyBorder="1" applyAlignment="1">
      <alignment horizontal="center" vertical="center" textRotation="90" wrapText="1" readingOrder="2"/>
    </xf>
    <xf numFmtId="0" fontId="12" fillId="0" borderId="27" xfId="0" applyFont="1" applyFill="1" applyBorder="1" applyAlignment="1">
      <alignment horizontal="center" vertical="center" textRotation="90" wrapText="1" readingOrder="2"/>
    </xf>
    <xf numFmtId="0" fontId="12" fillId="0" borderId="66" xfId="0" applyFont="1" applyFill="1" applyBorder="1" applyAlignment="1">
      <alignment horizontal="center" vertical="center" textRotation="90" wrapText="1" readingOrder="2"/>
    </xf>
    <xf numFmtId="0" fontId="17" fillId="0" borderId="61" xfId="0" applyFont="1" applyFill="1" applyBorder="1" applyAlignment="1">
      <alignment horizontal="center" vertical="center" textRotation="90" wrapText="1" readingOrder="2"/>
    </xf>
    <xf numFmtId="0" fontId="17" fillId="0" borderId="67" xfId="0" applyFont="1" applyFill="1" applyBorder="1" applyAlignment="1">
      <alignment horizontal="center" vertical="center" textRotation="90" wrapText="1" readingOrder="2"/>
    </xf>
    <xf numFmtId="0" fontId="12" fillId="0" borderId="37" xfId="0" applyFont="1" applyFill="1" applyBorder="1" applyAlignment="1">
      <alignment horizontal="center" vertical="center" textRotation="90" wrapText="1" readingOrder="2"/>
    </xf>
    <xf numFmtId="0" fontId="12" fillId="0" borderId="68" xfId="0" applyFont="1" applyFill="1" applyBorder="1" applyAlignment="1">
      <alignment horizontal="center" vertical="center" textRotation="90" wrapText="1" readingOrder="2"/>
    </xf>
    <xf numFmtId="0" fontId="12" fillId="0" borderId="69" xfId="0" applyFont="1" applyFill="1" applyBorder="1" applyAlignment="1">
      <alignment horizontal="center" vertical="center" textRotation="90" wrapText="1" readingOrder="2"/>
    </xf>
    <xf numFmtId="0" fontId="12" fillId="0" borderId="24" xfId="0" applyFont="1" applyFill="1" applyBorder="1" applyAlignment="1">
      <alignment horizontal="center" vertical="center" textRotation="90" wrapText="1" readingOrder="2"/>
    </xf>
    <xf numFmtId="0" fontId="12" fillId="0" borderId="61" xfId="0" applyFont="1" applyFill="1" applyBorder="1" applyAlignment="1">
      <alignment horizontal="center" vertical="center" textRotation="90" wrapText="1" readingOrder="2"/>
    </xf>
    <xf numFmtId="0" fontId="12" fillId="0" borderId="38" xfId="0" applyFont="1" applyFill="1" applyBorder="1" applyAlignment="1">
      <alignment horizontal="center" vertical="center" wrapText="1" readingOrder="2"/>
    </xf>
    <xf numFmtId="0" fontId="5" fillId="0" borderId="0" xfId="0" applyFont="1" applyAlignment="1">
      <alignment horizontal="right" readingOrder="2"/>
    </xf>
    <xf numFmtId="0" fontId="6" fillId="0" borderId="55" xfId="0" applyFont="1" applyFill="1" applyBorder="1" applyAlignment="1">
      <alignment horizontal="center" readingOrder="2"/>
    </xf>
    <xf numFmtId="0" fontId="6" fillId="0" borderId="56" xfId="0" applyFont="1" applyFill="1" applyBorder="1" applyAlignment="1">
      <alignment horizontal="center" readingOrder="2"/>
    </xf>
    <xf numFmtId="0" fontId="6" fillId="0" borderId="57" xfId="0" applyFont="1" applyFill="1" applyBorder="1" applyAlignment="1">
      <alignment horizontal="center" readingOrder="2"/>
    </xf>
    <xf numFmtId="0" fontId="12" fillId="0" borderId="17" xfId="0" applyFont="1" applyBorder="1" applyAlignment="1">
      <alignment horizontal="center" vertical="center" textRotation="90" readingOrder="2"/>
    </xf>
    <xf numFmtId="0" fontId="12" fillId="0" borderId="70" xfId="0" applyFont="1" applyBorder="1" applyAlignment="1">
      <alignment horizontal="center" vertical="center" textRotation="90" readingOrder="2"/>
    </xf>
    <xf numFmtId="0" fontId="12" fillId="0" borderId="54" xfId="0" applyFont="1" applyBorder="1" applyAlignment="1">
      <alignment horizontal="center" vertical="center" textRotation="90" readingOrder="2"/>
    </xf>
    <xf numFmtId="0" fontId="12" fillId="0" borderId="56" xfId="0" applyFont="1" applyFill="1" applyBorder="1" applyAlignment="1">
      <alignment horizontal="center" vertical="center" wrapText="1" readingOrder="2"/>
    </xf>
    <xf numFmtId="0" fontId="0" fillId="0" borderId="56" xfId="0" applyFill="1" applyBorder="1" applyAlignment="1">
      <alignment/>
    </xf>
    <xf numFmtId="0" fontId="12" fillId="0" borderId="19" xfId="0" applyFont="1" applyFill="1" applyBorder="1" applyAlignment="1">
      <alignment horizontal="center" vertical="center" textRotation="90"/>
    </xf>
    <xf numFmtId="0" fontId="12" fillId="0" borderId="23" xfId="0" applyFont="1" applyFill="1" applyBorder="1" applyAlignment="1">
      <alignment horizontal="center" vertical="center" textRotation="90"/>
    </xf>
    <xf numFmtId="0" fontId="12" fillId="0" borderId="37" xfId="0" applyFont="1" applyFill="1" applyBorder="1" applyAlignment="1">
      <alignment horizontal="center" vertical="center" textRotation="90"/>
    </xf>
    <xf numFmtId="0" fontId="12" fillId="0" borderId="20" xfId="0" applyFont="1" applyFill="1" applyBorder="1" applyAlignment="1">
      <alignment horizontal="center" vertical="center" textRotation="90"/>
    </xf>
    <xf numFmtId="0" fontId="12" fillId="0" borderId="55" xfId="0" applyFont="1" applyFill="1" applyBorder="1" applyAlignment="1">
      <alignment horizontal="center" vertical="center" wrapText="1" readingOrder="2"/>
    </xf>
    <xf numFmtId="0" fontId="13" fillId="0" borderId="0" xfId="0" applyFont="1" applyAlignment="1">
      <alignment horizontal="center" readingOrder="2"/>
    </xf>
    <xf numFmtId="0" fontId="13" fillId="0" borderId="0" xfId="0" applyFont="1" applyFill="1" applyAlignment="1">
      <alignment horizontal="center" readingOrder="2"/>
    </xf>
    <xf numFmtId="0" fontId="12" fillId="0" borderId="0" xfId="0" applyFont="1" applyFill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12" fillId="0" borderId="59" xfId="0" applyFont="1" applyFill="1" applyBorder="1" applyAlignment="1">
      <alignment horizontal="center" vertical="center" textRotation="90" wrapText="1" readingOrder="2"/>
    </xf>
    <xf numFmtId="0" fontId="12" fillId="0" borderId="0" xfId="0" applyFont="1" applyFill="1" applyBorder="1" applyAlignment="1">
      <alignment horizontal="center" vertical="center" textRotation="90" wrapText="1" readingOrder="2"/>
    </xf>
    <xf numFmtId="0" fontId="12" fillId="0" borderId="55" xfId="0" applyFont="1" applyFill="1" applyBorder="1" applyAlignment="1">
      <alignment horizontal="center" readingOrder="2"/>
    </xf>
    <xf numFmtId="0" fontId="12" fillId="0" borderId="56" xfId="0" applyFont="1" applyFill="1" applyBorder="1" applyAlignment="1">
      <alignment horizontal="center" readingOrder="2"/>
    </xf>
    <xf numFmtId="0" fontId="12" fillId="0" borderId="57" xfId="0" applyFont="1" applyFill="1" applyBorder="1" applyAlignment="1">
      <alignment horizontal="center" readingOrder="2"/>
    </xf>
    <xf numFmtId="2" fontId="6" fillId="34" borderId="13" xfId="0" applyNumberFormat="1" applyFont="1" applyFill="1" applyBorder="1" applyAlignment="1">
      <alignment horizontal="center" vertical="center"/>
    </xf>
    <xf numFmtId="2" fontId="6" fillId="34" borderId="14" xfId="0" applyNumberFormat="1" applyFont="1" applyFill="1" applyBorder="1" applyAlignment="1">
      <alignment horizontal="center" vertical="center"/>
    </xf>
    <xf numFmtId="2" fontId="6" fillId="34" borderId="27" xfId="0" applyNumberFormat="1" applyFont="1" applyFill="1" applyBorder="1" applyAlignment="1">
      <alignment horizontal="center" vertical="center"/>
    </xf>
    <xf numFmtId="2" fontId="6" fillId="34" borderId="32" xfId="0" applyNumberFormat="1" applyFont="1" applyFill="1" applyBorder="1" applyAlignment="1">
      <alignment horizontal="center" vertical="center"/>
    </xf>
    <xf numFmtId="2" fontId="6" fillId="34" borderId="12" xfId="0" applyNumberFormat="1" applyFont="1" applyFill="1" applyBorder="1" applyAlignment="1">
      <alignment horizontal="center" vertical="center"/>
    </xf>
    <xf numFmtId="2" fontId="6" fillId="34" borderId="26" xfId="0" applyNumberFormat="1" applyFont="1" applyFill="1" applyBorder="1" applyAlignment="1">
      <alignment horizontal="center" vertical="center"/>
    </xf>
    <xf numFmtId="2" fontId="6" fillId="34" borderId="41" xfId="0" applyNumberFormat="1" applyFont="1" applyFill="1" applyBorder="1" applyAlignment="1">
      <alignment horizontal="center" vertical="center"/>
    </xf>
    <xf numFmtId="2" fontId="6" fillId="34" borderId="63" xfId="0" applyNumberFormat="1" applyFont="1" applyFill="1" applyBorder="1" applyAlignment="1">
      <alignment horizontal="center" vertical="center"/>
    </xf>
    <xf numFmtId="2" fontId="6" fillId="34" borderId="47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64" fillId="0" borderId="15" xfId="0" applyFont="1" applyFill="1" applyBorder="1" applyAlignment="1">
      <alignment/>
    </xf>
    <xf numFmtId="0" fontId="64" fillId="0" borderId="65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 vertical="center" readingOrder="2"/>
    </xf>
    <xf numFmtId="2" fontId="0" fillId="0" borderId="16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 vertical="center" readingOrder="2"/>
    </xf>
    <xf numFmtId="4" fontId="0" fillId="0" borderId="16" xfId="0" applyNumberFormat="1" applyFont="1" applyFill="1" applyBorder="1" applyAlignment="1">
      <alignment horizontal="center" readingOrder="2"/>
    </xf>
    <xf numFmtId="2" fontId="0" fillId="0" borderId="16" xfId="0" applyNumberFormat="1" applyFill="1" applyBorder="1" applyAlignment="1">
      <alignment horizontal="center"/>
    </xf>
    <xf numFmtId="1" fontId="18" fillId="0" borderId="66" xfId="0" applyNumberFormat="1" applyFont="1" applyFill="1" applyBorder="1" applyAlignment="1">
      <alignment horizontal="center" readingOrder="2"/>
    </xf>
    <xf numFmtId="0" fontId="19" fillId="0" borderId="32" xfId="0" applyFont="1" applyFill="1" applyBorder="1" applyAlignment="1">
      <alignment horizontal="center" vertical="top" shrinkToFit="1" readingOrder="2"/>
    </xf>
    <xf numFmtId="0" fontId="4" fillId="0" borderId="12" xfId="0" applyFont="1" applyFill="1" applyBorder="1" applyAlignment="1">
      <alignment horizontal="center" vertical="top" shrinkToFit="1" readingOrder="2"/>
    </xf>
    <xf numFmtId="0" fontId="19" fillId="0" borderId="12" xfId="0" applyFont="1" applyFill="1" applyBorder="1" applyAlignment="1">
      <alignment horizontal="center" vertical="top" shrinkToFit="1" readingOrder="2"/>
    </xf>
    <xf numFmtId="4" fontId="19" fillId="0" borderId="12" xfId="0" applyNumberFormat="1" applyFont="1" applyFill="1" applyBorder="1" applyAlignment="1">
      <alignment horizontal="center" vertical="top" shrinkToFit="1" readingOrder="2"/>
    </xf>
    <xf numFmtId="0" fontId="20" fillId="0" borderId="12" xfId="0" applyFont="1" applyFill="1" applyBorder="1" applyAlignment="1">
      <alignment horizontal="center" vertical="top" readingOrder="2"/>
    </xf>
    <xf numFmtId="0" fontId="20" fillId="0" borderId="26" xfId="0" applyFont="1" applyFill="1" applyBorder="1" applyAlignment="1">
      <alignment horizontal="center" vertical="top" readingOrder="2"/>
    </xf>
    <xf numFmtId="0" fontId="24" fillId="34" borderId="13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4"/>
  <sheetViews>
    <sheetView rightToLeft="1" view="pageBreakPreview" zoomScaleSheetLayoutView="100" zoomScalePageLayoutView="0" workbookViewId="0" topLeftCell="A103">
      <selection activeCell="I123" sqref="I123"/>
    </sheetView>
  </sheetViews>
  <sheetFormatPr defaultColWidth="11.421875" defaultRowHeight="12.75"/>
  <cols>
    <col min="1" max="1" width="5.28125" style="4" customWidth="1"/>
    <col min="2" max="2" width="19.28125" style="4" customWidth="1"/>
    <col min="3" max="3" width="19.421875" style="4" customWidth="1"/>
    <col min="4" max="6" width="10.7109375" style="2" customWidth="1"/>
    <col min="7" max="8" width="10.7109375" style="4" customWidth="1"/>
    <col min="9" max="9" width="10.7109375" style="2" customWidth="1"/>
    <col min="10" max="10" width="2.8515625" style="4" customWidth="1"/>
    <col min="11" max="16384" width="11.421875" style="4" customWidth="1"/>
  </cols>
  <sheetData>
    <row r="1" spans="1:9" ht="19.5">
      <c r="A1" s="162" t="s">
        <v>2</v>
      </c>
      <c r="B1" s="162"/>
      <c r="C1" s="162"/>
      <c r="D1" s="162"/>
      <c r="E1" s="12"/>
      <c r="F1" s="12"/>
      <c r="G1" s="162" t="s">
        <v>15</v>
      </c>
      <c r="H1" s="162"/>
      <c r="I1" s="162"/>
    </row>
    <row r="2" spans="1:9" ht="23.25" customHeight="1">
      <c r="A2" s="162" t="s">
        <v>3</v>
      </c>
      <c r="B2" s="162"/>
      <c r="C2" s="162"/>
      <c r="D2" s="162"/>
      <c r="E2" s="12"/>
      <c r="F2" s="12"/>
      <c r="G2" s="162" t="s">
        <v>4</v>
      </c>
      <c r="H2" s="162"/>
      <c r="I2" s="162"/>
    </row>
    <row r="3" ht="6" customHeight="1" thickBot="1">
      <c r="C3" s="8"/>
    </row>
    <row r="4" spans="3:8" ht="21.75" customHeight="1" thickBot="1">
      <c r="C4" s="163" t="s">
        <v>238</v>
      </c>
      <c r="D4" s="164"/>
      <c r="E4" s="164"/>
      <c r="F4" s="164"/>
      <c r="G4" s="164"/>
      <c r="H4" s="165"/>
    </row>
    <row r="5" ht="3" customHeight="1" thickBot="1"/>
    <row r="6" spans="4:9" ht="18" customHeight="1" thickBot="1">
      <c r="D6" s="166" t="s">
        <v>35</v>
      </c>
      <c r="E6" s="167"/>
      <c r="F6" s="167"/>
      <c r="G6" s="168"/>
      <c r="I6" s="11"/>
    </row>
    <row r="7" spans="4:6" ht="6" customHeight="1" thickBot="1">
      <c r="D7" s="10"/>
      <c r="E7" s="10"/>
      <c r="F7" s="10"/>
    </row>
    <row r="8" spans="3:8" ht="21" customHeight="1" thickBot="1">
      <c r="C8" s="156" t="s">
        <v>237</v>
      </c>
      <c r="D8" s="157"/>
      <c r="E8" s="157"/>
      <c r="F8" s="157"/>
      <c r="G8" s="157"/>
      <c r="H8" s="158"/>
    </row>
    <row r="9" spans="3:8" ht="21" customHeight="1" thickBot="1">
      <c r="C9" s="34"/>
      <c r="D9" s="159" t="s">
        <v>21</v>
      </c>
      <c r="E9" s="160"/>
      <c r="F9" s="161"/>
      <c r="G9" s="34"/>
      <c r="H9" s="34"/>
    </row>
    <row r="10" ht="20.25" customHeight="1" thickBot="1"/>
    <row r="11" spans="1:9" ht="63.75" customHeight="1" thickBot="1">
      <c r="A11" s="29" t="s">
        <v>20</v>
      </c>
      <c r="B11" s="29" t="s">
        <v>37</v>
      </c>
      <c r="C11" s="90" t="s">
        <v>48</v>
      </c>
      <c r="D11" s="31" t="s">
        <v>5</v>
      </c>
      <c r="E11" s="31" t="s">
        <v>6</v>
      </c>
      <c r="F11" s="31" t="s">
        <v>22</v>
      </c>
      <c r="G11" s="31" t="s">
        <v>7</v>
      </c>
      <c r="H11" s="32" t="s">
        <v>23</v>
      </c>
      <c r="I11" s="33" t="s">
        <v>1</v>
      </c>
    </row>
    <row r="12" spans="1:9" ht="24" customHeight="1">
      <c r="A12" s="96">
        <v>1</v>
      </c>
      <c r="B12" s="109" t="s">
        <v>39</v>
      </c>
      <c r="C12" s="110" t="s">
        <v>66</v>
      </c>
      <c r="D12" s="49" t="s">
        <v>272</v>
      </c>
      <c r="E12" s="14" t="s">
        <v>272</v>
      </c>
      <c r="F12" s="14" t="e">
        <f>2*(D12+E12)/2</f>
        <v>#VALUE!</v>
      </c>
      <c r="G12" s="35"/>
      <c r="H12" s="42">
        <f>IF(G12="","",2*(D12+G12)/2)</f>
      </c>
      <c r="I12" s="116" t="e">
        <f aca="true" t="shared" si="0" ref="I12:I44">IF(H12="",F12,IF(H12&gt;F12,H12,F12))</f>
        <v>#VALUE!</v>
      </c>
    </row>
    <row r="13" spans="1:9" ht="24" customHeight="1">
      <c r="A13" s="104">
        <f>A12+1</f>
        <v>2</v>
      </c>
      <c r="B13" s="111" t="s">
        <v>67</v>
      </c>
      <c r="C13" s="112" t="s">
        <v>52</v>
      </c>
      <c r="D13" s="24">
        <v>11</v>
      </c>
      <c r="E13" s="18">
        <v>6.25</v>
      </c>
      <c r="F13" s="19">
        <f aca="true" t="shared" si="1" ref="F13:F44">2*(D13+E13)/2</f>
        <v>17.25</v>
      </c>
      <c r="G13" s="19"/>
      <c r="H13" s="43">
        <f aca="true" t="shared" si="2" ref="H13:H44">IF(G13="","",2*(D13+G13)/2)</f>
      </c>
      <c r="I13" s="54">
        <f t="shared" si="0"/>
        <v>17.25</v>
      </c>
    </row>
    <row r="14" spans="1:9" ht="24" customHeight="1">
      <c r="A14" s="105">
        <f aca="true" t="shared" si="3" ref="A14:A44">A13+1</f>
        <v>3</v>
      </c>
      <c r="B14" s="111" t="s">
        <v>68</v>
      </c>
      <c r="C14" s="112" t="s">
        <v>69</v>
      </c>
      <c r="D14" s="24">
        <v>15</v>
      </c>
      <c r="E14" s="18">
        <v>5</v>
      </c>
      <c r="F14" s="19">
        <f t="shared" si="1"/>
        <v>20</v>
      </c>
      <c r="G14" s="19"/>
      <c r="H14" s="43">
        <f t="shared" si="2"/>
      </c>
      <c r="I14" s="54">
        <f t="shared" si="0"/>
        <v>20</v>
      </c>
    </row>
    <row r="15" spans="1:9" ht="24" customHeight="1">
      <c r="A15" s="106">
        <f t="shared" si="3"/>
        <v>4</v>
      </c>
      <c r="B15" s="111" t="s">
        <v>70</v>
      </c>
      <c r="C15" s="112" t="s">
        <v>71</v>
      </c>
      <c r="D15" s="24">
        <v>16.5</v>
      </c>
      <c r="E15" s="18">
        <v>8.75</v>
      </c>
      <c r="F15" s="19">
        <f t="shared" si="1"/>
        <v>25.25</v>
      </c>
      <c r="G15" s="19"/>
      <c r="H15" s="43">
        <f t="shared" si="2"/>
      </c>
      <c r="I15" s="54">
        <f t="shared" si="0"/>
        <v>25.25</v>
      </c>
    </row>
    <row r="16" spans="1:9" ht="24" customHeight="1">
      <c r="A16" s="107">
        <f t="shared" si="3"/>
        <v>5</v>
      </c>
      <c r="B16" s="111" t="s">
        <v>72</v>
      </c>
      <c r="C16" s="112" t="s">
        <v>73</v>
      </c>
      <c r="D16" s="24">
        <v>10</v>
      </c>
      <c r="E16" s="18">
        <v>7.5</v>
      </c>
      <c r="F16" s="19">
        <f t="shared" si="1"/>
        <v>17.5</v>
      </c>
      <c r="G16" s="19"/>
      <c r="H16" s="43">
        <f t="shared" si="2"/>
      </c>
      <c r="I16" s="54">
        <f t="shared" si="0"/>
        <v>17.5</v>
      </c>
    </row>
    <row r="17" spans="1:9" ht="24" customHeight="1">
      <c r="A17" s="105">
        <f t="shared" si="3"/>
        <v>6</v>
      </c>
      <c r="B17" s="111" t="s">
        <v>74</v>
      </c>
      <c r="C17" s="112" t="s">
        <v>75</v>
      </c>
      <c r="D17" s="24">
        <v>10</v>
      </c>
      <c r="E17" s="18">
        <v>6</v>
      </c>
      <c r="F17" s="19">
        <f t="shared" si="1"/>
        <v>16</v>
      </c>
      <c r="G17" s="19"/>
      <c r="H17" s="43">
        <f t="shared" si="2"/>
      </c>
      <c r="I17" s="54">
        <f t="shared" si="0"/>
        <v>16</v>
      </c>
    </row>
    <row r="18" spans="1:9" ht="24" customHeight="1">
      <c r="A18" s="106">
        <f t="shared" si="3"/>
        <v>7</v>
      </c>
      <c r="B18" s="111" t="s">
        <v>76</v>
      </c>
      <c r="C18" s="112" t="s">
        <v>75</v>
      </c>
      <c r="D18" s="24">
        <v>10</v>
      </c>
      <c r="E18" s="18">
        <v>3.25</v>
      </c>
      <c r="F18" s="19">
        <f t="shared" si="1"/>
        <v>13.25</v>
      </c>
      <c r="G18" s="19"/>
      <c r="H18" s="43">
        <f t="shared" si="2"/>
      </c>
      <c r="I18" s="54">
        <f t="shared" si="0"/>
        <v>13.25</v>
      </c>
    </row>
    <row r="19" spans="1:9" ht="24" customHeight="1">
      <c r="A19" s="107">
        <f t="shared" si="3"/>
        <v>8</v>
      </c>
      <c r="B19" s="111" t="s">
        <v>77</v>
      </c>
      <c r="C19" s="112" t="s">
        <v>78</v>
      </c>
      <c r="D19" s="24">
        <v>10</v>
      </c>
      <c r="E19" s="18">
        <v>9.25</v>
      </c>
      <c r="F19" s="19">
        <f t="shared" si="1"/>
        <v>19.25</v>
      </c>
      <c r="G19" s="19"/>
      <c r="H19" s="43">
        <f t="shared" si="2"/>
      </c>
      <c r="I19" s="54">
        <f t="shared" si="0"/>
        <v>19.25</v>
      </c>
    </row>
    <row r="20" spans="1:9" ht="24" customHeight="1">
      <c r="A20" s="105">
        <f t="shared" si="3"/>
        <v>9</v>
      </c>
      <c r="B20" s="111" t="s">
        <v>79</v>
      </c>
      <c r="C20" s="112" t="s">
        <v>80</v>
      </c>
      <c r="D20" s="24">
        <v>12</v>
      </c>
      <c r="E20" s="18">
        <v>2</v>
      </c>
      <c r="F20" s="19">
        <f t="shared" si="1"/>
        <v>14</v>
      </c>
      <c r="G20" s="19"/>
      <c r="H20" s="43">
        <f t="shared" si="2"/>
      </c>
      <c r="I20" s="54">
        <f t="shared" si="0"/>
        <v>14</v>
      </c>
    </row>
    <row r="21" spans="1:9" ht="24" customHeight="1">
      <c r="A21" s="105">
        <f t="shared" si="3"/>
        <v>10</v>
      </c>
      <c r="B21" s="111" t="s">
        <v>56</v>
      </c>
      <c r="C21" s="112" t="s">
        <v>81</v>
      </c>
      <c r="D21" s="20">
        <v>10</v>
      </c>
      <c r="E21" s="18">
        <v>6.5</v>
      </c>
      <c r="F21" s="19">
        <f t="shared" si="1"/>
        <v>16.5</v>
      </c>
      <c r="G21" s="7"/>
      <c r="H21" s="47">
        <f t="shared" si="2"/>
      </c>
      <c r="I21" s="54">
        <f t="shared" si="0"/>
        <v>16.5</v>
      </c>
    </row>
    <row r="22" spans="1:9" ht="24" customHeight="1">
      <c r="A22" s="104">
        <f t="shared" si="3"/>
        <v>11</v>
      </c>
      <c r="B22" s="111" t="s">
        <v>82</v>
      </c>
      <c r="C22" s="112" t="s">
        <v>83</v>
      </c>
      <c r="D22" s="17">
        <v>13.5</v>
      </c>
      <c r="E22" s="18">
        <v>6.75</v>
      </c>
      <c r="F22" s="7">
        <f t="shared" si="1"/>
        <v>20.25</v>
      </c>
      <c r="G22" s="7"/>
      <c r="H22" s="47">
        <f t="shared" si="2"/>
      </c>
      <c r="I22" s="117">
        <f t="shared" si="0"/>
        <v>20.25</v>
      </c>
    </row>
    <row r="23" spans="1:9" ht="24" customHeight="1">
      <c r="A23" s="104">
        <f t="shared" si="3"/>
        <v>12</v>
      </c>
      <c r="B23" s="111" t="s">
        <v>43</v>
      </c>
      <c r="C23" s="112" t="s">
        <v>84</v>
      </c>
      <c r="D23" s="17">
        <v>12.5</v>
      </c>
      <c r="E23" s="18">
        <v>8.75</v>
      </c>
      <c r="F23" s="7">
        <f t="shared" si="1"/>
        <v>21.25</v>
      </c>
      <c r="G23" s="7"/>
      <c r="H23" s="47">
        <f t="shared" si="2"/>
      </c>
      <c r="I23" s="117">
        <f t="shared" si="0"/>
        <v>21.25</v>
      </c>
    </row>
    <row r="24" spans="1:9" ht="24" customHeight="1">
      <c r="A24" s="104">
        <f t="shared" si="3"/>
        <v>13</v>
      </c>
      <c r="B24" s="111" t="s">
        <v>85</v>
      </c>
      <c r="C24" s="112" t="s">
        <v>58</v>
      </c>
      <c r="D24" s="17">
        <v>11.5</v>
      </c>
      <c r="E24" s="18">
        <v>5</v>
      </c>
      <c r="F24" s="7">
        <f t="shared" si="1"/>
        <v>16.5</v>
      </c>
      <c r="G24" s="7"/>
      <c r="H24" s="47">
        <f t="shared" si="2"/>
      </c>
      <c r="I24" s="117">
        <f t="shared" si="0"/>
        <v>16.5</v>
      </c>
    </row>
    <row r="25" spans="1:9" ht="24" customHeight="1">
      <c r="A25" s="104">
        <f t="shared" si="3"/>
        <v>14</v>
      </c>
      <c r="B25" s="111" t="s">
        <v>86</v>
      </c>
      <c r="C25" s="112" t="s">
        <v>54</v>
      </c>
      <c r="D25" s="17"/>
      <c r="E25" s="18">
        <v>1.5</v>
      </c>
      <c r="F25" s="7">
        <f t="shared" si="1"/>
        <v>1.5</v>
      </c>
      <c r="G25" s="7"/>
      <c r="H25" s="47">
        <f t="shared" si="2"/>
      </c>
      <c r="I25" s="117">
        <f t="shared" si="0"/>
        <v>1.5</v>
      </c>
    </row>
    <row r="26" spans="1:9" ht="24" customHeight="1">
      <c r="A26" s="104">
        <f t="shared" si="3"/>
        <v>15</v>
      </c>
      <c r="B26" s="111" t="s">
        <v>87</v>
      </c>
      <c r="C26" s="112" t="s">
        <v>88</v>
      </c>
      <c r="D26" s="17">
        <v>14.5</v>
      </c>
      <c r="E26" s="18">
        <v>10</v>
      </c>
      <c r="F26" s="7">
        <f t="shared" si="1"/>
        <v>24.5</v>
      </c>
      <c r="G26" s="7"/>
      <c r="H26" s="47">
        <f t="shared" si="2"/>
      </c>
      <c r="I26" s="117">
        <f t="shared" si="0"/>
        <v>24.5</v>
      </c>
    </row>
    <row r="27" spans="1:9" ht="24" customHeight="1">
      <c r="A27" s="104">
        <f t="shared" si="3"/>
        <v>16</v>
      </c>
      <c r="B27" s="111" t="s">
        <v>89</v>
      </c>
      <c r="C27" s="112" t="s">
        <v>90</v>
      </c>
      <c r="D27" s="17">
        <v>10</v>
      </c>
      <c r="E27" s="18">
        <v>4</v>
      </c>
      <c r="F27" s="7">
        <f t="shared" si="1"/>
        <v>14</v>
      </c>
      <c r="G27" s="7"/>
      <c r="H27" s="47">
        <f t="shared" si="2"/>
      </c>
      <c r="I27" s="117">
        <f t="shared" si="0"/>
        <v>14</v>
      </c>
    </row>
    <row r="28" spans="1:9" ht="24" customHeight="1">
      <c r="A28" s="104">
        <f t="shared" si="3"/>
        <v>17</v>
      </c>
      <c r="B28" s="111" t="s">
        <v>91</v>
      </c>
      <c r="C28" s="112" t="s">
        <v>51</v>
      </c>
      <c r="D28" s="17">
        <v>10.5</v>
      </c>
      <c r="E28" s="18">
        <v>3</v>
      </c>
      <c r="F28" s="7">
        <f t="shared" si="1"/>
        <v>13.5</v>
      </c>
      <c r="G28" s="7"/>
      <c r="H28" s="47">
        <f t="shared" si="2"/>
      </c>
      <c r="I28" s="117">
        <f t="shared" si="0"/>
        <v>13.5</v>
      </c>
    </row>
    <row r="29" spans="1:9" ht="24" customHeight="1">
      <c r="A29" s="104">
        <f t="shared" si="3"/>
        <v>18</v>
      </c>
      <c r="B29" s="111" t="s">
        <v>92</v>
      </c>
      <c r="C29" s="112" t="s">
        <v>93</v>
      </c>
      <c r="D29" s="17">
        <v>12</v>
      </c>
      <c r="E29" s="18">
        <v>8.25</v>
      </c>
      <c r="F29" s="7">
        <f t="shared" si="1"/>
        <v>20.25</v>
      </c>
      <c r="G29" s="7"/>
      <c r="H29" s="47">
        <f t="shared" si="2"/>
      </c>
      <c r="I29" s="117">
        <f t="shared" si="0"/>
        <v>20.25</v>
      </c>
    </row>
    <row r="30" spans="1:9" ht="24" customHeight="1">
      <c r="A30" s="104">
        <f t="shared" si="3"/>
        <v>19</v>
      </c>
      <c r="B30" s="111" t="s">
        <v>94</v>
      </c>
      <c r="C30" s="112" t="s">
        <v>75</v>
      </c>
      <c r="D30" s="17">
        <v>10</v>
      </c>
      <c r="E30" s="18">
        <v>4.5</v>
      </c>
      <c r="F30" s="7">
        <f t="shared" si="1"/>
        <v>14.5</v>
      </c>
      <c r="G30" s="7"/>
      <c r="H30" s="47">
        <f t="shared" si="2"/>
      </c>
      <c r="I30" s="117">
        <v>19</v>
      </c>
    </row>
    <row r="31" spans="1:9" ht="24" customHeight="1">
      <c r="A31" s="104">
        <f t="shared" si="3"/>
        <v>20</v>
      </c>
      <c r="B31" s="111" t="s">
        <v>95</v>
      </c>
      <c r="C31" s="112" t="s">
        <v>96</v>
      </c>
      <c r="D31" s="17">
        <v>12.5</v>
      </c>
      <c r="E31" s="18">
        <v>10.75</v>
      </c>
      <c r="F31" s="7">
        <f t="shared" si="1"/>
        <v>23.25</v>
      </c>
      <c r="G31" s="7"/>
      <c r="H31" s="47">
        <f t="shared" si="2"/>
      </c>
      <c r="I31" s="117">
        <f t="shared" si="0"/>
        <v>23.25</v>
      </c>
    </row>
    <row r="32" spans="1:9" ht="24" customHeight="1">
      <c r="A32" s="104">
        <f t="shared" si="3"/>
        <v>21</v>
      </c>
      <c r="B32" s="111" t="s">
        <v>97</v>
      </c>
      <c r="C32" s="112" t="s">
        <v>98</v>
      </c>
      <c r="D32" s="17">
        <v>10</v>
      </c>
      <c r="E32" s="18">
        <v>2.5</v>
      </c>
      <c r="F32" s="7">
        <f t="shared" si="1"/>
        <v>12.5</v>
      </c>
      <c r="G32" s="7"/>
      <c r="H32" s="47">
        <f t="shared" si="2"/>
      </c>
      <c r="I32" s="117">
        <f t="shared" si="0"/>
        <v>12.5</v>
      </c>
    </row>
    <row r="33" spans="1:9" ht="24" customHeight="1">
      <c r="A33" s="104">
        <f t="shared" si="3"/>
        <v>22</v>
      </c>
      <c r="B33" s="111" t="s">
        <v>99</v>
      </c>
      <c r="C33" s="112" t="s">
        <v>100</v>
      </c>
      <c r="D33" s="17">
        <v>12</v>
      </c>
      <c r="E33" s="18">
        <v>8</v>
      </c>
      <c r="F33" s="7">
        <f t="shared" si="1"/>
        <v>20</v>
      </c>
      <c r="G33" s="7"/>
      <c r="H33" s="47">
        <f t="shared" si="2"/>
      </c>
      <c r="I33" s="117">
        <f t="shared" si="0"/>
        <v>20</v>
      </c>
    </row>
    <row r="34" spans="1:9" ht="24" customHeight="1">
      <c r="A34" s="104">
        <f t="shared" si="3"/>
        <v>23</v>
      </c>
      <c r="B34" s="111" t="s">
        <v>101</v>
      </c>
      <c r="C34" s="112" t="s">
        <v>102</v>
      </c>
      <c r="D34" s="17">
        <v>10</v>
      </c>
      <c r="E34" s="18">
        <v>4.25</v>
      </c>
      <c r="F34" s="7">
        <f t="shared" si="1"/>
        <v>14.25</v>
      </c>
      <c r="G34" s="7"/>
      <c r="H34" s="47">
        <f t="shared" si="2"/>
      </c>
      <c r="I34" s="117">
        <f t="shared" si="0"/>
        <v>14.25</v>
      </c>
    </row>
    <row r="35" spans="1:9" ht="24" customHeight="1">
      <c r="A35" s="104">
        <f t="shared" si="3"/>
        <v>24</v>
      </c>
      <c r="B35" s="111" t="s">
        <v>53</v>
      </c>
      <c r="C35" s="112" t="s">
        <v>103</v>
      </c>
      <c r="D35" s="17">
        <v>10</v>
      </c>
      <c r="E35" s="18">
        <v>9.5</v>
      </c>
      <c r="F35" s="7">
        <f t="shared" si="1"/>
        <v>19.5</v>
      </c>
      <c r="G35" s="7"/>
      <c r="H35" s="47">
        <f t="shared" si="2"/>
      </c>
      <c r="I35" s="117">
        <f t="shared" si="0"/>
        <v>19.5</v>
      </c>
    </row>
    <row r="36" spans="1:9" ht="24" customHeight="1">
      <c r="A36" s="104">
        <f t="shared" si="3"/>
        <v>25</v>
      </c>
      <c r="B36" s="111" t="s">
        <v>104</v>
      </c>
      <c r="C36" s="112" t="s">
        <v>105</v>
      </c>
      <c r="D36" s="17">
        <v>10.5</v>
      </c>
      <c r="E36" s="18">
        <v>7.25</v>
      </c>
      <c r="F36" s="7">
        <f t="shared" si="1"/>
        <v>17.75</v>
      </c>
      <c r="G36" s="7"/>
      <c r="H36" s="47">
        <f t="shared" si="2"/>
      </c>
      <c r="I36" s="117">
        <f t="shared" si="0"/>
        <v>17.75</v>
      </c>
    </row>
    <row r="37" spans="1:9" ht="24" customHeight="1">
      <c r="A37" s="104">
        <f t="shared" si="3"/>
        <v>26</v>
      </c>
      <c r="B37" s="111" t="s">
        <v>106</v>
      </c>
      <c r="C37" s="112" t="s">
        <v>45</v>
      </c>
      <c r="D37" s="17">
        <v>15.5</v>
      </c>
      <c r="E37" s="18">
        <v>8.75</v>
      </c>
      <c r="F37" s="7">
        <f t="shared" si="1"/>
        <v>24.25</v>
      </c>
      <c r="G37" s="19"/>
      <c r="H37" s="47">
        <f t="shared" si="2"/>
      </c>
      <c r="I37" s="117">
        <f t="shared" si="0"/>
        <v>24.25</v>
      </c>
    </row>
    <row r="38" spans="1:9" ht="24" customHeight="1">
      <c r="A38" s="104">
        <f t="shared" si="3"/>
        <v>27</v>
      </c>
      <c r="B38" s="111" t="s">
        <v>107</v>
      </c>
      <c r="C38" s="112" t="s">
        <v>49</v>
      </c>
      <c r="D38" s="24">
        <v>16.5</v>
      </c>
      <c r="E38" s="25">
        <v>5</v>
      </c>
      <c r="F38" s="7">
        <f t="shared" si="1"/>
        <v>21.5</v>
      </c>
      <c r="G38" s="19"/>
      <c r="H38" s="47">
        <f t="shared" si="2"/>
      </c>
      <c r="I38" s="117">
        <f t="shared" si="0"/>
        <v>21.5</v>
      </c>
    </row>
    <row r="39" spans="1:9" ht="24" customHeight="1">
      <c r="A39" s="104">
        <f t="shared" si="3"/>
        <v>28</v>
      </c>
      <c r="B39" s="111" t="s">
        <v>108</v>
      </c>
      <c r="C39" s="112" t="s">
        <v>45</v>
      </c>
      <c r="D39" s="24">
        <v>12.5</v>
      </c>
      <c r="E39" s="25">
        <v>0.5</v>
      </c>
      <c r="F39" s="7">
        <f t="shared" si="1"/>
        <v>13</v>
      </c>
      <c r="G39" s="19"/>
      <c r="H39" s="47">
        <f t="shared" si="2"/>
      </c>
      <c r="I39" s="117">
        <v>15</v>
      </c>
    </row>
    <row r="40" spans="1:9" ht="24" customHeight="1">
      <c r="A40" s="104">
        <f t="shared" si="3"/>
        <v>29</v>
      </c>
      <c r="B40" s="111" t="s">
        <v>109</v>
      </c>
      <c r="C40" s="112" t="s">
        <v>110</v>
      </c>
      <c r="D40" s="24">
        <v>12</v>
      </c>
      <c r="E40" s="25">
        <v>4</v>
      </c>
      <c r="F40" s="7">
        <f t="shared" si="1"/>
        <v>16</v>
      </c>
      <c r="G40" s="19"/>
      <c r="H40" s="47">
        <f t="shared" si="2"/>
      </c>
      <c r="I40" s="117">
        <f t="shared" si="0"/>
        <v>16</v>
      </c>
    </row>
    <row r="41" spans="1:9" ht="24" customHeight="1">
      <c r="A41" s="104">
        <f t="shared" si="3"/>
        <v>30</v>
      </c>
      <c r="B41" s="111" t="s">
        <v>111</v>
      </c>
      <c r="C41" s="112" t="s">
        <v>42</v>
      </c>
      <c r="D41" s="24">
        <v>7</v>
      </c>
      <c r="E41" s="25">
        <v>7.5</v>
      </c>
      <c r="F41" s="7">
        <f t="shared" si="1"/>
        <v>14.5</v>
      </c>
      <c r="G41" s="19"/>
      <c r="H41" s="47">
        <f t="shared" si="2"/>
      </c>
      <c r="I41" s="117">
        <f t="shared" si="0"/>
        <v>14.5</v>
      </c>
    </row>
    <row r="42" spans="1:9" ht="24" customHeight="1">
      <c r="A42" s="104">
        <f t="shared" si="3"/>
        <v>31</v>
      </c>
      <c r="B42" s="111" t="s">
        <v>112</v>
      </c>
      <c r="C42" s="112" t="s">
        <v>57</v>
      </c>
      <c r="D42" s="24">
        <v>12</v>
      </c>
      <c r="E42" s="25">
        <v>10</v>
      </c>
      <c r="F42" s="7">
        <f t="shared" si="1"/>
        <v>22</v>
      </c>
      <c r="G42" s="19"/>
      <c r="H42" s="47">
        <f t="shared" si="2"/>
      </c>
      <c r="I42" s="117">
        <f t="shared" si="0"/>
        <v>22</v>
      </c>
    </row>
    <row r="43" spans="1:9" ht="24" customHeight="1">
      <c r="A43" s="104">
        <f t="shared" si="3"/>
        <v>32</v>
      </c>
      <c r="B43" s="111" t="s">
        <v>113</v>
      </c>
      <c r="C43" s="112" t="s">
        <v>114</v>
      </c>
      <c r="D43" s="20">
        <v>11</v>
      </c>
      <c r="E43" s="19">
        <v>8.25</v>
      </c>
      <c r="F43" s="7">
        <f t="shared" si="1"/>
        <v>19.25</v>
      </c>
      <c r="G43" s="27"/>
      <c r="H43" s="47">
        <f t="shared" si="2"/>
      </c>
      <c r="I43" s="117">
        <f t="shared" si="0"/>
        <v>19.25</v>
      </c>
    </row>
    <row r="44" spans="1:9" ht="24" customHeight="1" thickBot="1">
      <c r="A44" s="108">
        <f t="shared" si="3"/>
        <v>33</v>
      </c>
      <c r="B44" s="114" t="s">
        <v>115</v>
      </c>
      <c r="C44" s="115" t="s">
        <v>50</v>
      </c>
      <c r="D44" s="50">
        <v>11</v>
      </c>
      <c r="E44" s="44">
        <v>10.25</v>
      </c>
      <c r="F44" s="38">
        <f t="shared" si="1"/>
        <v>21.25</v>
      </c>
      <c r="G44" s="91"/>
      <c r="H44" s="48">
        <f t="shared" si="2"/>
      </c>
      <c r="I44" s="118">
        <f t="shared" si="0"/>
        <v>21.25</v>
      </c>
    </row>
    <row r="45" spans="1:9" ht="6" customHeight="1" thickBot="1">
      <c r="A45" s="5"/>
      <c r="B45" s="5"/>
      <c r="C45" s="9"/>
      <c r="D45" s="1"/>
      <c r="E45" s="1"/>
      <c r="F45" s="1"/>
      <c r="G45" s="6"/>
      <c r="H45" s="3"/>
      <c r="I45" s="1"/>
    </row>
    <row r="46" spans="1:9" ht="23.25" customHeight="1" thickBot="1">
      <c r="A46" s="5"/>
      <c r="B46" s="5"/>
      <c r="C46" s="156" t="s">
        <v>232</v>
      </c>
      <c r="D46" s="157"/>
      <c r="E46" s="157"/>
      <c r="F46" s="157"/>
      <c r="G46" s="157"/>
      <c r="H46" s="158"/>
      <c r="I46" s="1"/>
    </row>
    <row r="47" spans="1:9" ht="9" customHeight="1">
      <c r="A47" s="5"/>
      <c r="B47" s="5"/>
      <c r="C47" s="9"/>
      <c r="D47" s="1"/>
      <c r="E47" s="1"/>
      <c r="F47" s="1"/>
      <c r="G47" s="6"/>
      <c r="H47" s="3"/>
      <c r="I47" s="1"/>
    </row>
    <row r="48" spans="1:9" ht="19.5">
      <c r="A48" s="162" t="s">
        <v>2</v>
      </c>
      <c r="B48" s="162"/>
      <c r="C48" s="162"/>
      <c r="D48" s="162"/>
      <c r="E48" s="12"/>
      <c r="F48" s="12"/>
      <c r="G48" s="162" t="s">
        <v>15</v>
      </c>
      <c r="H48" s="162"/>
      <c r="I48" s="162"/>
    </row>
    <row r="49" spans="1:9" ht="19.5">
      <c r="A49" s="162" t="s">
        <v>3</v>
      </c>
      <c r="B49" s="162"/>
      <c r="C49" s="162"/>
      <c r="D49" s="162"/>
      <c r="E49" s="12"/>
      <c r="F49" s="12"/>
      <c r="G49" s="162" t="s">
        <v>4</v>
      </c>
      <c r="H49" s="162"/>
      <c r="I49" s="162"/>
    </row>
    <row r="50" ht="21.75" thickBot="1">
      <c r="C50" s="8"/>
    </row>
    <row r="51" spans="3:8" ht="25.5" thickBot="1">
      <c r="C51" s="163" t="s">
        <v>238</v>
      </c>
      <c r="D51" s="164"/>
      <c r="E51" s="164"/>
      <c r="F51" s="164"/>
      <c r="G51" s="164"/>
      <c r="H51" s="165"/>
    </row>
    <row r="52" ht="17.25" thickBot="1"/>
    <row r="53" spans="4:9" ht="21" thickBot="1">
      <c r="D53" s="166" t="s">
        <v>35</v>
      </c>
      <c r="E53" s="167"/>
      <c r="F53" s="167"/>
      <c r="G53" s="168"/>
      <c r="I53" s="11"/>
    </row>
    <row r="54" spans="4:6" ht="21.75" thickBot="1">
      <c r="D54" s="10"/>
      <c r="E54" s="10"/>
      <c r="F54" s="10"/>
    </row>
    <row r="55" spans="3:8" ht="21.75" thickBot="1">
      <c r="C55" s="156" t="s">
        <v>237</v>
      </c>
      <c r="D55" s="157"/>
      <c r="E55" s="157"/>
      <c r="F55" s="157"/>
      <c r="G55" s="157"/>
      <c r="H55" s="158"/>
    </row>
    <row r="56" spans="3:8" ht="21.75" thickBot="1">
      <c r="C56" s="34"/>
      <c r="D56" s="159" t="s">
        <v>24</v>
      </c>
      <c r="E56" s="160"/>
      <c r="F56" s="161"/>
      <c r="G56" s="34"/>
      <c r="H56" s="34"/>
    </row>
    <row r="57" ht="17.25" thickBot="1"/>
    <row r="58" spans="1:9" ht="62.25" thickBot="1">
      <c r="A58" s="103" t="s">
        <v>20</v>
      </c>
      <c r="B58" s="92" t="s">
        <v>37</v>
      </c>
      <c r="C58" s="30" t="s">
        <v>36</v>
      </c>
      <c r="D58" s="31" t="s">
        <v>5</v>
      </c>
      <c r="E58" s="31" t="s">
        <v>6</v>
      </c>
      <c r="F58" s="31" t="s">
        <v>22</v>
      </c>
      <c r="G58" s="31" t="s">
        <v>7</v>
      </c>
      <c r="H58" s="32" t="s">
        <v>23</v>
      </c>
      <c r="I58" s="33" t="s">
        <v>1</v>
      </c>
    </row>
    <row r="59" spans="1:9" ht="19.5">
      <c r="A59" s="96">
        <v>1</v>
      </c>
      <c r="B59" s="109" t="s">
        <v>39</v>
      </c>
      <c r="C59" s="110" t="s">
        <v>116</v>
      </c>
      <c r="D59" s="93">
        <v>10.5</v>
      </c>
      <c r="E59" s="14">
        <v>9.75</v>
      </c>
      <c r="F59" s="14">
        <f aca="true" t="shared" si="4" ref="F59:F91">2*(D59+E59)/2</f>
        <v>20.25</v>
      </c>
      <c r="G59" s="14"/>
      <c r="H59" s="36">
        <f aca="true" t="shared" si="5" ref="H59:H91">IF(G59="","",2*(D59+G59)/2)</f>
      </c>
      <c r="I59" s="37">
        <f aca="true" t="shared" si="6" ref="I59:I91">IF(H59="",F59,IF(H59&gt;F59,H59,F59))</f>
        <v>20.25</v>
      </c>
    </row>
    <row r="60" spans="1:9" ht="19.5">
      <c r="A60" s="97">
        <f>A59+1</f>
        <v>2</v>
      </c>
      <c r="B60" s="111" t="s">
        <v>117</v>
      </c>
      <c r="C60" s="112" t="s">
        <v>118</v>
      </c>
      <c r="D60" s="94">
        <v>15.5</v>
      </c>
      <c r="E60" s="19">
        <v>1.5</v>
      </c>
      <c r="F60" s="19">
        <f t="shared" si="4"/>
        <v>17</v>
      </c>
      <c r="G60" s="19"/>
      <c r="H60" s="119">
        <f t="shared" si="5"/>
      </c>
      <c r="I60" s="13">
        <f t="shared" si="6"/>
        <v>17</v>
      </c>
    </row>
    <row r="61" spans="1:9" ht="19.5">
      <c r="A61" s="97">
        <f aca="true" t="shared" si="7" ref="A61:A91">A60+1</f>
        <v>3</v>
      </c>
      <c r="B61" s="111" t="s">
        <v>119</v>
      </c>
      <c r="C61" s="112" t="s">
        <v>120</v>
      </c>
      <c r="D61" s="94">
        <v>9</v>
      </c>
      <c r="E61" s="19">
        <v>4.75</v>
      </c>
      <c r="F61" s="19">
        <f t="shared" si="4"/>
        <v>13.75</v>
      </c>
      <c r="G61" s="19"/>
      <c r="H61" s="119">
        <f t="shared" si="5"/>
      </c>
      <c r="I61" s="13">
        <v>16.4</v>
      </c>
    </row>
    <row r="62" spans="1:9" ht="19.5">
      <c r="A62" s="98">
        <f t="shared" si="7"/>
        <v>4</v>
      </c>
      <c r="B62" s="111" t="s">
        <v>121</v>
      </c>
      <c r="C62" s="112" t="s">
        <v>122</v>
      </c>
      <c r="D62" s="94">
        <v>12.5</v>
      </c>
      <c r="E62" s="19"/>
      <c r="F62" s="19">
        <f t="shared" si="4"/>
        <v>12.5</v>
      </c>
      <c r="G62" s="19"/>
      <c r="H62" s="119">
        <f t="shared" si="5"/>
      </c>
      <c r="I62" s="13">
        <f t="shared" si="6"/>
        <v>12.5</v>
      </c>
    </row>
    <row r="63" spans="1:9" ht="19.5">
      <c r="A63" s="99">
        <f t="shared" si="7"/>
        <v>5</v>
      </c>
      <c r="B63" s="111" t="s">
        <v>123</v>
      </c>
      <c r="C63" s="112" t="s">
        <v>124</v>
      </c>
      <c r="D63" s="94">
        <v>12.5</v>
      </c>
      <c r="E63" s="19">
        <v>9.5</v>
      </c>
      <c r="F63" s="19">
        <f t="shared" si="4"/>
        <v>22</v>
      </c>
      <c r="G63" s="19"/>
      <c r="H63" s="119">
        <f t="shared" si="5"/>
      </c>
      <c r="I63" s="13">
        <f t="shared" si="6"/>
        <v>22</v>
      </c>
    </row>
    <row r="64" spans="1:9" ht="19.5">
      <c r="A64" s="97">
        <f t="shared" si="7"/>
        <v>6</v>
      </c>
      <c r="B64" s="111" t="s">
        <v>125</v>
      </c>
      <c r="C64" s="112" t="s">
        <v>126</v>
      </c>
      <c r="D64" s="94">
        <v>8.5</v>
      </c>
      <c r="E64" s="19">
        <v>2.5</v>
      </c>
      <c r="F64" s="19">
        <f t="shared" si="4"/>
        <v>11</v>
      </c>
      <c r="G64" s="19"/>
      <c r="H64" s="119">
        <f t="shared" si="5"/>
      </c>
      <c r="I64" s="13">
        <f t="shared" si="6"/>
        <v>11</v>
      </c>
    </row>
    <row r="65" spans="1:9" ht="19.5">
      <c r="A65" s="98">
        <f t="shared" si="7"/>
        <v>7</v>
      </c>
      <c r="B65" s="111" t="s">
        <v>127</v>
      </c>
      <c r="C65" s="112" t="s">
        <v>128</v>
      </c>
      <c r="D65" s="94">
        <v>13.5</v>
      </c>
      <c r="E65" s="19">
        <v>6.5</v>
      </c>
      <c r="F65" s="19">
        <f t="shared" si="4"/>
        <v>20</v>
      </c>
      <c r="G65" s="19"/>
      <c r="H65" s="119">
        <f t="shared" si="5"/>
      </c>
      <c r="I65" s="13">
        <f t="shared" si="6"/>
        <v>20</v>
      </c>
    </row>
    <row r="66" spans="1:9" ht="19.5">
      <c r="A66" s="99">
        <f t="shared" si="7"/>
        <v>8</v>
      </c>
      <c r="B66" s="111" t="s">
        <v>129</v>
      </c>
      <c r="C66" s="112" t="s">
        <v>130</v>
      </c>
      <c r="D66" s="94">
        <v>8</v>
      </c>
      <c r="E66" s="19">
        <v>7.25</v>
      </c>
      <c r="F66" s="19">
        <f t="shared" si="4"/>
        <v>15.25</v>
      </c>
      <c r="G66" s="19"/>
      <c r="H66" s="119">
        <f t="shared" si="5"/>
      </c>
      <c r="I66" s="13">
        <f t="shared" si="6"/>
        <v>15.25</v>
      </c>
    </row>
    <row r="67" spans="1:9" ht="19.5">
      <c r="A67" s="97">
        <f t="shared" si="7"/>
        <v>9</v>
      </c>
      <c r="B67" s="111" t="s">
        <v>131</v>
      </c>
      <c r="C67" s="112" t="s">
        <v>132</v>
      </c>
      <c r="D67" s="94">
        <v>11.5</v>
      </c>
      <c r="E67" s="19">
        <v>11.75</v>
      </c>
      <c r="F67" s="19">
        <f t="shared" si="4"/>
        <v>23.25</v>
      </c>
      <c r="G67" s="19"/>
      <c r="H67" s="119">
        <f t="shared" si="5"/>
      </c>
      <c r="I67" s="13">
        <f t="shared" si="6"/>
        <v>23.25</v>
      </c>
    </row>
    <row r="68" spans="1:9" ht="19.5">
      <c r="A68" s="97">
        <f t="shared" si="7"/>
        <v>10</v>
      </c>
      <c r="B68" s="111" t="s">
        <v>133</v>
      </c>
      <c r="C68" s="112" t="s">
        <v>134</v>
      </c>
      <c r="D68" s="94">
        <v>10</v>
      </c>
      <c r="E68" s="19">
        <v>11.75</v>
      </c>
      <c r="F68" s="19">
        <f t="shared" si="4"/>
        <v>21.75</v>
      </c>
      <c r="G68" s="19"/>
      <c r="H68" s="119">
        <f t="shared" si="5"/>
      </c>
      <c r="I68" s="13">
        <f t="shared" si="6"/>
        <v>21.75</v>
      </c>
    </row>
    <row r="69" spans="1:9" ht="19.5">
      <c r="A69" s="97">
        <f t="shared" si="7"/>
        <v>11</v>
      </c>
      <c r="B69" s="111" t="s">
        <v>135</v>
      </c>
      <c r="C69" s="112" t="s">
        <v>136</v>
      </c>
      <c r="D69" s="94">
        <v>12.5</v>
      </c>
      <c r="E69" s="19">
        <v>6.5</v>
      </c>
      <c r="F69" s="19">
        <f t="shared" si="4"/>
        <v>19</v>
      </c>
      <c r="G69" s="19"/>
      <c r="H69" s="119">
        <f t="shared" si="5"/>
      </c>
      <c r="I69" s="13">
        <f t="shared" si="6"/>
        <v>19</v>
      </c>
    </row>
    <row r="70" spans="1:9" ht="19.5">
      <c r="A70" s="97">
        <f t="shared" si="7"/>
        <v>12</v>
      </c>
      <c r="B70" s="111" t="s">
        <v>137</v>
      </c>
      <c r="C70" s="112" t="s">
        <v>138</v>
      </c>
      <c r="D70" s="94">
        <v>8.5</v>
      </c>
      <c r="E70" s="19">
        <v>6.5</v>
      </c>
      <c r="F70" s="19">
        <f t="shared" si="4"/>
        <v>15</v>
      </c>
      <c r="G70" s="19"/>
      <c r="H70" s="119">
        <f t="shared" si="5"/>
      </c>
      <c r="I70" s="13">
        <f t="shared" si="6"/>
        <v>15</v>
      </c>
    </row>
    <row r="71" spans="1:9" ht="19.5">
      <c r="A71" s="97">
        <f t="shared" si="7"/>
        <v>13</v>
      </c>
      <c r="B71" s="111" t="s">
        <v>139</v>
      </c>
      <c r="C71" s="112" t="s">
        <v>140</v>
      </c>
      <c r="D71" s="94">
        <v>12.5</v>
      </c>
      <c r="E71" s="19">
        <v>4</v>
      </c>
      <c r="F71" s="19">
        <f t="shared" si="4"/>
        <v>16.5</v>
      </c>
      <c r="G71" s="19"/>
      <c r="H71" s="119">
        <f t="shared" si="5"/>
      </c>
      <c r="I71" s="13">
        <f t="shared" si="6"/>
        <v>16.5</v>
      </c>
    </row>
    <row r="72" spans="1:9" ht="19.5">
      <c r="A72" s="97">
        <f t="shared" si="7"/>
        <v>14</v>
      </c>
      <c r="B72" s="111" t="s">
        <v>141</v>
      </c>
      <c r="C72" s="112" t="s">
        <v>47</v>
      </c>
      <c r="D72" s="94">
        <v>11.5</v>
      </c>
      <c r="E72" s="19">
        <v>11</v>
      </c>
      <c r="F72" s="19">
        <f t="shared" si="4"/>
        <v>22.5</v>
      </c>
      <c r="G72" s="19"/>
      <c r="H72" s="119">
        <f t="shared" si="5"/>
      </c>
      <c r="I72" s="13">
        <f t="shared" si="6"/>
        <v>22.5</v>
      </c>
    </row>
    <row r="73" spans="1:9" ht="19.5">
      <c r="A73" s="97">
        <f t="shared" si="7"/>
        <v>15</v>
      </c>
      <c r="B73" s="111" t="s">
        <v>142</v>
      </c>
      <c r="C73" s="112" t="s">
        <v>44</v>
      </c>
      <c r="D73" s="94">
        <v>12</v>
      </c>
      <c r="E73" s="19">
        <v>9.25</v>
      </c>
      <c r="F73" s="19">
        <f t="shared" si="4"/>
        <v>21.25</v>
      </c>
      <c r="G73" s="19"/>
      <c r="H73" s="119">
        <f t="shared" si="5"/>
      </c>
      <c r="I73" s="13">
        <f t="shared" si="6"/>
        <v>21.25</v>
      </c>
    </row>
    <row r="74" spans="1:9" ht="19.5">
      <c r="A74" s="97">
        <f t="shared" si="7"/>
        <v>16</v>
      </c>
      <c r="B74" s="111" t="s">
        <v>143</v>
      </c>
      <c r="C74" s="112" t="s">
        <v>64</v>
      </c>
      <c r="D74" s="94">
        <v>14</v>
      </c>
      <c r="E74" s="19">
        <v>4</v>
      </c>
      <c r="F74" s="19">
        <f t="shared" si="4"/>
        <v>18</v>
      </c>
      <c r="G74" s="19"/>
      <c r="H74" s="119">
        <f t="shared" si="5"/>
      </c>
      <c r="I74" s="13">
        <f t="shared" si="6"/>
        <v>18</v>
      </c>
    </row>
    <row r="75" spans="1:9" ht="19.5">
      <c r="A75" s="97">
        <f t="shared" si="7"/>
        <v>17</v>
      </c>
      <c r="B75" s="111" t="s">
        <v>144</v>
      </c>
      <c r="C75" s="112" t="s">
        <v>145</v>
      </c>
      <c r="D75" s="94">
        <v>8.5</v>
      </c>
      <c r="E75" s="19">
        <v>4.5</v>
      </c>
      <c r="F75" s="19">
        <f t="shared" si="4"/>
        <v>13</v>
      </c>
      <c r="G75" s="19"/>
      <c r="H75" s="119">
        <f t="shared" si="5"/>
      </c>
      <c r="I75" s="13">
        <f t="shared" si="6"/>
        <v>13</v>
      </c>
    </row>
    <row r="76" spans="1:9" ht="19.5">
      <c r="A76" s="97">
        <f t="shared" si="7"/>
        <v>18</v>
      </c>
      <c r="B76" s="111" t="s">
        <v>46</v>
      </c>
      <c r="C76" s="112" t="s">
        <v>103</v>
      </c>
      <c r="D76" s="94">
        <v>12.5</v>
      </c>
      <c r="E76" s="19">
        <v>2</v>
      </c>
      <c r="F76" s="19">
        <f t="shared" si="4"/>
        <v>14.5</v>
      </c>
      <c r="G76" s="19"/>
      <c r="H76" s="119">
        <f t="shared" si="5"/>
      </c>
      <c r="I76" s="13">
        <f t="shared" si="6"/>
        <v>14.5</v>
      </c>
    </row>
    <row r="77" spans="1:9" ht="19.5">
      <c r="A77" s="97">
        <f t="shared" si="7"/>
        <v>19</v>
      </c>
      <c r="B77" s="111" t="s">
        <v>146</v>
      </c>
      <c r="C77" s="112" t="s">
        <v>147</v>
      </c>
      <c r="D77" s="94">
        <v>10.5</v>
      </c>
      <c r="E77" s="19">
        <v>0.5</v>
      </c>
      <c r="F77" s="19">
        <f t="shared" si="4"/>
        <v>11</v>
      </c>
      <c r="G77" s="19"/>
      <c r="H77" s="119">
        <f t="shared" si="5"/>
      </c>
      <c r="I77" s="13">
        <f t="shared" si="6"/>
        <v>11</v>
      </c>
    </row>
    <row r="78" spans="1:9" ht="19.5">
      <c r="A78" s="97">
        <f t="shared" si="7"/>
        <v>20</v>
      </c>
      <c r="B78" s="111" t="s">
        <v>148</v>
      </c>
      <c r="C78" s="112" t="s">
        <v>149</v>
      </c>
      <c r="D78" s="94" t="s">
        <v>272</v>
      </c>
      <c r="E78" s="19" t="s">
        <v>272</v>
      </c>
      <c r="F78" s="19" t="e">
        <f t="shared" si="4"/>
        <v>#VALUE!</v>
      </c>
      <c r="G78" s="19"/>
      <c r="H78" s="119">
        <f t="shared" si="5"/>
      </c>
      <c r="I78" s="13" t="e">
        <f t="shared" si="6"/>
        <v>#VALUE!</v>
      </c>
    </row>
    <row r="79" spans="1:9" ht="19.5">
      <c r="A79" s="97">
        <f t="shared" si="7"/>
        <v>21</v>
      </c>
      <c r="B79" s="111" t="s">
        <v>150</v>
      </c>
      <c r="C79" s="112" t="s">
        <v>151</v>
      </c>
      <c r="D79" s="94">
        <v>10.5</v>
      </c>
      <c r="E79" s="19">
        <v>5.25</v>
      </c>
      <c r="F79" s="19">
        <f t="shared" si="4"/>
        <v>15.75</v>
      </c>
      <c r="G79" s="7"/>
      <c r="H79" s="119">
        <f t="shared" si="5"/>
      </c>
      <c r="I79" s="13">
        <f t="shared" si="6"/>
        <v>15.75</v>
      </c>
    </row>
    <row r="80" spans="1:9" ht="19.5">
      <c r="A80" s="97">
        <f t="shared" si="7"/>
        <v>22</v>
      </c>
      <c r="B80" s="111" t="s">
        <v>152</v>
      </c>
      <c r="C80" s="112" t="s">
        <v>153</v>
      </c>
      <c r="D80" s="94">
        <v>12</v>
      </c>
      <c r="E80" s="19">
        <v>5</v>
      </c>
      <c r="F80" s="19">
        <f t="shared" si="4"/>
        <v>17</v>
      </c>
      <c r="G80" s="7"/>
      <c r="H80" s="119">
        <f t="shared" si="5"/>
      </c>
      <c r="I80" s="13">
        <f t="shared" si="6"/>
        <v>17</v>
      </c>
    </row>
    <row r="81" spans="1:9" ht="19.5">
      <c r="A81" s="97">
        <f t="shared" si="7"/>
        <v>23</v>
      </c>
      <c r="B81" s="111" t="s">
        <v>154</v>
      </c>
      <c r="C81" s="112" t="s">
        <v>155</v>
      </c>
      <c r="D81" s="94">
        <v>12</v>
      </c>
      <c r="E81" s="19">
        <v>9.25</v>
      </c>
      <c r="F81" s="19">
        <f t="shared" si="4"/>
        <v>21.25</v>
      </c>
      <c r="G81" s="7"/>
      <c r="H81" s="119">
        <f t="shared" si="5"/>
      </c>
      <c r="I81" s="13">
        <f t="shared" si="6"/>
        <v>21.25</v>
      </c>
    </row>
    <row r="82" spans="1:9" ht="19.5">
      <c r="A82" s="97">
        <f t="shared" si="7"/>
        <v>24</v>
      </c>
      <c r="B82" s="111" t="s">
        <v>156</v>
      </c>
      <c r="C82" s="112" t="s">
        <v>157</v>
      </c>
      <c r="D82" s="94">
        <v>10</v>
      </c>
      <c r="E82" s="19">
        <v>0.5</v>
      </c>
      <c r="F82" s="19">
        <f t="shared" si="4"/>
        <v>10.5</v>
      </c>
      <c r="G82" s="7"/>
      <c r="H82" s="119">
        <f t="shared" si="5"/>
      </c>
      <c r="I82" s="13">
        <f t="shared" si="6"/>
        <v>10.5</v>
      </c>
    </row>
    <row r="83" spans="1:9" ht="19.5">
      <c r="A83" s="97">
        <f t="shared" si="7"/>
        <v>25</v>
      </c>
      <c r="B83" s="111" t="s">
        <v>158</v>
      </c>
      <c r="C83" s="112" t="s">
        <v>159</v>
      </c>
      <c r="D83" s="94">
        <v>10</v>
      </c>
      <c r="E83" s="19">
        <v>6.25</v>
      </c>
      <c r="F83" s="19">
        <f t="shared" si="4"/>
        <v>16.25</v>
      </c>
      <c r="G83" s="7"/>
      <c r="H83" s="119">
        <f t="shared" si="5"/>
      </c>
      <c r="I83" s="13">
        <f t="shared" si="6"/>
        <v>16.25</v>
      </c>
    </row>
    <row r="84" spans="1:9" ht="19.5">
      <c r="A84" s="97">
        <f t="shared" si="7"/>
        <v>26</v>
      </c>
      <c r="B84" s="111" t="s">
        <v>160</v>
      </c>
      <c r="C84" s="112" t="s">
        <v>161</v>
      </c>
      <c r="D84" s="94">
        <v>10</v>
      </c>
      <c r="E84" s="19">
        <v>5.75</v>
      </c>
      <c r="F84" s="19">
        <f t="shared" si="4"/>
        <v>15.75</v>
      </c>
      <c r="G84" s="7"/>
      <c r="H84" s="119">
        <f t="shared" si="5"/>
      </c>
      <c r="I84" s="13">
        <f t="shared" si="6"/>
        <v>15.75</v>
      </c>
    </row>
    <row r="85" spans="1:9" ht="19.5">
      <c r="A85" s="100">
        <f t="shared" si="7"/>
        <v>27</v>
      </c>
      <c r="B85" s="111" t="s">
        <v>162</v>
      </c>
      <c r="C85" s="112" t="s">
        <v>41</v>
      </c>
      <c r="D85" s="94">
        <v>10.5</v>
      </c>
      <c r="E85" s="19">
        <v>2.5</v>
      </c>
      <c r="F85" s="19">
        <f t="shared" si="4"/>
        <v>13</v>
      </c>
      <c r="G85" s="7"/>
      <c r="H85" s="131">
        <f t="shared" si="5"/>
      </c>
      <c r="I85" s="13">
        <v>15.25</v>
      </c>
    </row>
    <row r="86" spans="1:9" ht="19.5">
      <c r="A86" s="100">
        <f t="shared" si="7"/>
        <v>28</v>
      </c>
      <c r="B86" s="111" t="s">
        <v>163</v>
      </c>
      <c r="C86" s="112" t="s">
        <v>164</v>
      </c>
      <c r="D86" s="94">
        <v>7.5</v>
      </c>
      <c r="E86" s="26">
        <v>3.5</v>
      </c>
      <c r="F86" s="19">
        <f t="shared" si="4"/>
        <v>11</v>
      </c>
      <c r="G86" s="7"/>
      <c r="H86" s="131">
        <f t="shared" si="5"/>
      </c>
      <c r="I86" s="13">
        <f t="shared" si="6"/>
        <v>11</v>
      </c>
    </row>
    <row r="87" spans="1:9" ht="19.5">
      <c r="A87" s="100">
        <f t="shared" si="7"/>
        <v>29</v>
      </c>
      <c r="B87" s="111" t="s">
        <v>165</v>
      </c>
      <c r="C87" s="112" t="s">
        <v>166</v>
      </c>
      <c r="D87" s="94">
        <v>13.5</v>
      </c>
      <c r="E87" s="26">
        <v>7.75</v>
      </c>
      <c r="F87" s="19">
        <f t="shared" si="4"/>
        <v>21.25</v>
      </c>
      <c r="G87" s="7"/>
      <c r="H87" s="131">
        <f t="shared" si="5"/>
      </c>
      <c r="I87" s="13">
        <f t="shared" si="6"/>
        <v>21.25</v>
      </c>
    </row>
    <row r="88" spans="1:9" ht="19.5">
      <c r="A88" s="100">
        <f t="shared" si="7"/>
        <v>30</v>
      </c>
      <c r="B88" s="111" t="s">
        <v>167</v>
      </c>
      <c r="C88" s="112" t="s">
        <v>168</v>
      </c>
      <c r="D88" s="94">
        <v>10</v>
      </c>
      <c r="E88" s="25">
        <v>2.5</v>
      </c>
      <c r="F88" s="19">
        <f t="shared" si="4"/>
        <v>12.5</v>
      </c>
      <c r="G88" s="7"/>
      <c r="H88" s="131">
        <f t="shared" si="5"/>
      </c>
      <c r="I88" s="13">
        <f t="shared" si="6"/>
        <v>12.5</v>
      </c>
    </row>
    <row r="89" spans="1:9" ht="19.5">
      <c r="A89" s="100">
        <f t="shared" si="7"/>
        <v>31</v>
      </c>
      <c r="B89" s="111" t="s">
        <v>169</v>
      </c>
      <c r="C89" s="112" t="s">
        <v>170</v>
      </c>
      <c r="D89" s="94" t="s">
        <v>272</v>
      </c>
      <c r="E89" s="19" t="s">
        <v>272</v>
      </c>
      <c r="F89" s="7" t="e">
        <f t="shared" si="4"/>
        <v>#VALUE!</v>
      </c>
      <c r="G89" s="7"/>
      <c r="H89" s="131">
        <f t="shared" si="5"/>
      </c>
      <c r="I89" s="13" t="e">
        <f t="shared" si="6"/>
        <v>#VALUE!</v>
      </c>
    </row>
    <row r="90" spans="1:9" ht="19.5">
      <c r="A90" s="101">
        <f t="shared" si="7"/>
        <v>32</v>
      </c>
      <c r="B90" s="111" t="s">
        <v>171</v>
      </c>
      <c r="C90" s="112" t="s">
        <v>59</v>
      </c>
      <c r="D90" s="94">
        <v>10.5</v>
      </c>
      <c r="E90" s="26">
        <v>6.25</v>
      </c>
      <c r="F90" s="7">
        <f t="shared" si="4"/>
        <v>16.75</v>
      </c>
      <c r="G90" s="26"/>
      <c r="H90" s="131">
        <f t="shared" si="5"/>
      </c>
      <c r="I90" s="13">
        <f t="shared" si="6"/>
        <v>16.75</v>
      </c>
    </row>
    <row r="91" spans="1:9" ht="20.25" thickBot="1">
      <c r="A91" s="102">
        <f t="shared" si="7"/>
        <v>33</v>
      </c>
      <c r="B91" s="114" t="s">
        <v>172</v>
      </c>
      <c r="C91" s="115" t="s">
        <v>173</v>
      </c>
      <c r="D91" s="95">
        <v>10.5</v>
      </c>
      <c r="E91" s="44">
        <v>8.5</v>
      </c>
      <c r="F91" s="38">
        <f t="shared" si="4"/>
        <v>19</v>
      </c>
      <c r="G91" s="44"/>
      <c r="H91" s="39">
        <f t="shared" si="5"/>
      </c>
      <c r="I91" s="40">
        <f t="shared" si="6"/>
        <v>19</v>
      </c>
    </row>
    <row r="92" spans="1:9" ht="21" thickBot="1">
      <c r="A92" s="5"/>
      <c r="B92" s="5"/>
      <c r="C92" s="9"/>
      <c r="D92" s="1"/>
      <c r="E92" s="1"/>
      <c r="F92" s="1"/>
      <c r="G92" s="6"/>
      <c r="H92" s="3"/>
      <c r="I92" s="1"/>
    </row>
    <row r="93" spans="1:9" ht="22.5" thickBot="1">
      <c r="A93" s="5"/>
      <c r="B93" s="5"/>
      <c r="C93" s="156" t="s">
        <v>232</v>
      </c>
      <c r="D93" s="157"/>
      <c r="E93" s="157"/>
      <c r="F93" s="157"/>
      <c r="G93" s="157"/>
      <c r="H93" s="158"/>
      <c r="I93" s="1"/>
    </row>
    <row r="94" spans="1:9" ht="19.5">
      <c r="A94" s="162" t="s">
        <v>2</v>
      </c>
      <c r="B94" s="162"/>
      <c r="C94" s="162"/>
      <c r="D94" s="162"/>
      <c r="E94" s="12"/>
      <c r="F94" s="12"/>
      <c r="G94" s="162" t="s">
        <v>15</v>
      </c>
      <c r="H94" s="162"/>
      <c r="I94" s="162"/>
    </row>
    <row r="95" spans="1:9" ht="19.5">
      <c r="A95" s="162" t="s">
        <v>3</v>
      </c>
      <c r="B95" s="162"/>
      <c r="C95" s="162"/>
      <c r="D95" s="162"/>
      <c r="E95" s="12"/>
      <c r="F95" s="12"/>
      <c r="G95" s="162" t="s">
        <v>4</v>
      </c>
      <c r="H95" s="162"/>
      <c r="I95" s="162"/>
    </row>
    <row r="96" ht="21.75" thickBot="1">
      <c r="C96" s="8"/>
    </row>
    <row r="97" spans="3:8" ht="25.5" thickBot="1">
      <c r="C97" s="163" t="s">
        <v>238</v>
      </c>
      <c r="D97" s="164"/>
      <c r="E97" s="164"/>
      <c r="F97" s="164"/>
      <c r="G97" s="164"/>
      <c r="H97" s="165"/>
    </row>
    <row r="98" ht="13.5" customHeight="1" thickBot="1"/>
    <row r="99" spans="4:9" ht="21" thickBot="1">
      <c r="D99" s="166" t="s">
        <v>35</v>
      </c>
      <c r="E99" s="167"/>
      <c r="F99" s="167"/>
      <c r="G99" s="168"/>
      <c r="I99" s="11"/>
    </row>
    <row r="100" spans="4:6" ht="12.75" customHeight="1" thickBot="1">
      <c r="D100" s="10"/>
      <c r="E100" s="10"/>
      <c r="F100" s="10"/>
    </row>
    <row r="101" spans="3:8" ht="21.75" thickBot="1">
      <c r="C101" s="156" t="s">
        <v>239</v>
      </c>
      <c r="D101" s="157"/>
      <c r="E101" s="157"/>
      <c r="F101" s="157"/>
      <c r="G101" s="157"/>
      <c r="H101" s="158"/>
    </row>
    <row r="102" spans="3:8" ht="21.75" thickBot="1">
      <c r="C102" s="34"/>
      <c r="D102" s="159" t="s">
        <v>38</v>
      </c>
      <c r="E102" s="160"/>
      <c r="F102" s="161"/>
      <c r="G102" s="34"/>
      <c r="H102" s="34"/>
    </row>
    <row r="103" ht="17.25" thickBot="1"/>
    <row r="104" spans="1:9" ht="62.25" thickBot="1">
      <c r="A104" s="103" t="s">
        <v>20</v>
      </c>
      <c r="B104" s="92" t="s">
        <v>37</v>
      </c>
      <c r="C104" s="30" t="s">
        <v>36</v>
      </c>
      <c r="D104" s="31" t="s">
        <v>5</v>
      </c>
      <c r="E104" s="31" t="s">
        <v>6</v>
      </c>
      <c r="F104" s="31" t="s">
        <v>22</v>
      </c>
      <c r="G104" s="31" t="s">
        <v>7</v>
      </c>
      <c r="H104" s="32" t="s">
        <v>23</v>
      </c>
      <c r="I104" s="33" t="s">
        <v>1</v>
      </c>
    </row>
    <row r="105" spans="1:9" ht="18.75">
      <c r="A105" s="96">
        <v>1</v>
      </c>
      <c r="B105" s="126" t="s">
        <v>174</v>
      </c>
      <c r="C105" s="127" t="s">
        <v>175</v>
      </c>
      <c r="D105" s="93" t="s">
        <v>272</v>
      </c>
      <c r="E105" s="14" t="s">
        <v>272</v>
      </c>
      <c r="F105" s="14" t="e">
        <f aca="true" t="shared" si="8" ref="F105:F137">2*(D105+E105)/2</f>
        <v>#VALUE!</v>
      </c>
      <c r="G105" s="14"/>
      <c r="H105" s="36">
        <f aca="true" t="shared" si="9" ref="H105:H137">IF(G105="","",2*(D105+G105)/2)</f>
      </c>
      <c r="I105" s="37" t="e">
        <f aca="true" t="shared" si="10" ref="I105:I137">IF(H105="",F105,IF(H105&gt;F105,H105,F105))</f>
        <v>#VALUE!</v>
      </c>
    </row>
    <row r="106" spans="1:9" ht="19.5">
      <c r="A106" s="97">
        <f>A105+1</f>
        <v>2</v>
      </c>
      <c r="B106" s="111" t="s">
        <v>176</v>
      </c>
      <c r="C106" s="112" t="s">
        <v>177</v>
      </c>
      <c r="D106" s="94">
        <v>13</v>
      </c>
      <c r="E106" s="19">
        <v>7.5</v>
      </c>
      <c r="F106" s="19">
        <f t="shared" si="8"/>
        <v>20.5</v>
      </c>
      <c r="G106" s="19"/>
      <c r="H106" s="119">
        <f t="shared" si="9"/>
      </c>
      <c r="I106" s="13">
        <f t="shared" si="10"/>
        <v>20.5</v>
      </c>
    </row>
    <row r="107" spans="1:9" ht="19.5">
      <c r="A107" s="97">
        <f aca="true" t="shared" si="11" ref="A107:A137">A106+1</f>
        <v>3</v>
      </c>
      <c r="B107" s="111" t="s">
        <v>178</v>
      </c>
      <c r="C107" s="112" t="s">
        <v>179</v>
      </c>
      <c r="D107" s="94">
        <v>11</v>
      </c>
      <c r="E107" s="19">
        <v>6</v>
      </c>
      <c r="F107" s="19">
        <f t="shared" si="8"/>
        <v>17</v>
      </c>
      <c r="G107" s="19"/>
      <c r="H107" s="119">
        <f t="shared" si="9"/>
      </c>
      <c r="I107" s="13">
        <f t="shared" si="10"/>
        <v>17</v>
      </c>
    </row>
    <row r="108" spans="1:9" ht="19.5">
      <c r="A108" s="98">
        <f t="shared" si="11"/>
        <v>4</v>
      </c>
      <c r="B108" s="111" t="s">
        <v>180</v>
      </c>
      <c r="C108" s="112" t="s">
        <v>181</v>
      </c>
      <c r="D108" s="94">
        <v>11.5</v>
      </c>
      <c r="E108" s="19">
        <v>8.5</v>
      </c>
      <c r="F108" s="19">
        <f t="shared" si="8"/>
        <v>20</v>
      </c>
      <c r="G108" s="19"/>
      <c r="H108" s="119">
        <f t="shared" si="9"/>
      </c>
      <c r="I108" s="13">
        <f t="shared" si="10"/>
        <v>20</v>
      </c>
    </row>
    <row r="109" spans="1:9" ht="19.5">
      <c r="A109" s="99">
        <f t="shared" si="11"/>
        <v>5</v>
      </c>
      <c r="B109" s="111" t="s">
        <v>182</v>
      </c>
      <c r="C109" s="112" t="s">
        <v>183</v>
      </c>
      <c r="D109" s="94">
        <v>11.5</v>
      </c>
      <c r="E109" s="19">
        <v>5.5</v>
      </c>
      <c r="F109" s="19">
        <f t="shared" si="8"/>
        <v>17</v>
      </c>
      <c r="G109" s="19"/>
      <c r="H109" s="119">
        <f t="shared" si="9"/>
      </c>
      <c r="I109" s="13">
        <f t="shared" si="10"/>
        <v>17</v>
      </c>
    </row>
    <row r="110" spans="1:9" ht="19.5">
      <c r="A110" s="97">
        <f t="shared" si="11"/>
        <v>6</v>
      </c>
      <c r="B110" s="111" t="s">
        <v>184</v>
      </c>
      <c r="C110" s="112" t="s">
        <v>185</v>
      </c>
      <c r="D110" s="94">
        <v>16</v>
      </c>
      <c r="E110" s="19">
        <v>10.5</v>
      </c>
      <c r="F110" s="19">
        <f t="shared" si="8"/>
        <v>26.5</v>
      </c>
      <c r="G110" s="19"/>
      <c r="H110" s="119">
        <f t="shared" si="9"/>
      </c>
      <c r="I110" s="13">
        <f t="shared" si="10"/>
        <v>26.5</v>
      </c>
    </row>
    <row r="111" spans="1:9" ht="19.5">
      <c r="A111" s="98">
        <f t="shared" si="11"/>
        <v>7</v>
      </c>
      <c r="B111" s="111" t="s">
        <v>186</v>
      </c>
      <c r="C111" s="112" t="s">
        <v>187</v>
      </c>
      <c r="D111" s="94">
        <v>10</v>
      </c>
      <c r="E111" s="19">
        <v>6.5</v>
      </c>
      <c r="F111" s="19">
        <f t="shared" si="8"/>
        <v>16.5</v>
      </c>
      <c r="G111" s="19"/>
      <c r="H111" s="119">
        <f t="shared" si="9"/>
      </c>
      <c r="I111" s="13">
        <f t="shared" si="10"/>
        <v>16.5</v>
      </c>
    </row>
    <row r="112" spans="1:9" ht="19.5">
      <c r="A112" s="99">
        <f t="shared" si="11"/>
        <v>8</v>
      </c>
      <c r="B112" s="111" t="s">
        <v>188</v>
      </c>
      <c r="C112" s="112" t="s">
        <v>189</v>
      </c>
      <c r="D112" s="94" t="s">
        <v>272</v>
      </c>
      <c r="E112" s="94" t="s">
        <v>272</v>
      </c>
      <c r="F112" s="19" t="e">
        <f t="shared" si="8"/>
        <v>#VALUE!</v>
      </c>
      <c r="G112" s="19"/>
      <c r="H112" s="119">
        <f t="shared" si="9"/>
      </c>
      <c r="I112" s="13" t="e">
        <f t="shared" si="10"/>
        <v>#VALUE!</v>
      </c>
    </row>
    <row r="113" spans="1:9" ht="19.5">
      <c r="A113" s="97">
        <f t="shared" si="11"/>
        <v>9</v>
      </c>
      <c r="B113" s="111" t="s">
        <v>190</v>
      </c>
      <c r="C113" s="112" t="s">
        <v>55</v>
      </c>
      <c r="D113" s="94">
        <v>15.5</v>
      </c>
      <c r="E113" s="19">
        <v>11.25</v>
      </c>
      <c r="F113" s="19">
        <f t="shared" si="8"/>
        <v>26.75</v>
      </c>
      <c r="G113" s="19"/>
      <c r="H113" s="119">
        <f t="shared" si="9"/>
      </c>
      <c r="I113" s="13">
        <f t="shared" si="10"/>
        <v>26.75</v>
      </c>
    </row>
    <row r="114" spans="1:9" ht="19.5">
      <c r="A114" s="97">
        <f t="shared" si="11"/>
        <v>10</v>
      </c>
      <c r="B114" s="111" t="s">
        <v>191</v>
      </c>
      <c r="C114" s="112" t="s">
        <v>192</v>
      </c>
      <c r="D114" s="94" t="s">
        <v>272</v>
      </c>
      <c r="E114" s="19" t="s">
        <v>272</v>
      </c>
      <c r="F114" s="19" t="e">
        <f t="shared" si="8"/>
        <v>#VALUE!</v>
      </c>
      <c r="G114" s="19"/>
      <c r="H114" s="119">
        <f t="shared" si="9"/>
      </c>
      <c r="I114" s="13" t="e">
        <f t="shared" si="10"/>
        <v>#VALUE!</v>
      </c>
    </row>
    <row r="115" spans="1:9" ht="19.5">
      <c r="A115" s="97">
        <f t="shared" si="11"/>
        <v>11</v>
      </c>
      <c r="B115" s="111" t="s">
        <v>193</v>
      </c>
      <c r="C115" s="112" t="s">
        <v>194</v>
      </c>
      <c r="D115" s="94">
        <v>13</v>
      </c>
      <c r="E115" s="19">
        <v>8</v>
      </c>
      <c r="F115" s="19">
        <f t="shared" si="8"/>
        <v>21</v>
      </c>
      <c r="G115" s="19"/>
      <c r="H115" s="119">
        <f t="shared" si="9"/>
      </c>
      <c r="I115" s="13">
        <f t="shared" si="10"/>
        <v>21</v>
      </c>
    </row>
    <row r="116" spans="1:9" ht="18.75">
      <c r="A116" s="97">
        <f t="shared" si="11"/>
        <v>12</v>
      </c>
      <c r="B116" s="113" t="s">
        <v>195</v>
      </c>
      <c r="C116" s="128" t="s">
        <v>40</v>
      </c>
      <c r="D116" s="94">
        <v>10</v>
      </c>
      <c r="E116" s="19">
        <v>1</v>
      </c>
      <c r="F116" s="19">
        <f t="shared" si="8"/>
        <v>11</v>
      </c>
      <c r="G116" s="19"/>
      <c r="H116" s="119">
        <f t="shared" si="9"/>
      </c>
      <c r="I116" s="13">
        <f t="shared" si="10"/>
        <v>11</v>
      </c>
    </row>
    <row r="117" spans="1:9" ht="19.5">
      <c r="A117" s="97">
        <f t="shared" si="11"/>
        <v>13</v>
      </c>
      <c r="B117" s="111" t="s">
        <v>196</v>
      </c>
      <c r="C117" s="112" t="s">
        <v>197</v>
      </c>
      <c r="D117" s="94">
        <v>14.5</v>
      </c>
      <c r="E117" s="19">
        <v>10</v>
      </c>
      <c r="F117" s="19">
        <f t="shared" si="8"/>
        <v>24.5</v>
      </c>
      <c r="G117" s="19"/>
      <c r="H117" s="119">
        <f t="shared" si="9"/>
      </c>
      <c r="I117" s="13">
        <f t="shared" si="10"/>
        <v>24.5</v>
      </c>
    </row>
    <row r="118" spans="1:9" ht="19.5">
      <c r="A118" s="97">
        <f t="shared" si="11"/>
        <v>14</v>
      </c>
      <c r="B118" s="111" t="s">
        <v>198</v>
      </c>
      <c r="C118" s="112" t="s">
        <v>199</v>
      </c>
      <c r="D118" s="94">
        <v>11</v>
      </c>
      <c r="E118" s="19">
        <v>9.5</v>
      </c>
      <c r="F118" s="19">
        <f t="shared" si="8"/>
        <v>20.5</v>
      </c>
      <c r="G118" s="19"/>
      <c r="H118" s="119">
        <f t="shared" si="9"/>
      </c>
      <c r="I118" s="13">
        <f t="shared" si="10"/>
        <v>20.5</v>
      </c>
    </row>
    <row r="119" spans="1:9" ht="19.5">
      <c r="A119" s="97">
        <f t="shared" si="11"/>
        <v>15</v>
      </c>
      <c r="B119" s="111" t="s">
        <v>200</v>
      </c>
      <c r="C119" s="112" t="s">
        <v>201</v>
      </c>
      <c r="D119" s="94">
        <v>13.5</v>
      </c>
      <c r="E119" s="19">
        <v>8.75</v>
      </c>
      <c r="F119" s="19">
        <f t="shared" si="8"/>
        <v>22.25</v>
      </c>
      <c r="G119" s="19"/>
      <c r="H119" s="119">
        <f t="shared" si="9"/>
      </c>
      <c r="I119" s="13">
        <f t="shared" si="10"/>
        <v>22.25</v>
      </c>
    </row>
    <row r="120" spans="1:9" ht="19.5">
      <c r="A120" s="97">
        <f t="shared" si="11"/>
        <v>16</v>
      </c>
      <c r="B120" s="111" t="s">
        <v>161</v>
      </c>
      <c r="C120" s="112" t="s">
        <v>202</v>
      </c>
      <c r="D120" s="94">
        <v>8</v>
      </c>
      <c r="E120" s="19">
        <v>10</v>
      </c>
      <c r="F120" s="19">
        <f t="shared" si="8"/>
        <v>18</v>
      </c>
      <c r="G120" s="19"/>
      <c r="H120" s="119">
        <f t="shared" si="9"/>
      </c>
      <c r="I120" s="13">
        <f t="shared" si="10"/>
        <v>18</v>
      </c>
    </row>
    <row r="121" spans="1:9" ht="19.5">
      <c r="A121" s="97">
        <f t="shared" si="11"/>
        <v>17</v>
      </c>
      <c r="B121" s="111" t="s">
        <v>203</v>
      </c>
      <c r="C121" s="112" t="s">
        <v>204</v>
      </c>
      <c r="D121" s="94">
        <v>13.5</v>
      </c>
      <c r="E121" s="19">
        <v>11.5</v>
      </c>
      <c r="F121" s="19">
        <f t="shared" si="8"/>
        <v>25</v>
      </c>
      <c r="G121" s="19"/>
      <c r="H121" s="119">
        <f t="shared" si="9"/>
      </c>
      <c r="I121" s="13">
        <f t="shared" si="10"/>
        <v>25</v>
      </c>
    </row>
    <row r="122" spans="1:9" ht="19.5">
      <c r="A122" s="97">
        <f t="shared" si="11"/>
        <v>18</v>
      </c>
      <c r="B122" s="111" t="s">
        <v>205</v>
      </c>
      <c r="C122" s="112" t="s">
        <v>206</v>
      </c>
      <c r="D122" s="94">
        <v>8</v>
      </c>
      <c r="E122" s="19">
        <v>5.5</v>
      </c>
      <c r="F122" s="19">
        <f t="shared" si="8"/>
        <v>13.5</v>
      </c>
      <c r="G122" s="19"/>
      <c r="H122" s="119">
        <f t="shared" si="9"/>
      </c>
      <c r="I122" s="13">
        <v>14</v>
      </c>
    </row>
    <row r="123" spans="1:9" ht="19.5">
      <c r="A123" s="97">
        <f t="shared" si="11"/>
        <v>19</v>
      </c>
      <c r="B123" s="111" t="s">
        <v>207</v>
      </c>
      <c r="C123" s="112" t="s">
        <v>49</v>
      </c>
      <c r="D123" s="94">
        <v>13.5</v>
      </c>
      <c r="E123" s="19">
        <v>4.5</v>
      </c>
      <c r="F123" s="19">
        <f t="shared" si="8"/>
        <v>18</v>
      </c>
      <c r="G123" s="19"/>
      <c r="H123" s="119">
        <f t="shared" si="9"/>
      </c>
      <c r="I123" s="13">
        <f t="shared" si="10"/>
        <v>18</v>
      </c>
    </row>
    <row r="124" spans="1:9" ht="19.5">
      <c r="A124" s="97">
        <f t="shared" si="11"/>
        <v>20</v>
      </c>
      <c r="B124" s="111" t="s">
        <v>208</v>
      </c>
      <c r="C124" s="112" t="s">
        <v>209</v>
      </c>
      <c r="D124" s="94">
        <v>13.5</v>
      </c>
      <c r="E124" s="19">
        <v>10.5</v>
      </c>
      <c r="F124" s="19">
        <f t="shared" si="8"/>
        <v>24</v>
      </c>
      <c r="G124" s="19"/>
      <c r="H124" s="119">
        <f t="shared" si="9"/>
      </c>
      <c r="I124" s="13">
        <f t="shared" si="10"/>
        <v>24</v>
      </c>
    </row>
    <row r="125" spans="1:9" ht="19.5">
      <c r="A125" s="97">
        <f t="shared" si="11"/>
        <v>21</v>
      </c>
      <c r="B125" s="111" t="s">
        <v>210</v>
      </c>
      <c r="C125" s="112" t="s">
        <v>44</v>
      </c>
      <c r="D125" s="94">
        <v>13</v>
      </c>
      <c r="E125" s="19">
        <v>9.5</v>
      </c>
      <c r="F125" s="19">
        <f t="shared" si="8"/>
        <v>22.5</v>
      </c>
      <c r="G125" s="7"/>
      <c r="H125" s="119">
        <f t="shared" si="9"/>
      </c>
      <c r="I125" s="13">
        <f t="shared" si="10"/>
        <v>22.5</v>
      </c>
    </row>
    <row r="126" spans="1:9" ht="19.5">
      <c r="A126" s="97">
        <f t="shared" si="11"/>
        <v>22</v>
      </c>
      <c r="B126" s="111" t="s">
        <v>211</v>
      </c>
      <c r="C126" s="112" t="s">
        <v>212</v>
      </c>
      <c r="D126" s="94">
        <v>12</v>
      </c>
      <c r="E126" s="19">
        <v>5.5</v>
      </c>
      <c r="F126" s="19">
        <f t="shared" si="8"/>
        <v>17.5</v>
      </c>
      <c r="G126" s="7"/>
      <c r="H126" s="119">
        <f t="shared" si="9"/>
      </c>
      <c r="I126" s="13">
        <f t="shared" si="10"/>
        <v>17.5</v>
      </c>
    </row>
    <row r="127" spans="1:9" ht="19.5">
      <c r="A127" s="97">
        <f t="shared" si="11"/>
        <v>23</v>
      </c>
      <c r="B127" s="111" t="s">
        <v>213</v>
      </c>
      <c r="C127" s="112" t="s">
        <v>45</v>
      </c>
      <c r="D127" s="94">
        <v>10.5</v>
      </c>
      <c r="E127" s="19">
        <v>9.75</v>
      </c>
      <c r="F127" s="19">
        <f t="shared" si="8"/>
        <v>20.25</v>
      </c>
      <c r="G127" s="7"/>
      <c r="H127" s="119">
        <f t="shared" si="9"/>
      </c>
      <c r="I127" s="13">
        <f t="shared" si="10"/>
        <v>20.25</v>
      </c>
    </row>
    <row r="128" spans="1:9" ht="19.5">
      <c r="A128" s="97">
        <f t="shared" si="11"/>
        <v>24</v>
      </c>
      <c r="B128" s="111" t="s">
        <v>214</v>
      </c>
      <c r="C128" s="112" t="s">
        <v>215</v>
      </c>
      <c r="D128" s="94">
        <v>13</v>
      </c>
      <c r="E128" s="19">
        <v>4.75</v>
      </c>
      <c r="F128" s="19">
        <f t="shared" si="8"/>
        <v>17.75</v>
      </c>
      <c r="G128" s="7"/>
      <c r="H128" s="119">
        <f t="shared" si="9"/>
      </c>
      <c r="I128" s="13">
        <f t="shared" si="10"/>
        <v>17.75</v>
      </c>
    </row>
    <row r="129" spans="1:9" ht="19.5">
      <c r="A129" s="97">
        <f t="shared" si="11"/>
        <v>25</v>
      </c>
      <c r="B129" s="111" t="s">
        <v>216</v>
      </c>
      <c r="C129" s="112" t="s">
        <v>217</v>
      </c>
      <c r="D129" s="94">
        <v>13.5</v>
      </c>
      <c r="E129" s="19">
        <v>6.5</v>
      </c>
      <c r="F129" s="19">
        <f t="shared" si="8"/>
        <v>20</v>
      </c>
      <c r="G129" s="7"/>
      <c r="H129" s="119">
        <f t="shared" si="9"/>
      </c>
      <c r="I129" s="13">
        <f t="shared" si="10"/>
        <v>20</v>
      </c>
    </row>
    <row r="130" spans="1:9" ht="19.5">
      <c r="A130" s="97">
        <f t="shared" si="11"/>
        <v>26</v>
      </c>
      <c r="B130" s="111" t="s">
        <v>218</v>
      </c>
      <c r="C130" s="112" t="s">
        <v>59</v>
      </c>
      <c r="D130" s="94">
        <v>7.5</v>
      </c>
      <c r="E130" s="19">
        <v>2</v>
      </c>
      <c r="F130" s="19">
        <f t="shared" si="8"/>
        <v>9.5</v>
      </c>
      <c r="G130" s="7"/>
      <c r="H130" s="119">
        <f t="shared" si="9"/>
      </c>
      <c r="I130" s="13">
        <f t="shared" si="10"/>
        <v>9.5</v>
      </c>
    </row>
    <row r="131" spans="1:9" ht="19.5">
      <c r="A131" s="100">
        <f t="shared" si="11"/>
        <v>27</v>
      </c>
      <c r="B131" s="111" t="s">
        <v>107</v>
      </c>
      <c r="C131" s="112" t="s">
        <v>219</v>
      </c>
      <c r="D131" s="94">
        <v>7</v>
      </c>
      <c r="E131" s="19">
        <v>3</v>
      </c>
      <c r="F131" s="19">
        <f t="shared" si="8"/>
        <v>10</v>
      </c>
      <c r="G131" s="7"/>
      <c r="H131" s="131">
        <f t="shared" si="9"/>
      </c>
      <c r="I131" s="13">
        <f t="shared" si="10"/>
        <v>10</v>
      </c>
    </row>
    <row r="132" spans="1:9" ht="19.5">
      <c r="A132" s="100">
        <f t="shared" si="11"/>
        <v>28</v>
      </c>
      <c r="B132" s="111" t="s">
        <v>220</v>
      </c>
      <c r="C132" s="112" t="s">
        <v>221</v>
      </c>
      <c r="D132" s="94" t="s">
        <v>272</v>
      </c>
      <c r="E132" s="94" t="s">
        <v>272</v>
      </c>
      <c r="F132" s="19" t="e">
        <f t="shared" si="8"/>
        <v>#VALUE!</v>
      </c>
      <c r="G132" s="7"/>
      <c r="H132" s="131">
        <f t="shared" si="9"/>
      </c>
      <c r="I132" s="13" t="e">
        <f t="shared" si="10"/>
        <v>#VALUE!</v>
      </c>
    </row>
    <row r="133" spans="1:9" ht="19.5">
      <c r="A133" s="100">
        <f t="shared" si="11"/>
        <v>29</v>
      </c>
      <c r="B133" s="111" t="s">
        <v>222</v>
      </c>
      <c r="C133" s="112" t="s">
        <v>223</v>
      </c>
      <c r="D133" s="94">
        <v>14.5</v>
      </c>
      <c r="E133" s="26">
        <v>5.5</v>
      </c>
      <c r="F133" s="19">
        <f t="shared" si="8"/>
        <v>20</v>
      </c>
      <c r="G133" s="7"/>
      <c r="H133" s="131">
        <f t="shared" si="9"/>
      </c>
      <c r="I133" s="13">
        <f t="shared" si="10"/>
        <v>20</v>
      </c>
    </row>
    <row r="134" spans="1:9" ht="19.5">
      <c r="A134" s="100">
        <f t="shared" si="11"/>
        <v>30</v>
      </c>
      <c r="B134" s="111" t="s">
        <v>60</v>
      </c>
      <c r="C134" s="112" t="s">
        <v>224</v>
      </c>
      <c r="D134" s="94">
        <v>8</v>
      </c>
      <c r="E134" s="25">
        <v>10</v>
      </c>
      <c r="F134" s="19">
        <f t="shared" si="8"/>
        <v>18</v>
      </c>
      <c r="G134" s="7"/>
      <c r="H134" s="131">
        <f t="shared" si="9"/>
      </c>
      <c r="I134" s="13">
        <f t="shared" si="10"/>
        <v>18</v>
      </c>
    </row>
    <row r="135" spans="1:9" ht="19.5">
      <c r="A135" s="100">
        <f t="shared" si="11"/>
        <v>31</v>
      </c>
      <c r="B135" s="111" t="s">
        <v>225</v>
      </c>
      <c r="C135" s="112" t="s">
        <v>226</v>
      </c>
      <c r="D135" s="94">
        <v>12</v>
      </c>
      <c r="E135" s="19">
        <v>5</v>
      </c>
      <c r="F135" s="7">
        <f t="shared" si="8"/>
        <v>17</v>
      </c>
      <c r="G135" s="7"/>
      <c r="H135" s="131">
        <f t="shared" si="9"/>
      </c>
      <c r="I135" s="13">
        <f t="shared" si="10"/>
        <v>17</v>
      </c>
    </row>
    <row r="136" spans="1:9" ht="19.5">
      <c r="A136" s="101">
        <f t="shared" si="11"/>
        <v>32</v>
      </c>
      <c r="B136" s="111" t="s">
        <v>227</v>
      </c>
      <c r="C136" s="112" t="s">
        <v>228</v>
      </c>
      <c r="D136" s="94">
        <v>10.5</v>
      </c>
      <c r="E136" s="26">
        <v>1</v>
      </c>
      <c r="F136" s="7">
        <f t="shared" si="8"/>
        <v>11.5</v>
      </c>
      <c r="G136" s="26"/>
      <c r="H136" s="131">
        <f t="shared" si="9"/>
      </c>
      <c r="I136" s="13">
        <f t="shared" si="10"/>
        <v>11.5</v>
      </c>
    </row>
    <row r="137" spans="1:9" ht="19.5" thickBot="1">
      <c r="A137" s="102">
        <f t="shared" si="11"/>
        <v>33</v>
      </c>
      <c r="B137" s="129"/>
      <c r="C137" s="130"/>
      <c r="D137" s="95"/>
      <c r="E137" s="44"/>
      <c r="F137" s="38">
        <f t="shared" si="8"/>
        <v>0</v>
      </c>
      <c r="G137" s="44"/>
      <c r="H137" s="39">
        <f t="shared" si="9"/>
      </c>
      <c r="I137" s="40">
        <f t="shared" si="10"/>
        <v>0</v>
      </c>
    </row>
    <row r="138" spans="1:9" ht="21" thickBot="1">
      <c r="A138" s="5"/>
      <c r="B138" s="5"/>
      <c r="C138" s="9"/>
      <c r="D138" s="1"/>
      <c r="E138" s="1"/>
      <c r="F138" s="1"/>
      <c r="G138" s="6"/>
      <c r="H138" s="3"/>
      <c r="I138" s="1"/>
    </row>
    <row r="139" spans="1:9" ht="22.5" thickBot="1">
      <c r="A139" s="5"/>
      <c r="B139" s="5"/>
      <c r="C139" s="156" t="s">
        <v>232</v>
      </c>
      <c r="D139" s="157"/>
      <c r="E139" s="157"/>
      <c r="F139" s="157"/>
      <c r="G139" s="157"/>
      <c r="H139" s="158"/>
      <c r="I139" s="1"/>
    </row>
    <row r="140" spans="1:9" ht="20.25">
      <c r="A140" s="5"/>
      <c r="B140" s="5"/>
      <c r="C140" s="9"/>
      <c r="D140" s="1"/>
      <c r="E140" s="1"/>
      <c r="F140" s="1"/>
      <c r="G140" s="6"/>
      <c r="H140" s="3"/>
      <c r="I140" s="1"/>
    </row>
    <row r="141" spans="1:9" ht="19.5">
      <c r="A141" s="162" t="s">
        <v>2</v>
      </c>
      <c r="B141" s="162"/>
      <c r="C141" s="162"/>
      <c r="D141" s="162"/>
      <c r="E141" s="12"/>
      <c r="F141" s="12"/>
      <c r="G141" s="162" t="s">
        <v>15</v>
      </c>
      <c r="H141" s="162"/>
      <c r="I141" s="162"/>
    </row>
    <row r="142" spans="1:9" ht="19.5">
      <c r="A142" s="162" t="s">
        <v>3</v>
      </c>
      <c r="B142" s="162"/>
      <c r="C142" s="162"/>
      <c r="D142" s="162"/>
      <c r="E142" s="12"/>
      <c r="F142" s="12"/>
      <c r="G142" s="162" t="s">
        <v>4</v>
      </c>
      <c r="H142" s="162"/>
      <c r="I142" s="162"/>
    </row>
    <row r="143" ht="21.75" thickBot="1">
      <c r="C143" s="8"/>
    </row>
    <row r="144" spans="3:8" ht="25.5" thickBot="1">
      <c r="C144" s="163" t="s">
        <v>238</v>
      </c>
      <c r="D144" s="164"/>
      <c r="E144" s="164"/>
      <c r="F144" s="164"/>
      <c r="G144" s="164"/>
      <c r="H144" s="165"/>
    </row>
    <row r="145" ht="17.25" thickBot="1"/>
    <row r="146" spans="4:9" ht="21" thickBot="1">
      <c r="D146" s="166" t="s">
        <v>35</v>
      </c>
      <c r="E146" s="167"/>
      <c r="F146" s="167"/>
      <c r="G146" s="168"/>
      <c r="I146" s="11"/>
    </row>
    <row r="147" spans="4:6" ht="21.75" thickBot="1">
      <c r="D147" s="10"/>
      <c r="E147" s="10"/>
      <c r="F147" s="10"/>
    </row>
    <row r="148" spans="3:8" ht="21.75" thickBot="1">
      <c r="C148" s="156" t="s">
        <v>239</v>
      </c>
      <c r="D148" s="157"/>
      <c r="E148" s="157"/>
      <c r="F148" s="157"/>
      <c r="G148" s="157"/>
      <c r="H148" s="158"/>
    </row>
    <row r="149" spans="3:8" ht="21.75" thickBot="1">
      <c r="C149" s="34"/>
      <c r="D149" s="159" t="s">
        <v>267</v>
      </c>
      <c r="E149" s="160"/>
      <c r="F149" s="161"/>
      <c r="G149" s="34"/>
      <c r="H149" s="34"/>
    </row>
    <row r="150" ht="17.25" thickBot="1"/>
    <row r="151" spans="1:9" ht="62.25" thickBot="1">
      <c r="A151" s="103" t="s">
        <v>20</v>
      </c>
      <c r="B151" s="92" t="s">
        <v>37</v>
      </c>
      <c r="C151" s="30" t="s">
        <v>36</v>
      </c>
      <c r="D151" s="31" t="s">
        <v>5</v>
      </c>
      <c r="E151" s="31" t="s">
        <v>6</v>
      </c>
      <c r="F151" s="31" t="s">
        <v>22</v>
      </c>
      <c r="G151" s="31" t="s">
        <v>7</v>
      </c>
      <c r="H151" s="32" t="s">
        <v>23</v>
      </c>
      <c r="I151" s="33" t="s">
        <v>1</v>
      </c>
    </row>
    <row r="152" spans="1:9" ht="18.75">
      <c r="A152" s="145">
        <v>1</v>
      </c>
      <c r="B152" s="126" t="s">
        <v>268</v>
      </c>
      <c r="C152" s="127" t="s">
        <v>269</v>
      </c>
      <c r="D152" s="93">
        <v>7</v>
      </c>
      <c r="E152" s="14">
        <v>5.5</v>
      </c>
      <c r="F152" s="14">
        <f>2*(D152+E152)/2</f>
        <v>12.5</v>
      </c>
      <c r="G152" s="14"/>
      <c r="H152" s="36">
        <f>IF(G152="","",2*(D152+G152)/2)</f>
      </c>
      <c r="I152" s="37">
        <f>IF(H152="",F152,IF(H152&gt;F152,H152,F152))</f>
        <v>12.5</v>
      </c>
    </row>
    <row r="153" spans="1:9" ht="19.5">
      <c r="A153" s="146">
        <v>2</v>
      </c>
      <c r="B153" s="111" t="s">
        <v>195</v>
      </c>
      <c r="C153" s="112" t="s">
        <v>201</v>
      </c>
      <c r="D153" s="94">
        <v>10</v>
      </c>
      <c r="E153" s="19">
        <v>4.25</v>
      </c>
      <c r="F153" s="19">
        <f>2*(D153+E153)/2</f>
        <v>14.25</v>
      </c>
      <c r="G153" s="19"/>
      <c r="H153" s="119">
        <f>IF(G153="","",2*(D153+G153)/2)</f>
      </c>
      <c r="I153" s="13">
        <f>IF(H153="",F153,IF(H153&gt;F153,H153,F153))</f>
        <v>14.25</v>
      </c>
    </row>
    <row r="154" spans="1:9" ht="20.25" thickBot="1">
      <c r="A154" s="147">
        <v>3</v>
      </c>
      <c r="B154" s="114" t="s">
        <v>270</v>
      </c>
      <c r="C154" s="115" t="s">
        <v>271</v>
      </c>
      <c r="D154" s="95">
        <v>8</v>
      </c>
      <c r="E154" s="44">
        <v>7.5</v>
      </c>
      <c r="F154" s="44">
        <f>2*(D154+E154)/2</f>
        <v>15.5</v>
      </c>
      <c r="G154" s="44"/>
      <c r="H154" s="120">
        <f>IF(G154="","",2*(D154+G154)/2)</f>
      </c>
      <c r="I154" s="40">
        <f>IF(H154="",F154,IF(H154&gt;F154,H154,F154))</f>
        <v>15.5</v>
      </c>
    </row>
  </sheetData>
  <sheetProtection/>
  <mergeCells count="35">
    <mergeCell ref="C101:H101"/>
    <mergeCell ref="D102:F102"/>
    <mergeCell ref="C139:H139"/>
    <mergeCell ref="A94:D94"/>
    <mergeCell ref="G94:I94"/>
    <mergeCell ref="A95:D95"/>
    <mergeCell ref="G95:I95"/>
    <mergeCell ref="C97:H97"/>
    <mergeCell ref="D99:G99"/>
    <mergeCell ref="C55:H55"/>
    <mergeCell ref="D56:F56"/>
    <mergeCell ref="C93:H93"/>
    <mergeCell ref="C8:H8"/>
    <mergeCell ref="C46:H46"/>
    <mergeCell ref="D9:F9"/>
    <mergeCell ref="A48:D48"/>
    <mergeCell ref="G48:I48"/>
    <mergeCell ref="A49:D49"/>
    <mergeCell ref="G49:I49"/>
    <mergeCell ref="C51:H51"/>
    <mergeCell ref="D53:G53"/>
    <mergeCell ref="A1:D1"/>
    <mergeCell ref="G1:I1"/>
    <mergeCell ref="A2:D2"/>
    <mergeCell ref="G2:I2"/>
    <mergeCell ref="D6:G6"/>
    <mergeCell ref="C4:H4"/>
    <mergeCell ref="C148:H148"/>
    <mergeCell ref="D149:F149"/>
    <mergeCell ref="A141:D141"/>
    <mergeCell ref="G141:I141"/>
    <mergeCell ref="A142:D142"/>
    <mergeCell ref="G142:I142"/>
    <mergeCell ref="C144:H144"/>
    <mergeCell ref="D146:G146"/>
  </mergeCells>
  <printOptions horizontalCentered="1"/>
  <pageMargins left="0.1968503937007874" right="0.1968503937007874" top="0.5118110236220472" bottom="0.4330708661417323" header="0.1968503937007874" footer="0.4330708661417323"/>
  <pageSetup horizontalDpi="600" verticalDpi="600" orientation="portrait" paperSize="9" scale="70" r:id="rId1"/>
  <headerFooter alignWithMargins="0">
    <oddHeader>&amp;L&amp;"Comic Sans MS,Gras"&amp;12
&amp;C&amp;"Comic Sans MS,Gras"&amp;12        &amp;R&amp;"Comic Sans MS,Gras"&amp;12
</oddHeader>
  </headerFooter>
  <rowBreaks count="3" manualBreakCount="3">
    <brk id="47" max="9" man="1"/>
    <brk id="93" max="9" man="1"/>
    <brk id="14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4"/>
  <sheetViews>
    <sheetView rightToLeft="1" view="pageBreakPreview" zoomScaleSheetLayoutView="100" zoomScalePageLayoutView="0" workbookViewId="0" topLeftCell="A1">
      <selection activeCell="I44" sqref="I44"/>
    </sheetView>
  </sheetViews>
  <sheetFormatPr defaultColWidth="11.421875" defaultRowHeight="12.75"/>
  <cols>
    <col min="1" max="1" width="5.28125" style="4" customWidth="1"/>
    <col min="2" max="2" width="19.28125" style="4" customWidth="1"/>
    <col min="3" max="3" width="19.421875" style="4" customWidth="1"/>
    <col min="4" max="6" width="10.7109375" style="2" customWidth="1"/>
    <col min="7" max="8" width="10.7109375" style="4" customWidth="1"/>
    <col min="9" max="9" width="10.7109375" style="2" customWidth="1"/>
    <col min="10" max="10" width="2.8515625" style="4" customWidth="1"/>
    <col min="11" max="16384" width="11.421875" style="4" customWidth="1"/>
  </cols>
  <sheetData>
    <row r="1" spans="1:9" ht="19.5">
      <c r="A1" s="162" t="s">
        <v>2</v>
      </c>
      <c r="B1" s="162"/>
      <c r="C1" s="162"/>
      <c r="D1" s="162"/>
      <c r="E1" s="12"/>
      <c r="F1" s="12"/>
      <c r="G1" s="162" t="s">
        <v>15</v>
      </c>
      <c r="H1" s="162"/>
      <c r="I1" s="162"/>
    </row>
    <row r="2" spans="1:9" ht="23.25" customHeight="1">
      <c r="A2" s="162" t="s">
        <v>3</v>
      </c>
      <c r="B2" s="162"/>
      <c r="C2" s="162"/>
      <c r="D2" s="162"/>
      <c r="E2" s="12"/>
      <c r="F2" s="12"/>
      <c r="G2" s="162" t="s">
        <v>4</v>
      </c>
      <c r="H2" s="162"/>
      <c r="I2" s="162"/>
    </row>
    <row r="3" ht="6" customHeight="1" thickBot="1">
      <c r="C3" s="8"/>
    </row>
    <row r="4" spans="3:8" ht="21.75" customHeight="1" thickBot="1">
      <c r="C4" s="163" t="s">
        <v>238</v>
      </c>
      <c r="D4" s="164"/>
      <c r="E4" s="164"/>
      <c r="F4" s="164"/>
      <c r="G4" s="164"/>
      <c r="H4" s="165"/>
    </row>
    <row r="5" ht="3" customHeight="1" thickBot="1"/>
    <row r="6" spans="4:9" ht="18" customHeight="1" thickBot="1">
      <c r="D6" s="166" t="s">
        <v>35</v>
      </c>
      <c r="E6" s="167"/>
      <c r="F6" s="167"/>
      <c r="G6" s="168"/>
      <c r="I6" s="11"/>
    </row>
    <row r="7" spans="4:6" ht="6" customHeight="1" thickBot="1">
      <c r="D7" s="10"/>
      <c r="E7" s="10"/>
      <c r="F7" s="10"/>
    </row>
    <row r="8" spans="3:8" ht="21" customHeight="1" thickBot="1">
      <c r="C8" s="156" t="s">
        <v>240</v>
      </c>
      <c r="D8" s="157"/>
      <c r="E8" s="157"/>
      <c r="F8" s="157"/>
      <c r="G8" s="157"/>
      <c r="H8" s="158"/>
    </row>
    <row r="9" spans="3:8" ht="21" customHeight="1" thickBot="1">
      <c r="C9" s="34"/>
      <c r="D9" s="159" t="s">
        <v>21</v>
      </c>
      <c r="E9" s="160"/>
      <c r="F9" s="161"/>
      <c r="G9" s="34"/>
      <c r="H9" s="34"/>
    </row>
    <row r="10" ht="20.25" customHeight="1" thickBot="1"/>
    <row r="11" spans="1:9" ht="63.75" customHeight="1" thickBot="1">
      <c r="A11" s="29" t="s">
        <v>20</v>
      </c>
      <c r="B11" s="29" t="s">
        <v>37</v>
      </c>
      <c r="C11" s="90" t="s">
        <v>48</v>
      </c>
      <c r="D11" s="31" t="s">
        <v>5</v>
      </c>
      <c r="E11" s="31" t="s">
        <v>6</v>
      </c>
      <c r="F11" s="31" t="s">
        <v>22</v>
      </c>
      <c r="G11" s="31" t="s">
        <v>7</v>
      </c>
      <c r="H11" s="32" t="s">
        <v>23</v>
      </c>
      <c r="I11" s="33" t="s">
        <v>1</v>
      </c>
    </row>
    <row r="12" spans="1:9" ht="24" customHeight="1">
      <c r="A12" s="96">
        <v>1</v>
      </c>
      <c r="B12" s="109" t="s">
        <v>39</v>
      </c>
      <c r="C12" s="110" t="s">
        <v>66</v>
      </c>
      <c r="D12" s="49" t="s">
        <v>272</v>
      </c>
      <c r="E12" s="14" t="s">
        <v>272</v>
      </c>
      <c r="F12" s="14" t="e">
        <f>2*(D12+E12)/2</f>
        <v>#VALUE!</v>
      </c>
      <c r="G12" s="35"/>
      <c r="H12" s="42">
        <f>IF(G12="","",2*(D12+G12)/2)</f>
      </c>
      <c r="I12" s="116" t="e">
        <f aca="true" t="shared" si="0" ref="I12:I44">IF(H12="",F12,IF(H12&gt;F12,H12,F12))</f>
        <v>#VALUE!</v>
      </c>
    </row>
    <row r="13" spans="1:9" ht="24" customHeight="1">
      <c r="A13" s="104">
        <f>A12+1</f>
        <v>2</v>
      </c>
      <c r="B13" s="111" t="s">
        <v>67</v>
      </c>
      <c r="C13" s="112" t="s">
        <v>52</v>
      </c>
      <c r="D13" s="24">
        <v>14</v>
      </c>
      <c r="E13" s="18">
        <v>10</v>
      </c>
      <c r="F13" s="19">
        <f aca="true" t="shared" si="1" ref="F13:F44">2*(D13+E13)/2</f>
        <v>24</v>
      </c>
      <c r="G13" s="19"/>
      <c r="H13" s="43">
        <f aca="true" t="shared" si="2" ref="H13:H44">IF(G13="","",2*(D13+G13)/2)</f>
      </c>
      <c r="I13" s="54">
        <f t="shared" si="0"/>
        <v>24</v>
      </c>
    </row>
    <row r="14" spans="1:9" ht="24" customHeight="1">
      <c r="A14" s="105">
        <f aca="true" t="shared" si="3" ref="A14:A44">A13+1</f>
        <v>3</v>
      </c>
      <c r="B14" s="111" t="s">
        <v>68</v>
      </c>
      <c r="C14" s="112" t="s">
        <v>69</v>
      </c>
      <c r="D14" s="24">
        <v>12</v>
      </c>
      <c r="E14" s="18">
        <v>8</v>
      </c>
      <c r="F14" s="19">
        <f t="shared" si="1"/>
        <v>20</v>
      </c>
      <c r="G14" s="19"/>
      <c r="H14" s="43">
        <f t="shared" si="2"/>
      </c>
      <c r="I14" s="54">
        <f t="shared" si="0"/>
        <v>20</v>
      </c>
    </row>
    <row r="15" spans="1:9" ht="24" customHeight="1">
      <c r="A15" s="106">
        <f t="shared" si="3"/>
        <v>4</v>
      </c>
      <c r="B15" s="111" t="s">
        <v>70</v>
      </c>
      <c r="C15" s="112" t="s">
        <v>71</v>
      </c>
      <c r="D15" s="24">
        <v>13</v>
      </c>
      <c r="E15" s="18">
        <v>11</v>
      </c>
      <c r="F15" s="19">
        <f t="shared" si="1"/>
        <v>24</v>
      </c>
      <c r="G15" s="19"/>
      <c r="H15" s="43">
        <f t="shared" si="2"/>
      </c>
      <c r="I15" s="54">
        <f t="shared" si="0"/>
        <v>24</v>
      </c>
    </row>
    <row r="16" spans="1:9" ht="24" customHeight="1">
      <c r="A16" s="107">
        <f t="shared" si="3"/>
        <v>5</v>
      </c>
      <c r="B16" s="111" t="s">
        <v>72</v>
      </c>
      <c r="C16" s="112" t="s">
        <v>73</v>
      </c>
      <c r="D16" s="24">
        <v>13</v>
      </c>
      <c r="E16" s="18">
        <v>8</v>
      </c>
      <c r="F16" s="19">
        <f t="shared" si="1"/>
        <v>21</v>
      </c>
      <c r="G16" s="19"/>
      <c r="H16" s="43">
        <f t="shared" si="2"/>
      </c>
      <c r="I16" s="54">
        <f t="shared" si="0"/>
        <v>21</v>
      </c>
    </row>
    <row r="17" spans="1:9" ht="24" customHeight="1">
      <c r="A17" s="105">
        <f t="shared" si="3"/>
        <v>6</v>
      </c>
      <c r="B17" s="111" t="s">
        <v>74</v>
      </c>
      <c r="C17" s="112" t="s">
        <v>75</v>
      </c>
      <c r="D17" s="24">
        <v>10</v>
      </c>
      <c r="E17" s="18">
        <v>11</v>
      </c>
      <c r="F17" s="19">
        <f t="shared" si="1"/>
        <v>21</v>
      </c>
      <c r="G17" s="19"/>
      <c r="H17" s="43">
        <f t="shared" si="2"/>
      </c>
      <c r="I17" s="54">
        <f t="shared" si="0"/>
        <v>21</v>
      </c>
    </row>
    <row r="18" spans="1:9" ht="24" customHeight="1">
      <c r="A18" s="106">
        <f t="shared" si="3"/>
        <v>7</v>
      </c>
      <c r="B18" s="111" t="s">
        <v>76</v>
      </c>
      <c r="C18" s="112" t="s">
        <v>75</v>
      </c>
      <c r="D18" s="24">
        <v>13</v>
      </c>
      <c r="E18" s="18">
        <v>10</v>
      </c>
      <c r="F18" s="19">
        <f t="shared" si="1"/>
        <v>23</v>
      </c>
      <c r="G18" s="19"/>
      <c r="H18" s="43">
        <f t="shared" si="2"/>
      </c>
      <c r="I18" s="54">
        <f t="shared" si="0"/>
        <v>23</v>
      </c>
    </row>
    <row r="19" spans="1:9" ht="24" customHeight="1">
      <c r="A19" s="107">
        <f t="shared" si="3"/>
        <v>8</v>
      </c>
      <c r="B19" s="111" t="s">
        <v>77</v>
      </c>
      <c r="C19" s="112" t="s">
        <v>78</v>
      </c>
      <c r="D19" s="24">
        <v>11.5</v>
      </c>
      <c r="E19" s="18">
        <v>10.5</v>
      </c>
      <c r="F19" s="19">
        <f t="shared" si="1"/>
        <v>22</v>
      </c>
      <c r="G19" s="19"/>
      <c r="H19" s="43">
        <f t="shared" si="2"/>
      </c>
      <c r="I19" s="54">
        <f t="shared" si="0"/>
        <v>22</v>
      </c>
    </row>
    <row r="20" spans="1:9" ht="24" customHeight="1">
      <c r="A20" s="105">
        <f t="shared" si="3"/>
        <v>9</v>
      </c>
      <c r="B20" s="111" t="s">
        <v>79</v>
      </c>
      <c r="C20" s="112" t="s">
        <v>80</v>
      </c>
      <c r="D20" s="24">
        <v>14</v>
      </c>
      <c r="E20" s="18">
        <v>0</v>
      </c>
      <c r="F20" s="19">
        <f t="shared" si="1"/>
        <v>14</v>
      </c>
      <c r="G20" s="19"/>
      <c r="H20" s="43">
        <f t="shared" si="2"/>
      </c>
      <c r="I20" s="54">
        <f t="shared" si="0"/>
        <v>14</v>
      </c>
    </row>
    <row r="21" spans="1:9" ht="24" customHeight="1">
      <c r="A21" s="105">
        <f t="shared" si="3"/>
        <v>10</v>
      </c>
      <c r="B21" s="111" t="s">
        <v>56</v>
      </c>
      <c r="C21" s="112" t="s">
        <v>81</v>
      </c>
      <c r="D21" s="20">
        <v>10</v>
      </c>
      <c r="E21" s="18">
        <v>10</v>
      </c>
      <c r="F21" s="19">
        <f t="shared" si="1"/>
        <v>20</v>
      </c>
      <c r="G21" s="7"/>
      <c r="H21" s="47">
        <f t="shared" si="2"/>
      </c>
      <c r="I21" s="54">
        <f t="shared" si="0"/>
        <v>20</v>
      </c>
    </row>
    <row r="22" spans="1:9" ht="24" customHeight="1">
      <c r="A22" s="104">
        <f t="shared" si="3"/>
        <v>11</v>
      </c>
      <c r="B22" s="111" t="s">
        <v>82</v>
      </c>
      <c r="C22" s="112" t="s">
        <v>83</v>
      </c>
      <c r="D22" s="17">
        <v>13</v>
      </c>
      <c r="E22" s="18">
        <v>9</v>
      </c>
      <c r="F22" s="7">
        <f t="shared" si="1"/>
        <v>22</v>
      </c>
      <c r="G22" s="7"/>
      <c r="H22" s="47">
        <f t="shared" si="2"/>
      </c>
      <c r="I22" s="117">
        <f t="shared" si="0"/>
        <v>22</v>
      </c>
    </row>
    <row r="23" spans="1:9" ht="24" customHeight="1">
      <c r="A23" s="104">
        <f t="shared" si="3"/>
        <v>12</v>
      </c>
      <c r="B23" s="111" t="s">
        <v>43</v>
      </c>
      <c r="C23" s="112" t="s">
        <v>84</v>
      </c>
      <c r="D23" s="17">
        <v>13</v>
      </c>
      <c r="E23" s="18">
        <v>8</v>
      </c>
      <c r="F23" s="7">
        <f t="shared" si="1"/>
        <v>21</v>
      </c>
      <c r="G23" s="7"/>
      <c r="H23" s="47">
        <f t="shared" si="2"/>
      </c>
      <c r="I23" s="117">
        <f t="shared" si="0"/>
        <v>21</v>
      </c>
    </row>
    <row r="24" spans="1:9" ht="24" customHeight="1">
      <c r="A24" s="104">
        <f t="shared" si="3"/>
        <v>13</v>
      </c>
      <c r="B24" s="111" t="s">
        <v>85</v>
      </c>
      <c r="C24" s="112" t="s">
        <v>58</v>
      </c>
      <c r="D24" s="17">
        <v>13</v>
      </c>
      <c r="E24" s="18">
        <v>5</v>
      </c>
      <c r="F24" s="7">
        <f t="shared" si="1"/>
        <v>18</v>
      </c>
      <c r="G24" s="7"/>
      <c r="H24" s="47">
        <f t="shared" si="2"/>
      </c>
      <c r="I24" s="117">
        <f t="shared" si="0"/>
        <v>18</v>
      </c>
    </row>
    <row r="25" spans="1:9" ht="24" customHeight="1">
      <c r="A25" s="104">
        <f t="shared" si="3"/>
        <v>14</v>
      </c>
      <c r="B25" s="111" t="s">
        <v>86</v>
      </c>
      <c r="C25" s="112" t="s">
        <v>54</v>
      </c>
      <c r="D25" s="17">
        <v>13</v>
      </c>
      <c r="E25" s="18">
        <v>8</v>
      </c>
      <c r="F25" s="7">
        <f t="shared" si="1"/>
        <v>21</v>
      </c>
      <c r="G25" s="7"/>
      <c r="H25" s="47">
        <f t="shared" si="2"/>
      </c>
      <c r="I25" s="117">
        <f t="shared" si="0"/>
        <v>21</v>
      </c>
    </row>
    <row r="26" spans="1:9" ht="24" customHeight="1">
      <c r="A26" s="104">
        <f t="shared" si="3"/>
        <v>15</v>
      </c>
      <c r="B26" s="111" t="s">
        <v>87</v>
      </c>
      <c r="C26" s="112" t="s">
        <v>88</v>
      </c>
      <c r="D26" s="17">
        <v>13</v>
      </c>
      <c r="E26" s="18">
        <v>10</v>
      </c>
      <c r="F26" s="7">
        <f t="shared" si="1"/>
        <v>23</v>
      </c>
      <c r="G26" s="7"/>
      <c r="H26" s="47">
        <f t="shared" si="2"/>
      </c>
      <c r="I26" s="117">
        <f t="shared" si="0"/>
        <v>23</v>
      </c>
    </row>
    <row r="27" spans="1:9" ht="24" customHeight="1">
      <c r="A27" s="104">
        <f t="shared" si="3"/>
        <v>16</v>
      </c>
      <c r="B27" s="111" t="s">
        <v>89</v>
      </c>
      <c r="C27" s="112" t="s">
        <v>90</v>
      </c>
      <c r="D27" s="17">
        <v>13</v>
      </c>
      <c r="E27" s="18">
        <v>8</v>
      </c>
      <c r="F27" s="7">
        <f t="shared" si="1"/>
        <v>21</v>
      </c>
      <c r="G27" s="7"/>
      <c r="H27" s="47">
        <f t="shared" si="2"/>
      </c>
      <c r="I27" s="117">
        <f t="shared" si="0"/>
        <v>21</v>
      </c>
    </row>
    <row r="28" spans="1:9" ht="24" customHeight="1">
      <c r="A28" s="104">
        <f t="shared" si="3"/>
        <v>17</v>
      </c>
      <c r="B28" s="111" t="s">
        <v>91</v>
      </c>
      <c r="C28" s="112" t="s">
        <v>51</v>
      </c>
      <c r="D28" s="17">
        <v>12</v>
      </c>
      <c r="E28" s="18">
        <v>10</v>
      </c>
      <c r="F28" s="7">
        <f t="shared" si="1"/>
        <v>22</v>
      </c>
      <c r="G28" s="7"/>
      <c r="H28" s="47">
        <f t="shared" si="2"/>
      </c>
      <c r="I28" s="117">
        <f t="shared" si="0"/>
        <v>22</v>
      </c>
    </row>
    <row r="29" spans="1:9" ht="24" customHeight="1">
      <c r="A29" s="104">
        <f t="shared" si="3"/>
        <v>18</v>
      </c>
      <c r="B29" s="111" t="s">
        <v>92</v>
      </c>
      <c r="C29" s="112" t="s">
        <v>93</v>
      </c>
      <c r="D29" s="17">
        <v>13</v>
      </c>
      <c r="E29" s="18">
        <v>12</v>
      </c>
      <c r="F29" s="7">
        <f t="shared" si="1"/>
        <v>25</v>
      </c>
      <c r="G29" s="7"/>
      <c r="H29" s="47">
        <f t="shared" si="2"/>
      </c>
      <c r="I29" s="117">
        <f t="shared" si="0"/>
        <v>25</v>
      </c>
    </row>
    <row r="30" spans="1:9" ht="24" customHeight="1">
      <c r="A30" s="104">
        <f t="shared" si="3"/>
        <v>19</v>
      </c>
      <c r="B30" s="111" t="s">
        <v>94</v>
      </c>
      <c r="C30" s="112" t="s">
        <v>75</v>
      </c>
      <c r="D30" s="17">
        <v>12.5</v>
      </c>
      <c r="E30" s="18">
        <v>8</v>
      </c>
      <c r="F30" s="7">
        <f t="shared" si="1"/>
        <v>20.5</v>
      </c>
      <c r="G30" s="7"/>
      <c r="H30" s="47">
        <f t="shared" si="2"/>
      </c>
      <c r="I30" s="117">
        <f t="shared" si="0"/>
        <v>20.5</v>
      </c>
    </row>
    <row r="31" spans="1:9" ht="24" customHeight="1">
      <c r="A31" s="104">
        <f t="shared" si="3"/>
        <v>20</v>
      </c>
      <c r="B31" s="111" t="s">
        <v>95</v>
      </c>
      <c r="C31" s="112" t="s">
        <v>96</v>
      </c>
      <c r="D31" s="17">
        <v>12</v>
      </c>
      <c r="E31" s="18">
        <v>11</v>
      </c>
      <c r="F31" s="7">
        <f t="shared" si="1"/>
        <v>23</v>
      </c>
      <c r="G31" s="7"/>
      <c r="H31" s="47">
        <f t="shared" si="2"/>
      </c>
      <c r="I31" s="117">
        <f t="shared" si="0"/>
        <v>23</v>
      </c>
    </row>
    <row r="32" spans="1:9" ht="24" customHeight="1">
      <c r="A32" s="104">
        <f t="shared" si="3"/>
        <v>21</v>
      </c>
      <c r="B32" s="111" t="s">
        <v>97</v>
      </c>
      <c r="C32" s="112" t="s">
        <v>98</v>
      </c>
      <c r="D32" s="17">
        <v>12</v>
      </c>
      <c r="E32" s="18">
        <v>10</v>
      </c>
      <c r="F32" s="7">
        <f t="shared" si="1"/>
        <v>22</v>
      </c>
      <c r="G32" s="7"/>
      <c r="H32" s="47">
        <f t="shared" si="2"/>
      </c>
      <c r="I32" s="117">
        <f t="shared" si="0"/>
        <v>22</v>
      </c>
    </row>
    <row r="33" spans="1:9" ht="24" customHeight="1">
      <c r="A33" s="104">
        <f t="shared" si="3"/>
        <v>22</v>
      </c>
      <c r="B33" s="111" t="s">
        <v>99</v>
      </c>
      <c r="C33" s="112" t="s">
        <v>100</v>
      </c>
      <c r="D33" s="17">
        <v>14</v>
      </c>
      <c r="E33" s="18">
        <v>8</v>
      </c>
      <c r="F33" s="7">
        <f t="shared" si="1"/>
        <v>22</v>
      </c>
      <c r="G33" s="7"/>
      <c r="H33" s="47">
        <f t="shared" si="2"/>
      </c>
      <c r="I33" s="117">
        <f t="shared" si="0"/>
        <v>22</v>
      </c>
    </row>
    <row r="34" spans="1:9" ht="24" customHeight="1">
      <c r="A34" s="104">
        <f t="shared" si="3"/>
        <v>23</v>
      </c>
      <c r="B34" s="111" t="s">
        <v>101</v>
      </c>
      <c r="C34" s="112" t="s">
        <v>102</v>
      </c>
      <c r="D34" s="17">
        <v>12</v>
      </c>
      <c r="E34" s="18">
        <v>8</v>
      </c>
      <c r="F34" s="7">
        <f t="shared" si="1"/>
        <v>20</v>
      </c>
      <c r="G34" s="7"/>
      <c r="H34" s="47">
        <f t="shared" si="2"/>
      </c>
      <c r="I34" s="117">
        <f t="shared" si="0"/>
        <v>20</v>
      </c>
    </row>
    <row r="35" spans="1:9" ht="24" customHeight="1">
      <c r="A35" s="104">
        <f t="shared" si="3"/>
        <v>24</v>
      </c>
      <c r="B35" s="111" t="s">
        <v>53</v>
      </c>
      <c r="C35" s="112" t="s">
        <v>103</v>
      </c>
      <c r="D35" s="17">
        <v>12</v>
      </c>
      <c r="E35" s="18">
        <v>11</v>
      </c>
      <c r="F35" s="7">
        <f t="shared" si="1"/>
        <v>23</v>
      </c>
      <c r="G35" s="7"/>
      <c r="H35" s="47">
        <f t="shared" si="2"/>
      </c>
      <c r="I35" s="117">
        <f t="shared" si="0"/>
        <v>23</v>
      </c>
    </row>
    <row r="36" spans="1:9" ht="24" customHeight="1">
      <c r="A36" s="104">
        <f t="shared" si="3"/>
        <v>25</v>
      </c>
      <c r="B36" s="111" t="s">
        <v>104</v>
      </c>
      <c r="C36" s="112" t="s">
        <v>105</v>
      </c>
      <c r="D36" s="17">
        <v>12</v>
      </c>
      <c r="E36" s="18">
        <v>12</v>
      </c>
      <c r="F36" s="7">
        <f t="shared" si="1"/>
        <v>24</v>
      </c>
      <c r="G36" s="7"/>
      <c r="H36" s="47">
        <f t="shared" si="2"/>
      </c>
      <c r="I36" s="117">
        <f t="shared" si="0"/>
        <v>24</v>
      </c>
    </row>
    <row r="37" spans="1:9" ht="24" customHeight="1">
      <c r="A37" s="104">
        <f t="shared" si="3"/>
        <v>26</v>
      </c>
      <c r="B37" s="111" t="s">
        <v>106</v>
      </c>
      <c r="C37" s="112" t="s">
        <v>45</v>
      </c>
      <c r="D37" s="17">
        <v>13</v>
      </c>
      <c r="E37" s="18">
        <v>10</v>
      </c>
      <c r="F37" s="7">
        <f t="shared" si="1"/>
        <v>23</v>
      </c>
      <c r="G37" s="19"/>
      <c r="H37" s="47">
        <f t="shared" si="2"/>
      </c>
      <c r="I37" s="117">
        <f t="shared" si="0"/>
        <v>23</v>
      </c>
    </row>
    <row r="38" spans="1:9" ht="24" customHeight="1">
      <c r="A38" s="104">
        <f t="shared" si="3"/>
        <v>27</v>
      </c>
      <c r="B38" s="111" t="s">
        <v>107</v>
      </c>
      <c r="C38" s="112" t="s">
        <v>49</v>
      </c>
      <c r="D38" s="24">
        <v>12</v>
      </c>
      <c r="E38" s="25">
        <v>13</v>
      </c>
      <c r="F38" s="7">
        <f t="shared" si="1"/>
        <v>25</v>
      </c>
      <c r="G38" s="19"/>
      <c r="H38" s="47">
        <f t="shared" si="2"/>
      </c>
      <c r="I38" s="117">
        <f t="shared" si="0"/>
        <v>25</v>
      </c>
    </row>
    <row r="39" spans="1:9" ht="24" customHeight="1">
      <c r="A39" s="104">
        <f t="shared" si="3"/>
        <v>28</v>
      </c>
      <c r="B39" s="111" t="s">
        <v>108</v>
      </c>
      <c r="C39" s="112" t="s">
        <v>45</v>
      </c>
      <c r="D39" s="24">
        <v>11</v>
      </c>
      <c r="E39" s="25">
        <v>9</v>
      </c>
      <c r="F39" s="7">
        <f t="shared" si="1"/>
        <v>20</v>
      </c>
      <c r="G39" s="19"/>
      <c r="H39" s="47">
        <f t="shared" si="2"/>
      </c>
      <c r="I39" s="117">
        <f t="shared" si="0"/>
        <v>20</v>
      </c>
    </row>
    <row r="40" spans="1:9" ht="24" customHeight="1">
      <c r="A40" s="104">
        <f t="shared" si="3"/>
        <v>29</v>
      </c>
      <c r="B40" s="111" t="s">
        <v>109</v>
      </c>
      <c r="C40" s="112" t="s">
        <v>110</v>
      </c>
      <c r="D40" s="24">
        <v>12.5</v>
      </c>
      <c r="E40" s="25">
        <v>9</v>
      </c>
      <c r="F40" s="7">
        <f t="shared" si="1"/>
        <v>21.5</v>
      </c>
      <c r="G40" s="19"/>
      <c r="H40" s="47">
        <f t="shared" si="2"/>
      </c>
      <c r="I40" s="117">
        <f t="shared" si="0"/>
        <v>21.5</v>
      </c>
    </row>
    <row r="41" spans="1:9" ht="24" customHeight="1">
      <c r="A41" s="104">
        <f t="shared" si="3"/>
        <v>30</v>
      </c>
      <c r="B41" s="111" t="s">
        <v>111</v>
      </c>
      <c r="C41" s="112" t="s">
        <v>42</v>
      </c>
      <c r="D41" s="24">
        <v>14</v>
      </c>
      <c r="E41" s="25">
        <v>10.5</v>
      </c>
      <c r="F41" s="7">
        <f t="shared" si="1"/>
        <v>24.5</v>
      </c>
      <c r="G41" s="19"/>
      <c r="H41" s="47">
        <f t="shared" si="2"/>
      </c>
      <c r="I41" s="117">
        <f t="shared" si="0"/>
        <v>24.5</v>
      </c>
    </row>
    <row r="42" spans="1:9" ht="24" customHeight="1">
      <c r="A42" s="104">
        <f t="shared" si="3"/>
        <v>31</v>
      </c>
      <c r="B42" s="111" t="s">
        <v>112</v>
      </c>
      <c r="C42" s="112" t="s">
        <v>57</v>
      </c>
      <c r="D42" s="24">
        <v>12</v>
      </c>
      <c r="E42" s="25">
        <v>11.5</v>
      </c>
      <c r="F42" s="7">
        <f t="shared" si="1"/>
        <v>23.5</v>
      </c>
      <c r="G42" s="19"/>
      <c r="H42" s="47">
        <f t="shared" si="2"/>
      </c>
      <c r="I42" s="117">
        <f t="shared" si="0"/>
        <v>23.5</v>
      </c>
    </row>
    <row r="43" spans="1:9" ht="24" customHeight="1">
      <c r="A43" s="104">
        <f t="shared" si="3"/>
        <v>32</v>
      </c>
      <c r="B43" s="111" t="s">
        <v>113</v>
      </c>
      <c r="C43" s="112" t="s">
        <v>114</v>
      </c>
      <c r="D43" s="20">
        <v>12.5</v>
      </c>
      <c r="E43" s="19">
        <v>8</v>
      </c>
      <c r="F43" s="7">
        <f t="shared" si="1"/>
        <v>20.5</v>
      </c>
      <c r="G43" s="27"/>
      <c r="H43" s="47">
        <f t="shared" si="2"/>
      </c>
      <c r="I43" s="117">
        <v>21.75</v>
      </c>
    </row>
    <row r="44" spans="1:9" ht="24" customHeight="1" thickBot="1">
      <c r="A44" s="108">
        <f t="shared" si="3"/>
        <v>33</v>
      </c>
      <c r="B44" s="114" t="s">
        <v>115</v>
      </c>
      <c r="C44" s="115" t="s">
        <v>50</v>
      </c>
      <c r="D44" s="50">
        <v>12</v>
      </c>
      <c r="E44" s="44">
        <v>10</v>
      </c>
      <c r="F44" s="38">
        <f t="shared" si="1"/>
        <v>22</v>
      </c>
      <c r="G44" s="91"/>
      <c r="H44" s="48">
        <f t="shared" si="2"/>
      </c>
      <c r="I44" s="118">
        <f t="shared" si="0"/>
        <v>22</v>
      </c>
    </row>
    <row r="45" spans="1:9" ht="6" customHeight="1" thickBot="1">
      <c r="A45" s="5"/>
      <c r="B45" s="5"/>
      <c r="C45" s="9"/>
      <c r="D45" s="1"/>
      <c r="E45" s="1"/>
      <c r="F45" s="1"/>
      <c r="G45" s="6"/>
      <c r="H45" s="3"/>
      <c r="I45" s="1"/>
    </row>
    <row r="46" spans="1:9" ht="23.25" customHeight="1" thickBot="1">
      <c r="A46" s="5"/>
      <c r="B46" s="5"/>
      <c r="C46" s="156" t="s">
        <v>241</v>
      </c>
      <c r="D46" s="157"/>
      <c r="E46" s="157"/>
      <c r="F46" s="157"/>
      <c r="G46" s="157"/>
      <c r="H46" s="158"/>
      <c r="I46" s="1"/>
    </row>
    <row r="47" spans="1:9" ht="9" customHeight="1">
      <c r="A47" s="5"/>
      <c r="B47" s="5"/>
      <c r="C47" s="9"/>
      <c r="D47" s="1"/>
      <c r="E47" s="1"/>
      <c r="F47" s="1"/>
      <c r="G47" s="6"/>
      <c r="H47" s="3"/>
      <c r="I47" s="1"/>
    </row>
    <row r="48" spans="1:9" ht="19.5">
      <c r="A48" s="162" t="s">
        <v>2</v>
      </c>
      <c r="B48" s="162"/>
      <c r="C48" s="162"/>
      <c r="D48" s="162"/>
      <c r="E48" s="12"/>
      <c r="F48" s="12"/>
      <c r="G48" s="162" t="s">
        <v>15</v>
      </c>
      <c r="H48" s="162"/>
      <c r="I48" s="162"/>
    </row>
    <row r="49" spans="1:9" ht="19.5">
      <c r="A49" s="162" t="s">
        <v>3</v>
      </c>
      <c r="B49" s="162"/>
      <c r="C49" s="162"/>
      <c r="D49" s="162"/>
      <c r="E49" s="12"/>
      <c r="F49" s="12"/>
      <c r="G49" s="162" t="s">
        <v>4</v>
      </c>
      <c r="H49" s="162"/>
      <c r="I49" s="162"/>
    </row>
    <row r="50" ht="21.75" thickBot="1">
      <c r="C50" s="8"/>
    </row>
    <row r="51" spans="3:8" ht="25.5" thickBot="1">
      <c r="C51" s="163" t="s">
        <v>238</v>
      </c>
      <c r="D51" s="164"/>
      <c r="E51" s="164"/>
      <c r="F51" s="164"/>
      <c r="G51" s="164"/>
      <c r="H51" s="165"/>
    </row>
    <row r="52" ht="17.25" thickBot="1"/>
    <row r="53" spans="4:9" ht="21" thickBot="1">
      <c r="D53" s="166" t="s">
        <v>35</v>
      </c>
      <c r="E53" s="167"/>
      <c r="F53" s="167"/>
      <c r="G53" s="168"/>
      <c r="I53" s="11"/>
    </row>
    <row r="54" spans="4:6" ht="21.75" thickBot="1">
      <c r="D54" s="10"/>
      <c r="E54" s="10"/>
      <c r="F54" s="10"/>
    </row>
    <row r="55" spans="3:8" ht="21.75" thickBot="1">
      <c r="C55" s="156" t="s">
        <v>240</v>
      </c>
      <c r="D55" s="157"/>
      <c r="E55" s="157"/>
      <c r="F55" s="157"/>
      <c r="G55" s="157"/>
      <c r="H55" s="158"/>
    </row>
    <row r="56" spans="3:8" ht="21.75" thickBot="1">
      <c r="C56" s="34"/>
      <c r="D56" s="159" t="s">
        <v>24</v>
      </c>
      <c r="E56" s="160"/>
      <c r="F56" s="161"/>
      <c r="G56" s="34"/>
      <c r="H56" s="34"/>
    </row>
    <row r="57" ht="17.25" thickBot="1"/>
    <row r="58" spans="1:9" ht="62.25" thickBot="1">
      <c r="A58" s="103" t="s">
        <v>20</v>
      </c>
      <c r="B58" s="92" t="s">
        <v>37</v>
      </c>
      <c r="C58" s="30" t="s">
        <v>36</v>
      </c>
      <c r="D58" s="31" t="s">
        <v>5</v>
      </c>
      <c r="E58" s="31" t="s">
        <v>6</v>
      </c>
      <c r="F58" s="31" t="s">
        <v>22</v>
      </c>
      <c r="G58" s="31" t="s">
        <v>7</v>
      </c>
      <c r="H58" s="32" t="s">
        <v>23</v>
      </c>
      <c r="I58" s="33" t="s">
        <v>1</v>
      </c>
    </row>
    <row r="59" spans="1:9" ht="19.5">
      <c r="A59" s="96">
        <v>1</v>
      </c>
      <c r="B59" s="109" t="s">
        <v>39</v>
      </c>
      <c r="C59" s="110" t="s">
        <v>116</v>
      </c>
      <c r="D59" s="93">
        <v>13</v>
      </c>
      <c r="E59" s="14">
        <v>10</v>
      </c>
      <c r="F59" s="14">
        <f aca="true" t="shared" si="4" ref="F59:F91">2*(D59+E59)/2</f>
        <v>23</v>
      </c>
      <c r="G59" s="14"/>
      <c r="H59" s="14">
        <f aca="true" t="shared" si="5" ref="H59:H91">IF(G59="","",2*(D59+G59)/2)</f>
      </c>
      <c r="I59" s="42">
        <f aca="true" t="shared" si="6" ref="I59:I91">IF(H59="",F59,IF(H59&gt;F59,H59,F59))</f>
        <v>23</v>
      </c>
    </row>
    <row r="60" spans="1:9" ht="19.5">
      <c r="A60" s="97">
        <f>A59+1</f>
        <v>2</v>
      </c>
      <c r="B60" s="111" t="s">
        <v>117</v>
      </c>
      <c r="C60" s="112" t="s">
        <v>118</v>
      </c>
      <c r="D60" s="94">
        <v>13</v>
      </c>
      <c r="E60" s="19">
        <v>9</v>
      </c>
      <c r="F60" s="19">
        <f t="shared" si="4"/>
        <v>22</v>
      </c>
      <c r="G60" s="19"/>
      <c r="H60" s="19">
        <f t="shared" si="5"/>
      </c>
      <c r="I60" s="43">
        <f t="shared" si="6"/>
        <v>22</v>
      </c>
    </row>
    <row r="61" spans="1:9" ht="19.5">
      <c r="A61" s="97">
        <f aca="true" t="shared" si="7" ref="A61:A91">A60+1</f>
        <v>3</v>
      </c>
      <c r="B61" s="111" t="s">
        <v>119</v>
      </c>
      <c r="C61" s="112" t="s">
        <v>120</v>
      </c>
      <c r="D61" s="94">
        <v>12</v>
      </c>
      <c r="E61" s="19">
        <v>5</v>
      </c>
      <c r="F61" s="19">
        <f t="shared" si="4"/>
        <v>17</v>
      </c>
      <c r="G61" s="19"/>
      <c r="H61" s="19">
        <f t="shared" si="5"/>
      </c>
      <c r="I61" s="43">
        <f t="shared" si="6"/>
        <v>17</v>
      </c>
    </row>
    <row r="62" spans="1:9" ht="19.5">
      <c r="A62" s="98">
        <f t="shared" si="7"/>
        <v>4</v>
      </c>
      <c r="B62" s="111" t="s">
        <v>121</v>
      </c>
      <c r="C62" s="112" t="s">
        <v>122</v>
      </c>
      <c r="D62" s="94">
        <v>14</v>
      </c>
      <c r="E62" s="19"/>
      <c r="F62" s="19">
        <f t="shared" si="4"/>
        <v>14</v>
      </c>
      <c r="G62" s="19"/>
      <c r="H62" s="19">
        <f t="shared" si="5"/>
      </c>
      <c r="I62" s="43">
        <f t="shared" si="6"/>
        <v>14</v>
      </c>
    </row>
    <row r="63" spans="1:9" ht="19.5">
      <c r="A63" s="99">
        <f t="shared" si="7"/>
        <v>5</v>
      </c>
      <c r="B63" s="111" t="s">
        <v>123</v>
      </c>
      <c r="C63" s="112" t="s">
        <v>124</v>
      </c>
      <c r="D63" s="94">
        <v>13</v>
      </c>
      <c r="E63" s="19">
        <v>9</v>
      </c>
      <c r="F63" s="19">
        <f t="shared" si="4"/>
        <v>22</v>
      </c>
      <c r="G63" s="19"/>
      <c r="H63" s="19">
        <f t="shared" si="5"/>
      </c>
      <c r="I63" s="43">
        <f t="shared" si="6"/>
        <v>22</v>
      </c>
    </row>
    <row r="64" spans="1:9" ht="19.5">
      <c r="A64" s="97">
        <f t="shared" si="7"/>
        <v>6</v>
      </c>
      <c r="B64" s="111" t="s">
        <v>125</v>
      </c>
      <c r="C64" s="112" t="s">
        <v>126</v>
      </c>
      <c r="D64" s="94">
        <v>13</v>
      </c>
      <c r="E64" s="19">
        <v>5</v>
      </c>
      <c r="F64" s="19">
        <f t="shared" si="4"/>
        <v>18</v>
      </c>
      <c r="G64" s="19"/>
      <c r="H64" s="19">
        <f t="shared" si="5"/>
      </c>
      <c r="I64" s="43">
        <f t="shared" si="6"/>
        <v>18</v>
      </c>
    </row>
    <row r="65" spans="1:9" ht="19.5">
      <c r="A65" s="98">
        <f t="shared" si="7"/>
        <v>7</v>
      </c>
      <c r="B65" s="111" t="s">
        <v>127</v>
      </c>
      <c r="C65" s="112" t="s">
        <v>128</v>
      </c>
      <c r="D65" s="94">
        <v>12</v>
      </c>
      <c r="E65" s="19">
        <v>11</v>
      </c>
      <c r="F65" s="19">
        <f t="shared" si="4"/>
        <v>23</v>
      </c>
      <c r="G65" s="19"/>
      <c r="H65" s="19">
        <f t="shared" si="5"/>
      </c>
      <c r="I65" s="43">
        <f t="shared" si="6"/>
        <v>23</v>
      </c>
    </row>
    <row r="66" spans="1:9" ht="19.5">
      <c r="A66" s="99">
        <f t="shared" si="7"/>
        <v>8</v>
      </c>
      <c r="B66" s="111" t="s">
        <v>129</v>
      </c>
      <c r="C66" s="112" t="s">
        <v>130</v>
      </c>
      <c r="D66" s="94">
        <v>13</v>
      </c>
      <c r="E66" s="19">
        <v>8</v>
      </c>
      <c r="F66" s="19">
        <f t="shared" si="4"/>
        <v>21</v>
      </c>
      <c r="G66" s="19"/>
      <c r="H66" s="19">
        <f t="shared" si="5"/>
      </c>
      <c r="I66" s="43">
        <f t="shared" si="6"/>
        <v>21</v>
      </c>
    </row>
    <row r="67" spans="1:9" ht="19.5">
      <c r="A67" s="97">
        <f t="shared" si="7"/>
        <v>9</v>
      </c>
      <c r="B67" s="111" t="s">
        <v>131</v>
      </c>
      <c r="C67" s="112" t="s">
        <v>132</v>
      </c>
      <c r="D67" s="94">
        <v>14</v>
      </c>
      <c r="E67" s="19">
        <v>13</v>
      </c>
      <c r="F67" s="19">
        <f t="shared" si="4"/>
        <v>27</v>
      </c>
      <c r="G67" s="19"/>
      <c r="H67" s="19">
        <f t="shared" si="5"/>
      </c>
      <c r="I67" s="43">
        <f t="shared" si="6"/>
        <v>27</v>
      </c>
    </row>
    <row r="68" spans="1:9" ht="19.5">
      <c r="A68" s="97">
        <f t="shared" si="7"/>
        <v>10</v>
      </c>
      <c r="B68" s="111" t="s">
        <v>133</v>
      </c>
      <c r="C68" s="112" t="s">
        <v>134</v>
      </c>
      <c r="D68" s="94">
        <v>12</v>
      </c>
      <c r="E68" s="19">
        <v>8</v>
      </c>
      <c r="F68" s="19">
        <f t="shared" si="4"/>
        <v>20</v>
      </c>
      <c r="G68" s="19"/>
      <c r="H68" s="19">
        <f t="shared" si="5"/>
      </c>
      <c r="I68" s="43">
        <f t="shared" si="6"/>
        <v>20</v>
      </c>
    </row>
    <row r="69" spans="1:9" ht="19.5">
      <c r="A69" s="97">
        <f t="shared" si="7"/>
        <v>11</v>
      </c>
      <c r="B69" s="111" t="s">
        <v>135</v>
      </c>
      <c r="C69" s="112" t="s">
        <v>136</v>
      </c>
      <c r="D69" s="94">
        <v>13</v>
      </c>
      <c r="E69" s="19">
        <v>10</v>
      </c>
      <c r="F69" s="19">
        <f t="shared" si="4"/>
        <v>23</v>
      </c>
      <c r="G69" s="19"/>
      <c r="H69" s="19">
        <f t="shared" si="5"/>
      </c>
      <c r="I69" s="43">
        <f t="shared" si="6"/>
        <v>23</v>
      </c>
    </row>
    <row r="70" spans="1:9" ht="19.5">
      <c r="A70" s="97">
        <f t="shared" si="7"/>
        <v>12</v>
      </c>
      <c r="B70" s="111" t="s">
        <v>137</v>
      </c>
      <c r="C70" s="112" t="s">
        <v>138</v>
      </c>
      <c r="D70" s="94">
        <v>13.5</v>
      </c>
      <c r="E70" s="19">
        <v>5</v>
      </c>
      <c r="F70" s="19">
        <f t="shared" si="4"/>
        <v>18.5</v>
      </c>
      <c r="G70" s="19"/>
      <c r="H70" s="19">
        <f t="shared" si="5"/>
      </c>
      <c r="I70" s="43">
        <f t="shared" si="6"/>
        <v>18.5</v>
      </c>
    </row>
    <row r="71" spans="1:9" ht="19.5">
      <c r="A71" s="97">
        <f t="shared" si="7"/>
        <v>13</v>
      </c>
      <c r="B71" s="111" t="s">
        <v>139</v>
      </c>
      <c r="C71" s="112" t="s">
        <v>140</v>
      </c>
      <c r="D71" s="94">
        <v>12</v>
      </c>
      <c r="E71" s="19">
        <v>8</v>
      </c>
      <c r="F71" s="19">
        <f t="shared" si="4"/>
        <v>20</v>
      </c>
      <c r="G71" s="19"/>
      <c r="H71" s="19">
        <f t="shared" si="5"/>
      </c>
      <c r="I71" s="43">
        <f t="shared" si="6"/>
        <v>20</v>
      </c>
    </row>
    <row r="72" spans="1:9" ht="19.5">
      <c r="A72" s="97">
        <f t="shared" si="7"/>
        <v>14</v>
      </c>
      <c r="B72" s="111" t="s">
        <v>141</v>
      </c>
      <c r="C72" s="112" t="s">
        <v>47</v>
      </c>
      <c r="D72" s="94">
        <v>14</v>
      </c>
      <c r="E72" s="19">
        <v>10</v>
      </c>
      <c r="F72" s="19">
        <f t="shared" si="4"/>
        <v>24</v>
      </c>
      <c r="G72" s="19"/>
      <c r="H72" s="19">
        <f t="shared" si="5"/>
      </c>
      <c r="I72" s="43">
        <f t="shared" si="6"/>
        <v>24</v>
      </c>
    </row>
    <row r="73" spans="1:9" ht="19.5">
      <c r="A73" s="97">
        <f t="shared" si="7"/>
        <v>15</v>
      </c>
      <c r="B73" s="111" t="s">
        <v>142</v>
      </c>
      <c r="C73" s="112" t="s">
        <v>44</v>
      </c>
      <c r="D73" s="94">
        <v>12</v>
      </c>
      <c r="E73" s="19">
        <v>11</v>
      </c>
      <c r="F73" s="19">
        <f t="shared" si="4"/>
        <v>23</v>
      </c>
      <c r="G73" s="19"/>
      <c r="H73" s="19">
        <f t="shared" si="5"/>
      </c>
      <c r="I73" s="43">
        <f t="shared" si="6"/>
        <v>23</v>
      </c>
    </row>
    <row r="74" spans="1:9" ht="19.5">
      <c r="A74" s="97">
        <f t="shared" si="7"/>
        <v>16</v>
      </c>
      <c r="B74" s="111" t="s">
        <v>143</v>
      </c>
      <c r="C74" s="112" t="s">
        <v>64</v>
      </c>
      <c r="D74" s="94">
        <v>13</v>
      </c>
      <c r="E74" s="19">
        <v>12.5</v>
      </c>
      <c r="F74" s="19">
        <f t="shared" si="4"/>
        <v>25.5</v>
      </c>
      <c r="G74" s="19"/>
      <c r="H74" s="19">
        <f t="shared" si="5"/>
      </c>
      <c r="I74" s="43">
        <f t="shared" si="6"/>
        <v>25.5</v>
      </c>
    </row>
    <row r="75" spans="1:9" ht="19.5">
      <c r="A75" s="97">
        <f t="shared" si="7"/>
        <v>17</v>
      </c>
      <c r="B75" s="111" t="s">
        <v>144</v>
      </c>
      <c r="C75" s="112" t="s">
        <v>145</v>
      </c>
      <c r="D75" s="94">
        <v>13</v>
      </c>
      <c r="E75" s="19">
        <v>10</v>
      </c>
      <c r="F75" s="19">
        <f t="shared" si="4"/>
        <v>23</v>
      </c>
      <c r="G75" s="19"/>
      <c r="H75" s="19">
        <f t="shared" si="5"/>
      </c>
      <c r="I75" s="43">
        <f t="shared" si="6"/>
        <v>23</v>
      </c>
    </row>
    <row r="76" spans="1:9" ht="19.5">
      <c r="A76" s="97">
        <f t="shared" si="7"/>
        <v>18</v>
      </c>
      <c r="B76" s="111" t="s">
        <v>46</v>
      </c>
      <c r="C76" s="112" t="s">
        <v>103</v>
      </c>
      <c r="D76" s="94">
        <v>12</v>
      </c>
      <c r="E76" s="19">
        <v>9</v>
      </c>
      <c r="F76" s="19">
        <f t="shared" si="4"/>
        <v>21</v>
      </c>
      <c r="G76" s="19"/>
      <c r="H76" s="19">
        <f t="shared" si="5"/>
      </c>
      <c r="I76" s="43">
        <f t="shared" si="6"/>
        <v>21</v>
      </c>
    </row>
    <row r="77" spans="1:9" ht="19.5">
      <c r="A77" s="97">
        <f t="shared" si="7"/>
        <v>19</v>
      </c>
      <c r="B77" s="111" t="s">
        <v>146</v>
      </c>
      <c r="C77" s="112" t="s">
        <v>147</v>
      </c>
      <c r="D77" s="94">
        <v>13</v>
      </c>
      <c r="E77" s="19">
        <v>10</v>
      </c>
      <c r="F77" s="19">
        <f t="shared" si="4"/>
        <v>23</v>
      </c>
      <c r="G77" s="19"/>
      <c r="H77" s="19">
        <f t="shared" si="5"/>
      </c>
      <c r="I77" s="43">
        <f t="shared" si="6"/>
        <v>23</v>
      </c>
    </row>
    <row r="78" spans="1:9" ht="19.5">
      <c r="A78" s="97">
        <f t="shared" si="7"/>
        <v>20</v>
      </c>
      <c r="B78" s="111" t="s">
        <v>148</v>
      </c>
      <c r="C78" s="112" t="s">
        <v>149</v>
      </c>
      <c r="D78" s="94" t="s">
        <v>272</v>
      </c>
      <c r="E78" s="19" t="s">
        <v>272</v>
      </c>
      <c r="F78" s="19" t="e">
        <f t="shared" si="4"/>
        <v>#VALUE!</v>
      </c>
      <c r="G78" s="19"/>
      <c r="H78" s="19">
        <f t="shared" si="5"/>
      </c>
      <c r="I78" s="43" t="e">
        <f t="shared" si="6"/>
        <v>#VALUE!</v>
      </c>
    </row>
    <row r="79" spans="1:9" ht="19.5">
      <c r="A79" s="97">
        <f t="shared" si="7"/>
        <v>21</v>
      </c>
      <c r="B79" s="111" t="s">
        <v>150</v>
      </c>
      <c r="C79" s="112" t="s">
        <v>151</v>
      </c>
      <c r="D79" s="94">
        <v>13</v>
      </c>
      <c r="E79" s="19">
        <v>6</v>
      </c>
      <c r="F79" s="19">
        <f t="shared" si="4"/>
        <v>19</v>
      </c>
      <c r="G79" s="7"/>
      <c r="H79" s="19">
        <f t="shared" si="5"/>
      </c>
      <c r="I79" s="43">
        <f t="shared" si="6"/>
        <v>19</v>
      </c>
    </row>
    <row r="80" spans="1:9" ht="19.5">
      <c r="A80" s="97">
        <f t="shared" si="7"/>
        <v>22</v>
      </c>
      <c r="B80" s="111" t="s">
        <v>152</v>
      </c>
      <c r="C80" s="112" t="s">
        <v>153</v>
      </c>
      <c r="D80" s="94">
        <v>13</v>
      </c>
      <c r="E80" s="19">
        <v>12.5</v>
      </c>
      <c r="F80" s="19">
        <f t="shared" si="4"/>
        <v>25.5</v>
      </c>
      <c r="G80" s="7"/>
      <c r="H80" s="19">
        <f t="shared" si="5"/>
      </c>
      <c r="I80" s="43">
        <f t="shared" si="6"/>
        <v>25.5</v>
      </c>
    </row>
    <row r="81" spans="1:9" ht="19.5">
      <c r="A81" s="97">
        <f t="shared" si="7"/>
        <v>23</v>
      </c>
      <c r="B81" s="111" t="s">
        <v>154</v>
      </c>
      <c r="C81" s="112" t="s">
        <v>155</v>
      </c>
      <c r="D81" s="94">
        <v>12</v>
      </c>
      <c r="E81" s="19">
        <v>10</v>
      </c>
      <c r="F81" s="19">
        <f t="shared" si="4"/>
        <v>22</v>
      </c>
      <c r="G81" s="7"/>
      <c r="H81" s="19">
        <f t="shared" si="5"/>
      </c>
      <c r="I81" s="13">
        <f t="shared" si="6"/>
        <v>22</v>
      </c>
    </row>
    <row r="82" spans="1:9" ht="19.5">
      <c r="A82" s="97">
        <f t="shared" si="7"/>
        <v>24</v>
      </c>
      <c r="B82" s="111" t="s">
        <v>156</v>
      </c>
      <c r="C82" s="112" t="s">
        <v>157</v>
      </c>
      <c r="D82" s="94">
        <v>12</v>
      </c>
      <c r="E82" s="19">
        <v>8</v>
      </c>
      <c r="F82" s="19">
        <f t="shared" si="4"/>
        <v>20</v>
      </c>
      <c r="G82" s="7"/>
      <c r="H82" s="19">
        <f t="shared" si="5"/>
      </c>
      <c r="I82" s="13">
        <f t="shared" si="6"/>
        <v>20</v>
      </c>
    </row>
    <row r="83" spans="1:9" ht="19.5">
      <c r="A83" s="97">
        <f t="shared" si="7"/>
        <v>25</v>
      </c>
      <c r="B83" s="111" t="s">
        <v>158</v>
      </c>
      <c r="C83" s="112" t="s">
        <v>159</v>
      </c>
      <c r="D83" s="94">
        <v>13</v>
      </c>
      <c r="E83" s="19">
        <v>8</v>
      </c>
      <c r="F83" s="19">
        <f t="shared" si="4"/>
        <v>21</v>
      </c>
      <c r="G83" s="7"/>
      <c r="H83" s="19">
        <f t="shared" si="5"/>
      </c>
      <c r="I83" s="13">
        <f t="shared" si="6"/>
        <v>21</v>
      </c>
    </row>
    <row r="84" spans="1:9" ht="19.5">
      <c r="A84" s="97">
        <f t="shared" si="7"/>
        <v>26</v>
      </c>
      <c r="B84" s="111" t="s">
        <v>160</v>
      </c>
      <c r="C84" s="112" t="s">
        <v>161</v>
      </c>
      <c r="D84" s="94">
        <v>13.5</v>
      </c>
      <c r="E84" s="19">
        <v>8</v>
      </c>
      <c r="F84" s="19">
        <f t="shared" si="4"/>
        <v>21.5</v>
      </c>
      <c r="G84" s="7"/>
      <c r="H84" s="19">
        <f t="shared" si="5"/>
      </c>
      <c r="I84" s="13">
        <f t="shared" si="6"/>
        <v>21.5</v>
      </c>
    </row>
    <row r="85" spans="1:9" ht="19.5">
      <c r="A85" s="100">
        <f t="shared" si="7"/>
        <v>27</v>
      </c>
      <c r="B85" s="111" t="s">
        <v>162</v>
      </c>
      <c r="C85" s="112" t="s">
        <v>41</v>
      </c>
      <c r="D85" s="94">
        <v>12</v>
      </c>
      <c r="E85" s="19">
        <v>5</v>
      </c>
      <c r="F85" s="19">
        <f t="shared" si="4"/>
        <v>17</v>
      </c>
      <c r="G85" s="7"/>
      <c r="H85" s="47">
        <f t="shared" si="5"/>
      </c>
      <c r="I85" s="13">
        <f t="shared" si="6"/>
        <v>17</v>
      </c>
    </row>
    <row r="86" spans="1:9" ht="19.5">
      <c r="A86" s="100">
        <f t="shared" si="7"/>
        <v>28</v>
      </c>
      <c r="B86" s="111" t="s">
        <v>163</v>
      </c>
      <c r="C86" s="112" t="s">
        <v>164</v>
      </c>
      <c r="D86" s="94">
        <v>13</v>
      </c>
      <c r="E86" s="26">
        <v>8</v>
      </c>
      <c r="F86" s="19">
        <f t="shared" si="4"/>
        <v>21</v>
      </c>
      <c r="G86" s="7"/>
      <c r="H86" s="47">
        <f t="shared" si="5"/>
      </c>
      <c r="I86" s="13">
        <f t="shared" si="6"/>
        <v>21</v>
      </c>
    </row>
    <row r="87" spans="1:9" ht="19.5">
      <c r="A87" s="100">
        <f t="shared" si="7"/>
        <v>29</v>
      </c>
      <c r="B87" s="111" t="s">
        <v>165</v>
      </c>
      <c r="C87" s="112" t="s">
        <v>166</v>
      </c>
      <c r="D87" s="94">
        <v>13</v>
      </c>
      <c r="E87" s="26">
        <v>8</v>
      </c>
      <c r="F87" s="19">
        <f t="shared" si="4"/>
        <v>21</v>
      </c>
      <c r="G87" s="7"/>
      <c r="H87" s="47">
        <f t="shared" si="5"/>
      </c>
      <c r="I87" s="13">
        <f t="shared" si="6"/>
        <v>21</v>
      </c>
    </row>
    <row r="88" spans="1:9" ht="19.5">
      <c r="A88" s="100">
        <f t="shared" si="7"/>
        <v>30</v>
      </c>
      <c r="B88" s="111" t="s">
        <v>167</v>
      </c>
      <c r="C88" s="112" t="s">
        <v>168</v>
      </c>
      <c r="D88" s="94">
        <v>12</v>
      </c>
      <c r="E88" s="25">
        <v>8</v>
      </c>
      <c r="F88" s="19">
        <f t="shared" si="4"/>
        <v>20</v>
      </c>
      <c r="G88" s="7"/>
      <c r="H88" s="47">
        <f t="shared" si="5"/>
      </c>
      <c r="I88" s="13">
        <f t="shared" si="6"/>
        <v>20</v>
      </c>
    </row>
    <row r="89" spans="1:9" ht="19.5">
      <c r="A89" s="100">
        <f t="shared" si="7"/>
        <v>31</v>
      </c>
      <c r="B89" s="111" t="s">
        <v>169</v>
      </c>
      <c r="C89" s="112" t="s">
        <v>170</v>
      </c>
      <c r="D89" s="94" t="s">
        <v>272</v>
      </c>
      <c r="E89" s="19" t="s">
        <v>272</v>
      </c>
      <c r="F89" s="7" t="e">
        <f t="shared" si="4"/>
        <v>#VALUE!</v>
      </c>
      <c r="G89" s="7"/>
      <c r="H89" s="47">
        <f t="shared" si="5"/>
      </c>
      <c r="I89" s="13" t="e">
        <f t="shared" si="6"/>
        <v>#VALUE!</v>
      </c>
    </row>
    <row r="90" spans="1:9" ht="19.5">
      <c r="A90" s="101">
        <f t="shared" si="7"/>
        <v>32</v>
      </c>
      <c r="B90" s="111" t="s">
        <v>171</v>
      </c>
      <c r="C90" s="112" t="s">
        <v>59</v>
      </c>
      <c r="D90" s="94">
        <v>13</v>
      </c>
      <c r="E90" s="26">
        <v>10</v>
      </c>
      <c r="F90" s="7">
        <f t="shared" si="4"/>
        <v>23</v>
      </c>
      <c r="G90" s="26"/>
      <c r="H90" s="47">
        <f t="shared" si="5"/>
      </c>
      <c r="I90" s="13">
        <f t="shared" si="6"/>
        <v>23</v>
      </c>
    </row>
    <row r="91" spans="1:9" ht="20.25" thickBot="1">
      <c r="A91" s="102">
        <f t="shared" si="7"/>
        <v>33</v>
      </c>
      <c r="B91" s="114" t="s">
        <v>172</v>
      </c>
      <c r="C91" s="115" t="s">
        <v>173</v>
      </c>
      <c r="D91" s="95">
        <v>13.5</v>
      </c>
      <c r="E91" s="44">
        <v>3</v>
      </c>
      <c r="F91" s="38">
        <f t="shared" si="4"/>
        <v>16.5</v>
      </c>
      <c r="G91" s="44"/>
      <c r="H91" s="48">
        <f t="shared" si="5"/>
      </c>
      <c r="I91" s="40">
        <f t="shared" si="6"/>
        <v>16.5</v>
      </c>
    </row>
    <row r="92" spans="1:9" ht="21" thickBot="1">
      <c r="A92" s="5"/>
      <c r="B92" s="5"/>
      <c r="C92" s="9"/>
      <c r="D92" s="1"/>
      <c r="E92" s="1"/>
      <c r="F92" s="1"/>
      <c r="G92" s="6"/>
      <c r="H92" s="3"/>
      <c r="I92" s="1"/>
    </row>
    <row r="93" spans="1:9" ht="22.5" thickBot="1">
      <c r="A93" s="5"/>
      <c r="B93" s="5"/>
      <c r="C93" s="156" t="s">
        <v>241</v>
      </c>
      <c r="D93" s="157"/>
      <c r="E93" s="157"/>
      <c r="F93" s="157"/>
      <c r="G93" s="157"/>
      <c r="H93" s="158"/>
      <c r="I93" s="1"/>
    </row>
    <row r="94" spans="1:9" ht="19.5">
      <c r="A94" s="162" t="s">
        <v>2</v>
      </c>
      <c r="B94" s="162"/>
      <c r="C94" s="162"/>
      <c r="D94" s="162"/>
      <c r="E94" s="12"/>
      <c r="F94" s="12"/>
      <c r="G94" s="162" t="s">
        <v>15</v>
      </c>
      <c r="H94" s="162"/>
      <c r="I94" s="162"/>
    </row>
    <row r="95" spans="1:9" ht="19.5">
      <c r="A95" s="162" t="s">
        <v>3</v>
      </c>
      <c r="B95" s="162"/>
      <c r="C95" s="162"/>
      <c r="D95" s="162"/>
      <c r="E95" s="12"/>
      <c r="F95" s="12"/>
      <c r="G95" s="162" t="s">
        <v>4</v>
      </c>
      <c r="H95" s="162"/>
      <c r="I95" s="162"/>
    </row>
    <row r="96" ht="21.75" thickBot="1">
      <c r="C96" s="8"/>
    </row>
    <row r="97" spans="3:8" ht="25.5" thickBot="1">
      <c r="C97" s="163" t="s">
        <v>238</v>
      </c>
      <c r="D97" s="164"/>
      <c r="E97" s="164"/>
      <c r="F97" s="164"/>
      <c r="G97" s="164"/>
      <c r="H97" s="165"/>
    </row>
    <row r="98" ht="13.5" customHeight="1" thickBot="1"/>
    <row r="99" spans="4:9" ht="21" thickBot="1">
      <c r="D99" s="166" t="s">
        <v>35</v>
      </c>
      <c r="E99" s="167"/>
      <c r="F99" s="167"/>
      <c r="G99" s="168"/>
      <c r="I99" s="11"/>
    </row>
    <row r="100" spans="4:6" ht="12.75" customHeight="1" thickBot="1">
      <c r="D100" s="10"/>
      <c r="E100" s="10"/>
      <c r="F100" s="10"/>
    </row>
    <row r="101" spans="3:8" ht="21.75" thickBot="1">
      <c r="C101" s="156" t="s">
        <v>240</v>
      </c>
      <c r="D101" s="157"/>
      <c r="E101" s="157"/>
      <c r="F101" s="157"/>
      <c r="G101" s="157"/>
      <c r="H101" s="158"/>
    </row>
    <row r="102" spans="3:8" ht="21.75" thickBot="1">
      <c r="C102" s="34"/>
      <c r="D102" s="159" t="s">
        <v>38</v>
      </c>
      <c r="E102" s="160"/>
      <c r="F102" s="161"/>
      <c r="G102" s="34"/>
      <c r="H102" s="34"/>
    </row>
    <row r="103" ht="17.25" thickBot="1"/>
    <row r="104" spans="1:9" ht="62.25" thickBot="1">
      <c r="A104" s="103" t="s">
        <v>20</v>
      </c>
      <c r="B104" s="92" t="s">
        <v>37</v>
      </c>
      <c r="C104" s="30" t="s">
        <v>36</v>
      </c>
      <c r="D104" s="31" t="s">
        <v>5</v>
      </c>
      <c r="E104" s="31" t="s">
        <v>6</v>
      </c>
      <c r="F104" s="31" t="s">
        <v>22</v>
      </c>
      <c r="G104" s="31" t="s">
        <v>7</v>
      </c>
      <c r="H104" s="32" t="s">
        <v>23</v>
      </c>
      <c r="I104" s="33" t="s">
        <v>1</v>
      </c>
    </row>
    <row r="105" spans="1:9" ht="18.75">
      <c r="A105" s="96">
        <v>1</v>
      </c>
      <c r="B105" s="126" t="s">
        <v>174</v>
      </c>
      <c r="C105" s="127" t="s">
        <v>175</v>
      </c>
      <c r="D105" s="93" t="s">
        <v>272</v>
      </c>
      <c r="E105" s="14" t="s">
        <v>272</v>
      </c>
      <c r="F105" s="14" t="e">
        <f aca="true" t="shared" si="8" ref="F105:F137">2*(D105+E105)/2</f>
        <v>#VALUE!</v>
      </c>
      <c r="G105" s="14"/>
      <c r="H105" s="14">
        <f aca="true" t="shared" si="9" ref="H105:H137">IF(G105="","",2*(D105+G105)/2)</f>
      </c>
      <c r="I105" s="42" t="e">
        <f aca="true" t="shared" si="10" ref="I105:I137">IF(H105="",F105,IF(H105&gt;F105,H105,F105))</f>
        <v>#VALUE!</v>
      </c>
    </row>
    <row r="106" spans="1:9" ht="19.5">
      <c r="A106" s="97">
        <f>A105+1</f>
        <v>2</v>
      </c>
      <c r="B106" s="111" t="s">
        <v>176</v>
      </c>
      <c r="C106" s="112" t="s">
        <v>177</v>
      </c>
      <c r="D106" s="94">
        <v>11.5</v>
      </c>
      <c r="E106" s="19">
        <v>12</v>
      </c>
      <c r="F106" s="19">
        <f t="shared" si="8"/>
        <v>23.5</v>
      </c>
      <c r="G106" s="19"/>
      <c r="H106" s="19">
        <f t="shared" si="9"/>
      </c>
      <c r="I106" s="43">
        <f t="shared" si="10"/>
        <v>23.5</v>
      </c>
    </row>
    <row r="107" spans="1:9" ht="19.5">
      <c r="A107" s="97">
        <f aca="true" t="shared" si="11" ref="A107:A137">A106+1</f>
        <v>3</v>
      </c>
      <c r="B107" s="111" t="s">
        <v>178</v>
      </c>
      <c r="C107" s="112" t="s">
        <v>179</v>
      </c>
      <c r="D107" s="94">
        <v>12.5</v>
      </c>
      <c r="E107" s="19">
        <v>12</v>
      </c>
      <c r="F107" s="19">
        <f t="shared" si="8"/>
        <v>24.5</v>
      </c>
      <c r="G107" s="19"/>
      <c r="H107" s="19">
        <f t="shared" si="9"/>
      </c>
      <c r="I107" s="43">
        <f t="shared" si="10"/>
        <v>24.5</v>
      </c>
    </row>
    <row r="108" spans="1:9" ht="19.5">
      <c r="A108" s="98">
        <f t="shared" si="11"/>
        <v>4</v>
      </c>
      <c r="B108" s="111" t="s">
        <v>180</v>
      </c>
      <c r="C108" s="112" t="s">
        <v>181</v>
      </c>
      <c r="D108" s="94">
        <v>14</v>
      </c>
      <c r="E108" s="19">
        <v>10</v>
      </c>
      <c r="F108" s="19">
        <f t="shared" si="8"/>
        <v>24</v>
      </c>
      <c r="G108" s="19"/>
      <c r="H108" s="19">
        <f t="shared" si="9"/>
      </c>
      <c r="I108" s="43">
        <f t="shared" si="10"/>
        <v>24</v>
      </c>
    </row>
    <row r="109" spans="1:9" ht="19.5">
      <c r="A109" s="99">
        <f t="shared" si="11"/>
        <v>5</v>
      </c>
      <c r="B109" s="111" t="s">
        <v>182</v>
      </c>
      <c r="C109" s="112" t="s">
        <v>183</v>
      </c>
      <c r="D109" s="94">
        <v>12</v>
      </c>
      <c r="E109" s="19">
        <v>11</v>
      </c>
      <c r="F109" s="19">
        <f t="shared" si="8"/>
        <v>23</v>
      </c>
      <c r="G109" s="19"/>
      <c r="H109" s="19">
        <f t="shared" si="9"/>
      </c>
      <c r="I109" s="43">
        <f t="shared" si="10"/>
        <v>23</v>
      </c>
    </row>
    <row r="110" spans="1:9" ht="19.5">
      <c r="A110" s="97">
        <f t="shared" si="11"/>
        <v>6</v>
      </c>
      <c r="B110" s="111" t="s">
        <v>184</v>
      </c>
      <c r="C110" s="112" t="s">
        <v>185</v>
      </c>
      <c r="D110" s="94">
        <v>11.5</v>
      </c>
      <c r="E110" s="19">
        <v>10.5</v>
      </c>
      <c r="F110" s="19">
        <f t="shared" si="8"/>
        <v>22</v>
      </c>
      <c r="G110" s="19"/>
      <c r="H110" s="19">
        <f t="shared" si="9"/>
      </c>
      <c r="I110" s="43">
        <f t="shared" si="10"/>
        <v>22</v>
      </c>
    </row>
    <row r="111" spans="1:9" ht="19.5">
      <c r="A111" s="98">
        <f t="shared" si="11"/>
        <v>7</v>
      </c>
      <c r="B111" s="111" t="s">
        <v>186</v>
      </c>
      <c r="C111" s="112" t="s">
        <v>187</v>
      </c>
      <c r="D111" s="94">
        <v>12</v>
      </c>
      <c r="E111" s="19">
        <v>9</v>
      </c>
      <c r="F111" s="19">
        <f t="shared" si="8"/>
        <v>21</v>
      </c>
      <c r="G111" s="19"/>
      <c r="H111" s="19">
        <f t="shared" si="9"/>
      </c>
      <c r="I111" s="43">
        <f t="shared" si="10"/>
        <v>21</v>
      </c>
    </row>
    <row r="112" spans="1:9" ht="19.5">
      <c r="A112" s="99">
        <f t="shared" si="11"/>
        <v>8</v>
      </c>
      <c r="B112" s="111" t="s">
        <v>188</v>
      </c>
      <c r="C112" s="112" t="s">
        <v>189</v>
      </c>
      <c r="D112" s="94" t="s">
        <v>272</v>
      </c>
      <c r="E112" s="19" t="s">
        <v>272</v>
      </c>
      <c r="F112" s="19" t="e">
        <f t="shared" si="8"/>
        <v>#VALUE!</v>
      </c>
      <c r="G112" s="19"/>
      <c r="H112" s="19">
        <f t="shared" si="9"/>
      </c>
      <c r="I112" s="43" t="e">
        <f t="shared" si="10"/>
        <v>#VALUE!</v>
      </c>
    </row>
    <row r="113" spans="1:9" ht="19.5">
      <c r="A113" s="97">
        <f t="shared" si="11"/>
        <v>9</v>
      </c>
      <c r="B113" s="111" t="s">
        <v>190</v>
      </c>
      <c r="C113" s="112" t="s">
        <v>55</v>
      </c>
      <c r="D113" s="94">
        <v>13</v>
      </c>
      <c r="E113" s="19">
        <v>10</v>
      </c>
      <c r="F113" s="19">
        <f t="shared" si="8"/>
        <v>23</v>
      </c>
      <c r="G113" s="19"/>
      <c r="H113" s="19">
        <f t="shared" si="9"/>
      </c>
      <c r="I113" s="43">
        <f t="shared" si="10"/>
        <v>23</v>
      </c>
    </row>
    <row r="114" spans="1:9" ht="19.5">
      <c r="A114" s="97">
        <f t="shared" si="11"/>
        <v>10</v>
      </c>
      <c r="B114" s="111" t="s">
        <v>191</v>
      </c>
      <c r="C114" s="112" t="s">
        <v>192</v>
      </c>
      <c r="D114" s="94" t="s">
        <v>272</v>
      </c>
      <c r="E114" s="19" t="s">
        <v>272</v>
      </c>
      <c r="F114" s="19" t="e">
        <f t="shared" si="8"/>
        <v>#VALUE!</v>
      </c>
      <c r="G114" s="19"/>
      <c r="H114" s="19">
        <f t="shared" si="9"/>
      </c>
      <c r="I114" s="43" t="e">
        <f t="shared" si="10"/>
        <v>#VALUE!</v>
      </c>
    </row>
    <row r="115" spans="1:9" ht="19.5">
      <c r="A115" s="97">
        <f t="shared" si="11"/>
        <v>11</v>
      </c>
      <c r="B115" s="111" t="s">
        <v>193</v>
      </c>
      <c r="C115" s="112" t="s">
        <v>194</v>
      </c>
      <c r="D115" s="94">
        <v>13</v>
      </c>
      <c r="E115" s="19">
        <v>9</v>
      </c>
      <c r="F115" s="19">
        <f t="shared" si="8"/>
        <v>22</v>
      </c>
      <c r="G115" s="19"/>
      <c r="H115" s="19">
        <f t="shared" si="9"/>
      </c>
      <c r="I115" s="43">
        <f t="shared" si="10"/>
        <v>22</v>
      </c>
    </row>
    <row r="116" spans="1:9" ht="18.75">
      <c r="A116" s="97">
        <f t="shared" si="11"/>
        <v>12</v>
      </c>
      <c r="B116" s="113" t="s">
        <v>195</v>
      </c>
      <c r="C116" s="128" t="s">
        <v>40</v>
      </c>
      <c r="D116" s="94">
        <v>8</v>
      </c>
      <c r="E116" s="19">
        <v>6</v>
      </c>
      <c r="F116" s="19">
        <f t="shared" si="8"/>
        <v>14</v>
      </c>
      <c r="G116" s="19"/>
      <c r="H116" s="19">
        <f t="shared" si="9"/>
      </c>
      <c r="I116" s="43">
        <f t="shared" si="10"/>
        <v>14</v>
      </c>
    </row>
    <row r="117" spans="1:9" ht="19.5">
      <c r="A117" s="97">
        <f t="shared" si="11"/>
        <v>13</v>
      </c>
      <c r="B117" s="111" t="s">
        <v>196</v>
      </c>
      <c r="C117" s="112" t="s">
        <v>197</v>
      </c>
      <c r="D117" s="94">
        <v>12.5</v>
      </c>
      <c r="E117" s="19">
        <v>10</v>
      </c>
      <c r="F117" s="19">
        <f t="shared" si="8"/>
        <v>22.5</v>
      </c>
      <c r="G117" s="19"/>
      <c r="H117" s="19">
        <f t="shared" si="9"/>
      </c>
      <c r="I117" s="43">
        <f t="shared" si="10"/>
        <v>22.5</v>
      </c>
    </row>
    <row r="118" spans="1:9" ht="19.5">
      <c r="A118" s="97">
        <f t="shared" si="11"/>
        <v>14</v>
      </c>
      <c r="B118" s="111" t="s">
        <v>198</v>
      </c>
      <c r="C118" s="112" t="s">
        <v>199</v>
      </c>
      <c r="D118" s="94">
        <v>14</v>
      </c>
      <c r="E118" s="19">
        <v>8</v>
      </c>
      <c r="F118" s="19">
        <f t="shared" si="8"/>
        <v>22</v>
      </c>
      <c r="G118" s="19"/>
      <c r="H118" s="19">
        <f t="shared" si="9"/>
      </c>
      <c r="I118" s="43">
        <f t="shared" si="10"/>
        <v>22</v>
      </c>
    </row>
    <row r="119" spans="1:9" ht="19.5">
      <c r="A119" s="97">
        <f t="shared" si="11"/>
        <v>15</v>
      </c>
      <c r="B119" s="111" t="s">
        <v>200</v>
      </c>
      <c r="C119" s="112" t="s">
        <v>201</v>
      </c>
      <c r="D119" s="94">
        <v>11.5</v>
      </c>
      <c r="E119" s="19">
        <v>10</v>
      </c>
      <c r="F119" s="19">
        <f t="shared" si="8"/>
        <v>21.5</v>
      </c>
      <c r="G119" s="19"/>
      <c r="H119" s="19">
        <f t="shared" si="9"/>
      </c>
      <c r="I119" s="43">
        <f t="shared" si="10"/>
        <v>21.5</v>
      </c>
    </row>
    <row r="120" spans="1:9" ht="19.5">
      <c r="A120" s="97">
        <f t="shared" si="11"/>
        <v>16</v>
      </c>
      <c r="B120" s="111" t="s">
        <v>161</v>
      </c>
      <c r="C120" s="112" t="s">
        <v>202</v>
      </c>
      <c r="D120" s="94">
        <v>12.5</v>
      </c>
      <c r="E120" s="19">
        <v>11</v>
      </c>
      <c r="F120" s="19">
        <f t="shared" si="8"/>
        <v>23.5</v>
      </c>
      <c r="G120" s="19"/>
      <c r="H120" s="19">
        <f t="shared" si="9"/>
      </c>
      <c r="I120" s="43">
        <f t="shared" si="10"/>
        <v>23.5</v>
      </c>
    </row>
    <row r="121" spans="1:9" ht="19.5">
      <c r="A121" s="97">
        <f t="shared" si="11"/>
        <v>17</v>
      </c>
      <c r="B121" s="111" t="s">
        <v>203</v>
      </c>
      <c r="C121" s="112" t="s">
        <v>204</v>
      </c>
      <c r="D121" s="94">
        <v>14</v>
      </c>
      <c r="E121" s="19">
        <v>8</v>
      </c>
      <c r="F121" s="19">
        <f t="shared" si="8"/>
        <v>22</v>
      </c>
      <c r="G121" s="19"/>
      <c r="H121" s="19">
        <f t="shared" si="9"/>
      </c>
      <c r="I121" s="43">
        <f t="shared" si="10"/>
        <v>22</v>
      </c>
    </row>
    <row r="122" spans="1:9" ht="19.5">
      <c r="A122" s="97">
        <f t="shared" si="11"/>
        <v>18</v>
      </c>
      <c r="B122" s="111" t="s">
        <v>205</v>
      </c>
      <c r="C122" s="112" t="s">
        <v>206</v>
      </c>
      <c r="D122" s="94">
        <v>13</v>
      </c>
      <c r="E122" s="19">
        <v>8</v>
      </c>
      <c r="F122" s="19">
        <f t="shared" si="8"/>
        <v>21</v>
      </c>
      <c r="G122" s="19"/>
      <c r="H122" s="19">
        <f t="shared" si="9"/>
      </c>
      <c r="I122" s="43">
        <f t="shared" si="10"/>
        <v>21</v>
      </c>
    </row>
    <row r="123" spans="1:9" ht="19.5">
      <c r="A123" s="97">
        <f t="shared" si="11"/>
        <v>19</v>
      </c>
      <c r="B123" s="111" t="s">
        <v>207</v>
      </c>
      <c r="C123" s="112" t="s">
        <v>49</v>
      </c>
      <c r="D123" s="94">
        <v>12.5</v>
      </c>
      <c r="E123" s="19">
        <v>11</v>
      </c>
      <c r="F123" s="19">
        <f t="shared" si="8"/>
        <v>23.5</v>
      </c>
      <c r="G123" s="19"/>
      <c r="H123" s="19">
        <f t="shared" si="9"/>
      </c>
      <c r="I123" s="43">
        <f t="shared" si="10"/>
        <v>23.5</v>
      </c>
    </row>
    <row r="124" spans="1:9" ht="19.5">
      <c r="A124" s="97">
        <f t="shared" si="11"/>
        <v>20</v>
      </c>
      <c r="B124" s="111" t="s">
        <v>208</v>
      </c>
      <c r="C124" s="112" t="s">
        <v>209</v>
      </c>
      <c r="D124" s="94">
        <v>12.5</v>
      </c>
      <c r="E124" s="19">
        <v>10</v>
      </c>
      <c r="F124" s="19">
        <f t="shared" si="8"/>
        <v>22.5</v>
      </c>
      <c r="G124" s="19"/>
      <c r="H124" s="19">
        <f t="shared" si="9"/>
      </c>
      <c r="I124" s="43">
        <f t="shared" si="10"/>
        <v>22.5</v>
      </c>
    </row>
    <row r="125" spans="1:9" ht="19.5">
      <c r="A125" s="97">
        <f t="shared" si="11"/>
        <v>21</v>
      </c>
      <c r="B125" s="111" t="s">
        <v>210</v>
      </c>
      <c r="C125" s="112" t="s">
        <v>44</v>
      </c>
      <c r="D125" s="94">
        <v>13</v>
      </c>
      <c r="E125" s="19">
        <v>8</v>
      </c>
      <c r="F125" s="19">
        <f t="shared" si="8"/>
        <v>21</v>
      </c>
      <c r="G125" s="7"/>
      <c r="H125" s="19">
        <f t="shared" si="9"/>
      </c>
      <c r="I125" s="43">
        <f t="shared" si="10"/>
        <v>21</v>
      </c>
    </row>
    <row r="126" spans="1:9" ht="19.5">
      <c r="A126" s="97">
        <f t="shared" si="11"/>
        <v>22</v>
      </c>
      <c r="B126" s="111" t="s">
        <v>211</v>
      </c>
      <c r="C126" s="112" t="s">
        <v>212</v>
      </c>
      <c r="D126" s="94">
        <v>14</v>
      </c>
      <c r="E126" s="19">
        <v>10</v>
      </c>
      <c r="F126" s="19">
        <f t="shared" si="8"/>
        <v>24</v>
      </c>
      <c r="G126" s="7"/>
      <c r="H126" s="19">
        <f t="shared" si="9"/>
      </c>
      <c r="I126" s="43">
        <f t="shared" si="10"/>
        <v>24</v>
      </c>
    </row>
    <row r="127" spans="1:9" ht="19.5">
      <c r="A127" s="97">
        <f t="shared" si="11"/>
        <v>23</v>
      </c>
      <c r="B127" s="111" t="s">
        <v>213</v>
      </c>
      <c r="C127" s="112" t="s">
        <v>45</v>
      </c>
      <c r="D127" s="94">
        <v>12</v>
      </c>
      <c r="E127" s="19">
        <v>6</v>
      </c>
      <c r="F127" s="19">
        <f t="shared" si="8"/>
        <v>18</v>
      </c>
      <c r="G127" s="7"/>
      <c r="H127" s="19">
        <f t="shared" si="9"/>
      </c>
      <c r="I127" s="13">
        <f t="shared" si="10"/>
        <v>18</v>
      </c>
    </row>
    <row r="128" spans="1:9" ht="19.5">
      <c r="A128" s="97">
        <f t="shared" si="11"/>
        <v>24</v>
      </c>
      <c r="B128" s="111" t="s">
        <v>214</v>
      </c>
      <c r="C128" s="112" t="s">
        <v>215</v>
      </c>
      <c r="D128" s="94">
        <v>13</v>
      </c>
      <c r="E128" s="19">
        <v>10</v>
      </c>
      <c r="F128" s="19">
        <f t="shared" si="8"/>
        <v>23</v>
      </c>
      <c r="G128" s="7"/>
      <c r="H128" s="19">
        <f t="shared" si="9"/>
      </c>
      <c r="I128" s="13">
        <f t="shared" si="10"/>
        <v>23</v>
      </c>
    </row>
    <row r="129" spans="1:9" ht="19.5">
      <c r="A129" s="97">
        <f t="shared" si="11"/>
        <v>25</v>
      </c>
      <c r="B129" s="111" t="s">
        <v>216</v>
      </c>
      <c r="C129" s="112" t="s">
        <v>217</v>
      </c>
      <c r="D129" s="94">
        <v>12.5</v>
      </c>
      <c r="E129" s="19">
        <v>10</v>
      </c>
      <c r="F129" s="19">
        <f t="shared" si="8"/>
        <v>22.5</v>
      </c>
      <c r="G129" s="7"/>
      <c r="H129" s="19">
        <f t="shared" si="9"/>
      </c>
      <c r="I129" s="13">
        <f t="shared" si="10"/>
        <v>22.5</v>
      </c>
    </row>
    <row r="130" spans="1:9" ht="19.5">
      <c r="A130" s="97">
        <f t="shared" si="11"/>
        <v>26</v>
      </c>
      <c r="B130" s="111" t="s">
        <v>218</v>
      </c>
      <c r="C130" s="112" t="s">
        <v>59</v>
      </c>
      <c r="D130" s="94">
        <v>8</v>
      </c>
      <c r="E130" s="19">
        <v>8</v>
      </c>
      <c r="F130" s="19">
        <f t="shared" si="8"/>
        <v>16</v>
      </c>
      <c r="G130" s="7"/>
      <c r="H130" s="19">
        <f t="shared" si="9"/>
      </c>
      <c r="I130" s="13">
        <f t="shared" si="10"/>
        <v>16</v>
      </c>
    </row>
    <row r="131" spans="1:9" ht="19.5">
      <c r="A131" s="100">
        <f t="shared" si="11"/>
        <v>27</v>
      </c>
      <c r="B131" s="111" t="s">
        <v>107</v>
      </c>
      <c r="C131" s="112" t="s">
        <v>219</v>
      </c>
      <c r="D131" s="94">
        <v>11.5</v>
      </c>
      <c r="E131" s="19">
        <v>3</v>
      </c>
      <c r="F131" s="19">
        <f t="shared" si="8"/>
        <v>14.5</v>
      </c>
      <c r="G131" s="7"/>
      <c r="H131" s="47">
        <f t="shared" si="9"/>
      </c>
      <c r="I131" s="13">
        <f t="shared" si="10"/>
        <v>14.5</v>
      </c>
    </row>
    <row r="132" spans="1:9" ht="19.5">
      <c r="A132" s="100">
        <f t="shared" si="11"/>
        <v>28</v>
      </c>
      <c r="B132" s="111" t="s">
        <v>220</v>
      </c>
      <c r="C132" s="112" t="s">
        <v>221</v>
      </c>
      <c r="D132" s="94" t="s">
        <v>272</v>
      </c>
      <c r="E132" s="26" t="s">
        <v>272</v>
      </c>
      <c r="F132" s="19" t="e">
        <f t="shared" si="8"/>
        <v>#VALUE!</v>
      </c>
      <c r="G132" s="7"/>
      <c r="H132" s="47">
        <f t="shared" si="9"/>
      </c>
      <c r="I132" s="13" t="e">
        <f t="shared" si="10"/>
        <v>#VALUE!</v>
      </c>
    </row>
    <row r="133" spans="1:9" ht="19.5">
      <c r="A133" s="100">
        <f t="shared" si="11"/>
        <v>29</v>
      </c>
      <c r="B133" s="111" t="s">
        <v>222</v>
      </c>
      <c r="C133" s="112" t="s">
        <v>223</v>
      </c>
      <c r="D133" s="94">
        <v>13</v>
      </c>
      <c r="E133" s="26">
        <v>13</v>
      </c>
      <c r="F133" s="19">
        <f t="shared" si="8"/>
        <v>26</v>
      </c>
      <c r="G133" s="7"/>
      <c r="H133" s="47">
        <f t="shared" si="9"/>
      </c>
      <c r="I133" s="13">
        <f t="shared" si="10"/>
        <v>26</v>
      </c>
    </row>
    <row r="134" spans="1:9" ht="19.5">
      <c r="A134" s="100">
        <f t="shared" si="11"/>
        <v>30</v>
      </c>
      <c r="B134" s="111" t="s">
        <v>60</v>
      </c>
      <c r="C134" s="112" t="s">
        <v>224</v>
      </c>
      <c r="D134" s="94">
        <v>13</v>
      </c>
      <c r="E134" s="25"/>
      <c r="F134" s="19">
        <f t="shared" si="8"/>
        <v>13</v>
      </c>
      <c r="G134" s="7"/>
      <c r="H134" s="47">
        <f t="shared" si="9"/>
      </c>
      <c r="I134" s="13">
        <f t="shared" si="10"/>
        <v>13</v>
      </c>
    </row>
    <row r="135" spans="1:9" ht="19.5">
      <c r="A135" s="100">
        <f t="shared" si="11"/>
        <v>31</v>
      </c>
      <c r="B135" s="111" t="s">
        <v>225</v>
      </c>
      <c r="C135" s="112" t="s">
        <v>226</v>
      </c>
      <c r="D135" s="94">
        <v>11.5</v>
      </c>
      <c r="E135" s="19">
        <v>5</v>
      </c>
      <c r="F135" s="7">
        <f t="shared" si="8"/>
        <v>16.5</v>
      </c>
      <c r="G135" s="7"/>
      <c r="H135" s="47">
        <f t="shared" si="9"/>
      </c>
      <c r="I135" s="13">
        <f t="shared" si="10"/>
        <v>16.5</v>
      </c>
    </row>
    <row r="136" spans="1:9" ht="19.5">
      <c r="A136" s="101">
        <f t="shared" si="11"/>
        <v>32</v>
      </c>
      <c r="B136" s="111" t="s">
        <v>227</v>
      </c>
      <c r="C136" s="112" t="s">
        <v>228</v>
      </c>
      <c r="D136" s="94">
        <v>13</v>
      </c>
      <c r="E136" s="26">
        <v>10</v>
      </c>
      <c r="F136" s="7">
        <f t="shared" si="8"/>
        <v>23</v>
      </c>
      <c r="G136" s="26"/>
      <c r="H136" s="47">
        <f t="shared" si="9"/>
      </c>
      <c r="I136" s="13">
        <f t="shared" si="10"/>
        <v>23</v>
      </c>
    </row>
    <row r="137" spans="1:9" ht="19.5" thickBot="1">
      <c r="A137" s="102">
        <f t="shared" si="11"/>
        <v>33</v>
      </c>
      <c r="B137" s="129"/>
      <c r="C137" s="130"/>
      <c r="D137" s="95"/>
      <c r="E137" s="44"/>
      <c r="F137" s="38">
        <f t="shared" si="8"/>
        <v>0</v>
      </c>
      <c r="G137" s="44"/>
      <c r="H137" s="48">
        <f t="shared" si="9"/>
      </c>
      <c r="I137" s="40">
        <f t="shared" si="10"/>
        <v>0</v>
      </c>
    </row>
    <row r="138" spans="1:9" ht="21" thickBot="1">
      <c r="A138" s="5"/>
      <c r="B138" s="5"/>
      <c r="C138" s="9"/>
      <c r="D138" s="1"/>
      <c r="E138" s="1"/>
      <c r="F138" s="1"/>
      <c r="G138" s="6"/>
      <c r="H138" s="3"/>
      <c r="I138" s="1"/>
    </row>
    <row r="139" spans="1:9" ht="22.5" thickBot="1">
      <c r="A139" s="5"/>
      <c r="B139" s="5"/>
      <c r="C139" s="156" t="s">
        <v>241</v>
      </c>
      <c r="D139" s="157"/>
      <c r="E139" s="157"/>
      <c r="F139" s="157"/>
      <c r="G139" s="157"/>
      <c r="H139" s="158"/>
      <c r="I139" s="1"/>
    </row>
    <row r="140" spans="1:9" ht="20.25">
      <c r="A140" s="5"/>
      <c r="B140" s="5"/>
      <c r="C140" s="9"/>
      <c r="D140" s="1"/>
      <c r="E140" s="1"/>
      <c r="F140" s="1"/>
      <c r="G140" s="6"/>
      <c r="H140" s="3"/>
      <c r="I140" s="1"/>
    </row>
    <row r="141" spans="1:9" ht="19.5">
      <c r="A141" s="162" t="s">
        <v>2</v>
      </c>
      <c r="B141" s="162"/>
      <c r="C141" s="162"/>
      <c r="D141" s="162"/>
      <c r="E141" s="12"/>
      <c r="F141" s="12"/>
      <c r="G141" s="162" t="s">
        <v>15</v>
      </c>
      <c r="H141" s="162"/>
      <c r="I141" s="162"/>
    </row>
    <row r="142" spans="1:9" ht="19.5">
      <c r="A142" s="162" t="s">
        <v>3</v>
      </c>
      <c r="B142" s="162"/>
      <c r="C142" s="162"/>
      <c r="D142" s="162"/>
      <c r="E142" s="12"/>
      <c r="F142" s="12"/>
      <c r="G142" s="162" t="s">
        <v>4</v>
      </c>
      <c r="H142" s="162"/>
      <c r="I142" s="162"/>
    </row>
    <row r="143" ht="21.75" thickBot="1">
      <c r="C143" s="8"/>
    </row>
    <row r="144" spans="3:8" ht="25.5" thickBot="1">
      <c r="C144" s="163" t="s">
        <v>238</v>
      </c>
      <c r="D144" s="164"/>
      <c r="E144" s="164"/>
      <c r="F144" s="164"/>
      <c r="G144" s="164"/>
      <c r="H144" s="165"/>
    </row>
    <row r="145" ht="17.25" thickBot="1"/>
    <row r="146" spans="4:9" ht="21" thickBot="1">
      <c r="D146" s="166" t="s">
        <v>35</v>
      </c>
      <c r="E146" s="167"/>
      <c r="F146" s="167"/>
      <c r="G146" s="168"/>
      <c r="I146" s="11"/>
    </row>
    <row r="147" spans="4:6" ht="21.75" thickBot="1">
      <c r="D147" s="10"/>
      <c r="E147" s="10"/>
      <c r="F147" s="10"/>
    </row>
    <row r="148" spans="3:8" ht="21.75" thickBot="1">
      <c r="C148" s="156" t="s">
        <v>240</v>
      </c>
      <c r="D148" s="157"/>
      <c r="E148" s="157"/>
      <c r="F148" s="157"/>
      <c r="G148" s="157"/>
      <c r="H148" s="158"/>
    </row>
    <row r="149" spans="3:8" ht="21.75" thickBot="1">
      <c r="C149" s="34"/>
      <c r="D149" s="159" t="s">
        <v>267</v>
      </c>
      <c r="E149" s="160"/>
      <c r="F149" s="161"/>
      <c r="G149" s="34"/>
      <c r="H149" s="34"/>
    </row>
    <row r="150" ht="17.25" thickBot="1"/>
    <row r="151" spans="1:9" ht="62.25" thickBot="1">
      <c r="A151" s="103" t="s">
        <v>20</v>
      </c>
      <c r="B151" s="92" t="s">
        <v>37</v>
      </c>
      <c r="C151" s="30" t="s">
        <v>36</v>
      </c>
      <c r="D151" s="31" t="s">
        <v>5</v>
      </c>
      <c r="E151" s="31" t="s">
        <v>6</v>
      </c>
      <c r="F151" s="31" t="s">
        <v>22</v>
      </c>
      <c r="G151" s="31" t="s">
        <v>7</v>
      </c>
      <c r="H151" s="32" t="s">
        <v>23</v>
      </c>
      <c r="I151" s="33" t="s">
        <v>1</v>
      </c>
    </row>
    <row r="152" spans="1:9" ht="18.75">
      <c r="A152" s="145">
        <v>1</v>
      </c>
      <c r="B152" s="126" t="s">
        <v>268</v>
      </c>
      <c r="C152" s="127" t="s">
        <v>269</v>
      </c>
      <c r="D152" s="93">
        <v>11</v>
      </c>
      <c r="E152" s="14">
        <v>11</v>
      </c>
      <c r="F152" s="14">
        <f>2*(D152+E152)/2</f>
        <v>22</v>
      </c>
      <c r="G152" s="14"/>
      <c r="H152" s="36">
        <f>IF(G152="","",2*(D152+G152)/2)</f>
      </c>
      <c r="I152" s="37">
        <f>IF(H152="",F152,IF(H152&gt;F152,H152,F152))</f>
        <v>22</v>
      </c>
    </row>
    <row r="153" spans="1:9" ht="19.5">
      <c r="A153" s="146">
        <v>2</v>
      </c>
      <c r="B153" s="111" t="s">
        <v>195</v>
      </c>
      <c r="C153" s="112" t="s">
        <v>201</v>
      </c>
      <c r="D153" s="94">
        <v>12.5</v>
      </c>
      <c r="E153" s="19">
        <v>8</v>
      </c>
      <c r="F153" s="19">
        <f>2*(D153+E153)/2</f>
        <v>20.5</v>
      </c>
      <c r="G153" s="19"/>
      <c r="H153" s="119">
        <f>IF(G153="","",2*(D153+G153)/2)</f>
      </c>
      <c r="I153" s="13">
        <f>IF(H153="",F153,IF(H153&gt;F153,H153,F153))</f>
        <v>20.5</v>
      </c>
    </row>
    <row r="154" spans="1:9" ht="20.25" thickBot="1">
      <c r="A154" s="147">
        <v>3</v>
      </c>
      <c r="B154" s="114" t="s">
        <v>270</v>
      </c>
      <c r="C154" s="115" t="s">
        <v>271</v>
      </c>
      <c r="D154" s="95">
        <v>13</v>
      </c>
      <c r="E154" s="44">
        <v>13</v>
      </c>
      <c r="F154" s="44">
        <f>2*(D154+E154)/2</f>
        <v>26</v>
      </c>
      <c r="G154" s="44"/>
      <c r="H154" s="120">
        <f>IF(G154="","",2*(D154+G154)/2)</f>
      </c>
      <c r="I154" s="40">
        <f>IF(H154="",F154,IF(H154&gt;F154,H154,F154))</f>
        <v>26</v>
      </c>
    </row>
  </sheetData>
  <sheetProtection/>
  <mergeCells count="35">
    <mergeCell ref="C139:H139"/>
    <mergeCell ref="A95:D95"/>
    <mergeCell ref="G95:I95"/>
    <mergeCell ref="C97:H97"/>
    <mergeCell ref="D99:G99"/>
    <mergeCell ref="C101:H101"/>
    <mergeCell ref="D102:F102"/>
    <mergeCell ref="C51:H51"/>
    <mergeCell ref="D53:G53"/>
    <mergeCell ref="C55:H55"/>
    <mergeCell ref="D56:F56"/>
    <mergeCell ref="C93:H93"/>
    <mergeCell ref="A94:D94"/>
    <mergeCell ref="G94:I94"/>
    <mergeCell ref="C8:H8"/>
    <mergeCell ref="D9:F9"/>
    <mergeCell ref="C46:H46"/>
    <mergeCell ref="A48:D48"/>
    <mergeCell ref="G48:I48"/>
    <mergeCell ref="A49:D49"/>
    <mergeCell ref="G49:I49"/>
    <mergeCell ref="A1:D1"/>
    <mergeCell ref="G1:I1"/>
    <mergeCell ref="A2:D2"/>
    <mergeCell ref="G2:I2"/>
    <mergeCell ref="C4:H4"/>
    <mergeCell ref="D6:G6"/>
    <mergeCell ref="C148:H148"/>
    <mergeCell ref="D149:F149"/>
    <mergeCell ref="A141:D141"/>
    <mergeCell ref="G141:I141"/>
    <mergeCell ref="A142:D142"/>
    <mergeCell ref="G142:I142"/>
    <mergeCell ref="C144:H144"/>
    <mergeCell ref="D146:G146"/>
  </mergeCells>
  <printOptions horizontalCentered="1"/>
  <pageMargins left="0.1968503937007874" right="0.1968503937007874" top="0.5118110236220472" bottom="0.4330708661417323" header="0.1968503937007874" footer="0.4330708661417323"/>
  <pageSetup horizontalDpi="600" verticalDpi="600" orientation="portrait" paperSize="9" scale="70" r:id="rId1"/>
  <headerFooter alignWithMargins="0">
    <oddHeader>&amp;L&amp;"Comic Sans MS,Gras"&amp;12
&amp;C&amp;"Comic Sans MS,Gras"&amp;12        &amp;R&amp;"Comic Sans MS,Gras"&amp;12
</oddHeader>
  </headerFooter>
  <rowBreaks count="2" manualBreakCount="2">
    <brk id="47" max="9" man="1"/>
    <brk id="9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0"/>
  <sheetViews>
    <sheetView rightToLeft="1" view="pageBreakPreview" zoomScaleSheetLayoutView="100" zoomScalePageLayoutView="0" workbookViewId="0" topLeftCell="A25">
      <selection activeCell="I44" sqref="I44"/>
    </sheetView>
  </sheetViews>
  <sheetFormatPr defaultColWidth="11.421875" defaultRowHeight="12.75"/>
  <cols>
    <col min="1" max="1" width="5.28125" style="4" customWidth="1"/>
    <col min="2" max="2" width="19.28125" style="4" customWidth="1"/>
    <col min="3" max="3" width="19.421875" style="4" customWidth="1"/>
    <col min="4" max="6" width="10.7109375" style="2" customWidth="1"/>
    <col min="7" max="8" width="10.7109375" style="4" customWidth="1"/>
    <col min="9" max="9" width="10.7109375" style="2" customWidth="1"/>
    <col min="10" max="10" width="2.8515625" style="4" customWidth="1"/>
    <col min="11" max="16384" width="11.421875" style="4" customWidth="1"/>
  </cols>
  <sheetData>
    <row r="1" spans="1:9" ht="19.5">
      <c r="A1" s="162" t="s">
        <v>2</v>
      </c>
      <c r="B1" s="162"/>
      <c r="C1" s="162"/>
      <c r="D1" s="162"/>
      <c r="E1" s="12"/>
      <c r="F1" s="12"/>
      <c r="G1" s="162" t="s">
        <v>15</v>
      </c>
      <c r="H1" s="162"/>
      <c r="I1" s="162"/>
    </row>
    <row r="2" spans="1:9" ht="23.25" customHeight="1">
      <c r="A2" s="162" t="s">
        <v>3</v>
      </c>
      <c r="B2" s="162"/>
      <c r="C2" s="162"/>
      <c r="D2" s="162"/>
      <c r="E2" s="12"/>
      <c r="F2" s="12"/>
      <c r="G2" s="162" t="s">
        <v>4</v>
      </c>
      <c r="H2" s="162"/>
      <c r="I2" s="162"/>
    </row>
    <row r="3" ht="6" customHeight="1" thickBot="1">
      <c r="C3" s="8"/>
    </row>
    <row r="4" spans="3:8" ht="21.75" customHeight="1" thickBot="1">
      <c r="C4" s="163" t="s">
        <v>238</v>
      </c>
      <c r="D4" s="164"/>
      <c r="E4" s="164"/>
      <c r="F4" s="164"/>
      <c r="G4" s="164"/>
      <c r="H4" s="165"/>
    </row>
    <row r="5" ht="3" customHeight="1" thickBot="1"/>
    <row r="6" spans="4:9" ht="18" customHeight="1" thickBot="1">
      <c r="D6" s="166" t="s">
        <v>35</v>
      </c>
      <c r="E6" s="167"/>
      <c r="F6" s="167"/>
      <c r="G6" s="168"/>
      <c r="I6" s="11"/>
    </row>
    <row r="7" spans="4:6" ht="6" customHeight="1" thickBot="1">
      <c r="D7" s="10"/>
      <c r="E7" s="10"/>
      <c r="F7" s="10"/>
    </row>
    <row r="8" spans="3:8" ht="21" customHeight="1" thickBot="1">
      <c r="C8" s="156" t="s">
        <v>242</v>
      </c>
      <c r="D8" s="157"/>
      <c r="E8" s="157"/>
      <c r="F8" s="157"/>
      <c r="G8" s="157"/>
      <c r="H8" s="158"/>
    </row>
    <row r="9" spans="3:8" ht="21" customHeight="1" thickBot="1">
      <c r="C9" s="34"/>
      <c r="D9" s="159" t="s">
        <v>21</v>
      </c>
      <c r="E9" s="160"/>
      <c r="F9" s="161"/>
      <c r="G9" s="34"/>
      <c r="H9" s="34"/>
    </row>
    <row r="10" ht="20.25" customHeight="1" thickBot="1"/>
    <row r="11" spans="1:9" ht="63.75" customHeight="1" thickBot="1">
      <c r="A11" s="29" t="s">
        <v>20</v>
      </c>
      <c r="B11" s="29" t="s">
        <v>37</v>
      </c>
      <c r="C11" s="90" t="s">
        <v>48</v>
      </c>
      <c r="D11" s="31" t="s">
        <v>5</v>
      </c>
      <c r="E11" s="31" t="s">
        <v>6</v>
      </c>
      <c r="F11" s="31" t="s">
        <v>22</v>
      </c>
      <c r="G11" s="31" t="s">
        <v>7</v>
      </c>
      <c r="H11" s="32" t="s">
        <v>23</v>
      </c>
      <c r="I11" s="33" t="s">
        <v>1</v>
      </c>
    </row>
    <row r="12" spans="1:9" ht="24" customHeight="1">
      <c r="A12" s="96">
        <v>1</v>
      </c>
      <c r="B12" s="109" t="s">
        <v>39</v>
      </c>
      <c r="C12" s="110" t="s">
        <v>66</v>
      </c>
      <c r="D12" s="49" t="s">
        <v>272</v>
      </c>
      <c r="E12" s="14" t="s">
        <v>272</v>
      </c>
      <c r="F12" s="14" t="e">
        <f>2*(D12+E12)/2</f>
        <v>#VALUE!</v>
      </c>
      <c r="G12" s="35"/>
      <c r="H12" s="42">
        <f>IF(G12="","",2*(D12+G12)/2)</f>
      </c>
      <c r="I12" s="116" t="e">
        <f aca="true" t="shared" si="0" ref="I12:I44">IF(H12="",F12,IF(H12&gt;F12,H12,F12))</f>
        <v>#VALUE!</v>
      </c>
    </row>
    <row r="13" spans="1:9" ht="24" customHeight="1">
      <c r="A13" s="104">
        <f>A12+1</f>
        <v>2</v>
      </c>
      <c r="B13" s="111" t="s">
        <v>67</v>
      </c>
      <c r="C13" s="112" t="s">
        <v>52</v>
      </c>
      <c r="D13" s="24">
        <v>14.5</v>
      </c>
      <c r="E13" s="18">
        <v>10</v>
      </c>
      <c r="F13" s="19">
        <f aca="true" t="shared" si="1" ref="F13:F44">2*(D13+E13)/2</f>
        <v>24.5</v>
      </c>
      <c r="G13" s="19"/>
      <c r="H13" s="43">
        <f aca="true" t="shared" si="2" ref="H13:H44">IF(G13="","",2*(D13+G13)/2)</f>
      </c>
      <c r="I13" s="54">
        <f t="shared" si="0"/>
        <v>24.5</v>
      </c>
    </row>
    <row r="14" spans="1:9" ht="24" customHeight="1">
      <c r="A14" s="105">
        <f aca="true" t="shared" si="3" ref="A14:A44">A13+1</f>
        <v>3</v>
      </c>
      <c r="B14" s="111" t="s">
        <v>68</v>
      </c>
      <c r="C14" s="112" t="s">
        <v>69</v>
      </c>
      <c r="D14" s="24">
        <v>14</v>
      </c>
      <c r="E14" s="18">
        <v>10</v>
      </c>
      <c r="F14" s="19">
        <f t="shared" si="1"/>
        <v>24</v>
      </c>
      <c r="G14" s="19"/>
      <c r="H14" s="43">
        <f t="shared" si="2"/>
      </c>
      <c r="I14" s="54">
        <f t="shared" si="0"/>
        <v>24</v>
      </c>
    </row>
    <row r="15" spans="1:9" ht="24" customHeight="1">
      <c r="A15" s="106">
        <f t="shared" si="3"/>
        <v>4</v>
      </c>
      <c r="B15" s="111" t="s">
        <v>70</v>
      </c>
      <c r="C15" s="112" t="s">
        <v>71</v>
      </c>
      <c r="D15" s="24">
        <v>15</v>
      </c>
      <c r="E15" s="18">
        <v>2.75</v>
      </c>
      <c r="F15" s="19">
        <f t="shared" si="1"/>
        <v>17.75</v>
      </c>
      <c r="G15" s="19"/>
      <c r="H15" s="43">
        <f t="shared" si="2"/>
      </c>
      <c r="I15" s="54">
        <f t="shared" si="0"/>
        <v>17.75</v>
      </c>
    </row>
    <row r="16" spans="1:9" ht="24" customHeight="1">
      <c r="A16" s="107">
        <f t="shared" si="3"/>
        <v>5</v>
      </c>
      <c r="B16" s="111" t="s">
        <v>72</v>
      </c>
      <c r="C16" s="112" t="s">
        <v>73</v>
      </c>
      <c r="D16" s="24">
        <v>16</v>
      </c>
      <c r="E16" s="18">
        <v>1</v>
      </c>
      <c r="F16" s="19">
        <f t="shared" si="1"/>
        <v>17</v>
      </c>
      <c r="G16" s="19"/>
      <c r="H16" s="43">
        <f t="shared" si="2"/>
      </c>
      <c r="I16" s="54">
        <f t="shared" si="0"/>
        <v>17</v>
      </c>
    </row>
    <row r="17" spans="1:9" ht="24" customHeight="1">
      <c r="A17" s="105">
        <f t="shared" si="3"/>
        <v>6</v>
      </c>
      <c r="B17" s="111" t="s">
        <v>74</v>
      </c>
      <c r="C17" s="112" t="s">
        <v>75</v>
      </c>
      <c r="D17" s="24">
        <v>12.5</v>
      </c>
      <c r="E17" s="18">
        <v>8</v>
      </c>
      <c r="F17" s="19">
        <f t="shared" si="1"/>
        <v>20.5</v>
      </c>
      <c r="G17" s="19"/>
      <c r="H17" s="43">
        <f t="shared" si="2"/>
      </c>
      <c r="I17" s="54">
        <f t="shared" si="0"/>
        <v>20.5</v>
      </c>
    </row>
    <row r="18" spans="1:9" ht="24" customHeight="1">
      <c r="A18" s="106">
        <f t="shared" si="3"/>
        <v>7</v>
      </c>
      <c r="B18" s="111" t="s">
        <v>76</v>
      </c>
      <c r="C18" s="112" t="s">
        <v>75</v>
      </c>
      <c r="D18" s="24">
        <v>16</v>
      </c>
      <c r="E18" s="18">
        <v>3</v>
      </c>
      <c r="F18" s="19">
        <f t="shared" si="1"/>
        <v>19</v>
      </c>
      <c r="G18" s="19"/>
      <c r="H18" s="43">
        <f t="shared" si="2"/>
      </c>
      <c r="I18" s="54">
        <f t="shared" si="0"/>
        <v>19</v>
      </c>
    </row>
    <row r="19" spans="1:9" ht="24" customHeight="1">
      <c r="A19" s="107">
        <f t="shared" si="3"/>
        <v>8</v>
      </c>
      <c r="B19" s="111" t="s">
        <v>77</v>
      </c>
      <c r="C19" s="112" t="s">
        <v>78</v>
      </c>
      <c r="D19" s="24">
        <v>14.5</v>
      </c>
      <c r="E19" s="18">
        <v>4.75</v>
      </c>
      <c r="F19" s="19">
        <f t="shared" si="1"/>
        <v>19.25</v>
      </c>
      <c r="G19" s="19"/>
      <c r="H19" s="43">
        <f t="shared" si="2"/>
      </c>
      <c r="I19" s="54">
        <f t="shared" si="0"/>
        <v>19.25</v>
      </c>
    </row>
    <row r="20" spans="1:9" ht="24" customHeight="1">
      <c r="A20" s="105">
        <f t="shared" si="3"/>
        <v>9</v>
      </c>
      <c r="B20" s="111" t="s">
        <v>79</v>
      </c>
      <c r="C20" s="112" t="s">
        <v>80</v>
      </c>
      <c r="D20" s="24">
        <v>14.5</v>
      </c>
      <c r="E20" s="18">
        <v>0</v>
      </c>
      <c r="F20" s="19">
        <f t="shared" si="1"/>
        <v>14.5</v>
      </c>
      <c r="G20" s="19"/>
      <c r="H20" s="43">
        <f t="shared" si="2"/>
      </c>
      <c r="I20" s="54">
        <f t="shared" si="0"/>
        <v>14.5</v>
      </c>
    </row>
    <row r="21" spans="1:9" ht="24" customHeight="1">
      <c r="A21" s="105">
        <f t="shared" si="3"/>
        <v>10</v>
      </c>
      <c r="B21" s="111" t="s">
        <v>56</v>
      </c>
      <c r="C21" s="112" t="s">
        <v>81</v>
      </c>
      <c r="D21" s="20">
        <v>14</v>
      </c>
      <c r="E21" s="18">
        <v>9</v>
      </c>
      <c r="F21" s="19">
        <f t="shared" si="1"/>
        <v>23</v>
      </c>
      <c r="G21" s="7"/>
      <c r="H21" s="47">
        <f t="shared" si="2"/>
      </c>
      <c r="I21" s="54">
        <f t="shared" si="0"/>
        <v>23</v>
      </c>
    </row>
    <row r="22" spans="1:9" ht="24" customHeight="1">
      <c r="A22" s="104">
        <f t="shared" si="3"/>
        <v>11</v>
      </c>
      <c r="B22" s="111" t="s">
        <v>82</v>
      </c>
      <c r="C22" s="112" t="s">
        <v>83</v>
      </c>
      <c r="D22" s="17">
        <v>16</v>
      </c>
      <c r="E22" s="18">
        <v>6.5</v>
      </c>
      <c r="F22" s="7">
        <f t="shared" si="1"/>
        <v>22.5</v>
      </c>
      <c r="G22" s="7"/>
      <c r="H22" s="47">
        <f t="shared" si="2"/>
      </c>
      <c r="I22" s="117">
        <f t="shared" si="0"/>
        <v>22.5</v>
      </c>
    </row>
    <row r="23" spans="1:9" ht="24" customHeight="1">
      <c r="A23" s="104">
        <f t="shared" si="3"/>
        <v>12</v>
      </c>
      <c r="B23" s="111" t="s">
        <v>43</v>
      </c>
      <c r="C23" s="112" t="s">
        <v>84</v>
      </c>
      <c r="D23" s="17">
        <v>13.5</v>
      </c>
      <c r="E23" s="18">
        <v>4.5</v>
      </c>
      <c r="F23" s="7">
        <f t="shared" si="1"/>
        <v>18</v>
      </c>
      <c r="G23" s="7"/>
      <c r="H23" s="47">
        <f t="shared" si="2"/>
      </c>
      <c r="I23" s="117">
        <f t="shared" si="0"/>
        <v>18</v>
      </c>
    </row>
    <row r="24" spans="1:9" ht="24" customHeight="1">
      <c r="A24" s="104">
        <f t="shared" si="3"/>
        <v>13</v>
      </c>
      <c r="B24" s="111" t="s">
        <v>85</v>
      </c>
      <c r="C24" s="112" t="s">
        <v>58</v>
      </c>
      <c r="D24" s="17">
        <v>13.5</v>
      </c>
      <c r="E24" s="18">
        <v>4</v>
      </c>
      <c r="F24" s="7">
        <f t="shared" si="1"/>
        <v>17.5</v>
      </c>
      <c r="G24" s="7"/>
      <c r="H24" s="47">
        <f t="shared" si="2"/>
      </c>
      <c r="I24" s="117">
        <f t="shared" si="0"/>
        <v>17.5</v>
      </c>
    </row>
    <row r="25" spans="1:9" ht="24" customHeight="1">
      <c r="A25" s="104">
        <f t="shared" si="3"/>
        <v>14</v>
      </c>
      <c r="B25" s="111" t="s">
        <v>86</v>
      </c>
      <c r="C25" s="112" t="s">
        <v>54</v>
      </c>
      <c r="D25" s="17">
        <v>13.5</v>
      </c>
      <c r="E25" s="18">
        <v>2.75</v>
      </c>
      <c r="F25" s="7">
        <f t="shared" si="1"/>
        <v>16.25</v>
      </c>
      <c r="G25" s="7"/>
      <c r="H25" s="47">
        <f t="shared" si="2"/>
      </c>
      <c r="I25" s="117">
        <f t="shared" si="0"/>
        <v>16.25</v>
      </c>
    </row>
    <row r="26" spans="1:9" ht="24" customHeight="1">
      <c r="A26" s="104">
        <f t="shared" si="3"/>
        <v>15</v>
      </c>
      <c r="B26" s="111" t="s">
        <v>87</v>
      </c>
      <c r="C26" s="112" t="s">
        <v>88</v>
      </c>
      <c r="D26" s="17">
        <v>16</v>
      </c>
      <c r="E26" s="18">
        <v>6.5</v>
      </c>
      <c r="F26" s="7">
        <f t="shared" si="1"/>
        <v>22.5</v>
      </c>
      <c r="G26" s="7"/>
      <c r="H26" s="47">
        <f t="shared" si="2"/>
      </c>
      <c r="I26" s="117">
        <f t="shared" si="0"/>
        <v>22.5</v>
      </c>
    </row>
    <row r="27" spans="1:9" ht="24" customHeight="1">
      <c r="A27" s="104">
        <f t="shared" si="3"/>
        <v>16</v>
      </c>
      <c r="B27" s="111" t="s">
        <v>89</v>
      </c>
      <c r="C27" s="112" t="s">
        <v>90</v>
      </c>
      <c r="D27" s="17">
        <v>13</v>
      </c>
      <c r="E27" s="18">
        <v>6.5</v>
      </c>
      <c r="F27" s="7">
        <f t="shared" si="1"/>
        <v>19.5</v>
      </c>
      <c r="G27" s="7"/>
      <c r="H27" s="47">
        <f t="shared" si="2"/>
      </c>
      <c r="I27" s="117">
        <f t="shared" si="0"/>
        <v>19.5</v>
      </c>
    </row>
    <row r="28" spans="1:9" ht="24" customHeight="1">
      <c r="A28" s="104">
        <f t="shared" si="3"/>
        <v>17</v>
      </c>
      <c r="B28" s="111" t="s">
        <v>91</v>
      </c>
      <c r="C28" s="112" t="s">
        <v>51</v>
      </c>
      <c r="D28" s="17">
        <v>12.5</v>
      </c>
      <c r="E28" s="18">
        <v>5</v>
      </c>
      <c r="F28" s="7">
        <f t="shared" si="1"/>
        <v>17.5</v>
      </c>
      <c r="G28" s="7"/>
      <c r="H28" s="47">
        <f t="shared" si="2"/>
      </c>
      <c r="I28" s="117">
        <f t="shared" si="0"/>
        <v>17.5</v>
      </c>
    </row>
    <row r="29" spans="1:9" ht="24" customHeight="1">
      <c r="A29" s="104">
        <f t="shared" si="3"/>
        <v>18</v>
      </c>
      <c r="B29" s="111" t="s">
        <v>92</v>
      </c>
      <c r="C29" s="112" t="s">
        <v>93</v>
      </c>
      <c r="D29" s="17">
        <v>13.5</v>
      </c>
      <c r="E29" s="18">
        <v>3.5</v>
      </c>
      <c r="F29" s="7">
        <f t="shared" si="1"/>
        <v>17</v>
      </c>
      <c r="G29" s="7"/>
      <c r="H29" s="47">
        <f t="shared" si="2"/>
      </c>
      <c r="I29" s="117">
        <f t="shared" si="0"/>
        <v>17</v>
      </c>
    </row>
    <row r="30" spans="1:9" ht="24" customHeight="1">
      <c r="A30" s="104">
        <f t="shared" si="3"/>
        <v>19</v>
      </c>
      <c r="B30" s="111" t="s">
        <v>94</v>
      </c>
      <c r="C30" s="112" t="s">
        <v>75</v>
      </c>
      <c r="D30" s="17">
        <v>14</v>
      </c>
      <c r="E30" s="18">
        <v>3.5</v>
      </c>
      <c r="F30" s="7">
        <f t="shared" si="1"/>
        <v>17.5</v>
      </c>
      <c r="G30" s="7"/>
      <c r="H30" s="47">
        <f t="shared" si="2"/>
      </c>
      <c r="I30" s="117">
        <v>19.25</v>
      </c>
    </row>
    <row r="31" spans="1:9" ht="24" customHeight="1">
      <c r="A31" s="104">
        <f t="shared" si="3"/>
        <v>20</v>
      </c>
      <c r="B31" s="111" t="s">
        <v>95</v>
      </c>
      <c r="C31" s="112" t="s">
        <v>96</v>
      </c>
      <c r="D31" s="17">
        <v>13.5</v>
      </c>
      <c r="E31" s="18">
        <v>10.25</v>
      </c>
      <c r="F31" s="7">
        <f t="shared" si="1"/>
        <v>23.75</v>
      </c>
      <c r="G31" s="7"/>
      <c r="H31" s="47">
        <f t="shared" si="2"/>
      </c>
      <c r="I31" s="117">
        <f t="shared" si="0"/>
        <v>23.75</v>
      </c>
    </row>
    <row r="32" spans="1:9" ht="24" customHeight="1">
      <c r="A32" s="104">
        <f t="shared" si="3"/>
        <v>21</v>
      </c>
      <c r="B32" s="111" t="s">
        <v>97</v>
      </c>
      <c r="C32" s="112" t="s">
        <v>98</v>
      </c>
      <c r="D32" s="17">
        <v>14.5</v>
      </c>
      <c r="E32" s="18">
        <v>5.5</v>
      </c>
      <c r="F32" s="7">
        <f t="shared" si="1"/>
        <v>20</v>
      </c>
      <c r="G32" s="7"/>
      <c r="H32" s="47">
        <f t="shared" si="2"/>
      </c>
      <c r="I32" s="117">
        <f t="shared" si="0"/>
        <v>20</v>
      </c>
    </row>
    <row r="33" spans="1:9" ht="24" customHeight="1">
      <c r="A33" s="104">
        <f t="shared" si="3"/>
        <v>22</v>
      </c>
      <c r="B33" s="111" t="s">
        <v>99</v>
      </c>
      <c r="C33" s="112" t="s">
        <v>100</v>
      </c>
      <c r="D33" s="17">
        <v>12.5</v>
      </c>
      <c r="E33" s="18">
        <v>2.5</v>
      </c>
      <c r="F33" s="7">
        <f t="shared" si="1"/>
        <v>15</v>
      </c>
      <c r="G33" s="7"/>
      <c r="H33" s="47">
        <f t="shared" si="2"/>
      </c>
      <c r="I33" s="117">
        <f t="shared" si="0"/>
        <v>15</v>
      </c>
    </row>
    <row r="34" spans="1:9" ht="24" customHeight="1">
      <c r="A34" s="104">
        <f t="shared" si="3"/>
        <v>23</v>
      </c>
      <c r="B34" s="111" t="s">
        <v>101</v>
      </c>
      <c r="C34" s="112" t="s">
        <v>102</v>
      </c>
      <c r="D34" s="17">
        <v>14.5</v>
      </c>
      <c r="E34" s="18">
        <v>4.75</v>
      </c>
      <c r="F34" s="7">
        <f t="shared" si="1"/>
        <v>19.25</v>
      </c>
      <c r="G34" s="7"/>
      <c r="H34" s="47">
        <f t="shared" si="2"/>
      </c>
      <c r="I34" s="117">
        <f t="shared" si="0"/>
        <v>19.25</v>
      </c>
    </row>
    <row r="35" spans="1:9" ht="24" customHeight="1">
      <c r="A35" s="104">
        <f t="shared" si="3"/>
        <v>24</v>
      </c>
      <c r="B35" s="111" t="s">
        <v>53</v>
      </c>
      <c r="C35" s="112" t="s">
        <v>103</v>
      </c>
      <c r="D35" s="17">
        <v>14</v>
      </c>
      <c r="E35" s="18">
        <v>6</v>
      </c>
      <c r="F35" s="7">
        <f t="shared" si="1"/>
        <v>20</v>
      </c>
      <c r="G35" s="7"/>
      <c r="H35" s="47">
        <f t="shared" si="2"/>
      </c>
      <c r="I35" s="117">
        <f t="shared" si="0"/>
        <v>20</v>
      </c>
    </row>
    <row r="36" spans="1:9" ht="24" customHeight="1">
      <c r="A36" s="104">
        <f t="shared" si="3"/>
        <v>25</v>
      </c>
      <c r="B36" s="111" t="s">
        <v>104</v>
      </c>
      <c r="C36" s="112" t="s">
        <v>105</v>
      </c>
      <c r="D36" s="17">
        <v>14</v>
      </c>
      <c r="E36" s="18">
        <v>6.75</v>
      </c>
      <c r="F36" s="7">
        <f t="shared" si="1"/>
        <v>20.75</v>
      </c>
      <c r="G36" s="7"/>
      <c r="H36" s="47">
        <f t="shared" si="2"/>
      </c>
      <c r="I36" s="117">
        <f t="shared" si="0"/>
        <v>20.75</v>
      </c>
    </row>
    <row r="37" spans="1:9" ht="24" customHeight="1">
      <c r="A37" s="104">
        <f t="shared" si="3"/>
        <v>26</v>
      </c>
      <c r="B37" s="111" t="s">
        <v>106</v>
      </c>
      <c r="C37" s="112" t="s">
        <v>45</v>
      </c>
      <c r="D37" s="17">
        <v>16.5</v>
      </c>
      <c r="E37" s="18">
        <v>11.5</v>
      </c>
      <c r="F37" s="7">
        <f t="shared" si="1"/>
        <v>28</v>
      </c>
      <c r="G37" s="19"/>
      <c r="H37" s="47">
        <f t="shared" si="2"/>
      </c>
      <c r="I37" s="117">
        <f t="shared" si="0"/>
        <v>28</v>
      </c>
    </row>
    <row r="38" spans="1:9" ht="24" customHeight="1">
      <c r="A38" s="104">
        <f t="shared" si="3"/>
        <v>27</v>
      </c>
      <c r="B38" s="111" t="s">
        <v>107</v>
      </c>
      <c r="C38" s="112" t="s">
        <v>49</v>
      </c>
      <c r="D38" s="24">
        <v>14.5</v>
      </c>
      <c r="E38" s="25">
        <v>5</v>
      </c>
      <c r="F38" s="7">
        <f t="shared" si="1"/>
        <v>19.5</v>
      </c>
      <c r="G38" s="19"/>
      <c r="H38" s="47">
        <f t="shared" si="2"/>
      </c>
      <c r="I38" s="117">
        <f t="shared" si="0"/>
        <v>19.5</v>
      </c>
    </row>
    <row r="39" spans="1:9" ht="24" customHeight="1">
      <c r="A39" s="104">
        <f t="shared" si="3"/>
        <v>28</v>
      </c>
      <c r="B39" s="111" t="s">
        <v>108</v>
      </c>
      <c r="C39" s="112" t="s">
        <v>45</v>
      </c>
      <c r="D39" s="24">
        <v>13</v>
      </c>
      <c r="E39" s="25">
        <v>7.25</v>
      </c>
      <c r="F39" s="7">
        <f t="shared" si="1"/>
        <v>20.25</v>
      </c>
      <c r="G39" s="19"/>
      <c r="H39" s="47">
        <f t="shared" si="2"/>
      </c>
      <c r="I39" s="117">
        <f t="shared" si="0"/>
        <v>20.25</v>
      </c>
    </row>
    <row r="40" spans="1:9" ht="24" customHeight="1">
      <c r="A40" s="104">
        <f t="shared" si="3"/>
        <v>29</v>
      </c>
      <c r="B40" s="111" t="s">
        <v>109</v>
      </c>
      <c r="C40" s="112" t="s">
        <v>110</v>
      </c>
      <c r="D40" s="24">
        <v>16.5</v>
      </c>
      <c r="E40" s="25">
        <v>3.5</v>
      </c>
      <c r="F40" s="7">
        <f t="shared" si="1"/>
        <v>20</v>
      </c>
      <c r="G40" s="19"/>
      <c r="H40" s="47">
        <f t="shared" si="2"/>
      </c>
      <c r="I40" s="117">
        <f t="shared" si="0"/>
        <v>20</v>
      </c>
    </row>
    <row r="41" spans="1:9" ht="24" customHeight="1">
      <c r="A41" s="104">
        <f t="shared" si="3"/>
        <v>30</v>
      </c>
      <c r="B41" s="111" t="s">
        <v>111</v>
      </c>
      <c r="C41" s="112" t="s">
        <v>42</v>
      </c>
      <c r="D41" s="24">
        <v>15</v>
      </c>
      <c r="E41" s="25">
        <v>5.75</v>
      </c>
      <c r="F41" s="7">
        <f t="shared" si="1"/>
        <v>20.75</v>
      </c>
      <c r="G41" s="19"/>
      <c r="H41" s="47">
        <f t="shared" si="2"/>
      </c>
      <c r="I41" s="117">
        <f t="shared" si="0"/>
        <v>20.75</v>
      </c>
    </row>
    <row r="42" spans="1:9" ht="24" customHeight="1">
      <c r="A42" s="104">
        <f t="shared" si="3"/>
        <v>31</v>
      </c>
      <c r="B42" s="111" t="s">
        <v>112</v>
      </c>
      <c r="C42" s="112" t="s">
        <v>57</v>
      </c>
      <c r="D42" s="24">
        <v>14.5</v>
      </c>
      <c r="E42" s="25">
        <v>6.75</v>
      </c>
      <c r="F42" s="7">
        <f t="shared" si="1"/>
        <v>21.25</v>
      </c>
      <c r="G42" s="19"/>
      <c r="H42" s="47">
        <f t="shared" si="2"/>
      </c>
      <c r="I42" s="117">
        <f t="shared" si="0"/>
        <v>21.25</v>
      </c>
    </row>
    <row r="43" spans="1:9" ht="24" customHeight="1">
      <c r="A43" s="104">
        <f t="shared" si="3"/>
        <v>32</v>
      </c>
      <c r="B43" s="111" t="s">
        <v>113</v>
      </c>
      <c r="C43" s="112" t="s">
        <v>114</v>
      </c>
      <c r="D43" s="20">
        <v>15</v>
      </c>
      <c r="E43" s="19">
        <v>2.75</v>
      </c>
      <c r="F43" s="7">
        <f t="shared" si="1"/>
        <v>17.75</v>
      </c>
      <c r="G43" s="27"/>
      <c r="H43" s="47">
        <f t="shared" si="2"/>
      </c>
      <c r="I43" s="117">
        <v>19.5</v>
      </c>
    </row>
    <row r="44" spans="1:9" ht="24" customHeight="1" thickBot="1">
      <c r="A44" s="108">
        <f t="shared" si="3"/>
        <v>33</v>
      </c>
      <c r="B44" s="114" t="s">
        <v>115</v>
      </c>
      <c r="C44" s="115" t="s">
        <v>50</v>
      </c>
      <c r="D44" s="50">
        <v>14.5</v>
      </c>
      <c r="E44" s="44">
        <v>7.5</v>
      </c>
      <c r="F44" s="38">
        <f t="shared" si="1"/>
        <v>22</v>
      </c>
      <c r="G44" s="91"/>
      <c r="H44" s="48">
        <f t="shared" si="2"/>
      </c>
      <c r="I44" s="118">
        <f t="shared" si="0"/>
        <v>22</v>
      </c>
    </row>
    <row r="45" spans="1:9" ht="6" customHeight="1" thickBot="1">
      <c r="A45" s="5"/>
      <c r="B45" s="5"/>
      <c r="C45" s="9"/>
      <c r="D45" s="1"/>
      <c r="E45" s="1"/>
      <c r="F45" s="1"/>
      <c r="G45" s="6"/>
      <c r="H45" s="3"/>
      <c r="I45" s="1"/>
    </row>
    <row r="46" spans="1:9" ht="23.25" customHeight="1" thickBot="1">
      <c r="A46" s="5"/>
      <c r="B46" s="5"/>
      <c r="C46" s="156" t="s">
        <v>243</v>
      </c>
      <c r="D46" s="157"/>
      <c r="E46" s="157"/>
      <c r="F46" s="157"/>
      <c r="G46" s="157"/>
      <c r="H46" s="158"/>
      <c r="I46" s="1"/>
    </row>
    <row r="47" spans="1:9" ht="9" customHeight="1">
      <c r="A47" s="5"/>
      <c r="B47" s="5"/>
      <c r="C47" s="9"/>
      <c r="D47" s="1"/>
      <c r="E47" s="1"/>
      <c r="F47" s="1"/>
      <c r="G47" s="6"/>
      <c r="H47" s="3"/>
      <c r="I47" s="1"/>
    </row>
    <row r="48" spans="1:9" ht="19.5">
      <c r="A48" s="162" t="s">
        <v>2</v>
      </c>
      <c r="B48" s="162"/>
      <c r="C48" s="162"/>
      <c r="D48" s="162"/>
      <c r="E48" s="12"/>
      <c r="F48" s="12"/>
      <c r="G48" s="162" t="s">
        <v>15</v>
      </c>
      <c r="H48" s="162"/>
      <c r="I48" s="162"/>
    </row>
    <row r="49" spans="1:9" ht="19.5">
      <c r="A49" s="162" t="s">
        <v>3</v>
      </c>
      <c r="B49" s="162"/>
      <c r="C49" s="162"/>
      <c r="D49" s="162"/>
      <c r="E49" s="12"/>
      <c r="F49" s="12"/>
      <c r="G49" s="162" t="s">
        <v>4</v>
      </c>
      <c r="H49" s="162"/>
      <c r="I49" s="162"/>
    </row>
    <row r="50" ht="21.75" thickBot="1">
      <c r="C50" s="8"/>
    </row>
    <row r="51" spans="3:8" ht="25.5" thickBot="1">
      <c r="C51" s="163" t="s">
        <v>238</v>
      </c>
      <c r="D51" s="164"/>
      <c r="E51" s="164"/>
      <c r="F51" s="164"/>
      <c r="G51" s="164"/>
      <c r="H51" s="165"/>
    </row>
    <row r="52" ht="17.25" thickBot="1"/>
    <row r="53" spans="4:9" ht="21" thickBot="1">
      <c r="D53" s="166" t="s">
        <v>35</v>
      </c>
      <c r="E53" s="167"/>
      <c r="F53" s="167"/>
      <c r="G53" s="168"/>
      <c r="I53" s="11"/>
    </row>
    <row r="54" spans="4:6" ht="21.75" thickBot="1">
      <c r="D54" s="10"/>
      <c r="E54" s="10"/>
      <c r="F54" s="10"/>
    </row>
    <row r="55" spans="3:8" ht="21.75" thickBot="1">
      <c r="C55" s="156" t="s">
        <v>242</v>
      </c>
      <c r="D55" s="157"/>
      <c r="E55" s="157"/>
      <c r="F55" s="157"/>
      <c r="G55" s="157"/>
      <c r="H55" s="158"/>
    </row>
    <row r="56" spans="3:8" ht="21.75" thickBot="1">
      <c r="C56" s="34"/>
      <c r="D56" s="159" t="s">
        <v>24</v>
      </c>
      <c r="E56" s="160"/>
      <c r="F56" s="161"/>
      <c r="G56" s="34"/>
      <c r="H56" s="34"/>
    </row>
    <row r="57" ht="17.25" thickBot="1"/>
    <row r="58" spans="1:9" ht="62.25" thickBot="1">
      <c r="A58" s="103" t="s">
        <v>20</v>
      </c>
      <c r="B58" s="92" t="s">
        <v>37</v>
      </c>
      <c r="C58" s="30" t="s">
        <v>36</v>
      </c>
      <c r="D58" s="31" t="s">
        <v>5</v>
      </c>
      <c r="E58" s="31" t="s">
        <v>6</v>
      </c>
      <c r="F58" s="31" t="s">
        <v>22</v>
      </c>
      <c r="G58" s="31" t="s">
        <v>7</v>
      </c>
      <c r="H58" s="32" t="s">
        <v>23</v>
      </c>
      <c r="I58" s="33" t="s">
        <v>1</v>
      </c>
    </row>
    <row r="59" spans="1:9" ht="19.5">
      <c r="A59" s="96">
        <v>1</v>
      </c>
      <c r="B59" s="109" t="s">
        <v>39</v>
      </c>
      <c r="C59" s="110" t="s">
        <v>116</v>
      </c>
      <c r="D59" s="93">
        <v>13.5</v>
      </c>
      <c r="E59" s="14">
        <v>12.5</v>
      </c>
      <c r="F59" s="14">
        <f aca="true" t="shared" si="4" ref="F59:F91">2*(D59+E59)/2</f>
        <v>26</v>
      </c>
      <c r="G59" s="14"/>
      <c r="H59" s="14">
        <f aca="true" t="shared" si="5" ref="H59:H91">IF(G59="","",2*(D59+G59)/2)</f>
      </c>
      <c r="I59" s="42">
        <f aca="true" t="shared" si="6" ref="I59:I91">IF(H59="",F59,IF(H59&gt;F59,H59,F59))</f>
        <v>26</v>
      </c>
    </row>
    <row r="60" spans="1:9" ht="19.5">
      <c r="A60" s="97">
        <f>A59+1</f>
        <v>2</v>
      </c>
      <c r="B60" s="111" t="s">
        <v>117</v>
      </c>
      <c r="C60" s="112" t="s">
        <v>118</v>
      </c>
      <c r="D60" s="94">
        <v>14.5</v>
      </c>
      <c r="E60" s="19">
        <v>5.5</v>
      </c>
      <c r="F60" s="19">
        <f t="shared" si="4"/>
        <v>20</v>
      </c>
      <c r="G60" s="19"/>
      <c r="H60" s="19">
        <f t="shared" si="5"/>
      </c>
      <c r="I60" s="43">
        <f t="shared" si="6"/>
        <v>20</v>
      </c>
    </row>
    <row r="61" spans="1:9" ht="19.5">
      <c r="A61" s="97">
        <f aca="true" t="shared" si="7" ref="A61:A91">A60+1</f>
        <v>3</v>
      </c>
      <c r="B61" s="111" t="s">
        <v>119</v>
      </c>
      <c r="C61" s="112" t="s">
        <v>120</v>
      </c>
      <c r="D61" s="94">
        <v>12.5</v>
      </c>
      <c r="E61" s="19">
        <v>8</v>
      </c>
      <c r="F61" s="19">
        <f t="shared" si="4"/>
        <v>20.5</v>
      </c>
      <c r="G61" s="19"/>
      <c r="H61" s="19">
        <f t="shared" si="5"/>
      </c>
      <c r="I61" s="43">
        <f t="shared" si="6"/>
        <v>20.5</v>
      </c>
    </row>
    <row r="62" spans="1:9" ht="19.5">
      <c r="A62" s="98">
        <f t="shared" si="7"/>
        <v>4</v>
      </c>
      <c r="B62" s="111" t="s">
        <v>121</v>
      </c>
      <c r="C62" s="112" t="s">
        <v>122</v>
      </c>
      <c r="D62" s="94">
        <v>14.5</v>
      </c>
      <c r="E62" s="19"/>
      <c r="F62" s="19">
        <f t="shared" si="4"/>
        <v>14.5</v>
      </c>
      <c r="G62" s="19"/>
      <c r="H62" s="19">
        <f t="shared" si="5"/>
      </c>
      <c r="I62" s="43">
        <f t="shared" si="6"/>
        <v>14.5</v>
      </c>
    </row>
    <row r="63" spans="1:9" ht="19.5">
      <c r="A63" s="99">
        <f t="shared" si="7"/>
        <v>5</v>
      </c>
      <c r="B63" s="111" t="s">
        <v>123</v>
      </c>
      <c r="C63" s="112" t="s">
        <v>124</v>
      </c>
      <c r="D63" s="94">
        <v>13</v>
      </c>
      <c r="E63" s="19">
        <v>8</v>
      </c>
      <c r="F63" s="19">
        <f t="shared" si="4"/>
        <v>21</v>
      </c>
      <c r="G63" s="19"/>
      <c r="H63" s="19">
        <f t="shared" si="5"/>
      </c>
      <c r="I63" s="43">
        <f t="shared" si="6"/>
        <v>21</v>
      </c>
    </row>
    <row r="64" spans="1:9" ht="19.5">
      <c r="A64" s="97">
        <f t="shared" si="7"/>
        <v>6</v>
      </c>
      <c r="B64" s="111" t="s">
        <v>125</v>
      </c>
      <c r="C64" s="112" t="s">
        <v>126</v>
      </c>
      <c r="D64" s="94">
        <v>11</v>
      </c>
      <c r="E64" s="19">
        <v>4.5</v>
      </c>
      <c r="F64" s="19">
        <f t="shared" si="4"/>
        <v>15.5</v>
      </c>
      <c r="G64" s="19"/>
      <c r="H64" s="19">
        <f t="shared" si="5"/>
      </c>
      <c r="I64" s="43">
        <f t="shared" si="6"/>
        <v>15.5</v>
      </c>
    </row>
    <row r="65" spans="1:9" ht="19.5">
      <c r="A65" s="98">
        <f t="shared" si="7"/>
        <v>7</v>
      </c>
      <c r="B65" s="111" t="s">
        <v>127</v>
      </c>
      <c r="C65" s="112" t="s">
        <v>128</v>
      </c>
      <c r="D65" s="94">
        <v>16</v>
      </c>
      <c r="E65" s="19">
        <v>5.5</v>
      </c>
      <c r="F65" s="19">
        <f t="shared" si="4"/>
        <v>21.5</v>
      </c>
      <c r="G65" s="19"/>
      <c r="H65" s="19">
        <f t="shared" si="5"/>
      </c>
      <c r="I65" s="43">
        <f t="shared" si="6"/>
        <v>21.5</v>
      </c>
    </row>
    <row r="66" spans="1:9" ht="19.5">
      <c r="A66" s="99">
        <f t="shared" si="7"/>
        <v>8</v>
      </c>
      <c r="B66" s="111" t="s">
        <v>129</v>
      </c>
      <c r="C66" s="112" t="s">
        <v>130</v>
      </c>
      <c r="D66" s="94">
        <v>12.5</v>
      </c>
      <c r="E66" s="19">
        <v>5.25</v>
      </c>
      <c r="F66" s="19">
        <f t="shared" si="4"/>
        <v>17.75</v>
      </c>
      <c r="G66" s="19"/>
      <c r="H66" s="19">
        <f t="shared" si="5"/>
      </c>
      <c r="I66" s="43">
        <f t="shared" si="6"/>
        <v>17.75</v>
      </c>
    </row>
    <row r="67" spans="1:9" ht="19.5">
      <c r="A67" s="97">
        <f t="shared" si="7"/>
        <v>9</v>
      </c>
      <c r="B67" s="111" t="s">
        <v>131</v>
      </c>
      <c r="C67" s="112" t="s">
        <v>132</v>
      </c>
      <c r="D67" s="94">
        <v>15.5</v>
      </c>
      <c r="E67" s="19">
        <v>7.5</v>
      </c>
      <c r="F67" s="19">
        <f t="shared" si="4"/>
        <v>23</v>
      </c>
      <c r="G67" s="19"/>
      <c r="H67" s="19">
        <f t="shared" si="5"/>
      </c>
      <c r="I67" s="43">
        <f t="shared" si="6"/>
        <v>23</v>
      </c>
    </row>
    <row r="68" spans="1:9" ht="19.5">
      <c r="A68" s="97">
        <f t="shared" si="7"/>
        <v>10</v>
      </c>
      <c r="B68" s="111" t="s">
        <v>133</v>
      </c>
      <c r="C68" s="112" t="s">
        <v>134</v>
      </c>
      <c r="D68" s="94">
        <v>14.5</v>
      </c>
      <c r="E68" s="19">
        <v>8.5</v>
      </c>
      <c r="F68" s="19">
        <f t="shared" si="4"/>
        <v>23</v>
      </c>
      <c r="G68" s="19"/>
      <c r="H68" s="19">
        <f t="shared" si="5"/>
      </c>
      <c r="I68" s="43">
        <f t="shared" si="6"/>
        <v>23</v>
      </c>
    </row>
    <row r="69" spans="1:9" ht="19.5">
      <c r="A69" s="97">
        <f t="shared" si="7"/>
        <v>11</v>
      </c>
      <c r="B69" s="111" t="s">
        <v>135</v>
      </c>
      <c r="C69" s="112" t="s">
        <v>136</v>
      </c>
      <c r="D69" s="94">
        <v>14</v>
      </c>
      <c r="E69" s="19">
        <v>4</v>
      </c>
      <c r="F69" s="19">
        <f t="shared" si="4"/>
        <v>18</v>
      </c>
      <c r="G69" s="19"/>
      <c r="H69" s="19">
        <f t="shared" si="5"/>
      </c>
      <c r="I69" s="43">
        <f t="shared" si="6"/>
        <v>18</v>
      </c>
    </row>
    <row r="70" spans="1:9" ht="19.5">
      <c r="A70" s="97">
        <f t="shared" si="7"/>
        <v>12</v>
      </c>
      <c r="B70" s="111" t="s">
        <v>137</v>
      </c>
      <c r="C70" s="112" t="s">
        <v>138</v>
      </c>
      <c r="D70" s="94">
        <v>14</v>
      </c>
      <c r="E70" s="19">
        <v>1.5</v>
      </c>
      <c r="F70" s="19">
        <f t="shared" si="4"/>
        <v>15.5</v>
      </c>
      <c r="G70" s="19"/>
      <c r="H70" s="19">
        <f t="shared" si="5"/>
      </c>
      <c r="I70" s="43">
        <f t="shared" si="6"/>
        <v>15.5</v>
      </c>
    </row>
    <row r="71" spans="1:9" ht="19.5">
      <c r="A71" s="97">
        <f t="shared" si="7"/>
        <v>13</v>
      </c>
      <c r="B71" s="111" t="s">
        <v>139</v>
      </c>
      <c r="C71" s="112" t="s">
        <v>140</v>
      </c>
      <c r="D71" s="94">
        <v>13.5</v>
      </c>
      <c r="E71" s="19">
        <v>4</v>
      </c>
      <c r="F71" s="19">
        <f t="shared" si="4"/>
        <v>17.5</v>
      </c>
      <c r="G71" s="19"/>
      <c r="H71" s="19">
        <f t="shared" si="5"/>
      </c>
      <c r="I71" s="43">
        <f t="shared" si="6"/>
        <v>17.5</v>
      </c>
    </row>
    <row r="72" spans="1:9" ht="19.5">
      <c r="A72" s="97">
        <f t="shared" si="7"/>
        <v>14</v>
      </c>
      <c r="B72" s="111" t="s">
        <v>141</v>
      </c>
      <c r="C72" s="112" t="s">
        <v>47</v>
      </c>
      <c r="D72" s="94">
        <v>15.5</v>
      </c>
      <c r="E72" s="19">
        <v>13</v>
      </c>
      <c r="F72" s="19">
        <f t="shared" si="4"/>
        <v>28.5</v>
      </c>
      <c r="G72" s="19"/>
      <c r="H72" s="19">
        <f t="shared" si="5"/>
      </c>
      <c r="I72" s="43">
        <f t="shared" si="6"/>
        <v>28.5</v>
      </c>
    </row>
    <row r="73" spans="1:9" ht="19.5">
      <c r="A73" s="97">
        <f t="shared" si="7"/>
        <v>15</v>
      </c>
      <c r="B73" s="111" t="s">
        <v>142</v>
      </c>
      <c r="C73" s="112" t="s">
        <v>44</v>
      </c>
      <c r="D73" s="94">
        <v>16</v>
      </c>
      <c r="E73" s="19">
        <v>15.75</v>
      </c>
      <c r="F73" s="19">
        <f t="shared" si="4"/>
        <v>31.75</v>
      </c>
      <c r="G73" s="19"/>
      <c r="H73" s="19">
        <f t="shared" si="5"/>
      </c>
      <c r="I73" s="43">
        <f t="shared" si="6"/>
        <v>31.75</v>
      </c>
    </row>
    <row r="74" spans="1:9" ht="19.5">
      <c r="A74" s="97">
        <f t="shared" si="7"/>
        <v>16</v>
      </c>
      <c r="B74" s="111" t="s">
        <v>143</v>
      </c>
      <c r="C74" s="112" t="s">
        <v>64</v>
      </c>
      <c r="D74" s="94">
        <v>13.5</v>
      </c>
      <c r="E74" s="19">
        <v>5</v>
      </c>
      <c r="F74" s="19">
        <f t="shared" si="4"/>
        <v>18.5</v>
      </c>
      <c r="G74" s="19"/>
      <c r="H74" s="19">
        <f t="shared" si="5"/>
      </c>
      <c r="I74" s="43">
        <f t="shared" si="6"/>
        <v>18.5</v>
      </c>
    </row>
    <row r="75" spans="1:9" ht="19.5">
      <c r="A75" s="97">
        <f t="shared" si="7"/>
        <v>17</v>
      </c>
      <c r="B75" s="111" t="s">
        <v>144</v>
      </c>
      <c r="C75" s="112" t="s">
        <v>145</v>
      </c>
      <c r="D75" s="94">
        <v>13</v>
      </c>
      <c r="E75" s="19">
        <v>2</v>
      </c>
      <c r="F75" s="19">
        <f t="shared" si="4"/>
        <v>15</v>
      </c>
      <c r="G75" s="19"/>
      <c r="H75" s="19">
        <f t="shared" si="5"/>
      </c>
      <c r="I75" s="43">
        <f t="shared" si="6"/>
        <v>15</v>
      </c>
    </row>
    <row r="76" spans="1:9" ht="19.5">
      <c r="A76" s="97">
        <f t="shared" si="7"/>
        <v>18</v>
      </c>
      <c r="B76" s="111" t="s">
        <v>46</v>
      </c>
      <c r="C76" s="112" t="s">
        <v>103</v>
      </c>
      <c r="D76" s="94">
        <v>15.5</v>
      </c>
      <c r="E76" s="19">
        <v>2.5</v>
      </c>
      <c r="F76" s="19">
        <f t="shared" si="4"/>
        <v>18</v>
      </c>
      <c r="G76" s="19"/>
      <c r="H76" s="19">
        <f t="shared" si="5"/>
      </c>
      <c r="I76" s="43">
        <f t="shared" si="6"/>
        <v>18</v>
      </c>
    </row>
    <row r="77" spans="1:9" ht="19.5">
      <c r="A77" s="97">
        <f t="shared" si="7"/>
        <v>19</v>
      </c>
      <c r="B77" s="111" t="s">
        <v>146</v>
      </c>
      <c r="C77" s="112" t="s">
        <v>147</v>
      </c>
      <c r="D77" s="94">
        <v>13.5</v>
      </c>
      <c r="E77" s="19">
        <v>11.5</v>
      </c>
      <c r="F77" s="19">
        <f t="shared" si="4"/>
        <v>25</v>
      </c>
      <c r="G77" s="19"/>
      <c r="H77" s="19">
        <f t="shared" si="5"/>
      </c>
      <c r="I77" s="43">
        <f t="shared" si="6"/>
        <v>25</v>
      </c>
    </row>
    <row r="78" spans="1:9" ht="19.5">
      <c r="A78" s="97">
        <f t="shared" si="7"/>
        <v>20</v>
      </c>
      <c r="B78" s="111" t="s">
        <v>148</v>
      </c>
      <c r="C78" s="112" t="s">
        <v>149</v>
      </c>
      <c r="D78" s="94" t="s">
        <v>272</v>
      </c>
      <c r="E78" s="19" t="s">
        <v>272</v>
      </c>
      <c r="F78" s="19" t="e">
        <f t="shared" si="4"/>
        <v>#VALUE!</v>
      </c>
      <c r="G78" s="19"/>
      <c r="H78" s="19">
        <f t="shared" si="5"/>
      </c>
      <c r="I78" s="43" t="e">
        <f t="shared" si="6"/>
        <v>#VALUE!</v>
      </c>
    </row>
    <row r="79" spans="1:9" ht="19.5">
      <c r="A79" s="97">
        <f t="shared" si="7"/>
        <v>21</v>
      </c>
      <c r="B79" s="111" t="s">
        <v>150</v>
      </c>
      <c r="C79" s="112" t="s">
        <v>151</v>
      </c>
      <c r="D79" s="94">
        <v>13</v>
      </c>
      <c r="E79" s="19">
        <v>3</v>
      </c>
      <c r="F79" s="19">
        <f t="shared" si="4"/>
        <v>16</v>
      </c>
      <c r="G79" s="7"/>
      <c r="H79" s="19">
        <f t="shared" si="5"/>
      </c>
      <c r="I79" s="43">
        <f t="shared" si="6"/>
        <v>16</v>
      </c>
    </row>
    <row r="80" spans="1:9" ht="19.5">
      <c r="A80" s="97">
        <f t="shared" si="7"/>
        <v>22</v>
      </c>
      <c r="B80" s="111" t="s">
        <v>152</v>
      </c>
      <c r="C80" s="112" t="s">
        <v>153</v>
      </c>
      <c r="D80" s="94">
        <v>12.5</v>
      </c>
      <c r="E80" s="19">
        <v>9</v>
      </c>
      <c r="F80" s="19">
        <f t="shared" si="4"/>
        <v>21.5</v>
      </c>
      <c r="G80" s="7"/>
      <c r="H80" s="19">
        <f t="shared" si="5"/>
      </c>
      <c r="I80" s="43">
        <f t="shared" si="6"/>
        <v>21.5</v>
      </c>
    </row>
    <row r="81" spans="1:9" ht="19.5">
      <c r="A81" s="97">
        <f t="shared" si="7"/>
        <v>23</v>
      </c>
      <c r="B81" s="111" t="s">
        <v>154</v>
      </c>
      <c r="C81" s="112" t="s">
        <v>155</v>
      </c>
      <c r="D81" s="94">
        <v>16</v>
      </c>
      <c r="E81" s="19">
        <v>5</v>
      </c>
      <c r="F81" s="19">
        <f t="shared" si="4"/>
        <v>21</v>
      </c>
      <c r="G81" s="7"/>
      <c r="H81" s="19">
        <f t="shared" si="5"/>
      </c>
      <c r="I81" s="13">
        <f t="shared" si="6"/>
        <v>21</v>
      </c>
    </row>
    <row r="82" spans="1:9" ht="19.5">
      <c r="A82" s="97">
        <f t="shared" si="7"/>
        <v>24</v>
      </c>
      <c r="B82" s="111" t="s">
        <v>156</v>
      </c>
      <c r="C82" s="112" t="s">
        <v>157</v>
      </c>
      <c r="D82" s="94">
        <v>16.5</v>
      </c>
      <c r="E82" s="19">
        <v>4.75</v>
      </c>
      <c r="F82" s="19">
        <f t="shared" si="4"/>
        <v>21.25</v>
      </c>
      <c r="G82" s="7"/>
      <c r="H82" s="19">
        <f t="shared" si="5"/>
      </c>
      <c r="I82" s="13">
        <f t="shared" si="6"/>
        <v>21.25</v>
      </c>
    </row>
    <row r="83" spans="1:9" ht="19.5">
      <c r="A83" s="97">
        <f t="shared" si="7"/>
        <v>25</v>
      </c>
      <c r="B83" s="111" t="s">
        <v>158</v>
      </c>
      <c r="C83" s="112" t="s">
        <v>159</v>
      </c>
      <c r="D83" s="94">
        <v>13.5</v>
      </c>
      <c r="E83" s="19">
        <v>3</v>
      </c>
      <c r="F83" s="19">
        <f t="shared" si="4"/>
        <v>16.5</v>
      </c>
      <c r="G83" s="7"/>
      <c r="H83" s="19">
        <f t="shared" si="5"/>
      </c>
      <c r="I83" s="13">
        <f t="shared" si="6"/>
        <v>16.5</v>
      </c>
    </row>
    <row r="84" spans="1:9" ht="19.5">
      <c r="A84" s="97">
        <f t="shared" si="7"/>
        <v>26</v>
      </c>
      <c r="B84" s="111" t="s">
        <v>160</v>
      </c>
      <c r="C84" s="112" t="s">
        <v>161</v>
      </c>
      <c r="D84" s="94">
        <v>15</v>
      </c>
      <c r="E84" s="19">
        <v>5</v>
      </c>
      <c r="F84" s="19">
        <f t="shared" si="4"/>
        <v>20</v>
      </c>
      <c r="G84" s="7"/>
      <c r="H84" s="19">
        <f t="shared" si="5"/>
      </c>
      <c r="I84" s="13">
        <f t="shared" si="6"/>
        <v>20</v>
      </c>
    </row>
    <row r="85" spans="1:9" ht="19.5">
      <c r="A85" s="100">
        <f t="shared" si="7"/>
        <v>27</v>
      </c>
      <c r="B85" s="111" t="s">
        <v>162</v>
      </c>
      <c r="C85" s="112" t="s">
        <v>41</v>
      </c>
      <c r="D85" s="94">
        <v>13</v>
      </c>
      <c r="E85" s="19">
        <v>5</v>
      </c>
      <c r="F85" s="19">
        <f t="shared" si="4"/>
        <v>18</v>
      </c>
      <c r="G85" s="7"/>
      <c r="H85" s="47">
        <f t="shared" si="5"/>
      </c>
      <c r="I85" s="13">
        <f t="shared" si="6"/>
        <v>18</v>
      </c>
    </row>
    <row r="86" spans="1:9" ht="19.5">
      <c r="A86" s="100">
        <f t="shared" si="7"/>
        <v>28</v>
      </c>
      <c r="B86" s="111" t="s">
        <v>163</v>
      </c>
      <c r="C86" s="112" t="s">
        <v>164</v>
      </c>
      <c r="D86" s="94">
        <v>12.5</v>
      </c>
      <c r="E86" s="26">
        <v>4.5</v>
      </c>
      <c r="F86" s="19">
        <f t="shared" si="4"/>
        <v>17</v>
      </c>
      <c r="G86" s="7"/>
      <c r="H86" s="47">
        <f t="shared" si="5"/>
      </c>
      <c r="I86" s="13">
        <f t="shared" si="6"/>
        <v>17</v>
      </c>
    </row>
    <row r="87" spans="1:9" ht="19.5">
      <c r="A87" s="100">
        <f t="shared" si="7"/>
        <v>29</v>
      </c>
      <c r="B87" s="111" t="s">
        <v>165</v>
      </c>
      <c r="C87" s="112" t="s">
        <v>166</v>
      </c>
      <c r="D87" s="94">
        <v>12.5</v>
      </c>
      <c r="E87" s="26">
        <v>10</v>
      </c>
      <c r="F87" s="19">
        <f t="shared" si="4"/>
        <v>22.5</v>
      </c>
      <c r="G87" s="7"/>
      <c r="H87" s="47">
        <f t="shared" si="5"/>
      </c>
      <c r="I87" s="13">
        <f t="shared" si="6"/>
        <v>22.5</v>
      </c>
    </row>
    <row r="88" spans="1:9" ht="19.5">
      <c r="A88" s="100">
        <f t="shared" si="7"/>
        <v>30</v>
      </c>
      <c r="B88" s="111" t="s">
        <v>167</v>
      </c>
      <c r="C88" s="112" t="s">
        <v>168</v>
      </c>
      <c r="D88" s="94">
        <v>12.5</v>
      </c>
      <c r="E88" s="25">
        <v>6</v>
      </c>
      <c r="F88" s="19">
        <f t="shared" si="4"/>
        <v>18.5</v>
      </c>
      <c r="G88" s="7"/>
      <c r="H88" s="47">
        <f t="shared" si="5"/>
      </c>
      <c r="I88" s="13">
        <f t="shared" si="6"/>
        <v>18.5</v>
      </c>
    </row>
    <row r="89" spans="1:9" ht="19.5">
      <c r="A89" s="100">
        <f t="shared" si="7"/>
        <v>31</v>
      </c>
      <c r="B89" s="111" t="s">
        <v>169</v>
      </c>
      <c r="C89" s="112" t="s">
        <v>170</v>
      </c>
      <c r="D89" s="94" t="s">
        <v>272</v>
      </c>
      <c r="E89" s="19" t="s">
        <v>272</v>
      </c>
      <c r="F89" s="7" t="e">
        <f t="shared" si="4"/>
        <v>#VALUE!</v>
      </c>
      <c r="G89" s="7"/>
      <c r="H89" s="47">
        <f t="shared" si="5"/>
      </c>
      <c r="I89" s="13" t="e">
        <f t="shared" si="6"/>
        <v>#VALUE!</v>
      </c>
    </row>
    <row r="90" spans="1:9" ht="19.5">
      <c r="A90" s="101">
        <f t="shared" si="7"/>
        <v>32</v>
      </c>
      <c r="B90" s="111" t="s">
        <v>171</v>
      </c>
      <c r="C90" s="112" t="s">
        <v>59</v>
      </c>
      <c r="D90" s="94">
        <v>13.5</v>
      </c>
      <c r="E90" s="26">
        <v>5.5</v>
      </c>
      <c r="F90" s="7">
        <f t="shared" si="4"/>
        <v>19</v>
      </c>
      <c r="G90" s="26"/>
      <c r="H90" s="47">
        <f t="shared" si="5"/>
      </c>
      <c r="I90" s="13">
        <f t="shared" si="6"/>
        <v>19</v>
      </c>
    </row>
    <row r="91" spans="1:9" ht="20.25" thickBot="1">
      <c r="A91" s="102">
        <f t="shared" si="7"/>
        <v>33</v>
      </c>
      <c r="B91" s="114" t="s">
        <v>172</v>
      </c>
      <c r="C91" s="115" t="s">
        <v>173</v>
      </c>
      <c r="D91" s="95">
        <v>14</v>
      </c>
      <c r="E91" s="44">
        <v>4.5</v>
      </c>
      <c r="F91" s="38">
        <f t="shared" si="4"/>
        <v>18.5</v>
      </c>
      <c r="G91" s="44"/>
      <c r="H91" s="48">
        <f t="shared" si="5"/>
      </c>
      <c r="I91" s="40">
        <f t="shared" si="6"/>
        <v>18.5</v>
      </c>
    </row>
    <row r="92" spans="1:9" ht="21" thickBot="1">
      <c r="A92" s="5"/>
      <c r="B92" s="5"/>
      <c r="C92" s="9"/>
      <c r="D92" s="1"/>
      <c r="E92" s="1"/>
      <c r="F92" s="1"/>
      <c r="G92" s="6"/>
      <c r="H92" s="3"/>
      <c r="I92" s="1"/>
    </row>
    <row r="93" spans="1:9" ht="22.5" thickBot="1">
      <c r="A93" s="5"/>
      <c r="B93" s="5"/>
      <c r="C93" s="156" t="s">
        <v>243</v>
      </c>
      <c r="D93" s="157"/>
      <c r="E93" s="157"/>
      <c r="F93" s="157"/>
      <c r="G93" s="157"/>
      <c r="H93" s="158"/>
      <c r="I93" s="1"/>
    </row>
    <row r="94" spans="1:9" ht="19.5">
      <c r="A94" s="162" t="s">
        <v>2</v>
      </c>
      <c r="B94" s="162"/>
      <c r="C94" s="162"/>
      <c r="D94" s="162"/>
      <c r="E94" s="12"/>
      <c r="F94" s="12"/>
      <c r="G94" s="162" t="s">
        <v>15</v>
      </c>
      <c r="H94" s="162"/>
      <c r="I94" s="162"/>
    </row>
    <row r="95" spans="1:9" ht="19.5">
      <c r="A95" s="162" t="s">
        <v>3</v>
      </c>
      <c r="B95" s="162"/>
      <c r="C95" s="162"/>
      <c r="D95" s="162"/>
      <c r="E95" s="12"/>
      <c r="F95" s="12"/>
      <c r="G95" s="162" t="s">
        <v>4</v>
      </c>
      <c r="H95" s="162"/>
      <c r="I95" s="162"/>
    </row>
    <row r="96" ht="21.75" thickBot="1">
      <c r="C96" s="8"/>
    </row>
    <row r="97" spans="3:8" ht="25.5" thickBot="1">
      <c r="C97" s="163" t="s">
        <v>238</v>
      </c>
      <c r="D97" s="164"/>
      <c r="E97" s="164"/>
      <c r="F97" s="164"/>
      <c r="G97" s="164"/>
      <c r="H97" s="165"/>
    </row>
    <row r="98" ht="13.5" customHeight="1" thickBot="1"/>
    <row r="99" spans="4:9" ht="21" thickBot="1">
      <c r="D99" s="166" t="s">
        <v>35</v>
      </c>
      <c r="E99" s="167"/>
      <c r="F99" s="167"/>
      <c r="G99" s="168"/>
      <c r="I99" s="11"/>
    </row>
    <row r="100" spans="4:6" ht="12.75" customHeight="1" thickBot="1">
      <c r="D100" s="10"/>
      <c r="E100" s="10"/>
      <c r="F100" s="10"/>
    </row>
    <row r="101" spans="3:8" ht="21.75" thickBot="1">
      <c r="C101" s="156" t="s">
        <v>242</v>
      </c>
      <c r="D101" s="157"/>
      <c r="E101" s="157"/>
      <c r="F101" s="157"/>
      <c r="G101" s="157"/>
      <c r="H101" s="158"/>
    </row>
    <row r="102" spans="3:8" ht="21.75" thickBot="1">
      <c r="C102" s="34"/>
      <c r="D102" s="159" t="s">
        <v>38</v>
      </c>
      <c r="E102" s="160"/>
      <c r="F102" s="161"/>
      <c r="G102" s="34"/>
      <c r="H102" s="34"/>
    </row>
    <row r="103" ht="17.25" thickBot="1"/>
    <row r="104" spans="1:9" ht="62.25" thickBot="1">
      <c r="A104" s="103" t="s">
        <v>20</v>
      </c>
      <c r="B104" s="92" t="s">
        <v>37</v>
      </c>
      <c r="C104" s="30" t="s">
        <v>36</v>
      </c>
      <c r="D104" s="31" t="s">
        <v>5</v>
      </c>
      <c r="E104" s="31" t="s">
        <v>6</v>
      </c>
      <c r="F104" s="31" t="s">
        <v>22</v>
      </c>
      <c r="G104" s="31" t="s">
        <v>7</v>
      </c>
      <c r="H104" s="32" t="s">
        <v>23</v>
      </c>
      <c r="I104" s="33" t="s">
        <v>1</v>
      </c>
    </row>
    <row r="105" spans="1:9" ht="18.75">
      <c r="A105" s="96">
        <v>1</v>
      </c>
      <c r="B105" s="126" t="s">
        <v>174</v>
      </c>
      <c r="C105" s="127" t="s">
        <v>175</v>
      </c>
      <c r="D105" s="93" t="s">
        <v>272</v>
      </c>
      <c r="E105" s="93" t="s">
        <v>272</v>
      </c>
      <c r="F105" s="14" t="e">
        <f aca="true" t="shared" si="8" ref="F105:F137">2*(D105+E105)/2</f>
        <v>#VALUE!</v>
      </c>
      <c r="G105" s="14"/>
      <c r="H105" s="14">
        <f aca="true" t="shared" si="9" ref="H105:H137">IF(G105="","",2*(D105+G105)/2)</f>
      </c>
      <c r="I105" s="42" t="e">
        <f aca="true" t="shared" si="10" ref="I105:I137">IF(H105="",F105,IF(H105&gt;F105,H105,F105))</f>
        <v>#VALUE!</v>
      </c>
    </row>
    <row r="106" spans="1:9" ht="19.5">
      <c r="A106" s="97">
        <f>A105+1</f>
        <v>2</v>
      </c>
      <c r="B106" s="111" t="s">
        <v>176</v>
      </c>
      <c r="C106" s="112" t="s">
        <v>177</v>
      </c>
      <c r="D106" s="94">
        <v>13</v>
      </c>
      <c r="E106" s="19">
        <v>7.5</v>
      </c>
      <c r="F106" s="19">
        <f t="shared" si="8"/>
        <v>20.5</v>
      </c>
      <c r="G106" s="19"/>
      <c r="H106" s="19">
        <f t="shared" si="9"/>
      </c>
      <c r="I106" s="43">
        <f t="shared" si="10"/>
        <v>20.5</v>
      </c>
    </row>
    <row r="107" spans="1:9" ht="19.5">
      <c r="A107" s="97">
        <f aca="true" t="shared" si="11" ref="A107:A137">A106+1</f>
        <v>3</v>
      </c>
      <c r="B107" s="111" t="s">
        <v>178</v>
      </c>
      <c r="C107" s="112" t="s">
        <v>179</v>
      </c>
      <c r="D107" s="94">
        <v>14.5</v>
      </c>
      <c r="E107" s="19">
        <v>5.5</v>
      </c>
      <c r="F107" s="19">
        <f t="shared" si="8"/>
        <v>20</v>
      </c>
      <c r="G107" s="19"/>
      <c r="H107" s="19">
        <f t="shared" si="9"/>
      </c>
      <c r="I107" s="43">
        <f t="shared" si="10"/>
        <v>20</v>
      </c>
    </row>
    <row r="108" spans="1:9" ht="19.5">
      <c r="A108" s="98">
        <f t="shared" si="11"/>
        <v>4</v>
      </c>
      <c r="B108" s="111" t="s">
        <v>180</v>
      </c>
      <c r="C108" s="112" t="s">
        <v>181</v>
      </c>
      <c r="D108" s="94">
        <v>14.5</v>
      </c>
      <c r="E108" s="19">
        <v>5.5</v>
      </c>
      <c r="F108" s="19">
        <f t="shared" si="8"/>
        <v>20</v>
      </c>
      <c r="G108" s="19"/>
      <c r="H108" s="19">
        <f t="shared" si="9"/>
      </c>
      <c r="I108" s="43">
        <f t="shared" si="10"/>
        <v>20</v>
      </c>
    </row>
    <row r="109" spans="1:9" ht="19.5">
      <c r="A109" s="99">
        <f t="shared" si="11"/>
        <v>5</v>
      </c>
      <c r="B109" s="111" t="s">
        <v>182</v>
      </c>
      <c r="C109" s="112" t="s">
        <v>183</v>
      </c>
      <c r="D109" s="94">
        <v>14</v>
      </c>
      <c r="E109" s="19">
        <v>6</v>
      </c>
      <c r="F109" s="19">
        <f t="shared" si="8"/>
        <v>20</v>
      </c>
      <c r="G109" s="19"/>
      <c r="H109" s="19">
        <f t="shared" si="9"/>
      </c>
      <c r="I109" s="43">
        <f t="shared" si="10"/>
        <v>20</v>
      </c>
    </row>
    <row r="110" spans="1:9" ht="19.5">
      <c r="A110" s="97">
        <f t="shared" si="11"/>
        <v>6</v>
      </c>
      <c r="B110" s="111" t="s">
        <v>184</v>
      </c>
      <c r="C110" s="112" t="s">
        <v>185</v>
      </c>
      <c r="D110" s="94">
        <v>16.5</v>
      </c>
      <c r="E110" s="19">
        <v>7.5</v>
      </c>
      <c r="F110" s="19">
        <f t="shared" si="8"/>
        <v>24</v>
      </c>
      <c r="G110" s="19"/>
      <c r="H110" s="19">
        <f t="shared" si="9"/>
      </c>
      <c r="I110" s="43">
        <f t="shared" si="10"/>
        <v>24</v>
      </c>
    </row>
    <row r="111" spans="1:9" ht="19.5">
      <c r="A111" s="98">
        <f t="shared" si="11"/>
        <v>7</v>
      </c>
      <c r="B111" s="111" t="s">
        <v>186</v>
      </c>
      <c r="C111" s="112" t="s">
        <v>187</v>
      </c>
      <c r="D111" s="94">
        <v>12.5</v>
      </c>
      <c r="E111" s="19">
        <v>7.5</v>
      </c>
      <c r="F111" s="19">
        <f t="shared" si="8"/>
        <v>20</v>
      </c>
      <c r="G111" s="19"/>
      <c r="H111" s="19">
        <f t="shared" si="9"/>
      </c>
      <c r="I111" s="43">
        <f t="shared" si="10"/>
        <v>20</v>
      </c>
    </row>
    <row r="112" spans="1:9" ht="19.5">
      <c r="A112" s="99">
        <f t="shared" si="11"/>
        <v>8</v>
      </c>
      <c r="B112" s="111" t="s">
        <v>188</v>
      </c>
      <c r="C112" s="112" t="s">
        <v>189</v>
      </c>
      <c r="D112" s="94" t="s">
        <v>272</v>
      </c>
      <c r="E112" s="19" t="s">
        <v>272</v>
      </c>
      <c r="F112" s="19" t="e">
        <f t="shared" si="8"/>
        <v>#VALUE!</v>
      </c>
      <c r="G112" s="19"/>
      <c r="H112" s="19">
        <f t="shared" si="9"/>
      </c>
      <c r="I112" s="43" t="e">
        <f t="shared" si="10"/>
        <v>#VALUE!</v>
      </c>
    </row>
    <row r="113" spans="1:9" ht="19.5">
      <c r="A113" s="97">
        <f t="shared" si="11"/>
        <v>9</v>
      </c>
      <c r="B113" s="111" t="s">
        <v>190</v>
      </c>
      <c r="C113" s="112" t="s">
        <v>55</v>
      </c>
      <c r="D113" s="94">
        <v>14.5</v>
      </c>
      <c r="E113" s="19">
        <v>4</v>
      </c>
      <c r="F113" s="19">
        <f t="shared" si="8"/>
        <v>18.5</v>
      </c>
      <c r="G113" s="19"/>
      <c r="H113" s="19">
        <f t="shared" si="9"/>
      </c>
      <c r="I113" s="43">
        <f t="shared" si="10"/>
        <v>18.5</v>
      </c>
    </row>
    <row r="114" spans="1:9" ht="19.5">
      <c r="A114" s="97">
        <f t="shared" si="11"/>
        <v>10</v>
      </c>
      <c r="B114" s="111" t="s">
        <v>191</v>
      </c>
      <c r="C114" s="112" t="s">
        <v>192</v>
      </c>
      <c r="D114" s="94" t="s">
        <v>272</v>
      </c>
      <c r="E114" s="19" t="s">
        <v>272</v>
      </c>
      <c r="F114" s="19" t="e">
        <f t="shared" si="8"/>
        <v>#VALUE!</v>
      </c>
      <c r="G114" s="19"/>
      <c r="H114" s="19">
        <f t="shared" si="9"/>
      </c>
      <c r="I114" s="43" t="e">
        <f t="shared" si="10"/>
        <v>#VALUE!</v>
      </c>
    </row>
    <row r="115" spans="1:9" ht="19.5">
      <c r="A115" s="97">
        <f t="shared" si="11"/>
        <v>11</v>
      </c>
      <c r="B115" s="111" t="s">
        <v>193</v>
      </c>
      <c r="C115" s="112" t="s">
        <v>194</v>
      </c>
      <c r="D115" s="94">
        <v>14.5</v>
      </c>
      <c r="E115" s="19">
        <v>9</v>
      </c>
      <c r="F115" s="19">
        <f t="shared" si="8"/>
        <v>23.5</v>
      </c>
      <c r="G115" s="19"/>
      <c r="H115" s="19">
        <f t="shared" si="9"/>
      </c>
      <c r="I115" s="43">
        <f t="shared" si="10"/>
        <v>23.5</v>
      </c>
    </row>
    <row r="116" spans="1:9" ht="18.75">
      <c r="A116" s="97">
        <f t="shared" si="11"/>
        <v>12</v>
      </c>
      <c r="B116" s="113" t="s">
        <v>195</v>
      </c>
      <c r="C116" s="128" t="s">
        <v>40</v>
      </c>
      <c r="D116" s="94">
        <v>11</v>
      </c>
      <c r="E116" s="19">
        <v>1</v>
      </c>
      <c r="F116" s="19">
        <f t="shared" si="8"/>
        <v>12</v>
      </c>
      <c r="G116" s="19"/>
      <c r="H116" s="19">
        <f t="shared" si="9"/>
      </c>
      <c r="I116" s="43">
        <f t="shared" si="10"/>
        <v>12</v>
      </c>
    </row>
    <row r="117" spans="1:9" ht="19.5">
      <c r="A117" s="97">
        <f t="shared" si="11"/>
        <v>13</v>
      </c>
      <c r="B117" s="111" t="s">
        <v>196</v>
      </c>
      <c r="C117" s="112" t="s">
        <v>197</v>
      </c>
      <c r="D117" s="94">
        <v>15.5</v>
      </c>
      <c r="E117" s="19">
        <v>9.5</v>
      </c>
      <c r="F117" s="19">
        <f t="shared" si="8"/>
        <v>25</v>
      </c>
      <c r="G117" s="19"/>
      <c r="H117" s="19">
        <f t="shared" si="9"/>
      </c>
      <c r="I117" s="43">
        <f t="shared" si="10"/>
        <v>25</v>
      </c>
    </row>
    <row r="118" spans="1:9" ht="19.5">
      <c r="A118" s="97">
        <f t="shared" si="11"/>
        <v>14</v>
      </c>
      <c r="B118" s="111" t="s">
        <v>198</v>
      </c>
      <c r="C118" s="112" t="s">
        <v>199</v>
      </c>
      <c r="D118" s="94">
        <v>14.5</v>
      </c>
      <c r="E118" s="19">
        <v>2</v>
      </c>
      <c r="F118" s="19">
        <f t="shared" si="8"/>
        <v>16.5</v>
      </c>
      <c r="G118" s="19"/>
      <c r="H118" s="19">
        <f t="shared" si="9"/>
      </c>
      <c r="I118" s="43">
        <f t="shared" si="10"/>
        <v>16.5</v>
      </c>
    </row>
    <row r="119" spans="1:9" ht="19.5">
      <c r="A119" s="97">
        <f t="shared" si="11"/>
        <v>15</v>
      </c>
      <c r="B119" s="111" t="s">
        <v>200</v>
      </c>
      <c r="C119" s="112" t="s">
        <v>201</v>
      </c>
      <c r="D119" s="94">
        <v>16</v>
      </c>
      <c r="E119" s="19">
        <v>1.75</v>
      </c>
      <c r="F119" s="19">
        <f t="shared" si="8"/>
        <v>17.75</v>
      </c>
      <c r="G119" s="19"/>
      <c r="H119" s="19">
        <f t="shared" si="9"/>
      </c>
      <c r="I119" s="43">
        <f t="shared" si="10"/>
        <v>17.75</v>
      </c>
    </row>
    <row r="120" spans="1:9" ht="19.5">
      <c r="A120" s="97">
        <f t="shared" si="11"/>
        <v>16</v>
      </c>
      <c r="B120" s="111" t="s">
        <v>161</v>
      </c>
      <c r="C120" s="112" t="s">
        <v>202</v>
      </c>
      <c r="D120" s="94">
        <v>12</v>
      </c>
      <c r="E120" s="19">
        <v>2</v>
      </c>
      <c r="F120" s="19">
        <f t="shared" si="8"/>
        <v>14</v>
      </c>
      <c r="G120" s="19"/>
      <c r="H120" s="19">
        <f t="shared" si="9"/>
      </c>
      <c r="I120" s="43">
        <f t="shared" si="10"/>
        <v>14</v>
      </c>
    </row>
    <row r="121" spans="1:9" ht="19.5">
      <c r="A121" s="97">
        <f t="shared" si="11"/>
        <v>17</v>
      </c>
      <c r="B121" s="111" t="s">
        <v>203</v>
      </c>
      <c r="C121" s="112" t="s">
        <v>204</v>
      </c>
      <c r="D121" s="94">
        <v>15</v>
      </c>
      <c r="E121" s="19">
        <v>5.5</v>
      </c>
      <c r="F121" s="19">
        <f t="shared" si="8"/>
        <v>20.5</v>
      </c>
      <c r="G121" s="19"/>
      <c r="H121" s="19">
        <f t="shared" si="9"/>
      </c>
      <c r="I121" s="43">
        <f t="shared" si="10"/>
        <v>20.5</v>
      </c>
    </row>
    <row r="122" spans="1:9" ht="19.5">
      <c r="A122" s="97">
        <f t="shared" si="11"/>
        <v>18</v>
      </c>
      <c r="B122" s="111" t="s">
        <v>205</v>
      </c>
      <c r="C122" s="112" t="s">
        <v>206</v>
      </c>
      <c r="D122" s="94">
        <v>14</v>
      </c>
      <c r="E122" s="19">
        <v>4</v>
      </c>
      <c r="F122" s="19">
        <f t="shared" si="8"/>
        <v>18</v>
      </c>
      <c r="G122" s="19"/>
      <c r="H122" s="19">
        <f t="shared" si="9"/>
      </c>
      <c r="I122" s="43">
        <f t="shared" si="10"/>
        <v>18</v>
      </c>
    </row>
    <row r="123" spans="1:9" ht="19.5">
      <c r="A123" s="97">
        <f t="shared" si="11"/>
        <v>19</v>
      </c>
      <c r="B123" s="111" t="s">
        <v>207</v>
      </c>
      <c r="C123" s="112" t="s">
        <v>49</v>
      </c>
      <c r="D123" s="94">
        <v>16</v>
      </c>
      <c r="E123" s="19">
        <v>4.5</v>
      </c>
      <c r="F123" s="19">
        <f t="shared" si="8"/>
        <v>20.5</v>
      </c>
      <c r="G123" s="19"/>
      <c r="H123" s="19">
        <f t="shared" si="9"/>
      </c>
      <c r="I123" s="43">
        <f t="shared" si="10"/>
        <v>20.5</v>
      </c>
    </row>
    <row r="124" spans="1:9" ht="19.5">
      <c r="A124" s="97">
        <f t="shared" si="11"/>
        <v>20</v>
      </c>
      <c r="B124" s="111" t="s">
        <v>208</v>
      </c>
      <c r="C124" s="112" t="s">
        <v>209</v>
      </c>
      <c r="D124" s="94">
        <v>15.5</v>
      </c>
      <c r="E124" s="19">
        <v>4.5</v>
      </c>
      <c r="F124" s="19">
        <f t="shared" si="8"/>
        <v>20</v>
      </c>
      <c r="G124" s="19"/>
      <c r="H124" s="19">
        <f t="shared" si="9"/>
      </c>
      <c r="I124" s="43">
        <f t="shared" si="10"/>
        <v>20</v>
      </c>
    </row>
    <row r="125" spans="1:9" ht="19.5">
      <c r="A125" s="97">
        <f t="shared" si="11"/>
        <v>21</v>
      </c>
      <c r="B125" s="111" t="s">
        <v>210</v>
      </c>
      <c r="C125" s="112" t="s">
        <v>44</v>
      </c>
      <c r="D125" s="94">
        <v>13</v>
      </c>
      <c r="E125" s="19">
        <v>8.5</v>
      </c>
      <c r="F125" s="19">
        <f t="shared" si="8"/>
        <v>21.5</v>
      </c>
      <c r="G125" s="7"/>
      <c r="H125" s="19">
        <f t="shared" si="9"/>
      </c>
      <c r="I125" s="43">
        <f t="shared" si="10"/>
        <v>21.5</v>
      </c>
    </row>
    <row r="126" spans="1:9" ht="19.5">
      <c r="A126" s="97">
        <f t="shared" si="11"/>
        <v>22</v>
      </c>
      <c r="B126" s="111" t="s">
        <v>211</v>
      </c>
      <c r="C126" s="112" t="s">
        <v>212</v>
      </c>
      <c r="D126" s="94">
        <v>14.5</v>
      </c>
      <c r="E126" s="19">
        <v>6</v>
      </c>
      <c r="F126" s="19">
        <f t="shared" si="8"/>
        <v>20.5</v>
      </c>
      <c r="G126" s="7"/>
      <c r="H126" s="19">
        <f t="shared" si="9"/>
      </c>
      <c r="I126" s="43">
        <f t="shared" si="10"/>
        <v>20.5</v>
      </c>
    </row>
    <row r="127" spans="1:9" ht="19.5">
      <c r="A127" s="97">
        <f t="shared" si="11"/>
        <v>23</v>
      </c>
      <c r="B127" s="111" t="s">
        <v>213</v>
      </c>
      <c r="C127" s="112" t="s">
        <v>45</v>
      </c>
      <c r="D127" s="94">
        <v>13.5</v>
      </c>
      <c r="E127" s="19">
        <v>4.5</v>
      </c>
      <c r="F127" s="19">
        <f t="shared" si="8"/>
        <v>18</v>
      </c>
      <c r="G127" s="7"/>
      <c r="H127" s="19">
        <f t="shared" si="9"/>
      </c>
      <c r="I127" s="13">
        <f t="shared" si="10"/>
        <v>18</v>
      </c>
    </row>
    <row r="128" spans="1:9" ht="19.5">
      <c r="A128" s="97">
        <f t="shared" si="11"/>
        <v>24</v>
      </c>
      <c r="B128" s="111" t="s">
        <v>214</v>
      </c>
      <c r="C128" s="112" t="s">
        <v>215</v>
      </c>
      <c r="D128" s="94">
        <v>14</v>
      </c>
      <c r="E128" s="19">
        <v>9.5</v>
      </c>
      <c r="F128" s="19">
        <f t="shared" si="8"/>
        <v>23.5</v>
      </c>
      <c r="G128" s="7"/>
      <c r="H128" s="19">
        <f t="shared" si="9"/>
      </c>
      <c r="I128" s="13">
        <f t="shared" si="10"/>
        <v>23.5</v>
      </c>
    </row>
    <row r="129" spans="1:9" ht="19.5">
      <c r="A129" s="97">
        <f t="shared" si="11"/>
        <v>25</v>
      </c>
      <c r="B129" s="111" t="s">
        <v>216</v>
      </c>
      <c r="C129" s="112" t="s">
        <v>217</v>
      </c>
      <c r="D129" s="94">
        <v>14</v>
      </c>
      <c r="E129" s="19">
        <v>6.5</v>
      </c>
      <c r="F129" s="19">
        <f t="shared" si="8"/>
        <v>20.5</v>
      </c>
      <c r="G129" s="7"/>
      <c r="H129" s="19">
        <f t="shared" si="9"/>
      </c>
      <c r="I129" s="13">
        <f t="shared" si="10"/>
        <v>20.5</v>
      </c>
    </row>
    <row r="130" spans="1:9" ht="19.5">
      <c r="A130" s="97">
        <f t="shared" si="11"/>
        <v>26</v>
      </c>
      <c r="B130" s="111" t="s">
        <v>218</v>
      </c>
      <c r="C130" s="112" t="s">
        <v>59</v>
      </c>
      <c r="D130" s="94">
        <v>11</v>
      </c>
      <c r="E130" s="19">
        <v>2</v>
      </c>
      <c r="F130" s="19">
        <f t="shared" si="8"/>
        <v>13</v>
      </c>
      <c r="G130" s="7"/>
      <c r="H130" s="19">
        <f t="shared" si="9"/>
      </c>
      <c r="I130" s="13">
        <f t="shared" si="10"/>
        <v>13</v>
      </c>
    </row>
    <row r="131" spans="1:9" ht="19.5">
      <c r="A131" s="100">
        <f t="shared" si="11"/>
        <v>27</v>
      </c>
      <c r="B131" s="111" t="s">
        <v>107</v>
      </c>
      <c r="C131" s="112" t="s">
        <v>219</v>
      </c>
      <c r="D131" s="94">
        <v>11.5</v>
      </c>
      <c r="E131" s="19">
        <v>1</v>
      </c>
      <c r="F131" s="19">
        <f t="shared" si="8"/>
        <v>12.5</v>
      </c>
      <c r="G131" s="7"/>
      <c r="H131" s="47">
        <f t="shared" si="9"/>
      </c>
      <c r="I131" s="13">
        <f t="shared" si="10"/>
        <v>12.5</v>
      </c>
    </row>
    <row r="132" spans="1:9" ht="19.5">
      <c r="A132" s="100">
        <f t="shared" si="11"/>
        <v>28</v>
      </c>
      <c r="B132" s="111" t="s">
        <v>220</v>
      </c>
      <c r="C132" s="112" t="s">
        <v>221</v>
      </c>
      <c r="D132" s="94" t="s">
        <v>272</v>
      </c>
      <c r="E132" s="26" t="s">
        <v>272</v>
      </c>
      <c r="F132" s="19" t="e">
        <f t="shared" si="8"/>
        <v>#VALUE!</v>
      </c>
      <c r="G132" s="7"/>
      <c r="H132" s="47">
        <f t="shared" si="9"/>
      </c>
      <c r="I132" s="13" t="e">
        <f t="shared" si="10"/>
        <v>#VALUE!</v>
      </c>
    </row>
    <row r="133" spans="1:9" ht="19.5">
      <c r="A133" s="100">
        <f t="shared" si="11"/>
        <v>29</v>
      </c>
      <c r="B133" s="111" t="s">
        <v>222</v>
      </c>
      <c r="C133" s="112" t="s">
        <v>223</v>
      </c>
      <c r="D133" s="94">
        <v>14</v>
      </c>
      <c r="E133" s="26">
        <v>10</v>
      </c>
      <c r="F133" s="19">
        <f t="shared" si="8"/>
        <v>24</v>
      </c>
      <c r="G133" s="7"/>
      <c r="H133" s="47">
        <f t="shared" si="9"/>
      </c>
      <c r="I133" s="13">
        <f t="shared" si="10"/>
        <v>24</v>
      </c>
    </row>
    <row r="134" spans="1:9" ht="19.5">
      <c r="A134" s="100">
        <f t="shared" si="11"/>
        <v>30</v>
      </c>
      <c r="B134" s="111" t="s">
        <v>60</v>
      </c>
      <c r="C134" s="112" t="s">
        <v>224</v>
      </c>
      <c r="D134" s="94">
        <v>12.5</v>
      </c>
      <c r="E134" s="25">
        <v>2</v>
      </c>
      <c r="F134" s="19">
        <f t="shared" si="8"/>
        <v>14.5</v>
      </c>
      <c r="G134" s="7"/>
      <c r="H134" s="47">
        <f t="shared" si="9"/>
      </c>
      <c r="I134" s="13">
        <f t="shared" si="10"/>
        <v>14.5</v>
      </c>
    </row>
    <row r="135" spans="1:9" ht="19.5">
      <c r="A135" s="100">
        <f t="shared" si="11"/>
        <v>31</v>
      </c>
      <c r="B135" s="111" t="s">
        <v>225</v>
      </c>
      <c r="C135" s="112" t="s">
        <v>226</v>
      </c>
      <c r="D135" s="94">
        <v>13</v>
      </c>
      <c r="E135" s="19">
        <v>3</v>
      </c>
      <c r="F135" s="7">
        <f t="shared" si="8"/>
        <v>16</v>
      </c>
      <c r="G135" s="7"/>
      <c r="H135" s="47">
        <f t="shared" si="9"/>
      </c>
      <c r="I135" s="13">
        <f t="shared" si="10"/>
        <v>16</v>
      </c>
    </row>
    <row r="136" spans="1:9" ht="19.5">
      <c r="A136" s="101">
        <f t="shared" si="11"/>
        <v>32</v>
      </c>
      <c r="B136" s="111" t="s">
        <v>227</v>
      </c>
      <c r="C136" s="112" t="s">
        <v>228</v>
      </c>
      <c r="D136" s="94">
        <v>14</v>
      </c>
      <c r="E136" s="26">
        <v>6</v>
      </c>
      <c r="F136" s="7">
        <f t="shared" si="8"/>
        <v>20</v>
      </c>
      <c r="G136" s="26"/>
      <c r="H136" s="47">
        <f t="shared" si="9"/>
      </c>
      <c r="I136" s="13">
        <f t="shared" si="10"/>
        <v>20</v>
      </c>
    </row>
    <row r="137" spans="1:9" ht="19.5" thickBot="1">
      <c r="A137" s="102">
        <f t="shared" si="11"/>
        <v>33</v>
      </c>
      <c r="B137" s="129"/>
      <c r="C137" s="130"/>
      <c r="D137" s="95"/>
      <c r="E137" s="44"/>
      <c r="F137" s="38">
        <f t="shared" si="8"/>
        <v>0</v>
      </c>
      <c r="G137" s="44"/>
      <c r="H137" s="48">
        <f t="shared" si="9"/>
      </c>
      <c r="I137" s="40">
        <f t="shared" si="10"/>
        <v>0</v>
      </c>
    </row>
    <row r="138" spans="1:9" ht="21" thickBot="1">
      <c r="A138" s="5"/>
      <c r="B138" s="5"/>
      <c r="C138" s="9"/>
      <c r="D138" s="1"/>
      <c r="E138" s="1"/>
      <c r="F138" s="1"/>
      <c r="G138" s="6"/>
      <c r="H138" s="3"/>
      <c r="I138" s="1"/>
    </row>
    <row r="139" spans="1:9" ht="22.5" thickBot="1">
      <c r="A139" s="5"/>
      <c r="B139" s="5"/>
      <c r="C139" s="156" t="s">
        <v>244</v>
      </c>
      <c r="D139" s="157"/>
      <c r="E139" s="157"/>
      <c r="F139" s="157"/>
      <c r="G139" s="157"/>
      <c r="H139" s="158"/>
      <c r="I139" s="1"/>
    </row>
    <row r="140" spans="1:9" ht="20.25">
      <c r="A140" s="5"/>
      <c r="B140" s="5"/>
      <c r="C140" s="9"/>
      <c r="D140" s="1"/>
      <c r="E140" s="1"/>
      <c r="F140" s="1"/>
      <c r="G140" s="6"/>
      <c r="H140" s="3"/>
      <c r="I140" s="1"/>
    </row>
  </sheetData>
  <sheetProtection/>
  <mergeCells count="27">
    <mergeCell ref="C139:H139"/>
    <mergeCell ref="A95:D95"/>
    <mergeCell ref="G95:I95"/>
    <mergeCell ref="C97:H97"/>
    <mergeCell ref="D99:G99"/>
    <mergeCell ref="C101:H101"/>
    <mergeCell ref="D102:F102"/>
    <mergeCell ref="C51:H51"/>
    <mergeCell ref="D53:G53"/>
    <mergeCell ref="C55:H55"/>
    <mergeCell ref="D56:F56"/>
    <mergeCell ref="C93:H93"/>
    <mergeCell ref="A94:D94"/>
    <mergeCell ref="G94:I94"/>
    <mergeCell ref="C8:H8"/>
    <mergeCell ref="D9:F9"/>
    <mergeCell ref="C46:H46"/>
    <mergeCell ref="A48:D48"/>
    <mergeCell ref="G48:I48"/>
    <mergeCell ref="A49:D49"/>
    <mergeCell ref="G49:I49"/>
    <mergeCell ref="A1:D1"/>
    <mergeCell ref="G1:I1"/>
    <mergeCell ref="A2:D2"/>
    <mergeCell ref="G2:I2"/>
    <mergeCell ref="C4:H4"/>
    <mergeCell ref="D6:G6"/>
  </mergeCells>
  <printOptions horizontalCentered="1"/>
  <pageMargins left="0.1968503937007874" right="0.1968503937007874" top="0.5118110236220472" bottom="0.4330708661417323" header="0.1968503937007874" footer="0.4330708661417323"/>
  <pageSetup horizontalDpi="600" verticalDpi="600" orientation="portrait" paperSize="9" scale="70" r:id="rId1"/>
  <headerFooter alignWithMargins="0">
    <oddHeader>&amp;L&amp;"Comic Sans MS,Gras"&amp;12
&amp;C&amp;"Comic Sans MS,Gras"&amp;12        &amp;R&amp;"Comic Sans MS,Gras"&amp;12
</oddHeader>
  </headerFooter>
  <rowBreaks count="2" manualBreakCount="2">
    <brk id="47" max="9" man="1"/>
    <brk id="9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4"/>
  <sheetViews>
    <sheetView rightToLeft="1" view="pageBreakPreview" zoomScaleSheetLayoutView="100" zoomScalePageLayoutView="0" workbookViewId="0" topLeftCell="A141">
      <selection activeCell="E154" sqref="E154"/>
    </sheetView>
  </sheetViews>
  <sheetFormatPr defaultColWidth="11.421875" defaultRowHeight="12.75"/>
  <cols>
    <col min="1" max="1" width="5.28125" style="4" customWidth="1"/>
    <col min="2" max="2" width="19.28125" style="4" customWidth="1"/>
    <col min="3" max="3" width="19.421875" style="4" customWidth="1"/>
    <col min="4" max="6" width="10.7109375" style="2" customWidth="1"/>
    <col min="7" max="8" width="10.7109375" style="4" customWidth="1"/>
    <col min="9" max="9" width="10.7109375" style="2" customWidth="1"/>
    <col min="10" max="10" width="2.8515625" style="4" customWidth="1"/>
    <col min="11" max="16384" width="11.421875" style="4" customWidth="1"/>
  </cols>
  <sheetData>
    <row r="1" spans="1:9" ht="19.5">
      <c r="A1" s="162" t="s">
        <v>2</v>
      </c>
      <c r="B1" s="162"/>
      <c r="C1" s="162"/>
      <c r="D1" s="162"/>
      <c r="E1" s="12"/>
      <c r="F1" s="12"/>
      <c r="G1" s="162" t="s">
        <v>15</v>
      </c>
      <c r="H1" s="162"/>
      <c r="I1" s="162"/>
    </row>
    <row r="2" spans="1:9" ht="23.25" customHeight="1">
      <c r="A2" s="162" t="s">
        <v>3</v>
      </c>
      <c r="B2" s="162"/>
      <c r="C2" s="162"/>
      <c r="D2" s="162"/>
      <c r="E2" s="12"/>
      <c r="F2" s="12"/>
      <c r="G2" s="162" t="s">
        <v>4</v>
      </c>
      <c r="H2" s="162"/>
      <c r="I2" s="162"/>
    </row>
    <row r="3" ht="6" customHeight="1" thickBot="1">
      <c r="C3" s="8"/>
    </row>
    <row r="4" spans="3:8" ht="21.75" customHeight="1" thickBot="1">
      <c r="C4" s="163" t="s">
        <v>238</v>
      </c>
      <c r="D4" s="164"/>
      <c r="E4" s="164"/>
      <c r="F4" s="164"/>
      <c r="G4" s="164"/>
      <c r="H4" s="165"/>
    </row>
    <row r="5" ht="3" customHeight="1" thickBot="1"/>
    <row r="6" spans="4:9" ht="18" customHeight="1" thickBot="1">
      <c r="D6" s="166" t="s">
        <v>35</v>
      </c>
      <c r="E6" s="167"/>
      <c r="F6" s="167"/>
      <c r="G6" s="168"/>
      <c r="I6" s="11"/>
    </row>
    <row r="7" spans="4:6" ht="6" customHeight="1" thickBot="1">
      <c r="D7" s="10"/>
      <c r="E7" s="10"/>
      <c r="F7" s="10"/>
    </row>
    <row r="8" spans="3:8" ht="21" customHeight="1" thickBot="1">
      <c r="C8" s="156" t="s">
        <v>245</v>
      </c>
      <c r="D8" s="157"/>
      <c r="E8" s="157"/>
      <c r="F8" s="157"/>
      <c r="G8" s="157"/>
      <c r="H8" s="158"/>
    </row>
    <row r="9" spans="3:8" ht="21" customHeight="1" thickBot="1">
      <c r="C9" s="34"/>
      <c r="D9" s="159" t="s">
        <v>21</v>
      </c>
      <c r="E9" s="160"/>
      <c r="F9" s="161"/>
      <c r="G9" s="34"/>
      <c r="H9" s="34"/>
    </row>
    <row r="10" ht="20.25" customHeight="1" thickBot="1"/>
    <row r="11" spans="1:9" ht="63.75" customHeight="1" thickBot="1">
      <c r="A11" s="29" t="s">
        <v>20</v>
      </c>
      <c r="B11" s="29" t="s">
        <v>37</v>
      </c>
      <c r="C11" s="90" t="s">
        <v>48</v>
      </c>
      <c r="D11" s="31" t="s">
        <v>5</v>
      </c>
      <c r="E11" s="31" t="s">
        <v>6</v>
      </c>
      <c r="F11" s="31" t="s">
        <v>22</v>
      </c>
      <c r="G11" s="31" t="s">
        <v>7</v>
      </c>
      <c r="H11" s="32" t="s">
        <v>23</v>
      </c>
      <c r="I11" s="33" t="s">
        <v>1</v>
      </c>
    </row>
    <row r="12" spans="1:9" ht="24" customHeight="1">
      <c r="A12" s="96">
        <v>1</v>
      </c>
      <c r="B12" s="109" t="s">
        <v>39</v>
      </c>
      <c r="C12" s="110" t="s">
        <v>66</v>
      </c>
      <c r="D12" s="49" t="s">
        <v>272</v>
      </c>
      <c r="E12" s="49" t="s">
        <v>272</v>
      </c>
      <c r="F12" s="14" t="e">
        <f>2*(D12+E12)/2</f>
        <v>#VALUE!</v>
      </c>
      <c r="G12" s="35"/>
      <c r="H12" s="42">
        <f>IF(G12="","",2*(D12+G12)/2)</f>
      </c>
      <c r="I12" s="116" t="e">
        <f aca="true" t="shared" si="0" ref="I12:I44">IF(H12="",F12,IF(H12&gt;F12,H12,F12))</f>
        <v>#VALUE!</v>
      </c>
    </row>
    <row r="13" spans="1:9" ht="24" customHeight="1">
      <c r="A13" s="104">
        <f>A12+1</f>
        <v>2</v>
      </c>
      <c r="B13" s="111" t="s">
        <v>67</v>
      </c>
      <c r="C13" s="112" t="s">
        <v>52</v>
      </c>
      <c r="D13" s="24">
        <v>14</v>
      </c>
      <c r="E13" s="18">
        <v>10</v>
      </c>
      <c r="F13" s="19">
        <f aca="true" t="shared" si="1" ref="F13:F44">2*(D13+E13)/2</f>
        <v>24</v>
      </c>
      <c r="G13" s="19"/>
      <c r="H13" s="43">
        <f aca="true" t="shared" si="2" ref="H13:H44">IF(G13="","",2*(D13+G13)/2)</f>
      </c>
      <c r="I13" s="54">
        <f t="shared" si="0"/>
        <v>24</v>
      </c>
    </row>
    <row r="14" spans="1:9" ht="24" customHeight="1">
      <c r="A14" s="105">
        <f aca="true" t="shared" si="3" ref="A14:A44">A13+1</f>
        <v>3</v>
      </c>
      <c r="B14" s="111" t="s">
        <v>68</v>
      </c>
      <c r="C14" s="112" t="s">
        <v>69</v>
      </c>
      <c r="D14" s="24">
        <v>12</v>
      </c>
      <c r="E14" s="18">
        <v>6.5</v>
      </c>
      <c r="F14" s="19">
        <f t="shared" si="1"/>
        <v>18.5</v>
      </c>
      <c r="G14" s="19"/>
      <c r="H14" s="43">
        <f t="shared" si="2"/>
      </c>
      <c r="I14" s="54">
        <f t="shared" si="0"/>
        <v>18.5</v>
      </c>
    </row>
    <row r="15" spans="1:9" ht="24" customHeight="1">
      <c r="A15" s="106">
        <f t="shared" si="3"/>
        <v>4</v>
      </c>
      <c r="B15" s="111" t="s">
        <v>70</v>
      </c>
      <c r="C15" s="112" t="s">
        <v>71</v>
      </c>
      <c r="D15" s="24">
        <v>14</v>
      </c>
      <c r="E15" s="18">
        <v>10.5</v>
      </c>
      <c r="F15" s="19">
        <f t="shared" si="1"/>
        <v>24.5</v>
      </c>
      <c r="G15" s="19"/>
      <c r="H15" s="43">
        <f t="shared" si="2"/>
      </c>
      <c r="I15" s="54">
        <f t="shared" si="0"/>
        <v>24.5</v>
      </c>
    </row>
    <row r="16" spans="1:9" ht="24" customHeight="1">
      <c r="A16" s="107">
        <f t="shared" si="3"/>
        <v>5</v>
      </c>
      <c r="B16" s="111" t="s">
        <v>72</v>
      </c>
      <c r="C16" s="112" t="s">
        <v>73</v>
      </c>
      <c r="D16" s="24">
        <v>14</v>
      </c>
      <c r="E16" s="18">
        <v>10</v>
      </c>
      <c r="F16" s="19">
        <f t="shared" si="1"/>
        <v>24</v>
      </c>
      <c r="G16" s="19"/>
      <c r="H16" s="43">
        <f t="shared" si="2"/>
      </c>
      <c r="I16" s="54">
        <f t="shared" si="0"/>
        <v>24</v>
      </c>
    </row>
    <row r="17" spans="1:9" ht="24" customHeight="1">
      <c r="A17" s="105">
        <f t="shared" si="3"/>
        <v>6</v>
      </c>
      <c r="B17" s="111" t="s">
        <v>74</v>
      </c>
      <c r="C17" s="112" t="s">
        <v>75</v>
      </c>
      <c r="D17" s="24">
        <v>11</v>
      </c>
      <c r="E17" s="18">
        <v>10</v>
      </c>
      <c r="F17" s="19">
        <f t="shared" si="1"/>
        <v>21</v>
      </c>
      <c r="G17" s="19"/>
      <c r="H17" s="43">
        <f t="shared" si="2"/>
      </c>
      <c r="I17" s="54">
        <f t="shared" si="0"/>
        <v>21</v>
      </c>
    </row>
    <row r="18" spans="1:9" ht="24" customHeight="1">
      <c r="A18" s="106">
        <f t="shared" si="3"/>
        <v>7</v>
      </c>
      <c r="B18" s="111" t="s">
        <v>76</v>
      </c>
      <c r="C18" s="112" t="s">
        <v>75</v>
      </c>
      <c r="D18" s="24">
        <v>12.5</v>
      </c>
      <c r="E18" s="18">
        <v>8.5</v>
      </c>
      <c r="F18" s="19">
        <f t="shared" si="1"/>
        <v>21</v>
      </c>
      <c r="G18" s="19"/>
      <c r="H18" s="43">
        <f t="shared" si="2"/>
      </c>
      <c r="I18" s="54">
        <f t="shared" si="0"/>
        <v>21</v>
      </c>
    </row>
    <row r="19" spans="1:9" ht="24" customHeight="1">
      <c r="A19" s="107">
        <f t="shared" si="3"/>
        <v>8</v>
      </c>
      <c r="B19" s="111" t="s">
        <v>77</v>
      </c>
      <c r="C19" s="112" t="s">
        <v>78</v>
      </c>
      <c r="D19" s="24">
        <v>12</v>
      </c>
      <c r="E19" s="18">
        <v>8.5</v>
      </c>
      <c r="F19" s="19">
        <f t="shared" si="1"/>
        <v>20.5</v>
      </c>
      <c r="G19" s="19"/>
      <c r="H19" s="43">
        <f t="shared" si="2"/>
      </c>
      <c r="I19" s="54">
        <f t="shared" si="0"/>
        <v>20.5</v>
      </c>
    </row>
    <row r="20" spans="1:9" ht="24" customHeight="1">
      <c r="A20" s="105">
        <f t="shared" si="3"/>
        <v>9</v>
      </c>
      <c r="B20" s="111" t="s">
        <v>79</v>
      </c>
      <c r="C20" s="112" t="s">
        <v>80</v>
      </c>
      <c r="D20" s="24">
        <v>14</v>
      </c>
      <c r="E20" s="18">
        <v>3</v>
      </c>
      <c r="F20" s="19">
        <f t="shared" si="1"/>
        <v>17</v>
      </c>
      <c r="G20" s="19"/>
      <c r="H20" s="43">
        <f t="shared" si="2"/>
      </c>
      <c r="I20" s="54">
        <f t="shared" si="0"/>
        <v>17</v>
      </c>
    </row>
    <row r="21" spans="1:9" ht="24" customHeight="1">
      <c r="A21" s="105">
        <f t="shared" si="3"/>
        <v>10</v>
      </c>
      <c r="B21" s="111" t="s">
        <v>56</v>
      </c>
      <c r="C21" s="112" t="s">
        <v>81</v>
      </c>
      <c r="D21" s="20">
        <v>11</v>
      </c>
      <c r="E21" s="18">
        <v>10.5</v>
      </c>
      <c r="F21" s="19">
        <f t="shared" si="1"/>
        <v>21.5</v>
      </c>
      <c r="G21" s="7"/>
      <c r="H21" s="47">
        <f t="shared" si="2"/>
      </c>
      <c r="I21" s="54">
        <f t="shared" si="0"/>
        <v>21.5</v>
      </c>
    </row>
    <row r="22" spans="1:9" ht="24" customHeight="1">
      <c r="A22" s="104">
        <f t="shared" si="3"/>
        <v>11</v>
      </c>
      <c r="B22" s="111" t="s">
        <v>82</v>
      </c>
      <c r="C22" s="112" t="s">
        <v>83</v>
      </c>
      <c r="D22" s="17">
        <v>12.5</v>
      </c>
      <c r="E22" s="18">
        <v>8</v>
      </c>
      <c r="F22" s="7">
        <f t="shared" si="1"/>
        <v>20.5</v>
      </c>
      <c r="G22" s="7"/>
      <c r="H22" s="47">
        <f t="shared" si="2"/>
      </c>
      <c r="I22" s="117">
        <f t="shared" si="0"/>
        <v>20.5</v>
      </c>
    </row>
    <row r="23" spans="1:9" ht="24" customHeight="1">
      <c r="A23" s="104">
        <f t="shared" si="3"/>
        <v>12</v>
      </c>
      <c r="B23" s="111" t="s">
        <v>43</v>
      </c>
      <c r="C23" s="112" t="s">
        <v>84</v>
      </c>
      <c r="D23" s="17">
        <v>12.5</v>
      </c>
      <c r="E23" s="18">
        <v>10</v>
      </c>
      <c r="F23" s="7">
        <f t="shared" si="1"/>
        <v>22.5</v>
      </c>
      <c r="G23" s="7"/>
      <c r="H23" s="47">
        <f t="shared" si="2"/>
      </c>
      <c r="I23" s="117">
        <f t="shared" si="0"/>
        <v>22.5</v>
      </c>
    </row>
    <row r="24" spans="1:9" ht="24" customHeight="1">
      <c r="A24" s="104">
        <f t="shared" si="3"/>
        <v>13</v>
      </c>
      <c r="B24" s="111" t="s">
        <v>85</v>
      </c>
      <c r="C24" s="112" t="s">
        <v>58</v>
      </c>
      <c r="D24" s="17">
        <v>12.5</v>
      </c>
      <c r="E24" s="18">
        <v>6</v>
      </c>
      <c r="F24" s="7">
        <f t="shared" si="1"/>
        <v>18.5</v>
      </c>
      <c r="G24" s="7"/>
      <c r="H24" s="47">
        <f t="shared" si="2"/>
      </c>
      <c r="I24" s="117">
        <f t="shared" si="0"/>
        <v>18.5</v>
      </c>
    </row>
    <row r="25" spans="1:9" ht="24" customHeight="1">
      <c r="A25" s="104">
        <f t="shared" si="3"/>
        <v>14</v>
      </c>
      <c r="B25" s="111" t="s">
        <v>86</v>
      </c>
      <c r="C25" s="112" t="s">
        <v>54</v>
      </c>
      <c r="D25" s="17">
        <v>12</v>
      </c>
      <c r="E25" s="18">
        <v>6</v>
      </c>
      <c r="F25" s="7">
        <f t="shared" si="1"/>
        <v>18</v>
      </c>
      <c r="G25" s="7"/>
      <c r="H25" s="47">
        <f t="shared" si="2"/>
      </c>
      <c r="I25" s="117">
        <f t="shared" si="0"/>
        <v>18</v>
      </c>
    </row>
    <row r="26" spans="1:9" ht="24" customHeight="1">
      <c r="A26" s="104">
        <f t="shared" si="3"/>
        <v>15</v>
      </c>
      <c r="B26" s="111" t="s">
        <v>87</v>
      </c>
      <c r="C26" s="112" t="s">
        <v>88</v>
      </c>
      <c r="D26" s="17">
        <v>14</v>
      </c>
      <c r="E26" s="18">
        <v>10</v>
      </c>
      <c r="F26" s="7">
        <f t="shared" si="1"/>
        <v>24</v>
      </c>
      <c r="G26" s="7"/>
      <c r="H26" s="47">
        <f t="shared" si="2"/>
      </c>
      <c r="I26" s="117">
        <f t="shared" si="0"/>
        <v>24</v>
      </c>
    </row>
    <row r="27" spans="1:9" ht="24" customHeight="1">
      <c r="A27" s="104">
        <f t="shared" si="3"/>
        <v>16</v>
      </c>
      <c r="B27" s="111" t="s">
        <v>89</v>
      </c>
      <c r="C27" s="112" t="s">
        <v>90</v>
      </c>
      <c r="D27" s="17">
        <v>12.5</v>
      </c>
      <c r="E27" s="18">
        <v>6</v>
      </c>
      <c r="F27" s="7">
        <f t="shared" si="1"/>
        <v>18.5</v>
      </c>
      <c r="G27" s="7"/>
      <c r="H27" s="47">
        <f t="shared" si="2"/>
      </c>
      <c r="I27" s="117">
        <f t="shared" si="0"/>
        <v>18.5</v>
      </c>
    </row>
    <row r="28" spans="1:9" ht="24" customHeight="1">
      <c r="A28" s="104">
        <f t="shared" si="3"/>
        <v>17</v>
      </c>
      <c r="B28" s="111" t="s">
        <v>91</v>
      </c>
      <c r="C28" s="112" t="s">
        <v>51</v>
      </c>
      <c r="D28" s="17">
        <v>12</v>
      </c>
      <c r="E28" s="18">
        <v>10</v>
      </c>
      <c r="F28" s="7">
        <f t="shared" si="1"/>
        <v>22</v>
      </c>
      <c r="G28" s="7"/>
      <c r="H28" s="47">
        <f t="shared" si="2"/>
      </c>
      <c r="I28" s="117">
        <f t="shared" si="0"/>
        <v>22</v>
      </c>
    </row>
    <row r="29" spans="1:9" ht="24" customHeight="1">
      <c r="A29" s="104">
        <f t="shared" si="3"/>
        <v>18</v>
      </c>
      <c r="B29" s="111" t="s">
        <v>92</v>
      </c>
      <c r="C29" s="112" t="s">
        <v>93</v>
      </c>
      <c r="D29" s="17">
        <v>12.5</v>
      </c>
      <c r="E29" s="18">
        <v>6.5</v>
      </c>
      <c r="F29" s="7">
        <f t="shared" si="1"/>
        <v>19</v>
      </c>
      <c r="G29" s="7"/>
      <c r="H29" s="47">
        <f t="shared" si="2"/>
      </c>
      <c r="I29" s="117">
        <f t="shared" si="0"/>
        <v>19</v>
      </c>
    </row>
    <row r="30" spans="1:9" ht="24" customHeight="1">
      <c r="A30" s="104">
        <f t="shared" si="3"/>
        <v>19</v>
      </c>
      <c r="B30" s="111" t="s">
        <v>94</v>
      </c>
      <c r="C30" s="112" t="s">
        <v>75</v>
      </c>
      <c r="D30" s="17">
        <v>13</v>
      </c>
      <c r="E30" s="18">
        <v>5</v>
      </c>
      <c r="F30" s="7">
        <f t="shared" si="1"/>
        <v>18</v>
      </c>
      <c r="G30" s="7"/>
      <c r="H30" s="47">
        <f t="shared" si="2"/>
      </c>
      <c r="I30" s="117">
        <f t="shared" si="0"/>
        <v>18</v>
      </c>
    </row>
    <row r="31" spans="1:9" ht="24" customHeight="1">
      <c r="A31" s="104">
        <f t="shared" si="3"/>
        <v>20</v>
      </c>
      <c r="B31" s="111" t="s">
        <v>95</v>
      </c>
      <c r="C31" s="112" t="s">
        <v>96</v>
      </c>
      <c r="D31" s="17">
        <v>12.5</v>
      </c>
      <c r="E31" s="18">
        <v>8.5</v>
      </c>
      <c r="F31" s="7">
        <f t="shared" si="1"/>
        <v>21</v>
      </c>
      <c r="G31" s="7"/>
      <c r="H31" s="47">
        <f t="shared" si="2"/>
      </c>
      <c r="I31" s="117">
        <f t="shared" si="0"/>
        <v>21</v>
      </c>
    </row>
    <row r="32" spans="1:9" ht="24" customHeight="1">
      <c r="A32" s="104">
        <f t="shared" si="3"/>
        <v>21</v>
      </c>
      <c r="B32" s="111" t="s">
        <v>97</v>
      </c>
      <c r="C32" s="112" t="s">
        <v>98</v>
      </c>
      <c r="D32" s="17">
        <v>12</v>
      </c>
      <c r="E32" s="18">
        <v>8.5</v>
      </c>
      <c r="F32" s="7">
        <f t="shared" si="1"/>
        <v>20.5</v>
      </c>
      <c r="G32" s="7"/>
      <c r="H32" s="47">
        <f t="shared" si="2"/>
      </c>
      <c r="I32" s="117">
        <f t="shared" si="0"/>
        <v>20.5</v>
      </c>
    </row>
    <row r="33" spans="1:9" ht="24" customHeight="1">
      <c r="A33" s="104">
        <f t="shared" si="3"/>
        <v>22</v>
      </c>
      <c r="B33" s="111" t="s">
        <v>99</v>
      </c>
      <c r="C33" s="112" t="s">
        <v>100</v>
      </c>
      <c r="D33" s="17">
        <v>14</v>
      </c>
      <c r="E33" s="18">
        <v>8.5</v>
      </c>
      <c r="F33" s="7">
        <f t="shared" si="1"/>
        <v>22.5</v>
      </c>
      <c r="G33" s="7"/>
      <c r="H33" s="47">
        <f t="shared" si="2"/>
      </c>
      <c r="I33" s="117">
        <f t="shared" si="0"/>
        <v>22.5</v>
      </c>
    </row>
    <row r="34" spans="1:9" ht="24" customHeight="1">
      <c r="A34" s="104">
        <f t="shared" si="3"/>
        <v>23</v>
      </c>
      <c r="B34" s="111" t="s">
        <v>101</v>
      </c>
      <c r="C34" s="112" t="s">
        <v>102</v>
      </c>
      <c r="D34" s="17">
        <v>11.5</v>
      </c>
      <c r="E34" s="18">
        <v>11</v>
      </c>
      <c r="F34" s="7">
        <f t="shared" si="1"/>
        <v>22.5</v>
      </c>
      <c r="G34" s="7"/>
      <c r="H34" s="47">
        <f t="shared" si="2"/>
      </c>
      <c r="I34" s="117">
        <f t="shared" si="0"/>
        <v>22.5</v>
      </c>
    </row>
    <row r="35" spans="1:9" ht="24" customHeight="1">
      <c r="A35" s="104">
        <f t="shared" si="3"/>
        <v>24</v>
      </c>
      <c r="B35" s="111" t="s">
        <v>53</v>
      </c>
      <c r="C35" s="112" t="s">
        <v>103</v>
      </c>
      <c r="D35" s="17">
        <v>12.5</v>
      </c>
      <c r="E35" s="18">
        <v>10</v>
      </c>
      <c r="F35" s="7">
        <f t="shared" si="1"/>
        <v>22.5</v>
      </c>
      <c r="G35" s="7"/>
      <c r="H35" s="47">
        <f t="shared" si="2"/>
      </c>
      <c r="I35" s="117">
        <f t="shared" si="0"/>
        <v>22.5</v>
      </c>
    </row>
    <row r="36" spans="1:9" ht="24" customHeight="1">
      <c r="A36" s="104">
        <f t="shared" si="3"/>
        <v>25</v>
      </c>
      <c r="B36" s="111" t="s">
        <v>104</v>
      </c>
      <c r="C36" s="112" t="s">
        <v>105</v>
      </c>
      <c r="D36" s="17">
        <v>12.5</v>
      </c>
      <c r="E36" s="18">
        <v>7</v>
      </c>
      <c r="F36" s="7">
        <f t="shared" si="1"/>
        <v>19.5</v>
      </c>
      <c r="G36" s="7"/>
      <c r="H36" s="47">
        <f t="shared" si="2"/>
      </c>
      <c r="I36" s="117">
        <f t="shared" si="0"/>
        <v>19.5</v>
      </c>
    </row>
    <row r="37" spans="1:9" ht="24" customHeight="1">
      <c r="A37" s="104">
        <f t="shared" si="3"/>
        <v>26</v>
      </c>
      <c r="B37" s="111" t="s">
        <v>106</v>
      </c>
      <c r="C37" s="112" t="s">
        <v>45</v>
      </c>
      <c r="D37" s="17">
        <v>14</v>
      </c>
      <c r="E37" s="18">
        <v>11</v>
      </c>
      <c r="F37" s="7">
        <f t="shared" si="1"/>
        <v>25</v>
      </c>
      <c r="G37" s="19"/>
      <c r="H37" s="47">
        <f t="shared" si="2"/>
      </c>
      <c r="I37" s="117">
        <f t="shared" si="0"/>
        <v>25</v>
      </c>
    </row>
    <row r="38" spans="1:9" ht="24" customHeight="1">
      <c r="A38" s="104">
        <f t="shared" si="3"/>
        <v>27</v>
      </c>
      <c r="B38" s="111" t="s">
        <v>107</v>
      </c>
      <c r="C38" s="112" t="s">
        <v>49</v>
      </c>
      <c r="D38" s="24">
        <v>11.5</v>
      </c>
      <c r="E38" s="25">
        <v>6.5</v>
      </c>
      <c r="F38" s="7">
        <f t="shared" si="1"/>
        <v>18</v>
      </c>
      <c r="G38" s="19"/>
      <c r="H38" s="47">
        <f t="shared" si="2"/>
      </c>
      <c r="I38" s="117">
        <f t="shared" si="0"/>
        <v>18</v>
      </c>
    </row>
    <row r="39" spans="1:9" ht="24" customHeight="1">
      <c r="A39" s="104">
        <f t="shared" si="3"/>
        <v>28</v>
      </c>
      <c r="B39" s="111" t="s">
        <v>108</v>
      </c>
      <c r="C39" s="112" t="s">
        <v>45</v>
      </c>
      <c r="D39" s="24">
        <v>12</v>
      </c>
      <c r="E39" s="25">
        <v>9</v>
      </c>
      <c r="F39" s="7">
        <f t="shared" si="1"/>
        <v>21</v>
      </c>
      <c r="G39" s="19"/>
      <c r="H39" s="47">
        <f t="shared" si="2"/>
      </c>
      <c r="I39" s="117">
        <f t="shared" si="0"/>
        <v>21</v>
      </c>
    </row>
    <row r="40" spans="1:9" ht="24" customHeight="1">
      <c r="A40" s="104">
        <f t="shared" si="3"/>
        <v>29</v>
      </c>
      <c r="B40" s="111" t="s">
        <v>109</v>
      </c>
      <c r="C40" s="112" t="s">
        <v>110</v>
      </c>
      <c r="D40" s="24">
        <v>13</v>
      </c>
      <c r="E40" s="25">
        <v>10.5</v>
      </c>
      <c r="F40" s="7">
        <f t="shared" si="1"/>
        <v>23.5</v>
      </c>
      <c r="G40" s="19"/>
      <c r="H40" s="47">
        <f t="shared" si="2"/>
      </c>
      <c r="I40" s="117">
        <f t="shared" si="0"/>
        <v>23.5</v>
      </c>
    </row>
    <row r="41" spans="1:9" ht="24" customHeight="1">
      <c r="A41" s="104">
        <f t="shared" si="3"/>
        <v>30</v>
      </c>
      <c r="B41" s="111" t="s">
        <v>111</v>
      </c>
      <c r="C41" s="112" t="s">
        <v>42</v>
      </c>
      <c r="D41" s="24">
        <v>13</v>
      </c>
      <c r="E41" s="25">
        <v>8.5</v>
      </c>
      <c r="F41" s="7">
        <f t="shared" si="1"/>
        <v>21.5</v>
      </c>
      <c r="G41" s="19"/>
      <c r="H41" s="47">
        <f t="shared" si="2"/>
      </c>
      <c r="I41" s="117">
        <f t="shared" si="0"/>
        <v>21.5</v>
      </c>
    </row>
    <row r="42" spans="1:9" ht="24" customHeight="1">
      <c r="A42" s="104">
        <f t="shared" si="3"/>
        <v>31</v>
      </c>
      <c r="B42" s="111" t="s">
        <v>112</v>
      </c>
      <c r="C42" s="112" t="s">
        <v>57</v>
      </c>
      <c r="D42" s="24">
        <v>12</v>
      </c>
      <c r="E42" s="25">
        <v>8</v>
      </c>
      <c r="F42" s="7">
        <f t="shared" si="1"/>
        <v>20</v>
      </c>
      <c r="G42" s="19"/>
      <c r="H42" s="47">
        <f t="shared" si="2"/>
      </c>
      <c r="I42" s="117">
        <f t="shared" si="0"/>
        <v>20</v>
      </c>
    </row>
    <row r="43" spans="1:9" ht="24" customHeight="1">
      <c r="A43" s="104">
        <f t="shared" si="3"/>
        <v>32</v>
      </c>
      <c r="B43" s="111" t="s">
        <v>113</v>
      </c>
      <c r="C43" s="112" t="s">
        <v>114</v>
      </c>
      <c r="D43" s="20">
        <v>13</v>
      </c>
      <c r="E43" s="19">
        <v>8</v>
      </c>
      <c r="F43" s="7">
        <f t="shared" si="1"/>
        <v>21</v>
      </c>
      <c r="G43" s="27"/>
      <c r="H43" s="47">
        <f t="shared" si="2"/>
      </c>
      <c r="I43" s="117">
        <f t="shared" si="0"/>
        <v>21</v>
      </c>
    </row>
    <row r="44" spans="1:9" ht="24" customHeight="1" thickBot="1">
      <c r="A44" s="108">
        <f t="shared" si="3"/>
        <v>33</v>
      </c>
      <c r="B44" s="114" t="s">
        <v>115</v>
      </c>
      <c r="C44" s="115" t="s">
        <v>50</v>
      </c>
      <c r="D44" s="50">
        <v>12.5</v>
      </c>
      <c r="E44" s="44">
        <v>8.5</v>
      </c>
      <c r="F44" s="38">
        <f t="shared" si="1"/>
        <v>21</v>
      </c>
      <c r="G44" s="91"/>
      <c r="H44" s="48">
        <f t="shared" si="2"/>
      </c>
      <c r="I44" s="118">
        <f t="shared" si="0"/>
        <v>21</v>
      </c>
    </row>
    <row r="45" spans="1:9" ht="6" customHeight="1" thickBot="1">
      <c r="A45" s="5"/>
      <c r="B45" s="5"/>
      <c r="C45" s="9"/>
      <c r="D45" s="1"/>
      <c r="E45" s="1"/>
      <c r="F45" s="1"/>
      <c r="G45" s="6"/>
      <c r="H45" s="3"/>
      <c r="I45" s="1"/>
    </row>
    <row r="46" spans="1:9" ht="23.25" customHeight="1" thickBot="1">
      <c r="A46" s="5"/>
      <c r="B46" s="5"/>
      <c r="C46" s="156" t="s">
        <v>246</v>
      </c>
      <c r="D46" s="157"/>
      <c r="E46" s="157"/>
      <c r="F46" s="157"/>
      <c r="G46" s="157"/>
      <c r="H46" s="158"/>
      <c r="I46" s="1"/>
    </row>
    <row r="47" spans="1:9" ht="9" customHeight="1">
      <c r="A47" s="5"/>
      <c r="B47" s="5"/>
      <c r="C47" s="9"/>
      <c r="D47" s="1"/>
      <c r="E47" s="1"/>
      <c r="F47" s="1"/>
      <c r="G47" s="6"/>
      <c r="H47" s="3"/>
      <c r="I47" s="1"/>
    </row>
    <row r="48" spans="1:9" ht="19.5">
      <c r="A48" s="162" t="s">
        <v>2</v>
      </c>
      <c r="B48" s="162"/>
      <c r="C48" s="162"/>
      <c r="D48" s="162"/>
      <c r="E48" s="12"/>
      <c r="F48" s="12"/>
      <c r="G48" s="162" t="s">
        <v>15</v>
      </c>
      <c r="H48" s="162"/>
      <c r="I48" s="162"/>
    </row>
    <row r="49" spans="1:9" ht="19.5">
      <c r="A49" s="162" t="s">
        <v>3</v>
      </c>
      <c r="B49" s="162"/>
      <c r="C49" s="162"/>
      <c r="D49" s="162"/>
      <c r="E49" s="12"/>
      <c r="F49" s="12"/>
      <c r="G49" s="162" t="s">
        <v>4</v>
      </c>
      <c r="H49" s="162"/>
      <c r="I49" s="162"/>
    </row>
    <row r="50" ht="21.75" thickBot="1">
      <c r="C50" s="8"/>
    </row>
    <row r="51" spans="3:8" ht="25.5" thickBot="1">
      <c r="C51" s="163" t="s">
        <v>238</v>
      </c>
      <c r="D51" s="164"/>
      <c r="E51" s="164"/>
      <c r="F51" s="164"/>
      <c r="G51" s="164"/>
      <c r="H51" s="165"/>
    </row>
    <row r="52" ht="17.25" thickBot="1"/>
    <row r="53" spans="4:9" ht="21" thickBot="1">
      <c r="D53" s="166" t="s">
        <v>35</v>
      </c>
      <c r="E53" s="167"/>
      <c r="F53" s="167"/>
      <c r="G53" s="168"/>
      <c r="I53" s="11"/>
    </row>
    <row r="54" spans="4:6" ht="21.75" thickBot="1">
      <c r="D54" s="10"/>
      <c r="E54" s="10"/>
      <c r="F54" s="10"/>
    </row>
    <row r="55" spans="3:8" ht="21.75" thickBot="1">
      <c r="C55" s="156" t="s">
        <v>245</v>
      </c>
      <c r="D55" s="157"/>
      <c r="E55" s="157"/>
      <c r="F55" s="157"/>
      <c r="G55" s="157"/>
      <c r="H55" s="158"/>
    </row>
    <row r="56" spans="3:8" ht="21.75" thickBot="1">
      <c r="C56" s="34"/>
      <c r="D56" s="159" t="s">
        <v>24</v>
      </c>
      <c r="E56" s="160"/>
      <c r="F56" s="161"/>
      <c r="G56" s="34"/>
      <c r="H56" s="34"/>
    </row>
    <row r="57" ht="17.25" thickBot="1"/>
    <row r="58" spans="1:9" ht="62.25" thickBot="1">
      <c r="A58" s="103" t="s">
        <v>20</v>
      </c>
      <c r="B58" s="92" t="s">
        <v>37</v>
      </c>
      <c r="C58" s="30" t="s">
        <v>36</v>
      </c>
      <c r="D58" s="31" t="s">
        <v>5</v>
      </c>
      <c r="E58" s="31" t="s">
        <v>6</v>
      </c>
      <c r="F58" s="31" t="s">
        <v>22</v>
      </c>
      <c r="G58" s="31" t="s">
        <v>7</v>
      </c>
      <c r="H58" s="32" t="s">
        <v>23</v>
      </c>
      <c r="I58" s="33" t="s">
        <v>1</v>
      </c>
    </row>
    <row r="59" spans="1:9" ht="19.5">
      <c r="A59" s="96">
        <v>1</v>
      </c>
      <c r="B59" s="109" t="s">
        <v>39</v>
      </c>
      <c r="C59" s="110" t="s">
        <v>116</v>
      </c>
      <c r="D59" s="93">
        <v>13</v>
      </c>
      <c r="E59" s="14">
        <v>7.5</v>
      </c>
      <c r="F59" s="14">
        <f aca="true" t="shared" si="4" ref="F59:F91">2*(D59+E59)/2</f>
        <v>20.5</v>
      </c>
      <c r="G59" s="14"/>
      <c r="H59" s="14">
        <f aca="true" t="shared" si="5" ref="H59:H91">IF(G59="","",2*(D59+G59)/2)</f>
      </c>
      <c r="I59" s="42">
        <f aca="true" t="shared" si="6" ref="I59:I91">IF(H59="",F59,IF(H59&gt;F59,H59,F59))</f>
        <v>20.5</v>
      </c>
    </row>
    <row r="60" spans="1:9" ht="19.5">
      <c r="A60" s="97">
        <f>A59+1</f>
        <v>2</v>
      </c>
      <c r="B60" s="111" t="s">
        <v>117</v>
      </c>
      <c r="C60" s="112" t="s">
        <v>118</v>
      </c>
      <c r="D60" s="94">
        <v>13</v>
      </c>
      <c r="E60" s="19">
        <v>7.5</v>
      </c>
      <c r="F60" s="19">
        <f t="shared" si="4"/>
        <v>20.5</v>
      </c>
      <c r="G60" s="19"/>
      <c r="H60" s="19">
        <f t="shared" si="5"/>
      </c>
      <c r="I60" s="43">
        <f t="shared" si="6"/>
        <v>20.5</v>
      </c>
    </row>
    <row r="61" spans="1:9" ht="19.5">
      <c r="A61" s="97">
        <f aca="true" t="shared" si="7" ref="A61:A91">A60+1</f>
        <v>3</v>
      </c>
      <c r="B61" s="111" t="s">
        <v>119</v>
      </c>
      <c r="C61" s="112" t="s">
        <v>120</v>
      </c>
      <c r="D61" s="94">
        <v>12.5</v>
      </c>
      <c r="E61" s="19">
        <v>7</v>
      </c>
      <c r="F61" s="19">
        <f t="shared" si="4"/>
        <v>19.5</v>
      </c>
      <c r="G61" s="19"/>
      <c r="H61" s="19">
        <f t="shared" si="5"/>
      </c>
      <c r="I61" s="43">
        <f t="shared" si="6"/>
        <v>19.5</v>
      </c>
    </row>
    <row r="62" spans="1:9" ht="19.5">
      <c r="A62" s="98">
        <f t="shared" si="7"/>
        <v>4</v>
      </c>
      <c r="B62" s="111" t="s">
        <v>121</v>
      </c>
      <c r="C62" s="112" t="s">
        <v>122</v>
      </c>
      <c r="D62" s="94">
        <v>14</v>
      </c>
      <c r="E62" s="19"/>
      <c r="F62" s="19">
        <f t="shared" si="4"/>
        <v>14</v>
      </c>
      <c r="G62" s="19"/>
      <c r="H62" s="19">
        <f t="shared" si="5"/>
      </c>
      <c r="I62" s="43">
        <f t="shared" si="6"/>
        <v>14</v>
      </c>
    </row>
    <row r="63" spans="1:9" ht="19.5">
      <c r="A63" s="99">
        <f t="shared" si="7"/>
        <v>5</v>
      </c>
      <c r="B63" s="111" t="s">
        <v>123</v>
      </c>
      <c r="C63" s="112" t="s">
        <v>124</v>
      </c>
      <c r="D63" s="94">
        <v>13.5</v>
      </c>
      <c r="E63" s="19">
        <v>8</v>
      </c>
      <c r="F63" s="19">
        <f t="shared" si="4"/>
        <v>21.5</v>
      </c>
      <c r="G63" s="19"/>
      <c r="H63" s="19">
        <f t="shared" si="5"/>
      </c>
      <c r="I63" s="43">
        <f t="shared" si="6"/>
        <v>21.5</v>
      </c>
    </row>
    <row r="64" spans="1:9" ht="19.5">
      <c r="A64" s="97">
        <f t="shared" si="7"/>
        <v>6</v>
      </c>
      <c r="B64" s="111" t="s">
        <v>125</v>
      </c>
      <c r="C64" s="112" t="s">
        <v>126</v>
      </c>
      <c r="D64" s="94">
        <v>13.5</v>
      </c>
      <c r="E64" s="19">
        <v>8</v>
      </c>
      <c r="F64" s="19">
        <f t="shared" si="4"/>
        <v>21.5</v>
      </c>
      <c r="G64" s="19"/>
      <c r="H64" s="19">
        <f t="shared" si="5"/>
      </c>
      <c r="I64" s="43">
        <f t="shared" si="6"/>
        <v>21.5</v>
      </c>
    </row>
    <row r="65" spans="1:9" ht="19.5">
      <c r="A65" s="98">
        <f t="shared" si="7"/>
        <v>7</v>
      </c>
      <c r="B65" s="111" t="s">
        <v>127</v>
      </c>
      <c r="C65" s="112" t="s">
        <v>128</v>
      </c>
      <c r="D65" s="94">
        <v>11.5</v>
      </c>
      <c r="E65" s="19">
        <v>11.5</v>
      </c>
      <c r="F65" s="19">
        <f t="shared" si="4"/>
        <v>23</v>
      </c>
      <c r="G65" s="19"/>
      <c r="H65" s="19">
        <f t="shared" si="5"/>
      </c>
      <c r="I65" s="43">
        <f t="shared" si="6"/>
        <v>23</v>
      </c>
    </row>
    <row r="66" spans="1:9" ht="19.5">
      <c r="A66" s="99">
        <f t="shared" si="7"/>
        <v>8</v>
      </c>
      <c r="B66" s="111" t="s">
        <v>129</v>
      </c>
      <c r="C66" s="112" t="s">
        <v>130</v>
      </c>
      <c r="D66" s="94">
        <v>13</v>
      </c>
      <c r="E66" s="19">
        <v>8</v>
      </c>
      <c r="F66" s="19">
        <f t="shared" si="4"/>
        <v>21</v>
      </c>
      <c r="G66" s="19"/>
      <c r="H66" s="19">
        <f t="shared" si="5"/>
      </c>
      <c r="I66" s="43">
        <f t="shared" si="6"/>
        <v>21</v>
      </c>
    </row>
    <row r="67" spans="1:9" ht="19.5">
      <c r="A67" s="97">
        <f t="shared" si="7"/>
        <v>9</v>
      </c>
      <c r="B67" s="111" t="s">
        <v>131</v>
      </c>
      <c r="C67" s="112" t="s">
        <v>132</v>
      </c>
      <c r="D67" s="94">
        <v>14</v>
      </c>
      <c r="E67" s="19">
        <v>10</v>
      </c>
      <c r="F67" s="19">
        <f t="shared" si="4"/>
        <v>24</v>
      </c>
      <c r="G67" s="19"/>
      <c r="H67" s="19">
        <f t="shared" si="5"/>
      </c>
      <c r="I67" s="43">
        <f t="shared" si="6"/>
        <v>24</v>
      </c>
    </row>
    <row r="68" spans="1:9" ht="19.5">
      <c r="A68" s="97">
        <f t="shared" si="7"/>
        <v>10</v>
      </c>
      <c r="B68" s="111" t="s">
        <v>133</v>
      </c>
      <c r="C68" s="112" t="s">
        <v>134</v>
      </c>
      <c r="D68" s="94">
        <v>13</v>
      </c>
      <c r="E68" s="19">
        <v>12</v>
      </c>
      <c r="F68" s="19">
        <f t="shared" si="4"/>
        <v>25</v>
      </c>
      <c r="G68" s="19"/>
      <c r="H68" s="19">
        <f t="shared" si="5"/>
      </c>
      <c r="I68" s="43">
        <f t="shared" si="6"/>
        <v>25</v>
      </c>
    </row>
    <row r="69" spans="1:9" ht="19.5">
      <c r="A69" s="97">
        <f t="shared" si="7"/>
        <v>11</v>
      </c>
      <c r="B69" s="111" t="s">
        <v>135</v>
      </c>
      <c r="C69" s="112" t="s">
        <v>136</v>
      </c>
      <c r="D69" s="94">
        <v>13.5</v>
      </c>
      <c r="E69" s="19">
        <v>6.5</v>
      </c>
      <c r="F69" s="19">
        <f t="shared" si="4"/>
        <v>20</v>
      </c>
      <c r="G69" s="19"/>
      <c r="H69" s="19">
        <f t="shared" si="5"/>
      </c>
      <c r="I69" s="43">
        <f t="shared" si="6"/>
        <v>20</v>
      </c>
    </row>
    <row r="70" spans="1:9" ht="19.5">
      <c r="A70" s="97">
        <f t="shared" si="7"/>
        <v>12</v>
      </c>
      <c r="B70" s="111" t="s">
        <v>137</v>
      </c>
      <c r="C70" s="112" t="s">
        <v>138</v>
      </c>
      <c r="D70" s="94">
        <v>14</v>
      </c>
      <c r="E70" s="19">
        <v>7</v>
      </c>
      <c r="F70" s="19">
        <f t="shared" si="4"/>
        <v>21</v>
      </c>
      <c r="G70" s="19"/>
      <c r="H70" s="19">
        <f t="shared" si="5"/>
      </c>
      <c r="I70" s="43">
        <f t="shared" si="6"/>
        <v>21</v>
      </c>
    </row>
    <row r="71" spans="1:9" ht="19.5">
      <c r="A71" s="97">
        <f t="shared" si="7"/>
        <v>13</v>
      </c>
      <c r="B71" s="111" t="s">
        <v>139</v>
      </c>
      <c r="C71" s="112" t="s">
        <v>140</v>
      </c>
      <c r="D71" s="94">
        <v>13</v>
      </c>
      <c r="E71" s="19">
        <v>10.5</v>
      </c>
      <c r="F71" s="19">
        <f t="shared" si="4"/>
        <v>23.5</v>
      </c>
      <c r="G71" s="19"/>
      <c r="H71" s="19">
        <f t="shared" si="5"/>
      </c>
      <c r="I71" s="43">
        <f t="shared" si="6"/>
        <v>23.5</v>
      </c>
    </row>
    <row r="72" spans="1:9" ht="19.5">
      <c r="A72" s="97">
        <f t="shared" si="7"/>
        <v>14</v>
      </c>
      <c r="B72" s="111" t="s">
        <v>141</v>
      </c>
      <c r="C72" s="112" t="s">
        <v>47</v>
      </c>
      <c r="D72" s="94">
        <v>14</v>
      </c>
      <c r="E72" s="19">
        <v>11.5</v>
      </c>
      <c r="F72" s="19">
        <f t="shared" si="4"/>
        <v>25.5</v>
      </c>
      <c r="G72" s="19"/>
      <c r="H72" s="19">
        <f t="shared" si="5"/>
      </c>
      <c r="I72" s="43">
        <f t="shared" si="6"/>
        <v>25.5</v>
      </c>
    </row>
    <row r="73" spans="1:9" ht="19.5">
      <c r="A73" s="97">
        <f t="shared" si="7"/>
        <v>15</v>
      </c>
      <c r="B73" s="111" t="s">
        <v>142</v>
      </c>
      <c r="C73" s="112" t="s">
        <v>44</v>
      </c>
      <c r="D73" s="94">
        <v>13</v>
      </c>
      <c r="E73" s="19">
        <v>13.5</v>
      </c>
      <c r="F73" s="19">
        <f t="shared" si="4"/>
        <v>26.5</v>
      </c>
      <c r="G73" s="19"/>
      <c r="H73" s="19">
        <f t="shared" si="5"/>
      </c>
      <c r="I73" s="43">
        <f t="shared" si="6"/>
        <v>26.5</v>
      </c>
    </row>
    <row r="74" spans="1:9" ht="19.5">
      <c r="A74" s="97">
        <f t="shared" si="7"/>
        <v>16</v>
      </c>
      <c r="B74" s="111" t="s">
        <v>143</v>
      </c>
      <c r="C74" s="112" t="s">
        <v>64</v>
      </c>
      <c r="D74" s="94">
        <v>13</v>
      </c>
      <c r="E74" s="19">
        <v>6.5</v>
      </c>
      <c r="F74" s="19">
        <f t="shared" si="4"/>
        <v>19.5</v>
      </c>
      <c r="G74" s="19"/>
      <c r="H74" s="19">
        <f t="shared" si="5"/>
      </c>
      <c r="I74" s="43">
        <f t="shared" si="6"/>
        <v>19.5</v>
      </c>
    </row>
    <row r="75" spans="1:9" ht="19.5">
      <c r="A75" s="97">
        <f t="shared" si="7"/>
        <v>17</v>
      </c>
      <c r="B75" s="111" t="s">
        <v>144</v>
      </c>
      <c r="C75" s="112" t="s">
        <v>145</v>
      </c>
      <c r="D75" s="94">
        <v>12.5</v>
      </c>
      <c r="E75" s="19">
        <v>10</v>
      </c>
      <c r="F75" s="19">
        <f t="shared" si="4"/>
        <v>22.5</v>
      </c>
      <c r="G75" s="19"/>
      <c r="H75" s="19">
        <f t="shared" si="5"/>
      </c>
      <c r="I75" s="43">
        <f t="shared" si="6"/>
        <v>22.5</v>
      </c>
    </row>
    <row r="76" spans="1:9" ht="19.5">
      <c r="A76" s="97">
        <f t="shared" si="7"/>
        <v>18</v>
      </c>
      <c r="B76" s="111" t="s">
        <v>46</v>
      </c>
      <c r="C76" s="112" t="s">
        <v>103</v>
      </c>
      <c r="D76" s="94">
        <v>11.5</v>
      </c>
      <c r="E76" s="19">
        <v>11.5</v>
      </c>
      <c r="F76" s="19">
        <f t="shared" si="4"/>
        <v>23</v>
      </c>
      <c r="G76" s="19"/>
      <c r="H76" s="19">
        <f t="shared" si="5"/>
      </c>
      <c r="I76" s="43">
        <f t="shared" si="6"/>
        <v>23</v>
      </c>
    </row>
    <row r="77" spans="1:9" ht="19.5">
      <c r="A77" s="97">
        <f t="shared" si="7"/>
        <v>19</v>
      </c>
      <c r="B77" s="111" t="s">
        <v>146</v>
      </c>
      <c r="C77" s="112" t="s">
        <v>147</v>
      </c>
      <c r="D77" s="94">
        <v>13</v>
      </c>
      <c r="E77" s="19">
        <v>9</v>
      </c>
      <c r="F77" s="19">
        <f t="shared" si="4"/>
        <v>22</v>
      </c>
      <c r="G77" s="19"/>
      <c r="H77" s="19">
        <f t="shared" si="5"/>
      </c>
      <c r="I77" s="43">
        <f t="shared" si="6"/>
        <v>22</v>
      </c>
    </row>
    <row r="78" spans="1:9" ht="19.5">
      <c r="A78" s="97">
        <f t="shared" si="7"/>
        <v>20</v>
      </c>
      <c r="B78" s="111" t="s">
        <v>148</v>
      </c>
      <c r="C78" s="112" t="s">
        <v>149</v>
      </c>
      <c r="D78" s="94" t="s">
        <v>272</v>
      </c>
      <c r="E78" s="19" t="s">
        <v>272</v>
      </c>
      <c r="F78" s="19" t="e">
        <f t="shared" si="4"/>
        <v>#VALUE!</v>
      </c>
      <c r="G78" s="19"/>
      <c r="H78" s="19">
        <f t="shared" si="5"/>
      </c>
      <c r="I78" s="43" t="e">
        <f t="shared" si="6"/>
        <v>#VALUE!</v>
      </c>
    </row>
    <row r="79" spans="1:9" ht="19.5">
      <c r="A79" s="97">
        <f t="shared" si="7"/>
        <v>21</v>
      </c>
      <c r="B79" s="111" t="s">
        <v>150</v>
      </c>
      <c r="C79" s="112" t="s">
        <v>151</v>
      </c>
      <c r="D79" s="94">
        <v>12.5</v>
      </c>
      <c r="E79" s="19">
        <v>10.5</v>
      </c>
      <c r="F79" s="19">
        <f t="shared" si="4"/>
        <v>23</v>
      </c>
      <c r="G79" s="7"/>
      <c r="H79" s="19">
        <f t="shared" si="5"/>
      </c>
      <c r="I79" s="43">
        <f t="shared" si="6"/>
        <v>23</v>
      </c>
    </row>
    <row r="80" spans="1:9" ht="19.5">
      <c r="A80" s="97">
        <f t="shared" si="7"/>
        <v>22</v>
      </c>
      <c r="B80" s="111" t="s">
        <v>152</v>
      </c>
      <c r="C80" s="112" t="s">
        <v>153</v>
      </c>
      <c r="D80" s="94">
        <v>12.5</v>
      </c>
      <c r="E80" s="19">
        <v>10</v>
      </c>
      <c r="F80" s="19">
        <f t="shared" si="4"/>
        <v>22.5</v>
      </c>
      <c r="G80" s="7"/>
      <c r="H80" s="19">
        <f t="shared" si="5"/>
      </c>
      <c r="I80" s="43">
        <f t="shared" si="6"/>
        <v>22.5</v>
      </c>
    </row>
    <row r="81" spans="1:9" ht="19.5">
      <c r="A81" s="97">
        <f t="shared" si="7"/>
        <v>23</v>
      </c>
      <c r="B81" s="111" t="s">
        <v>154</v>
      </c>
      <c r="C81" s="112" t="s">
        <v>155</v>
      </c>
      <c r="D81" s="94">
        <v>11.5</v>
      </c>
      <c r="E81" s="19">
        <v>10.5</v>
      </c>
      <c r="F81" s="19">
        <f t="shared" si="4"/>
        <v>22</v>
      </c>
      <c r="G81" s="7"/>
      <c r="H81" s="19">
        <f t="shared" si="5"/>
      </c>
      <c r="I81" s="13">
        <f t="shared" si="6"/>
        <v>22</v>
      </c>
    </row>
    <row r="82" spans="1:9" ht="19.5">
      <c r="A82" s="97">
        <f t="shared" si="7"/>
        <v>24</v>
      </c>
      <c r="B82" s="111" t="s">
        <v>156</v>
      </c>
      <c r="C82" s="112" t="s">
        <v>157</v>
      </c>
      <c r="D82" s="94">
        <v>11.5</v>
      </c>
      <c r="E82" s="19">
        <v>12</v>
      </c>
      <c r="F82" s="19">
        <f t="shared" si="4"/>
        <v>23.5</v>
      </c>
      <c r="G82" s="7"/>
      <c r="H82" s="19">
        <f t="shared" si="5"/>
      </c>
      <c r="I82" s="13">
        <f t="shared" si="6"/>
        <v>23.5</v>
      </c>
    </row>
    <row r="83" spans="1:9" ht="19.5">
      <c r="A83" s="97">
        <f t="shared" si="7"/>
        <v>25</v>
      </c>
      <c r="B83" s="111" t="s">
        <v>158</v>
      </c>
      <c r="C83" s="112" t="s">
        <v>159</v>
      </c>
      <c r="D83" s="94">
        <v>13.5</v>
      </c>
      <c r="E83" s="19">
        <v>6</v>
      </c>
      <c r="F83" s="19">
        <f t="shared" si="4"/>
        <v>19.5</v>
      </c>
      <c r="G83" s="7"/>
      <c r="H83" s="19">
        <f t="shared" si="5"/>
      </c>
      <c r="I83" s="13">
        <f t="shared" si="6"/>
        <v>19.5</v>
      </c>
    </row>
    <row r="84" spans="1:9" ht="19.5">
      <c r="A84" s="97">
        <f t="shared" si="7"/>
        <v>26</v>
      </c>
      <c r="B84" s="111" t="s">
        <v>160</v>
      </c>
      <c r="C84" s="112" t="s">
        <v>161</v>
      </c>
      <c r="D84" s="94">
        <v>14</v>
      </c>
      <c r="E84" s="19">
        <v>5</v>
      </c>
      <c r="F84" s="19">
        <f t="shared" si="4"/>
        <v>19</v>
      </c>
      <c r="G84" s="7"/>
      <c r="H84" s="19">
        <f t="shared" si="5"/>
      </c>
      <c r="I84" s="13">
        <f t="shared" si="6"/>
        <v>19</v>
      </c>
    </row>
    <row r="85" spans="1:9" ht="19.5">
      <c r="A85" s="100">
        <f t="shared" si="7"/>
        <v>27</v>
      </c>
      <c r="B85" s="111" t="s">
        <v>162</v>
      </c>
      <c r="C85" s="112" t="s">
        <v>41</v>
      </c>
      <c r="D85" s="94">
        <v>12.5</v>
      </c>
      <c r="E85" s="19">
        <v>11</v>
      </c>
      <c r="F85" s="19">
        <f t="shared" si="4"/>
        <v>23.5</v>
      </c>
      <c r="G85" s="7"/>
      <c r="H85" s="47">
        <f t="shared" si="5"/>
      </c>
      <c r="I85" s="13">
        <f t="shared" si="6"/>
        <v>23.5</v>
      </c>
    </row>
    <row r="86" spans="1:9" ht="19.5">
      <c r="A86" s="100">
        <f t="shared" si="7"/>
        <v>28</v>
      </c>
      <c r="B86" s="111" t="s">
        <v>163</v>
      </c>
      <c r="C86" s="112" t="s">
        <v>164</v>
      </c>
      <c r="D86" s="94">
        <v>12.5</v>
      </c>
      <c r="E86" s="26">
        <v>10.5</v>
      </c>
      <c r="F86" s="19">
        <f t="shared" si="4"/>
        <v>23</v>
      </c>
      <c r="G86" s="7"/>
      <c r="H86" s="47">
        <f t="shared" si="5"/>
      </c>
      <c r="I86" s="13">
        <f t="shared" si="6"/>
        <v>23</v>
      </c>
    </row>
    <row r="87" spans="1:9" ht="19.5">
      <c r="A87" s="100">
        <f t="shared" si="7"/>
        <v>29</v>
      </c>
      <c r="B87" s="111" t="s">
        <v>165</v>
      </c>
      <c r="C87" s="112" t="s">
        <v>166</v>
      </c>
      <c r="D87" s="94">
        <v>12.5</v>
      </c>
      <c r="E87" s="26">
        <v>10.5</v>
      </c>
      <c r="F87" s="19">
        <f t="shared" si="4"/>
        <v>23</v>
      </c>
      <c r="G87" s="7"/>
      <c r="H87" s="47">
        <f t="shared" si="5"/>
      </c>
      <c r="I87" s="13">
        <f t="shared" si="6"/>
        <v>23</v>
      </c>
    </row>
    <row r="88" spans="1:9" ht="19.5">
      <c r="A88" s="100">
        <f t="shared" si="7"/>
        <v>30</v>
      </c>
      <c r="B88" s="111" t="s">
        <v>167</v>
      </c>
      <c r="C88" s="112" t="s">
        <v>168</v>
      </c>
      <c r="D88" s="94">
        <v>12.5</v>
      </c>
      <c r="E88" s="25">
        <v>10</v>
      </c>
      <c r="F88" s="19">
        <f t="shared" si="4"/>
        <v>22.5</v>
      </c>
      <c r="G88" s="7"/>
      <c r="H88" s="47">
        <f t="shared" si="5"/>
      </c>
      <c r="I88" s="13">
        <f t="shared" si="6"/>
        <v>22.5</v>
      </c>
    </row>
    <row r="89" spans="1:9" ht="19.5">
      <c r="A89" s="100">
        <f t="shared" si="7"/>
        <v>31</v>
      </c>
      <c r="B89" s="111" t="s">
        <v>169</v>
      </c>
      <c r="C89" s="112" t="s">
        <v>170</v>
      </c>
      <c r="D89" s="94" t="s">
        <v>272</v>
      </c>
      <c r="E89" s="19" t="s">
        <v>272</v>
      </c>
      <c r="F89" s="7" t="e">
        <f t="shared" si="4"/>
        <v>#VALUE!</v>
      </c>
      <c r="G89" s="7"/>
      <c r="H89" s="47">
        <f t="shared" si="5"/>
      </c>
      <c r="I89" s="13" t="e">
        <f t="shared" si="6"/>
        <v>#VALUE!</v>
      </c>
    </row>
    <row r="90" spans="1:9" ht="19.5">
      <c r="A90" s="101">
        <f t="shared" si="7"/>
        <v>32</v>
      </c>
      <c r="B90" s="111" t="s">
        <v>171</v>
      </c>
      <c r="C90" s="112" t="s">
        <v>59</v>
      </c>
      <c r="D90" s="94">
        <v>13</v>
      </c>
      <c r="E90" s="26">
        <v>10</v>
      </c>
      <c r="F90" s="7">
        <f t="shared" si="4"/>
        <v>23</v>
      </c>
      <c r="G90" s="26"/>
      <c r="H90" s="47">
        <f t="shared" si="5"/>
      </c>
      <c r="I90" s="13">
        <f t="shared" si="6"/>
        <v>23</v>
      </c>
    </row>
    <row r="91" spans="1:9" ht="20.25" thickBot="1">
      <c r="A91" s="102">
        <f t="shared" si="7"/>
        <v>33</v>
      </c>
      <c r="B91" s="114" t="s">
        <v>172</v>
      </c>
      <c r="C91" s="115" t="s">
        <v>173</v>
      </c>
      <c r="D91" s="95">
        <v>14</v>
      </c>
      <c r="E91" s="44">
        <v>6</v>
      </c>
      <c r="F91" s="38">
        <f t="shared" si="4"/>
        <v>20</v>
      </c>
      <c r="G91" s="44"/>
      <c r="H91" s="48">
        <f t="shared" si="5"/>
      </c>
      <c r="I91" s="40">
        <f t="shared" si="6"/>
        <v>20</v>
      </c>
    </row>
    <row r="92" spans="1:9" ht="21" thickBot="1">
      <c r="A92" s="5"/>
      <c r="B92" s="5"/>
      <c r="C92" s="9"/>
      <c r="D92" s="1"/>
      <c r="E92" s="1"/>
      <c r="F92" s="1"/>
      <c r="G92" s="6"/>
      <c r="H92" s="3"/>
      <c r="I92" s="1"/>
    </row>
    <row r="93" spans="1:9" ht="22.5" thickBot="1">
      <c r="A93" s="5"/>
      <c r="B93" s="5"/>
      <c r="C93" s="156" t="s">
        <v>246</v>
      </c>
      <c r="D93" s="157"/>
      <c r="E93" s="157"/>
      <c r="F93" s="157"/>
      <c r="G93" s="157"/>
      <c r="H93" s="158"/>
      <c r="I93" s="1"/>
    </row>
    <row r="94" spans="1:9" ht="19.5">
      <c r="A94" s="162" t="s">
        <v>2</v>
      </c>
      <c r="B94" s="162"/>
      <c r="C94" s="162"/>
      <c r="D94" s="162"/>
      <c r="E94" s="12"/>
      <c r="F94" s="12"/>
      <c r="G94" s="162" t="s">
        <v>15</v>
      </c>
      <c r="H94" s="162"/>
      <c r="I94" s="162"/>
    </row>
    <row r="95" spans="1:9" ht="19.5">
      <c r="A95" s="162" t="s">
        <v>3</v>
      </c>
      <c r="B95" s="162"/>
      <c r="C95" s="162"/>
      <c r="D95" s="162"/>
      <c r="E95" s="12"/>
      <c r="F95" s="12"/>
      <c r="G95" s="162" t="s">
        <v>4</v>
      </c>
      <c r="H95" s="162"/>
      <c r="I95" s="162"/>
    </row>
    <row r="96" ht="21.75" thickBot="1">
      <c r="C96" s="8"/>
    </row>
    <row r="97" spans="3:8" ht="25.5" thickBot="1">
      <c r="C97" s="163" t="s">
        <v>238</v>
      </c>
      <c r="D97" s="164"/>
      <c r="E97" s="164"/>
      <c r="F97" s="164"/>
      <c r="G97" s="164"/>
      <c r="H97" s="165"/>
    </row>
    <row r="98" ht="13.5" customHeight="1" thickBot="1"/>
    <row r="99" spans="4:9" ht="21" thickBot="1">
      <c r="D99" s="166" t="s">
        <v>35</v>
      </c>
      <c r="E99" s="167"/>
      <c r="F99" s="167"/>
      <c r="G99" s="168"/>
      <c r="I99" s="11"/>
    </row>
    <row r="100" spans="4:6" ht="12.75" customHeight="1" thickBot="1">
      <c r="D100" s="10"/>
      <c r="E100" s="10"/>
      <c r="F100" s="10"/>
    </row>
    <row r="101" spans="3:8" ht="21.75" thickBot="1">
      <c r="C101" s="156" t="s">
        <v>245</v>
      </c>
      <c r="D101" s="157"/>
      <c r="E101" s="157"/>
      <c r="F101" s="157"/>
      <c r="G101" s="157"/>
      <c r="H101" s="158"/>
    </row>
    <row r="102" spans="3:8" ht="21.75" thickBot="1">
      <c r="C102" s="34"/>
      <c r="D102" s="159" t="s">
        <v>38</v>
      </c>
      <c r="E102" s="160"/>
      <c r="F102" s="161"/>
      <c r="G102" s="34"/>
      <c r="H102" s="34"/>
    </row>
    <row r="103" ht="17.25" thickBot="1"/>
    <row r="104" spans="1:9" ht="62.25" thickBot="1">
      <c r="A104" s="103" t="s">
        <v>20</v>
      </c>
      <c r="B104" s="92" t="s">
        <v>37</v>
      </c>
      <c r="C104" s="30" t="s">
        <v>36</v>
      </c>
      <c r="D104" s="31" t="s">
        <v>5</v>
      </c>
      <c r="E104" s="31" t="s">
        <v>6</v>
      </c>
      <c r="F104" s="31" t="s">
        <v>22</v>
      </c>
      <c r="G104" s="31" t="s">
        <v>7</v>
      </c>
      <c r="H104" s="32" t="s">
        <v>23</v>
      </c>
      <c r="I104" s="33" t="s">
        <v>1</v>
      </c>
    </row>
    <row r="105" spans="1:9" ht="18.75">
      <c r="A105" s="96">
        <v>1</v>
      </c>
      <c r="B105" s="126" t="s">
        <v>174</v>
      </c>
      <c r="C105" s="127" t="s">
        <v>175</v>
      </c>
      <c r="D105" s="93" t="s">
        <v>272</v>
      </c>
      <c r="E105" s="93" t="s">
        <v>272</v>
      </c>
      <c r="F105" s="14" t="e">
        <f aca="true" t="shared" si="8" ref="F105:F137">2*(D105+E105)/2</f>
        <v>#VALUE!</v>
      </c>
      <c r="G105" s="14"/>
      <c r="H105" s="14">
        <f aca="true" t="shared" si="9" ref="H105:H137">IF(G105="","",2*(D105+G105)/2)</f>
      </c>
      <c r="I105" s="42" t="e">
        <f aca="true" t="shared" si="10" ref="I105:I137">IF(H105="",F105,IF(H105&gt;F105,H105,F105))</f>
        <v>#VALUE!</v>
      </c>
    </row>
    <row r="106" spans="1:9" ht="19.5">
      <c r="A106" s="97">
        <f>A105+1</f>
        <v>2</v>
      </c>
      <c r="B106" s="111" t="s">
        <v>176</v>
      </c>
      <c r="C106" s="112" t="s">
        <v>177</v>
      </c>
      <c r="D106" s="94">
        <v>13</v>
      </c>
      <c r="E106" s="19">
        <v>11.5</v>
      </c>
      <c r="F106" s="19">
        <f t="shared" si="8"/>
        <v>24.5</v>
      </c>
      <c r="G106" s="19"/>
      <c r="H106" s="19">
        <f t="shared" si="9"/>
      </c>
      <c r="I106" s="43">
        <f t="shared" si="10"/>
        <v>24.5</v>
      </c>
    </row>
    <row r="107" spans="1:9" ht="19.5">
      <c r="A107" s="97">
        <f aca="true" t="shared" si="11" ref="A107:A137">A106+1</f>
        <v>3</v>
      </c>
      <c r="B107" s="111" t="s">
        <v>178</v>
      </c>
      <c r="C107" s="112" t="s">
        <v>179</v>
      </c>
      <c r="D107" s="94">
        <v>12.5</v>
      </c>
      <c r="E107" s="19">
        <v>10.5</v>
      </c>
      <c r="F107" s="19">
        <f t="shared" si="8"/>
        <v>23</v>
      </c>
      <c r="G107" s="19"/>
      <c r="H107" s="19">
        <f t="shared" si="9"/>
      </c>
      <c r="I107" s="43">
        <f t="shared" si="10"/>
        <v>23</v>
      </c>
    </row>
    <row r="108" spans="1:9" ht="19.5">
      <c r="A108" s="98">
        <f t="shared" si="11"/>
        <v>4</v>
      </c>
      <c r="B108" s="111" t="s">
        <v>180</v>
      </c>
      <c r="C108" s="112" t="s">
        <v>181</v>
      </c>
      <c r="D108" s="94">
        <v>14</v>
      </c>
      <c r="E108" s="19">
        <v>10.5</v>
      </c>
      <c r="F108" s="19">
        <f t="shared" si="8"/>
        <v>24.5</v>
      </c>
      <c r="G108" s="19"/>
      <c r="H108" s="19">
        <f t="shared" si="9"/>
      </c>
      <c r="I108" s="43">
        <f t="shared" si="10"/>
        <v>24.5</v>
      </c>
    </row>
    <row r="109" spans="1:9" ht="19.5">
      <c r="A109" s="99">
        <f t="shared" si="11"/>
        <v>5</v>
      </c>
      <c r="B109" s="111" t="s">
        <v>182</v>
      </c>
      <c r="C109" s="112" t="s">
        <v>183</v>
      </c>
      <c r="D109" s="94">
        <v>12.5</v>
      </c>
      <c r="E109" s="19">
        <v>10</v>
      </c>
      <c r="F109" s="19">
        <f t="shared" si="8"/>
        <v>22.5</v>
      </c>
      <c r="G109" s="19"/>
      <c r="H109" s="19">
        <f t="shared" si="9"/>
      </c>
      <c r="I109" s="43">
        <f t="shared" si="10"/>
        <v>22.5</v>
      </c>
    </row>
    <row r="110" spans="1:9" ht="19.5">
      <c r="A110" s="97">
        <f t="shared" si="11"/>
        <v>6</v>
      </c>
      <c r="B110" s="111" t="s">
        <v>184</v>
      </c>
      <c r="C110" s="112" t="s">
        <v>185</v>
      </c>
      <c r="D110" s="94">
        <v>13</v>
      </c>
      <c r="E110" s="19">
        <v>10</v>
      </c>
      <c r="F110" s="19">
        <f t="shared" si="8"/>
        <v>23</v>
      </c>
      <c r="G110" s="19"/>
      <c r="H110" s="19">
        <f t="shared" si="9"/>
      </c>
      <c r="I110" s="43">
        <f t="shared" si="10"/>
        <v>23</v>
      </c>
    </row>
    <row r="111" spans="1:9" ht="19.5">
      <c r="A111" s="98">
        <f t="shared" si="11"/>
        <v>7</v>
      </c>
      <c r="B111" s="111" t="s">
        <v>186</v>
      </c>
      <c r="C111" s="112" t="s">
        <v>187</v>
      </c>
      <c r="D111" s="94">
        <v>12.5</v>
      </c>
      <c r="E111" s="19">
        <v>7.5</v>
      </c>
      <c r="F111" s="19">
        <f t="shared" si="8"/>
        <v>20</v>
      </c>
      <c r="G111" s="19"/>
      <c r="H111" s="19">
        <f t="shared" si="9"/>
      </c>
      <c r="I111" s="43">
        <f t="shared" si="10"/>
        <v>20</v>
      </c>
    </row>
    <row r="112" spans="1:9" ht="19.5">
      <c r="A112" s="99">
        <f t="shared" si="11"/>
        <v>8</v>
      </c>
      <c r="B112" s="111" t="s">
        <v>188</v>
      </c>
      <c r="C112" s="112" t="s">
        <v>189</v>
      </c>
      <c r="D112" s="94" t="s">
        <v>272</v>
      </c>
      <c r="E112" s="19" t="s">
        <v>272</v>
      </c>
      <c r="F112" s="19" t="e">
        <f t="shared" si="8"/>
        <v>#VALUE!</v>
      </c>
      <c r="G112" s="19"/>
      <c r="H112" s="19">
        <f t="shared" si="9"/>
      </c>
      <c r="I112" s="43" t="e">
        <f t="shared" si="10"/>
        <v>#VALUE!</v>
      </c>
    </row>
    <row r="113" spans="1:9" ht="19.5">
      <c r="A113" s="97">
        <f t="shared" si="11"/>
        <v>9</v>
      </c>
      <c r="B113" s="111" t="s">
        <v>190</v>
      </c>
      <c r="C113" s="112" t="s">
        <v>55</v>
      </c>
      <c r="D113" s="94">
        <v>12.5</v>
      </c>
      <c r="E113" s="19">
        <v>10</v>
      </c>
      <c r="F113" s="19">
        <f t="shared" si="8"/>
        <v>22.5</v>
      </c>
      <c r="G113" s="19"/>
      <c r="H113" s="19">
        <f t="shared" si="9"/>
      </c>
      <c r="I113" s="43">
        <f t="shared" si="10"/>
        <v>22.5</v>
      </c>
    </row>
    <row r="114" spans="1:9" ht="19.5">
      <c r="A114" s="97">
        <f t="shared" si="11"/>
        <v>10</v>
      </c>
      <c r="B114" s="111" t="s">
        <v>191</v>
      </c>
      <c r="C114" s="112" t="s">
        <v>192</v>
      </c>
      <c r="D114" s="94" t="s">
        <v>272</v>
      </c>
      <c r="E114" s="19" t="s">
        <v>272</v>
      </c>
      <c r="F114" s="19" t="e">
        <f t="shared" si="8"/>
        <v>#VALUE!</v>
      </c>
      <c r="G114" s="19"/>
      <c r="H114" s="19">
        <f t="shared" si="9"/>
      </c>
      <c r="I114" s="43" t="e">
        <f t="shared" si="10"/>
        <v>#VALUE!</v>
      </c>
    </row>
    <row r="115" spans="1:9" ht="19.5">
      <c r="A115" s="97">
        <f t="shared" si="11"/>
        <v>11</v>
      </c>
      <c r="B115" s="111" t="s">
        <v>193</v>
      </c>
      <c r="C115" s="112" t="s">
        <v>194</v>
      </c>
      <c r="D115" s="94">
        <v>12.5</v>
      </c>
      <c r="E115" s="19">
        <v>11</v>
      </c>
      <c r="F115" s="19">
        <f t="shared" si="8"/>
        <v>23.5</v>
      </c>
      <c r="G115" s="19"/>
      <c r="H115" s="19">
        <f t="shared" si="9"/>
      </c>
      <c r="I115" s="43">
        <f t="shared" si="10"/>
        <v>23.5</v>
      </c>
    </row>
    <row r="116" spans="1:9" ht="18.75">
      <c r="A116" s="97">
        <f t="shared" si="11"/>
        <v>12</v>
      </c>
      <c r="B116" s="113" t="s">
        <v>195</v>
      </c>
      <c r="C116" s="128" t="s">
        <v>40</v>
      </c>
      <c r="D116" s="94">
        <v>8</v>
      </c>
      <c r="E116" s="19">
        <v>6</v>
      </c>
      <c r="F116" s="19">
        <f t="shared" si="8"/>
        <v>14</v>
      </c>
      <c r="G116" s="19"/>
      <c r="H116" s="19">
        <f t="shared" si="9"/>
      </c>
      <c r="I116" s="43">
        <f t="shared" si="10"/>
        <v>14</v>
      </c>
    </row>
    <row r="117" spans="1:9" ht="19.5">
      <c r="A117" s="97">
        <f t="shared" si="11"/>
        <v>13</v>
      </c>
      <c r="B117" s="111" t="s">
        <v>196</v>
      </c>
      <c r="C117" s="112" t="s">
        <v>197</v>
      </c>
      <c r="D117" s="94">
        <v>13</v>
      </c>
      <c r="E117" s="19">
        <v>8</v>
      </c>
      <c r="F117" s="19">
        <f t="shared" si="8"/>
        <v>21</v>
      </c>
      <c r="G117" s="19"/>
      <c r="H117" s="19">
        <f t="shared" si="9"/>
      </c>
      <c r="I117" s="43">
        <f t="shared" si="10"/>
        <v>21</v>
      </c>
    </row>
    <row r="118" spans="1:9" ht="19.5">
      <c r="A118" s="97">
        <f t="shared" si="11"/>
        <v>14</v>
      </c>
      <c r="B118" s="111" t="s">
        <v>198</v>
      </c>
      <c r="C118" s="112" t="s">
        <v>199</v>
      </c>
      <c r="D118" s="94">
        <v>14</v>
      </c>
      <c r="E118" s="19">
        <v>10</v>
      </c>
      <c r="F118" s="19">
        <f t="shared" si="8"/>
        <v>24</v>
      </c>
      <c r="G118" s="19"/>
      <c r="H118" s="19">
        <f t="shared" si="9"/>
      </c>
      <c r="I118" s="43">
        <f t="shared" si="10"/>
        <v>24</v>
      </c>
    </row>
    <row r="119" spans="1:9" ht="19.5">
      <c r="A119" s="97">
        <f t="shared" si="11"/>
        <v>15</v>
      </c>
      <c r="B119" s="111" t="s">
        <v>200</v>
      </c>
      <c r="C119" s="112" t="s">
        <v>201</v>
      </c>
      <c r="D119" s="94">
        <v>13</v>
      </c>
      <c r="E119" s="19">
        <v>8.5</v>
      </c>
      <c r="F119" s="19">
        <f t="shared" si="8"/>
        <v>21.5</v>
      </c>
      <c r="G119" s="19"/>
      <c r="H119" s="19">
        <f t="shared" si="9"/>
      </c>
      <c r="I119" s="43">
        <f t="shared" si="10"/>
        <v>21.5</v>
      </c>
    </row>
    <row r="120" spans="1:9" ht="19.5">
      <c r="A120" s="97">
        <f t="shared" si="11"/>
        <v>16</v>
      </c>
      <c r="B120" s="111" t="s">
        <v>161</v>
      </c>
      <c r="C120" s="112" t="s">
        <v>202</v>
      </c>
      <c r="D120" s="94">
        <v>11</v>
      </c>
      <c r="E120" s="19">
        <v>10</v>
      </c>
      <c r="F120" s="19">
        <f t="shared" si="8"/>
        <v>21</v>
      </c>
      <c r="G120" s="19"/>
      <c r="H120" s="19">
        <f t="shared" si="9"/>
      </c>
      <c r="I120" s="43">
        <f t="shared" si="10"/>
        <v>21</v>
      </c>
    </row>
    <row r="121" spans="1:9" ht="19.5">
      <c r="A121" s="97">
        <f t="shared" si="11"/>
        <v>17</v>
      </c>
      <c r="B121" s="111" t="s">
        <v>203</v>
      </c>
      <c r="C121" s="112" t="s">
        <v>204</v>
      </c>
      <c r="D121" s="94">
        <v>14</v>
      </c>
      <c r="E121" s="19">
        <v>9</v>
      </c>
      <c r="F121" s="19">
        <f t="shared" si="8"/>
        <v>23</v>
      </c>
      <c r="G121" s="19"/>
      <c r="H121" s="19">
        <f t="shared" si="9"/>
      </c>
      <c r="I121" s="43">
        <f t="shared" si="10"/>
        <v>23</v>
      </c>
    </row>
    <row r="122" spans="1:9" ht="19.5">
      <c r="A122" s="97">
        <f t="shared" si="11"/>
        <v>18</v>
      </c>
      <c r="B122" s="111" t="s">
        <v>205</v>
      </c>
      <c r="C122" s="112" t="s">
        <v>206</v>
      </c>
      <c r="D122" s="94">
        <v>13</v>
      </c>
      <c r="E122" s="19">
        <v>9</v>
      </c>
      <c r="F122" s="19">
        <f t="shared" si="8"/>
        <v>22</v>
      </c>
      <c r="G122" s="19"/>
      <c r="H122" s="19">
        <f t="shared" si="9"/>
      </c>
      <c r="I122" s="43">
        <f t="shared" si="10"/>
        <v>22</v>
      </c>
    </row>
    <row r="123" spans="1:9" ht="19.5">
      <c r="A123" s="97">
        <f t="shared" si="11"/>
        <v>19</v>
      </c>
      <c r="B123" s="111" t="s">
        <v>207</v>
      </c>
      <c r="C123" s="112" t="s">
        <v>49</v>
      </c>
      <c r="D123" s="94">
        <v>13</v>
      </c>
      <c r="E123" s="19">
        <v>6.5</v>
      </c>
      <c r="F123" s="19">
        <f t="shared" si="8"/>
        <v>19.5</v>
      </c>
      <c r="G123" s="19"/>
      <c r="H123" s="19">
        <f t="shared" si="9"/>
      </c>
      <c r="I123" s="43">
        <f t="shared" si="10"/>
        <v>19.5</v>
      </c>
    </row>
    <row r="124" spans="1:9" ht="19.5">
      <c r="A124" s="97">
        <f t="shared" si="11"/>
        <v>20</v>
      </c>
      <c r="B124" s="111" t="s">
        <v>208</v>
      </c>
      <c r="C124" s="112" t="s">
        <v>209</v>
      </c>
      <c r="D124" s="94">
        <v>13</v>
      </c>
      <c r="E124" s="19">
        <v>11</v>
      </c>
      <c r="F124" s="19">
        <f t="shared" si="8"/>
        <v>24</v>
      </c>
      <c r="G124" s="19"/>
      <c r="H124" s="19">
        <f t="shared" si="9"/>
      </c>
      <c r="I124" s="43">
        <f t="shared" si="10"/>
        <v>24</v>
      </c>
    </row>
    <row r="125" spans="1:9" ht="19.5">
      <c r="A125" s="97">
        <f t="shared" si="11"/>
        <v>21</v>
      </c>
      <c r="B125" s="111" t="s">
        <v>210</v>
      </c>
      <c r="C125" s="112" t="s">
        <v>44</v>
      </c>
      <c r="D125" s="94">
        <v>12.5</v>
      </c>
      <c r="E125" s="19">
        <v>8</v>
      </c>
      <c r="F125" s="19">
        <f t="shared" si="8"/>
        <v>20.5</v>
      </c>
      <c r="G125" s="7"/>
      <c r="H125" s="19">
        <f t="shared" si="9"/>
      </c>
      <c r="I125" s="43">
        <f t="shared" si="10"/>
        <v>20.5</v>
      </c>
    </row>
    <row r="126" spans="1:9" ht="19.5">
      <c r="A126" s="97">
        <f t="shared" si="11"/>
        <v>22</v>
      </c>
      <c r="B126" s="111" t="s">
        <v>211</v>
      </c>
      <c r="C126" s="112" t="s">
        <v>212</v>
      </c>
      <c r="D126" s="94">
        <v>14</v>
      </c>
      <c r="E126" s="19">
        <v>11.5</v>
      </c>
      <c r="F126" s="19">
        <f t="shared" si="8"/>
        <v>25.5</v>
      </c>
      <c r="G126" s="7"/>
      <c r="H126" s="19">
        <f t="shared" si="9"/>
      </c>
      <c r="I126" s="43">
        <f t="shared" si="10"/>
        <v>25.5</v>
      </c>
    </row>
    <row r="127" spans="1:9" ht="19.5">
      <c r="A127" s="97">
        <f t="shared" si="11"/>
        <v>23</v>
      </c>
      <c r="B127" s="111" t="s">
        <v>213</v>
      </c>
      <c r="C127" s="112" t="s">
        <v>45</v>
      </c>
      <c r="D127" s="94">
        <v>12.5</v>
      </c>
      <c r="E127" s="19">
        <v>6</v>
      </c>
      <c r="F127" s="19">
        <f t="shared" si="8"/>
        <v>18.5</v>
      </c>
      <c r="G127" s="7"/>
      <c r="H127" s="19">
        <f t="shared" si="9"/>
      </c>
      <c r="I127" s="13">
        <f t="shared" si="10"/>
        <v>18.5</v>
      </c>
    </row>
    <row r="128" spans="1:9" ht="19.5">
      <c r="A128" s="97">
        <f t="shared" si="11"/>
        <v>24</v>
      </c>
      <c r="B128" s="111" t="s">
        <v>214</v>
      </c>
      <c r="C128" s="112" t="s">
        <v>215</v>
      </c>
      <c r="D128" s="94">
        <v>12.5</v>
      </c>
      <c r="E128" s="19">
        <v>8</v>
      </c>
      <c r="F128" s="19">
        <f t="shared" si="8"/>
        <v>20.5</v>
      </c>
      <c r="G128" s="7"/>
      <c r="H128" s="19">
        <f t="shared" si="9"/>
      </c>
      <c r="I128" s="13">
        <f t="shared" si="10"/>
        <v>20.5</v>
      </c>
    </row>
    <row r="129" spans="1:9" ht="19.5">
      <c r="A129" s="97">
        <f t="shared" si="11"/>
        <v>25</v>
      </c>
      <c r="B129" s="111" t="s">
        <v>216</v>
      </c>
      <c r="C129" s="112" t="s">
        <v>217</v>
      </c>
      <c r="D129" s="94">
        <v>12.5</v>
      </c>
      <c r="E129" s="19">
        <v>8</v>
      </c>
      <c r="F129" s="19">
        <f t="shared" si="8"/>
        <v>20.5</v>
      </c>
      <c r="G129" s="7"/>
      <c r="H129" s="19">
        <f t="shared" si="9"/>
      </c>
      <c r="I129" s="13">
        <f t="shared" si="10"/>
        <v>20.5</v>
      </c>
    </row>
    <row r="130" spans="1:9" ht="19.5">
      <c r="A130" s="97">
        <f t="shared" si="11"/>
        <v>26</v>
      </c>
      <c r="B130" s="111" t="s">
        <v>218</v>
      </c>
      <c r="C130" s="112" t="s">
        <v>59</v>
      </c>
      <c r="D130" s="94">
        <v>8</v>
      </c>
      <c r="E130" s="19">
        <v>6</v>
      </c>
      <c r="F130" s="19">
        <f t="shared" si="8"/>
        <v>14</v>
      </c>
      <c r="G130" s="7"/>
      <c r="H130" s="19">
        <f t="shared" si="9"/>
      </c>
      <c r="I130" s="13">
        <f t="shared" si="10"/>
        <v>14</v>
      </c>
    </row>
    <row r="131" spans="1:9" ht="19.5">
      <c r="A131" s="100">
        <f t="shared" si="11"/>
        <v>27</v>
      </c>
      <c r="B131" s="111" t="s">
        <v>107</v>
      </c>
      <c r="C131" s="112" t="s">
        <v>219</v>
      </c>
      <c r="D131" s="94">
        <v>13</v>
      </c>
      <c r="E131" s="19">
        <v>8.5</v>
      </c>
      <c r="F131" s="19">
        <f t="shared" si="8"/>
        <v>21.5</v>
      </c>
      <c r="G131" s="7"/>
      <c r="H131" s="47">
        <f t="shared" si="9"/>
      </c>
      <c r="I131" s="13">
        <f t="shared" si="10"/>
        <v>21.5</v>
      </c>
    </row>
    <row r="132" spans="1:9" ht="19.5">
      <c r="A132" s="100">
        <f t="shared" si="11"/>
        <v>28</v>
      </c>
      <c r="B132" s="111" t="s">
        <v>220</v>
      </c>
      <c r="C132" s="112" t="s">
        <v>221</v>
      </c>
      <c r="D132" s="94" t="s">
        <v>272</v>
      </c>
      <c r="E132" s="26" t="s">
        <v>272</v>
      </c>
      <c r="F132" s="19" t="e">
        <f t="shared" si="8"/>
        <v>#VALUE!</v>
      </c>
      <c r="G132" s="7"/>
      <c r="H132" s="47">
        <f t="shared" si="9"/>
      </c>
      <c r="I132" s="13" t="e">
        <f t="shared" si="10"/>
        <v>#VALUE!</v>
      </c>
    </row>
    <row r="133" spans="1:9" ht="19.5">
      <c r="A133" s="100">
        <f t="shared" si="11"/>
        <v>29</v>
      </c>
      <c r="B133" s="111" t="s">
        <v>222</v>
      </c>
      <c r="C133" s="112" t="s">
        <v>223</v>
      </c>
      <c r="D133" s="94">
        <v>12.5</v>
      </c>
      <c r="E133" s="26">
        <v>10.5</v>
      </c>
      <c r="F133" s="19">
        <f t="shared" si="8"/>
        <v>23</v>
      </c>
      <c r="G133" s="7"/>
      <c r="H133" s="47">
        <f t="shared" si="9"/>
      </c>
      <c r="I133" s="13">
        <f t="shared" si="10"/>
        <v>23</v>
      </c>
    </row>
    <row r="134" spans="1:9" ht="19.5">
      <c r="A134" s="100">
        <f t="shared" si="11"/>
        <v>30</v>
      </c>
      <c r="B134" s="111" t="s">
        <v>60</v>
      </c>
      <c r="C134" s="112" t="s">
        <v>224</v>
      </c>
      <c r="D134" s="94">
        <v>13</v>
      </c>
      <c r="E134" s="25"/>
      <c r="F134" s="19">
        <f t="shared" si="8"/>
        <v>13</v>
      </c>
      <c r="G134" s="7"/>
      <c r="H134" s="47">
        <f t="shared" si="9"/>
      </c>
      <c r="I134" s="13">
        <f t="shared" si="10"/>
        <v>13</v>
      </c>
    </row>
    <row r="135" spans="1:9" ht="19.5">
      <c r="A135" s="100">
        <f t="shared" si="11"/>
        <v>31</v>
      </c>
      <c r="B135" s="111" t="s">
        <v>225</v>
      </c>
      <c r="C135" s="112" t="s">
        <v>226</v>
      </c>
      <c r="D135" s="94">
        <v>12.5</v>
      </c>
      <c r="E135" s="19">
        <v>10.5</v>
      </c>
      <c r="F135" s="7">
        <f t="shared" si="8"/>
        <v>23</v>
      </c>
      <c r="G135" s="7"/>
      <c r="H135" s="47">
        <f t="shared" si="9"/>
      </c>
      <c r="I135" s="13">
        <f t="shared" si="10"/>
        <v>23</v>
      </c>
    </row>
    <row r="136" spans="1:9" ht="19.5">
      <c r="A136" s="101">
        <f t="shared" si="11"/>
        <v>32</v>
      </c>
      <c r="B136" s="111" t="s">
        <v>227</v>
      </c>
      <c r="C136" s="112" t="s">
        <v>228</v>
      </c>
      <c r="D136" s="94">
        <v>13</v>
      </c>
      <c r="E136" s="26">
        <v>7.5</v>
      </c>
      <c r="F136" s="7">
        <f t="shared" si="8"/>
        <v>20.5</v>
      </c>
      <c r="G136" s="26"/>
      <c r="H136" s="47">
        <f t="shared" si="9"/>
      </c>
      <c r="I136" s="13">
        <f t="shared" si="10"/>
        <v>20.5</v>
      </c>
    </row>
    <row r="137" spans="1:9" ht="19.5" thickBot="1">
      <c r="A137" s="102">
        <f t="shared" si="11"/>
        <v>33</v>
      </c>
      <c r="B137" s="129"/>
      <c r="C137" s="130"/>
      <c r="D137" s="95"/>
      <c r="E137" s="44"/>
      <c r="F137" s="38">
        <f t="shared" si="8"/>
        <v>0</v>
      </c>
      <c r="G137" s="44"/>
      <c r="H137" s="48">
        <f t="shared" si="9"/>
      </c>
      <c r="I137" s="40">
        <f t="shared" si="10"/>
        <v>0</v>
      </c>
    </row>
    <row r="138" spans="1:9" ht="21" thickBot="1">
      <c r="A138" s="5"/>
      <c r="B138" s="5"/>
      <c r="C138" s="9"/>
      <c r="D138" s="1"/>
      <c r="E138" s="1"/>
      <c r="F138" s="1"/>
      <c r="G138" s="6"/>
      <c r="H138" s="3"/>
      <c r="I138" s="1"/>
    </row>
    <row r="139" spans="1:9" ht="22.5" thickBot="1">
      <c r="A139" s="5"/>
      <c r="B139" s="5"/>
      <c r="C139" s="156" t="s">
        <v>246</v>
      </c>
      <c r="D139" s="157"/>
      <c r="E139" s="157"/>
      <c r="F139" s="157"/>
      <c r="G139" s="157"/>
      <c r="H139" s="158"/>
      <c r="I139" s="1"/>
    </row>
    <row r="140" spans="1:9" ht="20.25">
      <c r="A140" s="5"/>
      <c r="B140" s="5"/>
      <c r="C140" s="9"/>
      <c r="D140" s="1"/>
      <c r="E140" s="1"/>
      <c r="F140" s="1"/>
      <c r="G140" s="6"/>
      <c r="H140" s="3"/>
      <c r="I140" s="1"/>
    </row>
    <row r="141" spans="1:9" ht="19.5">
      <c r="A141" s="162" t="s">
        <v>2</v>
      </c>
      <c r="B141" s="162"/>
      <c r="C141" s="162"/>
      <c r="D141" s="162"/>
      <c r="E141" s="12"/>
      <c r="F141" s="12"/>
      <c r="G141" s="162" t="s">
        <v>15</v>
      </c>
      <c r="H141" s="162"/>
      <c r="I141" s="162"/>
    </row>
    <row r="142" spans="1:9" ht="19.5">
      <c r="A142" s="162" t="s">
        <v>3</v>
      </c>
      <c r="B142" s="162"/>
      <c r="C142" s="162"/>
      <c r="D142" s="162"/>
      <c r="E142" s="12"/>
      <c r="F142" s="12"/>
      <c r="G142" s="162" t="s">
        <v>4</v>
      </c>
      <c r="H142" s="162"/>
      <c r="I142" s="162"/>
    </row>
    <row r="143" ht="21.75" thickBot="1">
      <c r="C143" s="8"/>
    </row>
    <row r="144" spans="3:8" ht="25.5" thickBot="1">
      <c r="C144" s="163" t="s">
        <v>238</v>
      </c>
      <c r="D144" s="164"/>
      <c r="E144" s="164"/>
      <c r="F144" s="164"/>
      <c r="G144" s="164"/>
      <c r="H144" s="165"/>
    </row>
    <row r="145" ht="17.25" thickBot="1"/>
    <row r="146" spans="4:9" ht="21" thickBot="1">
      <c r="D146" s="166" t="s">
        <v>35</v>
      </c>
      <c r="E146" s="167"/>
      <c r="F146" s="167"/>
      <c r="G146" s="168"/>
      <c r="I146" s="11"/>
    </row>
    <row r="147" spans="4:6" ht="21.75" thickBot="1">
      <c r="D147" s="10"/>
      <c r="E147" s="10"/>
      <c r="F147" s="10"/>
    </row>
    <row r="148" spans="3:8" ht="21.75" thickBot="1">
      <c r="C148" s="156" t="s">
        <v>245</v>
      </c>
      <c r="D148" s="157"/>
      <c r="E148" s="157"/>
      <c r="F148" s="157"/>
      <c r="G148" s="157"/>
      <c r="H148" s="158"/>
    </row>
    <row r="149" spans="3:8" ht="21.75" thickBot="1">
      <c r="C149" s="34"/>
      <c r="D149" s="159" t="s">
        <v>267</v>
      </c>
      <c r="E149" s="160"/>
      <c r="F149" s="161"/>
      <c r="G149" s="34"/>
      <c r="H149" s="34"/>
    </row>
    <row r="150" ht="17.25" thickBot="1"/>
    <row r="151" spans="1:9" ht="62.25" thickBot="1">
      <c r="A151" s="103" t="s">
        <v>20</v>
      </c>
      <c r="B151" s="92" t="s">
        <v>37</v>
      </c>
      <c r="C151" s="30" t="s">
        <v>36</v>
      </c>
      <c r="D151" s="31" t="s">
        <v>5</v>
      </c>
      <c r="E151" s="31" t="s">
        <v>6</v>
      </c>
      <c r="F151" s="31" t="s">
        <v>22</v>
      </c>
      <c r="G151" s="31" t="s">
        <v>7</v>
      </c>
      <c r="H151" s="32" t="s">
        <v>23</v>
      </c>
      <c r="I151" s="33" t="s">
        <v>1</v>
      </c>
    </row>
    <row r="152" spans="1:9" ht="18.75">
      <c r="A152" s="145">
        <v>1</v>
      </c>
      <c r="B152" s="126" t="s">
        <v>268</v>
      </c>
      <c r="C152" s="127" t="s">
        <v>269</v>
      </c>
      <c r="D152" s="93">
        <v>11</v>
      </c>
      <c r="E152" s="14">
        <v>10</v>
      </c>
      <c r="F152" s="14">
        <f>2*(D152+E152)/2</f>
        <v>21</v>
      </c>
      <c r="G152" s="14"/>
      <c r="H152" s="36">
        <f>IF(G152="","",2*(D152+G152)/2)</f>
      </c>
      <c r="I152" s="37">
        <f>IF(H152="",F152,IF(H152&gt;F152,H152,F152))</f>
        <v>21</v>
      </c>
    </row>
    <row r="153" spans="1:9" ht="19.5">
      <c r="A153" s="146">
        <v>2</v>
      </c>
      <c r="B153" s="111" t="s">
        <v>195</v>
      </c>
      <c r="C153" s="112" t="s">
        <v>201</v>
      </c>
      <c r="D153" s="94">
        <v>12.5</v>
      </c>
      <c r="E153" s="19">
        <v>10</v>
      </c>
      <c r="F153" s="19">
        <f>2*(D153+E153)/2</f>
        <v>22.5</v>
      </c>
      <c r="G153" s="19"/>
      <c r="H153" s="119">
        <f>IF(G153="","",2*(D153+G153)/2)</f>
      </c>
      <c r="I153" s="13">
        <f>IF(H153="",F153,IF(H153&gt;F153,H153,F153))</f>
        <v>22.5</v>
      </c>
    </row>
    <row r="154" spans="1:9" ht="20.25" thickBot="1">
      <c r="A154" s="147">
        <v>3</v>
      </c>
      <c r="B154" s="114" t="s">
        <v>270</v>
      </c>
      <c r="C154" s="115" t="s">
        <v>271</v>
      </c>
      <c r="D154" s="95">
        <v>12.5</v>
      </c>
      <c r="E154" s="44">
        <v>12</v>
      </c>
      <c r="F154" s="44">
        <f>2*(D154+E154)/2</f>
        <v>24.5</v>
      </c>
      <c r="G154" s="44"/>
      <c r="H154" s="120">
        <f>IF(G154="","",2*(D154+G154)/2)</f>
      </c>
      <c r="I154" s="40">
        <f>IF(H154="",F154,IF(H154&gt;F154,H154,F154))</f>
        <v>24.5</v>
      </c>
    </row>
  </sheetData>
  <sheetProtection/>
  <mergeCells count="35">
    <mergeCell ref="C139:H139"/>
    <mergeCell ref="A95:D95"/>
    <mergeCell ref="G95:I95"/>
    <mergeCell ref="C97:H97"/>
    <mergeCell ref="D99:G99"/>
    <mergeCell ref="C101:H101"/>
    <mergeCell ref="D102:F102"/>
    <mergeCell ref="C51:H51"/>
    <mergeCell ref="D53:G53"/>
    <mergeCell ref="C55:H55"/>
    <mergeCell ref="D56:F56"/>
    <mergeCell ref="C93:H93"/>
    <mergeCell ref="A94:D94"/>
    <mergeCell ref="G94:I94"/>
    <mergeCell ref="C8:H8"/>
    <mergeCell ref="D9:F9"/>
    <mergeCell ref="C46:H46"/>
    <mergeCell ref="A48:D48"/>
    <mergeCell ref="G48:I48"/>
    <mergeCell ref="A49:D49"/>
    <mergeCell ref="G49:I49"/>
    <mergeCell ref="A1:D1"/>
    <mergeCell ref="G1:I1"/>
    <mergeCell ref="A2:D2"/>
    <mergeCell ref="G2:I2"/>
    <mergeCell ref="C4:H4"/>
    <mergeCell ref="D6:G6"/>
    <mergeCell ref="C148:H148"/>
    <mergeCell ref="D149:F149"/>
    <mergeCell ref="A141:D141"/>
    <mergeCell ref="G141:I141"/>
    <mergeCell ref="A142:D142"/>
    <mergeCell ref="G142:I142"/>
    <mergeCell ref="C144:H144"/>
    <mergeCell ref="D146:G146"/>
  </mergeCells>
  <printOptions horizontalCentered="1"/>
  <pageMargins left="0.1968503937007874" right="0.1968503937007874" top="0.5118110236220472" bottom="0.4330708661417323" header="0.1968503937007874" footer="0.4330708661417323"/>
  <pageSetup horizontalDpi="600" verticalDpi="600" orientation="portrait" paperSize="9" scale="70" r:id="rId1"/>
  <headerFooter alignWithMargins="0">
    <oddHeader>&amp;L&amp;"Comic Sans MS,Gras"&amp;12
&amp;C&amp;"Comic Sans MS,Gras"&amp;12        &amp;R&amp;"Comic Sans MS,Gras"&amp;12
</oddHeader>
  </headerFooter>
  <rowBreaks count="2" manualBreakCount="2">
    <brk id="47" max="9" man="1"/>
    <brk id="93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0"/>
  <sheetViews>
    <sheetView rightToLeft="1" view="pageBreakPreview" zoomScaleSheetLayoutView="100" zoomScalePageLayoutView="0" workbookViewId="0" topLeftCell="A120">
      <selection activeCell="E68" sqref="E68"/>
    </sheetView>
  </sheetViews>
  <sheetFormatPr defaultColWidth="11.421875" defaultRowHeight="12.75"/>
  <cols>
    <col min="1" max="1" width="5.28125" style="4" customWidth="1"/>
    <col min="2" max="2" width="19.28125" style="4" customWidth="1"/>
    <col min="3" max="3" width="19.421875" style="4" customWidth="1"/>
    <col min="4" max="6" width="10.7109375" style="2" customWidth="1"/>
    <col min="7" max="8" width="10.7109375" style="4" customWidth="1"/>
    <col min="9" max="9" width="10.7109375" style="2" customWidth="1"/>
    <col min="10" max="10" width="2.8515625" style="4" customWidth="1"/>
    <col min="11" max="16384" width="11.421875" style="4" customWidth="1"/>
  </cols>
  <sheetData>
    <row r="1" spans="1:9" ht="19.5">
      <c r="A1" s="162" t="s">
        <v>2</v>
      </c>
      <c r="B1" s="162"/>
      <c r="C1" s="162"/>
      <c r="D1" s="162"/>
      <c r="E1" s="12"/>
      <c r="F1" s="12"/>
      <c r="G1" s="162" t="s">
        <v>15</v>
      </c>
      <c r="H1" s="162"/>
      <c r="I1" s="162"/>
    </row>
    <row r="2" spans="1:9" ht="23.25" customHeight="1">
      <c r="A2" s="162" t="s">
        <v>3</v>
      </c>
      <c r="B2" s="162"/>
      <c r="C2" s="162"/>
      <c r="D2" s="162"/>
      <c r="E2" s="12"/>
      <c r="F2" s="12"/>
      <c r="G2" s="162" t="s">
        <v>4</v>
      </c>
      <c r="H2" s="162"/>
      <c r="I2" s="162"/>
    </row>
    <row r="3" ht="6" customHeight="1" thickBot="1">
      <c r="C3" s="8"/>
    </row>
    <row r="4" spans="3:8" ht="21.75" customHeight="1" thickBot="1">
      <c r="C4" s="163" t="s">
        <v>238</v>
      </c>
      <c r="D4" s="164"/>
      <c r="E4" s="164"/>
      <c r="F4" s="164"/>
      <c r="G4" s="164"/>
      <c r="H4" s="165"/>
    </row>
    <row r="5" ht="3" customHeight="1" thickBot="1"/>
    <row r="6" spans="4:9" ht="18" customHeight="1" thickBot="1">
      <c r="D6" s="166" t="s">
        <v>35</v>
      </c>
      <c r="E6" s="167"/>
      <c r="F6" s="167"/>
      <c r="G6" s="168"/>
      <c r="I6" s="11"/>
    </row>
    <row r="7" spans="4:6" ht="6" customHeight="1" thickBot="1">
      <c r="D7" s="10"/>
      <c r="E7" s="10"/>
      <c r="F7" s="10"/>
    </row>
    <row r="8" spans="3:8" ht="21" customHeight="1" thickBot="1">
      <c r="C8" s="156" t="s">
        <v>247</v>
      </c>
      <c r="D8" s="157"/>
      <c r="E8" s="157"/>
      <c r="F8" s="157"/>
      <c r="G8" s="157"/>
      <c r="H8" s="158"/>
    </row>
    <row r="9" spans="3:8" ht="21" customHeight="1" thickBot="1">
      <c r="C9" s="34"/>
      <c r="D9" s="159" t="s">
        <v>21</v>
      </c>
      <c r="E9" s="160"/>
      <c r="F9" s="161"/>
      <c r="G9" s="34"/>
      <c r="H9" s="34"/>
    </row>
    <row r="10" ht="20.25" customHeight="1" thickBot="1"/>
    <row r="11" spans="1:9" ht="63.75" customHeight="1" thickBot="1">
      <c r="A11" s="29" t="s">
        <v>20</v>
      </c>
      <c r="B11" s="29" t="s">
        <v>37</v>
      </c>
      <c r="C11" s="90" t="s">
        <v>48</v>
      </c>
      <c r="D11" s="31" t="s">
        <v>5</v>
      </c>
      <c r="E11" s="31" t="s">
        <v>6</v>
      </c>
      <c r="F11" s="31" t="s">
        <v>22</v>
      </c>
      <c r="G11" s="31" t="s">
        <v>7</v>
      </c>
      <c r="H11" s="32" t="s">
        <v>23</v>
      </c>
      <c r="I11" s="33" t="s">
        <v>1</v>
      </c>
    </row>
    <row r="12" spans="1:9" ht="24" customHeight="1">
      <c r="A12" s="96">
        <v>1</v>
      </c>
      <c r="B12" s="109" t="s">
        <v>39</v>
      </c>
      <c r="C12" s="110" t="s">
        <v>66</v>
      </c>
      <c r="D12" s="49" t="s">
        <v>272</v>
      </c>
      <c r="E12" s="14" t="s">
        <v>272</v>
      </c>
      <c r="F12" s="14" t="e">
        <f>2*(D12+E12)/2</f>
        <v>#VALUE!</v>
      </c>
      <c r="G12" s="35"/>
      <c r="H12" s="42">
        <f>IF(G12="","",2*(D12+G12)/2)</f>
      </c>
      <c r="I12" s="116" t="e">
        <f aca="true" t="shared" si="0" ref="I12:I44">IF(H12="",F12,IF(H12&gt;F12,H12,F12))</f>
        <v>#VALUE!</v>
      </c>
    </row>
    <row r="13" spans="1:9" ht="24" customHeight="1">
      <c r="A13" s="104">
        <f>A12+1</f>
        <v>2</v>
      </c>
      <c r="B13" s="111" t="s">
        <v>67</v>
      </c>
      <c r="C13" s="112" t="s">
        <v>52</v>
      </c>
      <c r="D13" s="24">
        <v>14.75</v>
      </c>
      <c r="E13" s="18">
        <v>15</v>
      </c>
      <c r="F13" s="19">
        <f aca="true" t="shared" si="1" ref="F13:F44">2*(D13+E13)/2</f>
        <v>29.75</v>
      </c>
      <c r="G13" s="19"/>
      <c r="H13" s="43">
        <f aca="true" t="shared" si="2" ref="H13:H44">IF(G13="","",2*(D13+G13)/2)</f>
      </c>
      <c r="I13" s="54">
        <f t="shared" si="0"/>
        <v>29.75</v>
      </c>
    </row>
    <row r="14" spans="1:9" ht="24" customHeight="1">
      <c r="A14" s="105">
        <f aca="true" t="shared" si="3" ref="A14:A44">A13+1</f>
        <v>3</v>
      </c>
      <c r="B14" s="111" t="s">
        <v>68</v>
      </c>
      <c r="C14" s="112" t="s">
        <v>69</v>
      </c>
      <c r="D14" s="24">
        <v>15</v>
      </c>
      <c r="E14" s="18">
        <v>15.5</v>
      </c>
      <c r="F14" s="19">
        <f t="shared" si="1"/>
        <v>30.5</v>
      </c>
      <c r="G14" s="19"/>
      <c r="H14" s="43">
        <f t="shared" si="2"/>
      </c>
      <c r="I14" s="54">
        <f t="shared" si="0"/>
        <v>30.5</v>
      </c>
    </row>
    <row r="15" spans="1:9" ht="24" customHeight="1">
      <c r="A15" s="106">
        <f t="shared" si="3"/>
        <v>4</v>
      </c>
      <c r="B15" s="111" t="s">
        <v>70</v>
      </c>
      <c r="C15" s="112" t="s">
        <v>71</v>
      </c>
      <c r="D15" s="24">
        <v>15</v>
      </c>
      <c r="E15" s="18">
        <v>12.5</v>
      </c>
      <c r="F15" s="19">
        <f t="shared" si="1"/>
        <v>27.5</v>
      </c>
      <c r="G15" s="19"/>
      <c r="H15" s="43">
        <f t="shared" si="2"/>
      </c>
      <c r="I15" s="54">
        <f t="shared" si="0"/>
        <v>27.5</v>
      </c>
    </row>
    <row r="16" spans="1:9" ht="24" customHeight="1">
      <c r="A16" s="107">
        <f t="shared" si="3"/>
        <v>5</v>
      </c>
      <c r="B16" s="111" t="s">
        <v>72</v>
      </c>
      <c r="C16" s="112" t="s">
        <v>73</v>
      </c>
      <c r="D16" s="24">
        <v>15</v>
      </c>
      <c r="E16" s="18">
        <v>12</v>
      </c>
      <c r="F16" s="19">
        <f t="shared" si="1"/>
        <v>27</v>
      </c>
      <c r="G16" s="19"/>
      <c r="H16" s="43">
        <f t="shared" si="2"/>
      </c>
      <c r="I16" s="54">
        <f t="shared" si="0"/>
        <v>27</v>
      </c>
    </row>
    <row r="17" spans="1:9" ht="24" customHeight="1">
      <c r="A17" s="105">
        <f t="shared" si="3"/>
        <v>6</v>
      </c>
      <c r="B17" s="111" t="s">
        <v>74</v>
      </c>
      <c r="C17" s="112" t="s">
        <v>75</v>
      </c>
      <c r="D17" s="24">
        <v>14.5</v>
      </c>
      <c r="E17" s="18">
        <v>12</v>
      </c>
      <c r="F17" s="19">
        <f t="shared" si="1"/>
        <v>26.5</v>
      </c>
      <c r="G17" s="19"/>
      <c r="H17" s="43">
        <f t="shared" si="2"/>
      </c>
      <c r="I17" s="54">
        <f t="shared" si="0"/>
        <v>26.5</v>
      </c>
    </row>
    <row r="18" spans="1:9" ht="24" customHeight="1">
      <c r="A18" s="106">
        <f t="shared" si="3"/>
        <v>7</v>
      </c>
      <c r="B18" s="111" t="s">
        <v>76</v>
      </c>
      <c r="C18" s="112" t="s">
        <v>75</v>
      </c>
      <c r="D18" s="24">
        <v>15</v>
      </c>
      <c r="E18" s="18">
        <v>9.5</v>
      </c>
      <c r="F18" s="19">
        <f t="shared" si="1"/>
        <v>24.5</v>
      </c>
      <c r="G18" s="19"/>
      <c r="H18" s="43">
        <f t="shared" si="2"/>
      </c>
      <c r="I18" s="54">
        <f t="shared" si="0"/>
        <v>24.5</v>
      </c>
    </row>
    <row r="19" spans="1:9" ht="24" customHeight="1">
      <c r="A19" s="107">
        <f t="shared" si="3"/>
        <v>8</v>
      </c>
      <c r="B19" s="111" t="s">
        <v>77</v>
      </c>
      <c r="C19" s="112" t="s">
        <v>78</v>
      </c>
      <c r="D19" s="24">
        <v>14.75</v>
      </c>
      <c r="E19" s="18">
        <v>9.5</v>
      </c>
      <c r="F19" s="19">
        <f t="shared" si="1"/>
        <v>24.25</v>
      </c>
      <c r="G19" s="19"/>
      <c r="H19" s="43">
        <f t="shared" si="2"/>
      </c>
      <c r="I19" s="54">
        <f t="shared" si="0"/>
        <v>24.25</v>
      </c>
    </row>
    <row r="20" spans="1:9" ht="24" customHeight="1">
      <c r="A20" s="105">
        <f t="shared" si="3"/>
        <v>9</v>
      </c>
      <c r="B20" s="111" t="s">
        <v>79</v>
      </c>
      <c r="C20" s="112" t="s">
        <v>80</v>
      </c>
      <c r="D20" s="24">
        <v>14.5</v>
      </c>
      <c r="E20" s="18">
        <v>12.5</v>
      </c>
      <c r="F20" s="19">
        <f t="shared" si="1"/>
        <v>27</v>
      </c>
      <c r="G20" s="19"/>
      <c r="H20" s="43">
        <f t="shared" si="2"/>
      </c>
      <c r="I20" s="54">
        <f t="shared" si="0"/>
        <v>27</v>
      </c>
    </row>
    <row r="21" spans="1:9" ht="24" customHeight="1">
      <c r="A21" s="105">
        <f t="shared" si="3"/>
        <v>10</v>
      </c>
      <c r="B21" s="111" t="s">
        <v>56</v>
      </c>
      <c r="C21" s="112" t="s">
        <v>81</v>
      </c>
      <c r="D21" s="20">
        <v>14.75</v>
      </c>
      <c r="E21" s="18">
        <v>13</v>
      </c>
      <c r="F21" s="19">
        <f t="shared" si="1"/>
        <v>27.75</v>
      </c>
      <c r="G21" s="7"/>
      <c r="H21" s="47">
        <f t="shared" si="2"/>
      </c>
      <c r="I21" s="54">
        <f t="shared" si="0"/>
        <v>27.75</v>
      </c>
    </row>
    <row r="22" spans="1:9" ht="24" customHeight="1">
      <c r="A22" s="104">
        <f t="shared" si="3"/>
        <v>11</v>
      </c>
      <c r="B22" s="111" t="s">
        <v>82</v>
      </c>
      <c r="C22" s="112" t="s">
        <v>83</v>
      </c>
      <c r="D22" s="17">
        <v>15</v>
      </c>
      <c r="E22" s="18">
        <v>11</v>
      </c>
      <c r="F22" s="7">
        <f t="shared" si="1"/>
        <v>26</v>
      </c>
      <c r="G22" s="7"/>
      <c r="H22" s="47">
        <f t="shared" si="2"/>
      </c>
      <c r="I22" s="117">
        <f t="shared" si="0"/>
        <v>26</v>
      </c>
    </row>
    <row r="23" spans="1:9" ht="24" customHeight="1">
      <c r="A23" s="104">
        <f t="shared" si="3"/>
        <v>12</v>
      </c>
      <c r="B23" s="111" t="s">
        <v>43</v>
      </c>
      <c r="C23" s="112" t="s">
        <v>84</v>
      </c>
      <c r="D23" s="17">
        <v>15</v>
      </c>
      <c r="E23" s="18">
        <v>12.5</v>
      </c>
      <c r="F23" s="7">
        <f t="shared" si="1"/>
        <v>27.5</v>
      </c>
      <c r="G23" s="7"/>
      <c r="H23" s="47">
        <f t="shared" si="2"/>
      </c>
      <c r="I23" s="117">
        <f t="shared" si="0"/>
        <v>27.5</v>
      </c>
    </row>
    <row r="24" spans="1:9" ht="24" customHeight="1">
      <c r="A24" s="104">
        <f t="shared" si="3"/>
        <v>13</v>
      </c>
      <c r="B24" s="111" t="s">
        <v>85</v>
      </c>
      <c r="C24" s="112" t="s">
        <v>58</v>
      </c>
      <c r="D24" s="17">
        <v>15</v>
      </c>
      <c r="E24" s="18">
        <v>14.5</v>
      </c>
      <c r="F24" s="7">
        <f t="shared" si="1"/>
        <v>29.5</v>
      </c>
      <c r="G24" s="7"/>
      <c r="H24" s="47">
        <f t="shared" si="2"/>
      </c>
      <c r="I24" s="117">
        <f t="shared" si="0"/>
        <v>29.5</v>
      </c>
    </row>
    <row r="25" spans="1:9" ht="24" customHeight="1">
      <c r="A25" s="104">
        <f t="shared" si="3"/>
        <v>14</v>
      </c>
      <c r="B25" s="111" t="s">
        <v>86</v>
      </c>
      <c r="C25" s="112" t="s">
        <v>54</v>
      </c>
      <c r="D25" s="17">
        <v>13.75</v>
      </c>
      <c r="E25" s="18">
        <v>10</v>
      </c>
      <c r="F25" s="7">
        <f t="shared" si="1"/>
        <v>23.75</v>
      </c>
      <c r="G25" s="7"/>
      <c r="H25" s="47">
        <f t="shared" si="2"/>
      </c>
      <c r="I25" s="117">
        <f t="shared" si="0"/>
        <v>23.75</v>
      </c>
    </row>
    <row r="26" spans="1:9" ht="24" customHeight="1">
      <c r="A26" s="104">
        <f t="shared" si="3"/>
        <v>15</v>
      </c>
      <c r="B26" s="111" t="s">
        <v>87</v>
      </c>
      <c r="C26" s="112" t="s">
        <v>88</v>
      </c>
      <c r="D26" s="17">
        <v>14.75</v>
      </c>
      <c r="E26" s="18">
        <v>14.5</v>
      </c>
      <c r="F26" s="7">
        <f t="shared" si="1"/>
        <v>29.25</v>
      </c>
      <c r="G26" s="7"/>
      <c r="H26" s="47">
        <f t="shared" si="2"/>
      </c>
      <c r="I26" s="117">
        <f t="shared" si="0"/>
        <v>29.25</v>
      </c>
    </row>
    <row r="27" spans="1:9" ht="24" customHeight="1">
      <c r="A27" s="104">
        <f t="shared" si="3"/>
        <v>16</v>
      </c>
      <c r="B27" s="111" t="s">
        <v>89</v>
      </c>
      <c r="C27" s="112" t="s">
        <v>90</v>
      </c>
      <c r="D27" s="17">
        <v>14.75</v>
      </c>
      <c r="E27" s="18">
        <v>12</v>
      </c>
      <c r="F27" s="7">
        <f t="shared" si="1"/>
        <v>26.75</v>
      </c>
      <c r="G27" s="7"/>
      <c r="H27" s="47">
        <f t="shared" si="2"/>
      </c>
      <c r="I27" s="117">
        <f t="shared" si="0"/>
        <v>26.75</v>
      </c>
    </row>
    <row r="28" spans="1:9" ht="24" customHeight="1">
      <c r="A28" s="104">
        <f t="shared" si="3"/>
        <v>17</v>
      </c>
      <c r="B28" s="111" t="s">
        <v>91</v>
      </c>
      <c r="C28" s="112" t="s">
        <v>51</v>
      </c>
      <c r="D28" s="17">
        <v>14.75</v>
      </c>
      <c r="E28" s="18">
        <v>11</v>
      </c>
      <c r="F28" s="7">
        <f t="shared" si="1"/>
        <v>25.75</v>
      </c>
      <c r="G28" s="7"/>
      <c r="H28" s="47">
        <f t="shared" si="2"/>
      </c>
      <c r="I28" s="117">
        <f t="shared" si="0"/>
        <v>25.75</v>
      </c>
    </row>
    <row r="29" spans="1:9" ht="24" customHeight="1">
      <c r="A29" s="104">
        <f t="shared" si="3"/>
        <v>18</v>
      </c>
      <c r="B29" s="111" t="s">
        <v>92</v>
      </c>
      <c r="C29" s="112" t="s">
        <v>93</v>
      </c>
      <c r="D29" s="17">
        <v>14.5</v>
      </c>
      <c r="E29" s="18">
        <v>15</v>
      </c>
      <c r="F29" s="7">
        <f t="shared" si="1"/>
        <v>29.5</v>
      </c>
      <c r="G29" s="7"/>
      <c r="H29" s="47">
        <f t="shared" si="2"/>
      </c>
      <c r="I29" s="117">
        <f t="shared" si="0"/>
        <v>29.5</v>
      </c>
    </row>
    <row r="30" spans="1:9" ht="24" customHeight="1">
      <c r="A30" s="104">
        <f t="shared" si="3"/>
        <v>19</v>
      </c>
      <c r="B30" s="111" t="s">
        <v>94</v>
      </c>
      <c r="C30" s="112" t="s">
        <v>75</v>
      </c>
      <c r="D30" s="17">
        <v>14.25</v>
      </c>
      <c r="E30" s="18">
        <v>9</v>
      </c>
      <c r="F30" s="7">
        <f t="shared" si="1"/>
        <v>23.25</v>
      </c>
      <c r="G30" s="7"/>
      <c r="H30" s="47">
        <f t="shared" si="2"/>
      </c>
      <c r="I30" s="117">
        <f t="shared" si="0"/>
        <v>23.25</v>
      </c>
    </row>
    <row r="31" spans="1:9" ht="24" customHeight="1">
      <c r="A31" s="104">
        <f t="shared" si="3"/>
        <v>20</v>
      </c>
      <c r="B31" s="111" t="s">
        <v>95</v>
      </c>
      <c r="C31" s="112" t="s">
        <v>96</v>
      </c>
      <c r="D31" s="17">
        <v>14.75</v>
      </c>
      <c r="E31" s="18">
        <v>14.5</v>
      </c>
      <c r="F31" s="7">
        <f t="shared" si="1"/>
        <v>29.25</v>
      </c>
      <c r="G31" s="7"/>
      <c r="H31" s="47">
        <f t="shared" si="2"/>
      </c>
      <c r="I31" s="117">
        <f t="shared" si="0"/>
        <v>29.25</v>
      </c>
    </row>
    <row r="32" spans="1:9" ht="24" customHeight="1">
      <c r="A32" s="104">
        <f t="shared" si="3"/>
        <v>21</v>
      </c>
      <c r="B32" s="111" t="s">
        <v>97</v>
      </c>
      <c r="C32" s="112" t="s">
        <v>98</v>
      </c>
      <c r="D32" s="17">
        <v>14.75</v>
      </c>
      <c r="E32" s="18">
        <v>12.5</v>
      </c>
      <c r="F32" s="7">
        <f t="shared" si="1"/>
        <v>27.25</v>
      </c>
      <c r="G32" s="7"/>
      <c r="H32" s="47">
        <f t="shared" si="2"/>
      </c>
      <c r="I32" s="117">
        <f t="shared" si="0"/>
        <v>27.25</v>
      </c>
    </row>
    <row r="33" spans="1:9" ht="24" customHeight="1">
      <c r="A33" s="104">
        <f t="shared" si="3"/>
        <v>22</v>
      </c>
      <c r="B33" s="111" t="s">
        <v>99</v>
      </c>
      <c r="C33" s="112" t="s">
        <v>100</v>
      </c>
      <c r="D33" s="17">
        <v>14.75</v>
      </c>
      <c r="E33" s="18">
        <v>14</v>
      </c>
      <c r="F33" s="7">
        <f t="shared" si="1"/>
        <v>28.75</v>
      </c>
      <c r="G33" s="7"/>
      <c r="H33" s="47">
        <f t="shared" si="2"/>
      </c>
      <c r="I33" s="117">
        <f t="shared" si="0"/>
        <v>28.75</v>
      </c>
    </row>
    <row r="34" spans="1:9" ht="24" customHeight="1">
      <c r="A34" s="104">
        <f t="shared" si="3"/>
        <v>23</v>
      </c>
      <c r="B34" s="111" t="s">
        <v>101</v>
      </c>
      <c r="C34" s="112" t="s">
        <v>102</v>
      </c>
      <c r="D34" s="17">
        <v>14.25</v>
      </c>
      <c r="E34" s="18">
        <v>10</v>
      </c>
      <c r="F34" s="7">
        <f t="shared" si="1"/>
        <v>24.25</v>
      </c>
      <c r="G34" s="7"/>
      <c r="H34" s="47">
        <f t="shared" si="2"/>
      </c>
      <c r="I34" s="117">
        <f t="shared" si="0"/>
        <v>24.25</v>
      </c>
    </row>
    <row r="35" spans="1:9" ht="24" customHeight="1">
      <c r="A35" s="104">
        <f t="shared" si="3"/>
        <v>24</v>
      </c>
      <c r="B35" s="111" t="s">
        <v>53</v>
      </c>
      <c r="C35" s="112" t="s">
        <v>103</v>
      </c>
      <c r="D35" s="17">
        <v>14.25</v>
      </c>
      <c r="E35" s="18">
        <v>15.5</v>
      </c>
      <c r="F35" s="7">
        <f t="shared" si="1"/>
        <v>29.75</v>
      </c>
      <c r="G35" s="7"/>
      <c r="H35" s="47">
        <f t="shared" si="2"/>
      </c>
      <c r="I35" s="117">
        <f t="shared" si="0"/>
        <v>29.75</v>
      </c>
    </row>
    <row r="36" spans="1:9" ht="24" customHeight="1">
      <c r="A36" s="104">
        <f t="shared" si="3"/>
        <v>25</v>
      </c>
      <c r="B36" s="111" t="s">
        <v>104</v>
      </c>
      <c r="C36" s="112" t="s">
        <v>105</v>
      </c>
      <c r="D36" s="17">
        <v>15</v>
      </c>
      <c r="E36" s="18">
        <v>12.5</v>
      </c>
      <c r="F36" s="7">
        <f t="shared" si="1"/>
        <v>27.5</v>
      </c>
      <c r="G36" s="7"/>
      <c r="H36" s="47">
        <f t="shared" si="2"/>
      </c>
      <c r="I36" s="117">
        <f t="shared" si="0"/>
        <v>27.5</v>
      </c>
    </row>
    <row r="37" spans="1:9" ht="24" customHeight="1">
      <c r="A37" s="104">
        <f t="shared" si="3"/>
        <v>26</v>
      </c>
      <c r="B37" s="111" t="s">
        <v>106</v>
      </c>
      <c r="C37" s="112" t="s">
        <v>45</v>
      </c>
      <c r="D37" s="17">
        <v>15</v>
      </c>
      <c r="E37" s="18">
        <v>15.5</v>
      </c>
      <c r="F37" s="7">
        <f t="shared" si="1"/>
        <v>30.5</v>
      </c>
      <c r="G37" s="19"/>
      <c r="H37" s="47">
        <f t="shared" si="2"/>
      </c>
      <c r="I37" s="117">
        <f t="shared" si="0"/>
        <v>30.5</v>
      </c>
    </row>
    <row r="38" spans="1:9" ht="24" customHeight="1">
      <c r="A38" s="104">
        <f t="shared" si="3"/>
        <v>27</v>
      </c>
      <c r="B38" s="111" t="s">
        <v>107</v>
      </c>
      <c r="C38" s="112" t="s">
        <v>49</v>
      </c>
      <c r="D38" s="24">
        <v>13.75</v>
      </c>
      <c r="E38" s="25">
        <v>12.5</v>
      </c>
      <c r="F38" s="7">
        <f t="shared" si="1"/>
        <v>26.25</v>
      </c>
      <c r="G38" s="19"/>
      <c r="H38" s="47">
        <f t="shared" si="2"/>
      </c>
      <c r="I38" s="117">
        <f t="shared" si="0"/>
        <v>26.25</v>
      </c>
    </row>
    <row r="39" spans="1:9" ht="24" customHeight="1">
      <c r="A39" s="104">
        <f t="shared" si="3"/>
        <v>28</v>
      </c>
      <c r="B39" s="111" t="s">
        <v>108</v>
      </c>
      <c r="C39" s="112" t="s">
        <v>45</v>
      </c>
      <c r="D39" s="24">
        <v>13.75</v>
      </c>
      <c r="E39" s="25">
        <v>14.5</v>
      </c>
      <c r="F39" s="7">
        <f t="shared" si="1"/>
        <v>28.25</v>
      </c>
      <c r="G39" s="19"/>
      <c r="H39" s="47">
        <f t="shared" si="2"/>
      </c>
      <c r="I39" s="117">
        <f t="shared" si="0"/>
        <v>28.25</v>
      </c>
    </row>
    <row r="40" spans="1:9" ht="24" customHeight="1">
      <c r="A40" s="104">
        <f t="shared" si="3"/>
        <v>29</v>
      </c>
      <c r="B40" s="111" t="s">
        <v>109</v>
      </c>
      <c r="C40" s="112" t="s">
        <v>110</v>
      </c>
      <c r="D40" s="24">
        <v>15</v>
      </c>
      <c r="E40" s="25">
        <v>11</v>
      </c>
      <c r="F40" s="7">
        <f t="shared" si="1"/>
        <v>26</v>
      </c>
      <c r="G40" s="19"/>
      <c r="H40" s="47">
        <f t="shared" si="2"/>
      </c>
      <c r="I40" s="117">
        <f t="shared" si="0"/>
        <v>26</v>
      </c>
    </row>
    <row r="41" spans="1:9" ht="24" customHeight="1">
      <c r="A41" s="104">
        <f t="shared" si="3"/>
        <v>30</v>
      </c>
      <c r="B41" s="111" t="s">
        <v>111</v>
      </c>
      <c r="C41" s="112" t="s">
        <v>42</v>
      </c>
      <c r="D41" s="24">
        <v>14.5</v>
      </c>
      <c r="E41" s="25">
        <v>13</v>
      </c>
      <c r="F41" s="7">
        <f t="shared" si="1"/>
        <v>27.5</v>
      </c>
      <c r="G41" s="19"/>
      <c r="H41" s="47">
        <f t="shared" si="2"/>
      </c>
      <c r="I41" s="117">
        <f t="shared" si="0"/>
        <v>27.5</v>
      </c>
    </row>
    <row r="42" spans="1:9" ht="24" customHeight="1">
      <c r="A42" s="104">
        <f t="shared" si="3"/>
        <v>31</v>
      </c>
      <c r="B42" s="111" t="s">
        <v>112</v>
      </c>
      <c r="C42" s="112" t="s">
        <v>57</v>
      </c>
      <c r="D42" s="24">
        <v>14.5</v>
      </c>
      <c r="E42" s="25">
        <v>15</v>
      </c>
      <c r="F42" s="7">
        <f t="shared" si="1"/>
        <v>29.5</v>
      </c>
      <c r="G42" s="19"/>
      <c r="H42" s="47">
        <f t="shared" si="2"/>
      </c>
      <c r="I42" s="117">
        <f t="shared" si="0"/>
        <v>29.5</v>
      </c>
    </row>
    <row r="43" spans="1:9" ht="24" customHeight="1">
      <c r="A43" s="104">
        <f t="shared" si="3"/>
        <v>32</v>
      </c>
      <c r="B43" s="111" t="s">
        <v>113</v>
      </c>
      <c r="C43" s="112" t="s">
        <v>114</v>
      </c>
      <c r="D43" s="20">
        <v>14.75</v>
      </c>
      <c r="E43" s="19">
        <v>10</v>
      </c>
      <c r="F43" s="7">
        <f t="shared" si="1"/>
        <v>24.75</v>
      </c>
      <c r="G43" s="27"/>
      <c r="H43" s="47">
        <f t="shared" si="2"/>
      </c>
      <c r="I43" s="117">
        <f t="shared" si="0"/>
        <v>24.75</v>
      </c>
    </row>
    <row r="44" spans="1:9" ht="24" customHeight="1" thickBot="1">
      <c r="A44" s="108">
        <f t="shared" si="3"/>
        <v>33</v>
      </c>
      <c r="B44" s="114" t="s">
        <v>115</v>
      </c>
      <c r="C44" s="115" t="s">
        <v>50</v>
      </c>
      <c r="D44" s="50">
        <v>14.5</v>
      </c>
      <c r="E44" s="44">
        <v>15</v>
      </c>
      <c r="F44" s="38">
        <f t="shared" si="1"/>
        <v>29.5</v>
      </c>
      <c r="G44" s="91"/>
      <c r="H44" s="48">
        <f t="shared" si="2"/>
      </c>
      <c r="I44" s="118">
        <f t="shared" si="0"/>
        <v>29.5</v>
      </c>
    </row>
    <row r="45" spans="1:9" ht="6" customHeight="1" thickBot="1">
      <c r="A45" s="5"/>
      <c r="B45" s="5"/>
      <c r="C45" s="9"/>
      <c r="D45" s="1"/>
      <c r="E45" s="1"/>
      <c r="F45" s="1"/>
      <c r="G45" s="6"/>
      <c r="H45" s="3"/>
      <c r="I45" s="1"/>
    </row>
    <row r="46" spans="1:9" ht="23.25" customHeight="1" thickBot="1">
      <c r="A46" s="5"/>
      <c r="B46" s="5"/>
      <c r="C46" s="156" t="s">
        <v>248</v>
      </c>
      <c r="D46" s="157"/>
      <c r="E46" s="157"/>
      <c r="F46" s="157"/>
      <c r="G46" s="157"/>
      <c r="H46" s="158"/>
      <c r="I46" s="1"/>
    </row>
    <row r="47" spans="1:9" ht="9" customHeight="1">
      <c r="A47" s="5"/>
      <c r="B47" s="5"/>
      <c r="C47" s="9"/>
      <c r="D47" s="1"/>
      <c r="E47" s="1"/>
      <c r="F47" s="1"/>
      <c r="G47" s="6"/>
      <c r="H47" s="3"/>
      <c r="I47" s="1"/>
    </row>
    <row r="48" spans="1:9" ht="19.5">
      <c r="A48" s="162" t="s">
        <v>2</v>
      </c>
      <c r="B48" s="162"/>
      <c r="C48" s="162"/>
      <c r="D48" s="162"/>
      <c r="E48" s="12"/>
      <c r="F48" s="12"/>
      <c r="G48" s="162" t="s">
        <v>15</v>
      </c>
      <c r="H48" s="162"/>
      <c r="I48" s="162"/>
    </row>
    <row r="49" spans="1:9" ht="19.5">
      <c r="A49" s="162" t="s">
        <v>3</v>
      </c>
      <c r="B49" s="162"/>
      <c r="C49" s="162"/>
      <c r="D49" s="162"/>
      <c r="E49" s="12"/>
      <c r="F49" s="12"/>
      <c r="G49" s="162" t="s">
        <v>4</v>
      </c>
      <c r="H49" s="162"/>
      <c r="I49" s="162"/>
    </row>
    <row r="50" ht="21.75" thickBot="1">
      <c r="C50" s="8"/>
    </row>
    <row r="51" spans="3:8" ht="25.5" thickBot="1">
      <c r="C51" s="163" t="s">
        <v>238</v>
      </c>
      <c r="D51" s="164"/>
      <c r="E51" s="164"/>
      <c r="F51" s="164"/>
      <c r="G51" s="164"/>
      <c r="H51" s="165"/>
    </row>
    <row r="52" ht="11.25" customHeight="1" thickBot="1"/>
    <row r="53" spans="4:9" ht="21" thickBot="1">
      <c r="D53" s="166" t="s">
        <v>35</v>
      </c>
      <c r="E53" s="167"/>
      <c r="F53" s="167"/>
      <c r="G53" s="168"/>
      <c r="I53" s="11"/>
    </row>
    <row r="54" spans="4:6" ht="14.25" customHeight="1" thickBot="1">
      <c r="D54" s="10"/>
      <c r="E54" s="10"/>
      <c r="F54" s="10"/>
    </row>
    <row r="55" spans="3:8" ht="21.75" thickBot="1">
      <c r="C55" s="156" t="s">
        <v>247</v>
      </c>
      <c r="D55" s="157"/>
      <c r="E55" s="157"/>
      <c r="F55" s="157"/>
      <c r="G55" s="157"/>
      <c r="H55" s="158"/>
    </row>
    <row r="56" spans="3:8" ht="21.75" thickBot="1">
      <c r="C56" s="34"/>
      <c r="D56" s="159" t="s">
        <v>24</v>
      </c>
      <c r="E56" s="160"/>
      <c r="F56" s="161"/>
      <c r="G56" s="34"/>
      <c r="H56" s="34"/>
    </row>
    <row r="57" ht="17.25" thickBot="1"/>
    <row r="58" spans="1:9" ht="62.25" thickBot="1">
      <c r="A58" s="103" t="s">
        <v>20</v>
      </c>
      <c r="B58" s="92" t="s">
        <v>37</v>
      </c>
      <c r="C58" s="30" t="s">
        <v>36</v>
      </c>
      <c r="D58" s="31" t="s">
        <v>5</v>
      </c>
      <c r="E58" s="31" t="s">
        <v>6</v>
      </c>
      <c r="F58" s="31" t="s">
        <v>22</v>
      </c>
      <c r="G58" s="31" t="s">
        <v>7</v>
      </c>
      <c r="H58" s="32" t="s">
        <v>23</v>
      </c>
      <c r="I58" s="33" t="s">
        <v>1</v>
      </c>
    </row>
    <row r="59" spans="1:9" ht="19.5">
      <c r="A59" s="96">
        <v>1</v>
      </c>
      <c r="B59" s="109" t="s">
        <v>39</v>
      </c>
      <c r="C59" s="110" t="s">
        <v>116</v>
      </c>
      <c r="D59" s="93">
        <v>14.25</v>
      </c>
      <c r="E59" s="14">
        <v>11</v>
      </c>
      <c r="F59" s="14">
        <f aca="true" t="shared" si="4" ref="F59:F91">2*(D59+E59)/2</f>
        <v>25.25</v>
      </c>
      <c r="G59" s="14"/>
      <c r="H59" s="14">
        <f aca="true" t="shared" si="5" ref="H59:H91">IF(G59="","",2*(D59+G59)/2)</f>
      </c>
      <c r="I59" s="42">
        <f aca="true" t="shared" si="6" ref="I59:I91">IF(H59="",F59,IF(H59&gt;F59,H59,F59))</f>
        <v>25.25</v>
      </c>
    </row>
    <row r="60" spans="1:9" ht="19.5">
      <c r="A60" s="97">
        <f>A59+1</f>
        <v>2</v>
      </c>
      <c r="B60" s="111" t="s">
        <v>117</v>
      </c>
      <c r="C60" s="112" t="s">
        <v>118</v>
      </c>
      <c r="D60" s="94">
        <v>15</v>
      </c>
      <c r="E60" s="19">
        <v>15.5</v>
      </c>
      <c r="F60" s="19">
        <f t="shared" si="4"/>
        <v>30.5</v>
      </c>
      <c r="G60" s="19"/>
      <c r="H60" s="19">
        <f t="shared" si="5"/>
      </c>
      <c r="I60" s="43">
        <f t="shared" si="6"/>
        <v>30.5</v>
      </c>
    </row>
    <row r="61" spans="1:9" ht="19.5">
      <c r="A61" s="97">
        <f aca="true" t="shared" si="7" ref="A61:A91">A60+1</f>
        <v>3</v>
      </c>
      <c r="B61" s="111" t="s">
        <v>119</v>
      </c>
      <c r="C61" s="112" t="s">
        <v>120</v>
      </c>
      <c r="D61" s="94">
        <v>14.5</v>
      </c>
      <c r="E61" s="19">
        <v>12</v>
      </c>
      <c r="F61" s="19">
        <f t="shared" si="4"/>
        <v>26.5</v>
      </c>
      <c r="G61" s="19"/>
      <c r="H61" s="19">
        <f t="shared" si="5"/>
      </c>
      <c r="I61" s="43">
        <f t="shared" si="6"/>
        <v>26.5</v>
      </c>
    </row>
    <row r="62" spans="1:9" ht="19.5">
      <c r="A62" s="98">
        <f t="shared" si="7"/>
        <v>4</v>
      </c>
      <c r="B62" s="111" t="s">
        <v>121</v>
      </c>
      <c r="C62" s="112" t="s">
        <v>122</v>
      </c>
      <c r="D62" s="94">
        <v>14.5</v>
      </c>
      <c r="E62" s="19">
        <v>12</v>
      </c>
      <c r="F62" s="19">
        <f t="shared" si="4"/>
        <v>26.5</v>
      </c>
      <c r="G62" s="19"/>
      <c r="H62" s="19">
        <f t="shared" si="5"/>
      </c>
      <c r="I62" s="43">
        <f t="shared" si="6"/>
        <v>26.5</v>
      </c>
    </row>
    <row r="63" spans="1:9" ht="19.5">
      <c r="A63" s="99">
        <f t="shared" si="7"/>
        <v>5</v>
      </c>
      <c r="B63" s="111" t="s">
        <v>123</v>
      </c>
      <c r="C63" s="112" t="s">
        <v>124</v>
      </c>
      <c r="D63" s="94">
        <v>15</v>
      </c>
      <c r="E63" s="19">
        <v>14.5</v>
      </c>
      <c r="F63" s="19">
        <f t="shared" si="4"/>
        <v>29.5</v>
      </c>
      <c r="G63" s="19"/>
      <c r="H63" s="19">
        <f t="shared" si="5"/>
      </c>
      <c r="I63" s="43">
        <f t="shared" si="6"/>
        <v>29.5</v>
      </c>
    </row>
    <row r="64" spans="1:9" ht="19.5">
      <c r="A64" s="97">
        <f t="shared" si="7"/>
        <v>6</v>
      </c>
      <c r="B64" s="111" t="s">
        <v>125</v>
      </c>
      <c r="C64" s="112" t="s">
        <v>126</v>
      </c>
      <c r="D64" s="94">
        <v>14.25</v>
      </c>
      <c r="E64" s="19">
        <v>11</v>
      </c>
      <c r="F64" s="19">
        <f t="shared" si="4"/>
        <v>25.25</v>
      </c>
      <c r="G64" s="19"/>
      <c r="H64" s="19">
        <f t="shared" si="5"/>
      </c>
      <c r="I64" s="43">
        <f t="shared" si="6"/>
        <v>25.25</v>
      </c>
    </row>
    <row r="65" spans="1:9" ht="19.5">
      <c r="A65" s="98">
        <f t="shared" si="7"/>
        <v>7</v>
      </c>
      <c r="B65" s="111" t="s">
        <v>127</v>
      </c>
      <c r="C65" s="112" t="s">
        <v>128</v>
      </c>
      <c r="D65" s="94">
        <v>14.5</v>
      </c>
      <c r="E65" s="19">
        <v>9.5</v>
      </c>
      <c r="F65" s="19">
        <f t="shared" si="4"/>
        <v>24</v>
      </c>
      <c r="G65" s="19"/>
      <c r="H65" s="19">
        <f t="shared" si="5"/>
      </c>
      <c r="I65" s="43">
        <f t="shared" si="6"/>
        <v>24</v>
      </c>
    </row>
    <row r="66" spans="1:9" ht="19.5">
      <c r="A66" s="99">
        <f t="shared" si="7"/>
        <v>8</v>
      </c>
      <c r="B66" s="111" t="s">
        <v>129</v>
      </c>
      <c r="C66" s="112" t="s">
        <v>130</v>
      </c>
      <c r="D66" s="94">
        <v>14</v>
      </c>
      <c r="E66" s="19">
        <v>11.5</v>
      </c>
      <c r="F66" s="19">
        <f t="shared" si="4"/>
        <v>25.5</v>
      </c>
      <c r="G66" s="19"/>
      <c r="H66" s="19">
        <f t="shared" si="5"/>
      </c>
      <c r="I66" s="43">
        <f t="shared" si="6"/>
        <v>25.5</v>
      </c>
    </row>
    <row r="67" spans="1:9" ht="19.5">
      <c r="A67" s="97">
        <f t="shared" si="7"/>
        <v>9</v>
      </c>
      <c r="B67" s="111" t="s">
        <v>131</v>
      </c>
      <c r="C67" s="112" t="s">
        <v>132</v>
      </c>
      <c r="D67" s="94">
        <v>14.75</v>
      </c>
      <c r="E67" s="19">
        <v>13.5</v>
      </c>
      <c r="F67" s="19">
        <f t="shared" si="4"/>
        <v>28.25</v>
      </c>
      <c r="G67" s="19"/>
      <c r="H67" s="19">
        <f t="shared" si="5"/>
      </c>
      <c r="I67" s="43">
        <f t="shared" si="6"/>
        <v>28.25</v>
      </c>
    </row>
    <row r="68" spans="1:9" ht="19.5">
      <c r="A68" s="97">
        <f t="shared" si="7"/>
        <v>10</v>
      </c>
      <c r="B68" s="111" t="s">
        <v>133</v>
      </c>
      <c r="C68" s="112" t="s">
        <v>134</v>
      </c>
      <c r="D68" s="94">
        <v>14.5</v>
      </c>
      <c r="E68" s="19">
        <v>14</v>
      </c>
      <c r="F68" s="19">
        <f t="shared" si="4"/>
        <v>28.5</v>
      </c>
      <c r="G68" s="19"/>
      <c r="H68" s="19">
        <f t="shared" si="5"/>
      </c>
      <c r="I68" s="43">
        <f t="shared" si="6"/>
        <v>28.5</v>
      </c>
    </row>
    <row r="69" spans="1:9" ht="19.5">
      <c r="A69" s="97">
        <f t="shared" si="7"/>
        <v>11</v>
      </c>
      <c r="B69" s="111" t="s">
        <v>135</v>
      </c>
      <c r="C69" s="112" t="s">
        <v>136</v>
      </c>
      <c r="D69" s="94">
        <v>14.25</v>
      </c>
      <c r="E69" s="19">
        <v>14.5</v>
      </c>
      <c r="F69" s="19">
        <f t="shared" si="4"/>
        <v>28.75</v>
      </c>
      <c r="G69" s="19"/>
      <c r="H69" s="19">
        <f t="shared" si="5"/>
      </c>
      <c r="I69" s="43">
        <f t="shared" si="6"/>
        <v>28.75</v>
      </c>
    </row>
    <row r="70" spans="1:9" ht="19.5">
      <c r="A70" s="97">
        <f t="shared" si="7"/>
        <v>12</v>
      </c>
      <c r="B70" s="111" t="s">
        <v>137</v>
      </c>
      <c r="C70" s="112" t="s">
        <v>138</v>
      </c>
      <c r="D70" s="94">
        <v>14.75</v>
      </c>
      <c r="E70" s="19">
        <v>10.5</v>
      </c>
      <c r="F70" s="19">
        <f t="shared" si="4"/>
        <v>25.25</v>
      </c>
      <c r="G70" s="19"/>
      <c r="H70" s="19">
        <f t="shared" si="5"/>
      </c>
      <c r="I70" s="43">
        <f t="shared" si="6"/>
        <v>25.25</v>
      </c>
    </row>
    <row r="71" spans="1:9" ht="19.5">
      <c r="A71" s="97">
        <f t="shared" si="7"/>
        <v>13</v>
      </c>
      <c r="B71" s="111" t="s">
        <v>139</v>
      </c>
      <c r="C71" s="112" t="s">
        <v>140</v>
      </c>
      <c r="D71" s="94">
        <v>14.5</v>
      </c>
      <c r="E71" s="19">
        <v>13.5</v>
      </c>
      <c r="F71" s="19">
        <f t="shared" si="4"/>
        <v>28</v>
      </c>
      <c r="G71" s="19"/>
      <c r="H71" s="19">
        <f t="shared" si="5"/>
      </c>
      <c r="I71" s="43">
        <f t="shared" si="6"/>
        <v>28</v>
      </c>
    </row>
    <row r="72" spans="1:9" ht="19.5">
      <c r="A72" s="97">
        <f t="shared" si="7"/>
        <v>14</v>
      </c>
      <c r="B72" s="111" t="s">
        <v>141</v>
      </c>
      <c r="C72" s="112" t="s">
        <v>47</v>
      </c>
      <c r="D72" s="94">
        <v>15</v>
      </c>
      <c r="E72" s="19">
        <v>10</v>
      </c>
      <c r="F72" s="19">
        <f t="shared" si="4"/>
        <v>25</v>
      </c>
      <c r="G72" s="19"/>
      <c r="H72" s="19">
        <f t="shared" si="5"/>
      </c>
      <c r="I72" s="43">
        <f t="shared" si="6"/>
        <v>25</v>
      </c>
    </row>
    <row r="73" spans="1:9" ht="19.5">
      <c r="A73" s="97">
        <f t="shared" si="7"/>
        <v>15</v>
      </c>
      <c r="B73" s="111" t="s">
        <v>142</v>
      </c>
      <c r="C73" s="112" t="s">
        <v>44</v>
      </c>
      <c r="D73" s="94">
        <v>14.5</v>
      </c>
      <c r="E73" s="19">
        <v>12.5</v>
      </c>
      <c r="F73" s="19">
        <f t="shared" si="4"/>
        <v>27</v>
      </c>
      <c r="G73" s="19"/>
      <c r="H73" s="19">
        <f t="shared" si="5"/>
      </c>
      <c r="I73" s="43">
        <f t="shared" si="6"/>
        <v>27</v>
      </c>
    </row>
    <row r="74" spans="1:9" ht="19.5">
      <c r="A74" s="97">
        <f t="shared" si="7"/>
        <v>16</v>
      </c>
      <c r="B74" s="111" t="s">
        <v>143</v>
      </c>
      <c r="C74" s="112" t="s">
        <v>64</v>
      </c>
      <c r="D74" s="94">
        <v>14.5</v>
      </c>
      <c r="E74" s="19">
        <v>14</v>
      </c>
      <c r="F74" s="19">
        <f t="shared" si="4"/>
        <v>28.5</v>
      </c>
      <c r="G74" s="19"/>
      <c r="H74" s="19">
        <f t="shared" si="5"/>
      </c>
      <c r="I74" s="43">
        <f t="shared" si="6"/>
        <v>28.5</v>
      </c>
    </row>
    <row r="75" spans="1:9" ht="19.5">
      <c r="A75" s="97">
        <f t="shared" si="7"/>
        <v>17</v>
      </c>
      <c r="B75" s="111" t="s">
        <v>144</v>
      </c>
      <c r="C75" s="112" t="s">
        <v>145</v>
      </c>
      <c r="D75" s="94">
        <v>15</v>
      </c>
      <c r="E75" s="19">
        <v>11.5</v>
      </c>
      <c r="F75" s="19">
        <f t="shared" si="4"/>
        <v>26.5</v>
      </c>
      <c r="G75" s="19"/>
      <c r="H75" s="19">
        <f t="shared" si="5"/>
      </c>
      <c r="I75" s="43">
        <f t="shared" si="6"/>
        <v>26.5</v>
      </c>
    </row>
    <row r="76" spans="1:9" ht="19.5">
      <c r="A76" s="97">
        <f t="shared" si="7"/>
        <v>18</v>
      </c>
      <c r="B76" s="111" t="s">
        <v>46</v>
      </c>
      <c r="C76" s="112" t="s">
        <v>103</v>
      </c>
      <c r="D76" s="94">
        <v>14.75</v>
      </c>
      <c r="E76" s="19">
        <v>12</v>
      </c>
      <c r="F76" s="19">
        <f t="shared" si="4"/>
        <v>26.75</v>
      </c>
      <c r="G76" s="19"/>
      <c r="H76" s="19">
        <f t="shared" si="5"/>
      </c>
      <c r="I76" s="43">
        <f t="shared" si="6"/>
        <v>26.75</v>
      </c>
    </row>
    <row r="77" spans="1:9" ht="19.5">
      <c r="A77" s="97">
        <f t="shared" si="7"/>
        <v>19</v>
      </c>
      <c r="B77" s="111" t="s">
        <v>146</v>
      </c>
      <c r="C77" s="112" t="s">
        <v>147</v>
      </c>
      <c r="D77" s="94">
        <v>14.5</v>
      </c>
      <c r="E77" s="19">
        <v>12.5</v>
      </c>
      <c r="F77" s="19">
        <f t="shared" si="4"/>
        <v>27</v>
      </c>
      <c r="G77" s="19"/>
      <c r="H77" s="19">
        <f t="shared" si="5"/>
      </c>
      <c r="I77" s="43">
        <f t="shared" si="6"/>
        <v>27</v>
      </c>
    </row>
    <row r="78" spans="1:9" ht="19.5">
      <c r="A78" s="97">
        <f t="shared" si="7"/>
        <v>20</v>
      </c>
      <c r="B78" s="111" t="s">
        <v>148</v>
      </c>
      <c r="C78" s="112" t="s">
        <v>149</v>
      </c>
      <c r="D78" s="94" t="s">
        <v>272</v>
      </c>
      <c r="E78" s="19" t="s">
        <v>272</v>
      </c>
      <c r="F78" s="19" t="e">
        <f t="shared" si="4"/>
        <v>#VALUE!</v>
      </c>
      <c r="G78" s="19"/>
      <c r="H78" s="19">
        <f t="shared" si="5"/>
      </c>
      <c r="I78" s="43" t="e">
        <f t="shared" si="6"/>
        <v>#VALUE!</v>
      </c>
    </row>
    <row r="79" spans="1:9" ht="19.5">
      <c r="A79" s="97">
        <f t="shared" si="7"/>
        <v>21</v>
      </c>
      <c r="B79" s="111" t="s">
        <v>150</v>
      </c>
      <c r="C79" s="112" t="s">
        <v>151</v>
      </c>
      <c r="D79" s="94">
        <v>14.75</v>
      </c>
      <c r="E79" s="19">
        <v>9.5</v>
      </c>
      <c r="F79" s="19">
        <f t="shared" si="4"/>
        <v>24.25</v>
      </c>
      <c r="G79" s="7"/>
      <c r="H79" s="19">
        <f t="shared" si="5"/>
      </c>
      <c r="I79" s="43">
        <f t="shared" si="6"/>
        <v>24.25</v>
      </c>
    </row>
    <row r="80" spans="1:9" ht="19.5">
      <c r="A80" s="97">
        <f t="shared" si="7"/>
        <v>22</v>
      </c>
      <c r="B80" s="111" t="s">
        <v>152</v>
      </c>
      <c r="C80" s="112" t="s">
        <v>153</v>
      </c>
      <c r="D80" s="94">
        <v>14.5</v>
      </c>
      <c r="E80" s="19">
        <v>13</v>
      </c>
      <c r="F80" s="19">
        <f t="shared" si="4"/>
        <v>27.5</v>
      </c>
      <c r="G80" s="7"/>
      <c r="H80" s="19">
        <f t="shared" si="5"/>
      </c>
      <c r="I80" s="43">
        <f t="shared" si="6"/>
        <v>27.5</v>
      </c>
    </row>
    <row r="81" spans="1:9" ht="19.5">
      <c r="A81" s="97">
        <f t="shared" si="7"/>
        <v>23</v>
      </c>
      <c r="B81" s="111" t="s">
        <v>154</v>
      </c>
      <c r="C81" s="112" t="s">
        <v>155</v>
      </c>
      <c r="D81" s="94">
        <v>15</v>
      </c>
      <c r="E81" s="19">
        <v>12</v>
      </c>
      <c r="F81" s="19">
        <f t="shared" si="4"/>
        <v>27</v>
      </c>
      <c r="G81" s="7"/>
      <c r="H81" s="19">
        <f t="shared" si="5"/>
      </c>
      <c r="I81" s="13">
        <f t="shared" si="6"/>
        <v>27</v>
      </c>
    </row>
    <row r="82" spans="1:9" ht="19.5">
      <c r="A82" s="97">
        <f t="shared" si="7"/>
        <v>24</v>
      </c>
      <c r="B82" s="111" t="s">
        <v>156</v>
      </c>
      <c r="C82" s="112" t="s">
        <v>157</v>
      </c>
      <c r="D82" s="94">
        <v>14.75</v>
      </c>
      <c r="E82" s="19">
        <v>7</v>
      </c>
      <c r="F82" s="19">
        <f t="shared" si="4"/>
        <v>21.75</v>
      </c>
      <c r="G82" s="7"/>
      <c r="H82" s="19">
        <f t="shared" si="5"/>
      </c>
      <c r="I82" s="13">
        <f t="shared" si="6"/>
        <v>21.75</v>
      </c>
    </row>
    <row r="83" spans="1:9" ht="19.5">
      <c r="A83" s="97">
        <f t="shared" si="7"/>
        <v>25</v>
      </c>
      <c r="B83" s="111" t="s">
        <v>158</v>
      </c>
      <c r="C83" s="112" t="s">
        <v>159</v>
      </c>
      <c r="D83" s="94">
        <v>14</v>
      </c>
      <c r="E83" s="19">
        <v>10</v>
      </c>
      <c r="F83" s="19">
        <f t="shared" si="4"/>
        <v>24</v>
      </c>
      <c r="G83" s="7"/>
      <c r="H83" s="19">
        <f t="shared" si="5"/>
      </c>
      <c r="I83" s="13">
        <f t="shared" si="6"/>
        <v>24</v>
      </c>
    </row>
    <row r="84" spans="1:9" ht="19.5">
      <c r="A84" s="97">
        <f t="shared" si="7"/>
        <v>26</v>
      </c>
      <c r="B84" s="111" t="s">
        <v>160</v>
      </c>
      <c r="C84" s="112" t="s">
        <v>161</v>
      </c>
      <c r="D84" s="94">
        <v>14.75</v>
      </c>
      <c r="E84" s="19">
        <v>7.5</v>
      </c>
      <c r="F84" s="19">
        <f t="shared" si="4"/>
        <v>22.25</v>
      </c>
      <c r="G84" s="7"/>
      <c r="H84" s="19">
        <f t="shared" si="5"/>
      </c>
      <c r="I84" s="13">
        <f t="shared" si="6"/>
        <v>22.25</v>
      </c>
    </row>
    <row r="85" spans="1:9" ht="19.5">
      <c r="A85" s="100">
        <f t="shared" si="7"/>
        <v>27</v>
      </c>
      <c r="B85" s="111" t="s">
        <v>162</v>
      </c>
      <c r="C85" s="112" t="s">
        <v>41</v>
      </c>
      <c r="D85" s="94">
        <v>14</v>
      </c>
      <c r="E85" s="19">
        <v>9</v>
      </c>
      <c r="F85" s="19">
        <f t="shared" si="4"/>
        <v>23</v>
      </c>
      <c r="G85" s="7"/>
      <c r="H85" s="47">
        <f t="shared" si="5"/>
      </c>
      <c r="I85" s="13">
        <f t="shared" si="6"/>
        <v>23</v>
      </c>
    </row>
    <row r="86" spans="1:9" ht="19.5">
      <c r="A86" s="100">
        <f t="shared" si="7"/>
        <v>28</v>
      </c>
      <c r="B86" s="111" t="s">
        <v>163</v>
      </c>
      <c r="C86" s="112" t="s">
        <v>164</v>
      </c>
      <c r="D86" s="94">
        <v>14.5</v>
      </c>
      <c r="E86" s="26">
        <v>7.5</v>
      </c>
      <c r="F86" s="19">
        <f t="shared" si="4"/>
        <v>22</v>
      </c>
      <c r="G86" s="7"/>
      <c r="H86" s="47">
        <f t="shared" si="5"/>
      </c>
      <c r="I86" s="13">
        <f t="shared" si="6"/>
        <v>22</v>
      </c>
    </row>
    <row r="87" spans="1:9" ht="19.5">
      <c r="A87" s="100">
        <f t="shared" si="7"/>
        <v>29</v>
      </c>
      <c r="B87" s="111" t="s">
        <v>165</v>
      </c>
      <c r="C87" s="112" t="s">
        <v>166</v>
      </c>
      <c r="D87" s="94">
        <v>15</v>
      </c>
      <c r="E87" s="26">
        <v>12.5</v>
      </c>
      <c r="F87" s="19">
        <f t="shared" si="4"/>
        <v>27.5</v>
      </c>
      <c r="G87" s="7"/>
      <c r="H87" s="47">
        <f t="shared" si="5"/>
      </c>
      <c r="I87" s="13">
        <f t="shared" si="6"/>
        <v>27.5</v>
      </c>
    </row>
    <row r="88" spans="1:9" ht="19.5">
      <c r="A88" s="100">
        <f t="shared" si="7"/>
        <v>30</v>
      </c>
      <c r="B88" s="111" t="s">
        <v>167</v>
      </c>
      <c r="C88" s="112" t="s">
        <v>168</v>
      </c>
      <c r="D88" s="94">
        <v>14.5</v>
      </c>
      <c r="E88" s="25">
        <v>14</v>
      </c>
      <c r="F88" s="19">
        <f t="shared" si="4"/>
        <v>28.5</v>
      </c>
      <c r="G88" s="7"/>
      <c r="H88" s="47">
        <f t="shared" si="5"/>
      </c>
      <c r="I88" s="13">
        <f t="shared" si="6"/>
        <v>28.5</v>
      </c>
    </row>
    <row r="89" spans="1:9" ht="19.5">
      <c r="A89" s="100">
        <f t="shared" si="7"/>
        <v>31</v>
      </c>
      <c r="B89" s="111" t="s">
        <v>169</v>
      </c>
      <c r="C89" s="112" t="s">
        <v>170</v>
      </c>
      <c r="D89" s="94">
        <v>14</v>
      </c>
      <c r="E89" s="19"/>
      <c r="F89" s="7">
        <f t="shared" si="4"/>
        <v>14</v>
      </c>
      <c r="G89" s="7"/>
      <c r="H89" s="47">
        <f t="shared" si="5"/>
      </c>
      <c r="I89" s="13">
        <f t="shared" si="6"/>
        <v>14</v>
      </c>
    </row>
    <row r="90" spans="1:9" ht="19.5">
      <c r="A90" s="101">
        <f t="shared" si="7"/>
        <v>32</v>
      </c>
      <c r="B90" s="111" t="s">
        <v>171</v>
      </c>
      <c r="C90" s="112" t="s">
        <v>59</v>
      </c>
      <c r="D90" s="94">
        <v>14.5</v>
      </c>
      <c r="E90" s="26">
        <v>10</v>
      </c>
      <c r="F90" s="7">
        <f t="shared" si="4"/>
        <v>24.5</v>
      </c>
      <c r="G90" s="26"/>
      <c r="H90" s="47">
        <f t="shared" si="5"/>
      </c>
      <c r="I90" s="13">
        <f t="shared" si="6"/>
        <v>24.5</v>
      </c>
    </row>
    <row r="91" spans="1:9" ht="20.25" thickBot="1">
      <c r="A91" s="102">
        <f t="shared" si="7"/>
        <v>33</v>
      </c>
      <c r="B91" s="114" t="s">
        <v>172</v>
      </c>
      <c r="C91" s="115" t="s">
        <v>173</v>
      </c>
      <c r="D91" s="95">
        <v>14.25</v>
      </c>
      <c r="E91" s="44">
        <v>12</v>
      </c>
      <c r="F91" s="38">
        <f t="shared" si="4"/>
        <v>26.25</v>
      </c>
      <c r="G91" s="44"/>
      <c r="H91" s="48">
        <f t="shared" si="5"/>
      </c>
      <c r="I91" s="40">
        <f t="shared" si="6"/>
        <v>26.25</v>
      </c>
    </row>
    <row r="92" spans="1:9" ht="21" thickBot="1">
      <c r="A92" s="5"/>
      <c r="B92" s="5"/>
      <c r="C92" s="9"/>
      <c r="D92" s="1"/>
      <c r="E92" s="1"/>
      <c r="F92" s="1"/>
      <c r="G92" s="6"/>
      <c r="H92" s="3"/>
      <c r="I92" s="1"/>
    </row>
    <row r="93" spans="1:9" ht="22.5" thickBot="1">
      <c r="A93" s="5"/>
      <c r="B93" s="5"/>
      <c r="C93" s="156" t="s">
        <v>248</v>
      </c>
      <c r="D93" s="157"/>
      <c r="E93" s="157"/>
      <c r="F93" s="157"/>
      <c r="G93" s="157"/>
      <c r="H93" s="158"/>
      <c r="I93" s="1"/>
    </row>
    <row r="94" spans="1:9" ht="19.5">
      <c r="A94" s="162" t="s">
        <v>2</v>
      </c>
      <c r="B94" s="162"/>
      <c r="C94" s="162"/>
      <c r="D94" s="162"/>
      <c r="E94" s="12"/>
      <c r="F94" s="12"/>
      <c r="G94" s="162" t="s">
        <v>15</v>
      </c>
      <c r="H94" s="162"/>
      <c r="I94" s="162"/>
    </row>
    <row r="95" spans="1:9" ht="19.5">
      <c r="A95" s="162" t="s">
        <v>3</v>
      </c>
      <c r="B95" s="162"/>
      <c r="C95" s="162"/>
      <c r="D95" s="162"/>
      <c r="E95" s="12"/>
      <c r="F95" s="12"/>
      <c r="G95" s="162" t="s">
        <v>4</v>
      </c>
      <c r="H95" s="162"/>
      <c r="I95" s="162"/>
    </row>
    <row r="96" ht="21.75" thickBot="1">
      <c r="C96" s="8"/>
    </row>
    <row r="97" spans="3:8" ht="25.5" thickBot="1">
      <c r="C97" s="163" t="s">
        <v>238</v>
      </c>
      <c r="D97" s="164"/>
      <c r="E97" s="164"/>
      <c r="F97" s="164"/>
      <c r="G97" s="164"/>
      <c r="H97" s="165"/>
    </row>
    <row r="98" ht="13.5" customHeight="1" thickBot="1"/>
    <row r="99" spans="4:9" ht="21" thickBot="1">
      <c r="D99" s="166" t="s">
        <v>35</v>
      </c>
      <c r="E99" s="167"/>
      <c r="F99" s="167"/>
      <c r="G99" s="168"/>
      <c r="I99" s="11"/>
    </row>
    <row r="100" spans="4:6" ht="12.75" customHeight="1" thickBot="1">
      <c r="D100" s="10"/>
      <c r="E100" s="10"/>
      <c r="F100" s="10"/>
    </row>
    <row r="101" spans="3:8" ht="21.75" thickBot="1">
      <c r="C101" s="156" t="s">
        <v>247</v>
      </c>
      <c r="D101" s="157"/>
      <c r="E101" s="157"/>
      <c r="F101" s="157"/>
      <c r="G101" s="157"/>
      <c r="H101" s="158"/>
    </row>
    <row r="102" spans="3:8" ht="21.75" thickBot="1">
      <c r="C102" s="34"/>
      <c r="D102" s="159" t="s">
        <v>38</v>
      </c>
      <c r="E102" s="160"/>
      <c r="F102" s="161"/>
      <c r="G102" s="34"/>
      <c r="H102" s="34"/>
    </row>
    <row r="103" ht="17.25" thickBot="1"/>
    <row r="104" spans="1:9" ht="62.25" thickBot="1">
      <c r="A104" s="103" t="s">
        <v>20</v>
      </c>
      <c r="B104" s="92" t="s">
        <v>37</v>
      </c>
      <c r="C104" s="30" t="s">
        <v>36</v>
      </c>
      <c r="D104" s="31" t="s">
        <v>5</v>
      </c>
      <c r="E104" s="31" t="s">
        <v>6</v>
      </c>
      <c r="F104" s="31" t="s">
        <v>22</v>
      </c>
      <c r="G104" s="31" t="s">
        <v>7</v>
      </c>
      <c r="H104" s="32" t="s">
        <v>23</v>
      </c>
      <c r="I104" s="33" t="s">
        <v>1</v>
      </c>
    </row>
    <row r="105" spans="1:9" ht="18.75">
      <c r="A105" s="96">
        <v>1</v>
      </c>
      <c r="B105" s="126" t="s">
        <v>174</v>
      </c>
      <c r="C105" s="127" t="s">
        <v>175</v>
      </c>
      <c r="D105" s="93" t="s">
        <v>272</v>
      </c>
      <c r="E105" s="14" t="s">
        <v>272</v>
      </c>
      <c r="F105" s="14" t="e">
        <f aca="true" t="shared" si="8" ref="F105:F137">2*(D105+E105)/2</f>
        <v>#VALUE!</v>
      </c>
      <c r="G105" s="14"/>
      <c r="H105" s="14">
        <f aca="true" t="shared" si="9" ref="H105:H137">IF(G105="","",2*(D105+G105)/2)</f>
      </c>
      <c r="I105" s="42" t="e">
        <f aca="true" t="shared" si="10" ref="I105:I137">IF(H105="",F105,IF(H105&gt;F105,H105,F105))</f>
        <v>#VALUE!</v>
      </c>
    </row>
    <row r="106" spans="1:9" ht="19.5">
      <c r="A106" s="97">
        <f>A105+1</f>
        <v>2</v>
      </c>
      <c r="B106" s="111" t="s">
        <v>176</v>
      </c>
      <c r="C106" s="112" t="s">
        <v>177</v>
      </c>
      <c r="D106" s="94">
        <v>14.75</v>
      </c>
      <c r="E106" s="19">
        <v>13.5</v>
      </c>
      <c r="F106" s="19">
        <f t="shared" si="8"/>
        <v>28.25</v>
      </c>
      <c r="G106" s="19"/>
      <c r="H106" s="19">
        <f t="shared" si="9"/>
      </c>
      <c r="I106" s="43">
        <f t="shared" si="10"/>
        <v>28.25</v>
      </c>
    </row>
    <row r="107" spans="1:9" ht="19.5">
      <c r="A107" s="97">
        <f aca="true" t="shared" si="11" ref="A107:A137">A106+1</f>
        <v>3</v>
      </c>
      <c r="B107" s="111" t="s">
        <v>178</v>
      </c>
      <c r="C107" s="112" t="s">
        <v>179</v>
      </c>
      <c r="D107" s="94">
        <v>14.75</v>
      </c>
      <c r="E107" s="19">
        <v>11</v>
      </c>
      <c r="F107" s="19">
        <f t="shared" si="8"/>
        <v>25.75</v>
      </c>
      <c r="G107" s="19"/>
      <c r="H107" s="19">
        <f t="shared" si="9"/>
      </c>
      <c r="I107" s="43">
        <f t="shared" si="10"/>
        <v>25.75</v>
      </c>
    </row>
    <row r="108" spans="1:9" ht="19.5">
      <c r="A108" s="98">
        <f t="shared" si="11"/>
        <v>4</v>
      </c>
      <c r="B108" s="111" t="s">
        <v>180</v>
      </c>
      <c r="C108" s="112" t="s">
        <v>181</v>
      </c>
      <c r="D108" s="94">
        <v>14.75</v>
      </c>
      <c r="E108" s="19">
        <v>9.5</v>
      </c>
      <c r="F108" s="19">
        <f t="shared" si="8"/>
        <v>24.25</v>
      </c>
      <c r="G108" s="19"/>
      <c r="H108" s="19">
        <f t="shared" si="9"/>
      </c>
      <c r="I108" s="43">
        <f t="shared" si="10"/>
        <v>24.25</v>
      </c>
    </row>
    <row r="109" spans="1:9" ht="19.5">
      <c r="A109" s="99">
        <f t="shared" si="11"/>
        <v>5</v>
      </c>
      <c r="B109" s="111" t="s">
        <v>182</v>
      </c>
      <c r="C109" s="112" t="s">
        <v>183</v>
      </c>
      <c r="D109" s="94">
        <v>14</v>
      </c>
      <c r="E109" s="19">
        <v>13</v>
      </c>
      <c r="F109" s="19">
        <f t="shared" si="8"/>
        <v>27</v>
      </c>
      <c r="G109" s="19"/>
      <c r="H109" s="19">
        <f t="shared" si="9"/>
      </c>
      <c r="I109" s="43">
        <f t="shared" si="10"/>
        <v>27</v>
      </c>
    </row>
    <row r="110" spans="1:9" ht="19.5">
      <c r="A110" s="97">
        <f t="shared" si="11"/>
        <v>6</v>
      </c>
      <c r="B110" s="111" t="s">
        <v>184</v>
      </c>
      <c r="C110" s="112" t="s">
        <v>185</v>
      </c>
      <c r="D110" s="94">
        <v>15</v>
      </c>
      <c r="E110" s="19">
        <v>16</v>
      </c>
      <c r="F110" s="19">
        <f t="shared" si="8"/>
        <v>31</v>
      </c>
      <c r="G110" s="19"/>
      <c r="H110" s="19">
        <f t="shared" si="9"/>
      </c>
      <c r="I110" s="43">
        <f t="shared" si="10"/>
        <v>31</v>
      </c>
    </row>
    <row r="111" spans="1:9" ht="19.5">
      <c r="A111" s="98">
        <f t="shared" si="11"/>
        <v>7</v>
      </c>
      <c r="B111" s="111" t="s">
        <v>186</v>
      </c>
      <c r="C111" s="112" t="s">
        <v>187</v>
      </c>
      <c r="D111" s="94">
        <v>14.5</v>
      </c>
      <c r="E111" s="19">
        <v>12.5</v>
      </c>
      <c r="F111" s="19">
        <f t="shared" si="8"/>
        <v>27</v>
      </c>
      <c r="G111" s="19"/>
      <c r="H111" s="19">
        <f t="shared" si="9"/>
      </c>
      <c r="I111" s="43">
        <f t="shared" si="10"/>
        <v>27</v>
      </c>
    </row>
    <row r="112" spans="1:9" ht="19.5">
      <c r="A112" s="99">
        <f t="shared" si="11"/>
        <v>8</v>
      </c>
      <c r="B112" s="111" t="s">
        <v>188</v>
      </c>
      <c r="C112" s="112" t="s">
        <v>189</v>
      </c>
      <c r="D112" s="94" t="s">
        <v>272</v>
      </c>
      <c r="E112" s="19" t="s">
        <v>272</v>
      </c>
      <c r="F112" s="19" t="e">
        <f t="shared" si="8"/>
        <v>#VALUE!</v>
      </c>
      <c r="G112" s="19"/>
      <c r="H112" s="19">
        <f t="shared" si="9"/>
      </c>
      <c r="I112" s="43" t="e">
        <f t="shared" si="10"/>
        <v>#VALUE!</v>
      </c>
    </row>
    <row r="113" spans="1:9" ht="19.5">
      <c r="A113" s="97">
        <f t="shared" si="11"/>
        <v>9</v>
      </c>
      <c r="B113" s="111" t="s">
        <v>190</v>
      </c>
      <c r="C113" s="112" t="s">
        <v>55</v>
      </c>
      <c r="D113" s="94">
        <v>15</v>
      </c>
      <c r="E113" s="19">
        <v>15</v>
      </c>
      <c r="F113" s="19">
        <f t="shared" si="8"/>
        <v>30</v>
      </c>
      <c r="G113" s="19"/>
      <c r="H113" s="19">
        <f t="shared" si="9"/>
      </c>
      <c r="I113" s="43">
        <f t="shared" si="10"/>
        <v>30</v>
      </c>
    </row>
    <row r="114" spans="1:9" ht="19.5">
      <c r="A114" s="97">
        <f t="shared" si="11"/>
        <v>10</v>
      </c>
      <c r="B114" s="111" t="s">
        <v>191</v>
      </c>
      <c r="C114" s="112" t="s">
        <v>192</v>
      </c>
      <c r="D114" s="94" t="s">
        <v>272</v>
      </c>
      <c r="E114" s="19" t="s">
        <v>272</v>
      </c>
      <c r="F114" s="19" t="e">
        <f t="shared" si="8"/>
        <v>#VALUE!</v>
      </c>
      <c r="G114" s="19"/>
      <c r="H114" s="19">
        <f t="shared" si="9"/>
      </c>
      <c r="I114" s="43" t="e">
        <f t="shared" si="10"/>
        <v>#VALUE!</v>
      </c>
    </row>
    <row r="115" spans="1:9" ht="19.5">
      <c r="A115" s="97">
        <f t="shared" si="11"/>
        <v>11</v>
      </c>
      <c r="B115" s="111" t="s">
        <v>193</v>
      </c>
      <c r="C115" s="112" t="s">
        <v>194</v>
      </c>
      <c r="D115" s="94">
        <v>14.75</v>
      </c>
      <c r="E115" s="19">
        <v>14</v>
      </c>
      <c r="F115" s="19">
        <f t="shared" si="8"/>
        <v>28.75</v>
      </c>
      <c r="G115" s="19"/>
      <c r="H115" s="19">
        <f t="shared" si="9"/>
      </c>
      <c r="I115" s="43">
        <f t="shared" si="10"/>
        <v>28.75</v>
      </c>
    </row>
    <row r="116" spans="1:9" ht="18.75">
      <c r="A116" s="97">
        <f t="shared" si="11"/>
        <v>12</v>
      </c>
      <c r="B116" s="113" t="s">
        <v>195</v>
      </c>
      <c r="C116" s="128" t="s">
        <v>40</v>
      </c>
      <c r="D116" s="94"/>
      <c r="E116" s="19">
        <v>1</v>
      </c>
      <c r="F116" s="19">
        <f t="shared" si="8"/>
        <v>1</v>
      </c>
      <c r="G116" s="19"/>
      <c r="H116" s="19">
        <f t="shared" si="9"/>
      </c>
      <c r="I116" s="43">
        <f t="shared" si="10"/>
        <v>1</v>
      </c>
    </row>
    <row r="117" spans="1:9" ht="19.5">
      <c r="A117" s="97">
        <f t="shared" si="11"/>
        <v>13</v>
      </c>
      <c r="B117" s="111" t="s">
        <v>196</v>
      </c>
      <c r="C117" s="112" t="s">
        <v>197</v>
      </c>
      <c r="D117" s="94">
        <v>15</v>
      </c>
      <c r="E117" s="19">
        <v>16</v>
      </c>
      <c r="F117" s="19">
        <f t="shared" si="8"/>
        <v>31</v>
      </c>
      <c r="G117" s="19"/>
      <c r="H117" s="19">
        <f t="shared" si="9"/>
      </c>
      <c r="I117" s="43">
        <f t="shared" si="10"/>
        <v>31</v>
      </c>
    </row>
    <row r="118" spans="1:9" ht="19.5">
      <c r="A118" s="97">
        <f t="shared" si="11"/>
        <v>14</v>
      </c>
      <c r="B118" s="111" t="s">
        <v>198</v>
      </c>
      <c r="C118" s="112" t="s">
        <v>199</v>
      </c>
      <c r="D118" s="94">
        <v>14.75</v>
      </c>
      <c r="E118" s="19">
        <v>10</v>
      </c>
      <c r="F118" s="19">
        <f t="shared" si="8"/>
        <v>24.75</v>
      </c>
      <c r="G118" s="19"/>
      <c r="H118" s="19">
        <f t="shared" si="9"/>
      </c>
      <c r="I118" s="43">
        <f t="shared" si="10"/>
        <v>24.75</v>
      </c>
    </row>
    <row r="119" spans="1:9" ht="19.5">
      <c r="A119" s="97">
        <f t="shared" si="11"/>
        <v>15</v>
      </c>
      <c r="B119" s="111" t="s">
        <v>200</v>
      </c>
      <c r="C119" s="112" t="s">
        <v>201</v>
      </c>
      <c r="D119" s="94">
        <v>14.75</v>
      </c>
      <c r="E119" s="19">
        <v>10</v>
      </c>
      <c r="F119" s="19">
        <f t="shared" si="8"/>
        <v>24.75</v>
      </c>
      <c r="G119" s="19"/>
      <c r="H119" s="19">
        <f t="shared" si="9"/>
      </c>
      <c r="I119" s="43">
        <f t="shared" si="10"/>
        <v>24.75</v>
      </c>
    </row>
    <row r="120" spans="1:9" ht="19.5">
      <c r="A120" s="97">
        <f t="shared" si="11"/>
        <v>16</v>
      </c>
      <c r="B120" s="111" t="s">
        <v>161</v>
      </c>
      <c r="C120" s="112" t="s">
        <v>202</v>
      </c>
      <c r="D120" s="94">
        <v>14.75</v>
      </c>
      <c r="E120" s="19">
        <v>12.5</v>
      </c>
      <c r="F120" s="19">
        <f t="shared" si="8"/>
        <v>27.25</v>
      </c>
      <c r="G120" s="19"/>
      <c r="H120" s="19">
        <f t="shared" si="9"/>
      </c>
      <c r="I120" s="43">
        <f t="shared" si="10"/>
        <v>27.25</v>
      </c>
    </row>
    <row r="121" spans="1:9" ht="19.5">
      <c r="A121" s="97">
        <f t="shared" si="11"/>
        <v>17</v>
      </c>
      <c r="B121" s="111" t="s">
        <v>203</v>
      </c>
      <c r="C121" s="112" t="s">
        <v>204</v>
      </c>
      <c r="D121" s="94">
        <v>15</v>
      </c>
      <c r="E121" s="19">
        <v>15.5</v>
      </c>
      <c r="F121" s="19">
        <f t="shared" si="8"/>
        <v>30.5</v>
      </c>
      <c r="G121" s="19"/>
      <c r="H121" s="19">
        <f t="shared" si="9"/>
      </c>
      <c r="I121" s="43">
        <f t="shared" si="10"/>
        <v>30.5</v>
      </c>
    </row>
    <row r="122" spans="1:9" ht="19.5">
      <c r="A122" s="97">
        <f t="shared" si="11"/>
        <v>18</v>
      </c>
      <c r="B122" s="111" t="s">
        <v>205</v>
      </c>
      <c r="C122" s="112" t="s">
        <v>206</v>
      </c>
      <c r="D122" s="94">
        <v>14.75</v>
      </c>
      <c r="E122" s="19">
        <v>10</v>
      </c>
      <c r="F122" s="19">
        <f t="shared" si="8"/>
        <v>24.75</v>
      </c>
      <c r="G122" s="19"/>
      <c r="H122" s="19">
        <f t="shared" si="9"/>
      </c>
      <c r="I122" s="43">
        <f t="shared" si="10"/>
        <v>24.75</v>
      </c>
    </row>
    <row r="123" spans="1:9" ht="19.5">
      <c r="A123" s="97">
        <f t="shared" si="11"/>
        <v>19</v>
      </c>
      <c r="B123" s="111" t="s">
        <v>207</v>
      </c>
      <c r="C123" s="112" t="s">
        <v>49</v>
      </c>
      <c r="D123" s="94">
        <v>14.5</v>
      </c>
      <c r="E123" s="19">
        <v>14.5</v>
      </c>
      <c r="F123" s="19">
        <f t="shared" si="8"/>
        <v>29</v>
      </c>
      <c r="G123" s="19"/>
      <c r="H123" s="19">
        <f t="shared" si="9"/>
      </c>
      <c r="I123" s="43">
        <f t="shared" si="10"/>
        <v>29</v>
      </c>
    </row>
    <row r="124" spans="1:9" ht="19.5">
      <c r="A124" s="97">
        <f t="shared" si="11"/>
        <v>20</v>
      </c>
      <c r="B124" s="111" t="s">
        <v>208</v>
      </c>
      <c r="C124" s="112" t="s">
        <v>209</v>
      </c>
      <c r="D124" s="94">
        <v>14.75</v>
      </c>
      <c r="E124" s="19">
        <v>12.5</v>
      </c>
      <c r="F124" s="19">
        <f t="shared" si="8"/>
        <v>27.25</v>
      </c>
      <c r="G124" s="19"/>
      <c r="H124" s="19">
        <f t="shared" si="9"/>
      </c>
      <c r="I124" s="43">
        <f t="shared" si="10"/>
        <v>27.25</v>
      </c>
    </row>
    <row r="125" spans="1:9" ht="19.5">
      <c r="A125" s="97">
        <f t="shared" si="11"/>
        <v>21</v>
      </c>
      <c r="B125" s="111" t="s">
        <v>210</v>
      </c>
      <c r="C125" s="112" t="s">
        <v>44</v>
      </c>
      <c r="D125" s="94">
        <v>14.75</v>
      </c>
      <c r="E125" s="19">
        <v>7.5</v>
      </c>
      <c r="F125" s="19">
        <f t="shared" si="8"/>
        <v>22.25</v>
      </c>
      <c r="G125" s="7"/>
      <c r="H125" s="19">
        <f t="shared" si="9"/>
      </c>
      <c r="I125" s="43">
        <f t="shared" si="10"/>
        <v>22.25</v>
      </c>
    </row>
    <row r="126" spans="1:9" ht="19.5">
      <c r="A126" s="97">
        <f t="shared" si="11"/>
        <v>22</v>
      </c>
      <c r="B126" s="111" t="s">
        <v>211</v>
      </c>
      <c r="C126" s="112" t="s">
        <v>212</v>
      </c>
      <c r="D126" s="94">
        <v>15</v>
      </c>
      <c r="E126" s="19">
        <v>14</v>
      </c>
      <c r="F126" s="19">
        <f t="shared" si="8"/>
        <v>29</v>
      </c>
      <c r="G126" s="7"/>
      <c r="H126" s="19">
        <f t="shared" si="9"/>
      </c>
      <c r="I126" s="43">
        <f t="shared" si="10"/>
        <v>29</v>
      </c>
    </row>
    <row r="127" spans="1:9" ht="19.5">
      <c r="A127" s="97">
        <f t="shared" si="11"/>
        <v>23</v>
      </c>
      <c r="B127" s="111" t="s">
        <v>213</v>
      </c>
      <c r="C127" s="112" t="s">
        <v>45</v>
      </c>
      <c r="D127" s="94">
        <v>14.75</v>
      </c>
      <c r="E127" s="19">
        <v>13.5</v>
      </c>
      <c r="F127" s="19">
        <f t="shared" si="8"/>
        <v>28.25</v>
      </c>
      <c r="G127" s="7"/>
      <c r="H127" s="19">
        <f t="shared" si="9"/>
      </c>
      <c r="I127" s="13">
        <f t="shared" si="10"/>
        <v>28.25</v>
      </c>
    </row>
    <row r="128" spans="1:9" ht="19.5">
      <c r="A128" s="97">
        <f t="shared" si="11"/>
        <v>24</v>
      </c>
      <c r="B128" s="111" t="s">
        <v>214</v>
      </c>
      <c r="C128" s="112" t="s">
        <v>215</v>
      </c>
      <c r="D128" s="94">
        <v>14.5</v>
      </c>
      <c r="E128" s="19">
        <v>15.5</v>
      </c>
      <c r="F128" s="19">
        <f t="shared" si="8"/>
        <v>30</v>
      </c>
      <c r="G128" s="7"/>
      <c r="H128" s="19">
        <f t="shared" si="9"/>
      </c>
      <c r="I128" s="13">
        <f t="shared" si="10"/>
        <v>30</v>
      </c>
    </row>
    <row r="129" spans="1:9" ht="19.5">
      <c r="A129" s="97">
        <f t="shared" si="11"/>
        <v>25</v>
      </c>
      <c r="B129" s="111" t="s">
        <v>216</v>
      </c>
      <c r="C129" s="112" t="s">
        <v>217</v>
      </c>
      <c r="D129" s="94">
        <v>14.25</v>
      </c>
      <c r="E129" s="19">
        <v>3</v>
      </c>
      <c r="F129" s="19">
        <f t="shared" si="8"/>
        <v>17.25</v>
      </c>
      <c r="G129" s="7"/>
      <c r="H129" s="19">
        <f t="shared" si="9"/>
      </c>
      <c r="I129" s="13">
        <f t="shared" si="10"/>
        <v>17.25</v>
      </c>
    </row>
    <row r="130" spans="1:9" ht="19.5">
      <c r="A130" s="97">
        <f t="shared" si="11"/>
        <v>26</v>
      </c>
      <c r="B130" s="111" t="s">
        <v>218</v>
      </c>
      <c r="C130" s="112" t="s">
        <v>59</v>
      </c>
      <c r="D130" s="94">
        <v>14</v>
      </c>
      <c r="E130" s="19"/>
      <c r="F130" s="19">
        <f t="shared" si="8"/>
        <v>14</v>
      </c>
      <c r="G130" s="7"/>
      <c r="H130" s="19">
        <f t="shared" si="9"/>
      </c>
      <c r="I130" s="13">
        <f t="shared" si="10"/>
        <v>14</v>
      </c>
    </row>
    <row r="131" spans="1:9" ht="19.5">
      <c r="A131" s="100">
        <f t="shared" si="11"/>
        <v>27</v>
      </c>
      <c r="B131" s="111" t="s">
        <v>107</v>
      </c>
      <c r="C131" s="112" t="s">
        <v>219</v>
      </c>
      <c r="D131" s="94">
        <v>14.25</v>
      </c>
      <c r="E131" s="19">
        <v>10</v>
      </c>
      <c r="F131" s="19">
        <f t="shared" si="8"/>
        <v>24.25</v>
      </c>
      <c r="G131" s="7"/>
      <c r="H131" s="47">
        <f t="shared" si="9"/>
      </c>
      <c r="I131" s="13">
        <f t="shared" si="10"/>
        <v>24.25</v>
      </c>
    </row>
    <row r="132" spans="1:9" ht="19.5">
      <c r="A132" s="100">
        <f t="shared" si="11"/>
        <v>28</v>
      </c>
      <c r="B132" s="111" t="s">
        <v>220</v>
      </c>
      <c r="C132" s="112" t="s">
        <v>221</v>
      </c>
      <c r="D132" s="94" t="s">
        <v>272</v>
      </c>
      <c r="E132" s="26" t="s">
        <v>272</v>
      </c>
      <c r="F132" s="19" t="e">
        <f t="shared" si="8"/>
        <v>#VALUE!</v>
      </c>
      <c r="G132" s="7"/>
      <c r="H132" s="47">
        <f t="shared" si="9"/>
      </c>
      <c r="I132" s="13" t="e">
        <f t="shared" si="10"/>
        <v>#VALUE!</v>
      </c>
    </row>
    <row r="133" spans="1:9" ht="19.5">
      <c r="A133" s="100">
        <f t="shared" si="11"/>
        <v>29</v>
      </c>
      <c r="B133" s="111" t="s">
        <v>222</v>
      </c>
      <c r="C133" s="112" t="s">
        <v>223</v>
      </c>
      <c r="D133" s="94">
        <v>14.5</v>
      </c>
      <c r="E133" s="26">
        <v>12</v>
      </c>
      <c r="F133" s="19">
        <f t="shared" si="8"/>
        <v>26.5</v>
      </c>
      <c r="G133" s="7"/>
      <c r="H133" s="47">
        <f t="shared" si="9"/>
      </c>
      <c r="I133" s="13">
        <f t="shared" si="10"/>
        <v>26.5</v>
      </c>
    </row>
    <row r="134" spans="1:9" ht="19.5">
      <c r="A134" s="100">
        <f t="shared" si="11"/>
        <v>30</v>
      </c>
      <c r="B134" s="111" t="s">
        <v>60</v>
      </c>
      <c r="C134" s="112" t="s">
        <v>224</v>
      </c>
      <c r="D134" s="94">
        <v>13</v>
      </c>
      <c r="E134" s="25">
        <v>10</v>
      </c>
      <c r="F134" s="19">
        <f t="shared" si="8"/>
        <v>23</v>
      </c>
      <c r="G134" s="7"/>
      <c r="H134" s="47">
        <f t="shared" si="9"/>
      </c>
      <c r="I134" s="13">
        <f t="shared" si="10"/>
        <v>23</v>
      </c>
    </row>
    <row r="135" spans="1:9" ht="19.5">
      <c r="A135" s="100">
        <f t="shared" si="11"/>
        <v>31</v>
      </c>
      <c r="B135" s="111" t="s">
        <v>225</v>
      </c>
      <c r="C135" s="112" t="s">
        <v>226</v>
      </c>
      <c r="D135" s="94">
        <v>13</v>
      </c>
      <c r="E135" s="19">
        <v>7</v>
      </c>
      <c r="F135" s="7">
        <f t="shared" si="8"/>
        <v>20</v>
      </c>
      <c r="G135" s="7"/>
      <c r="H135" s="47">
        <f t="shared" si="9"/>
      </c>
      <c r="I135" s="13">
        <f t="shared" si="10"/>
        <v>20</v>
      </c>
    </row>
    <row r="136" spans="1:9" ht="19.5">
      <c r="A136" s="101">
        <f t="shared" si="11"/>
        <v>32</v>
      </c>
      <c r="B136" s="111" t="s">
        <v>227</v>
      </c>
      <c r="C136" s="112" t="s">
        <v>228</v>
      </c>
      <c r="D136" s="94">
        <v>14.5</v>
      </c>
      <c r="E136" s="26">
        <v>14.5</v>
      </c>
      <c r="F136" s="7">
        <f t="shared" si="8"/>
        <v>29</v>
      </c>
      <c r="G136" s="26"/>
      <c r="H136" s="47">
        <f t="shared" si="9"/>
      </c>
      <c r="I136" s="13">
        <f t="shared" si="10"/>
        <v>29</v>
      </c>
    </row>
    <row r="137" spans="1:9" ht="19.5" thickBot="1">
      <c r="A137" s="102">
        <f t="shared" si="11"/>
        <v>33</v>
      </c>
      <c r="B137" s="129"/>
      <c r="C137" s="130"/>
      <c r="D137" s="95"/>
      <c r="E137" s="44"/>
      <c r="F137" s="38">
        <f t="shared" si="8"/>
        <v>0</v>
      </c>
      <c r="G137" s="44"/>
      <c r="H137" s="48">
        <f t="shared" si="9"/>
      </c>
      <c r="I137" s="40">
        <f t="shared" si="10"/>
        <v>0</v>
      </c>
    </row>
    <row r="138" spans="1:9" ht="21" thickBot="1">
      <c r="A138" s="5"/>
      <c r="B138" s="5"/>
      <c r="C138" s="9"/>
      <c r="D138" s="1"/>
      <c r="E138" s="1"/>
      <c r="F138" s="1"/>
      <c r="G138" s="6"/>
      <c r="H138" s="3"/>
      <c r="I138" s="1"/>
    </row>
    <row r="139" spans="1:9" ht="22.5" thickBot="1">
      <c r="A139" s="5"/>
      <c r="B139" s="5"/>
      <c r="C139" s="156" t="s">
        <v>248</v>
      </c>
      <c r="D139" s="157"/>
      <c r="E139" s="157"/>
      <c r="F139" s="157"/>
      <c r="G139" s="157"/>
      <c r="H139" s="158"/>
      <c r="I139" s="1"/>
    </row>
    <row r="140" spans="1:9" ht="20.25">
      <c r="A140" s="5"/>
      <c r="B140" s="5"/>
      <c r="C140" s="9"/>
      <c r="D140" s="1"/>
      <c r="E140" s="1"/>
      <c r="F140" s="1"/>
      <c r="G140" s="6"/>
      <c r="H140" s="3"/>
      <c r="I140" s="1"/>
    </row>
  </sheetData>
  <sheetProtection/>
  <mergeCells count="27">
    <mergeCell ref="C139:H139"/>
    <mergeCell ref="A95:D95"/>
    <mergeCell ref="G95:I95"/>
    <mergeCell ref="C97:H97"/>
    <mergeCell ref="D99:G99"/>
    <mergeCell ref="C101:H101"/>
    <mergeCell ref="D102:F102"/>
    <mergeCell ref="C51:H51"/>
    <mergeCell ref="D53:G53"/>
    <mergeCell ref="C55:H55"/>
    <mergeCell ref="D56:F56"/>
    <mergeCell ref="C93:H93"/>
    <mergeCell ref="A94:D94"/>
    <mergeCell ref="G94:I94"/>
    <mergeCell ref="C8:H8"/>
    <mergeCell ref="D9:F9"/>
    <mergeCell ref="C46:H46"/>
    <mergeCell ref="A48:D48"/>
    <mergeCell ref="G48:I48"/>
    <mergeCell ref="A49:D49"/>
    <mergeCell ref="G49:I49"/>
    <mergeCell ref="A1:D1"/>
    <mergeCell ref="G1:I1"/>
    <mergeCell ref="A2:D2"/>
    <mergeCell ref="G2:I2"/>
    <mergeCell ref="C4:H4"/>
    <mergeCell ref="D6:G6"/>
  </mergeCells>
  <printOptions horizontalCentered="1"/>
  <pageMargins left="0.1968503937007874" right="0.1968503937007874" top="0.5118110236220472" bottom="0.4330708661417323" header="0.1968503937007874" footer="0.4330708661417323"/>
  <pageSetup horizontalDpi="600" verticalDpi="600" orientation="portrait" paperSize="9" scale="70" r:id="rId1"/>
  <headerFooter alignWithMargins="0">
    <oddHeader>&amp;L&amp;"Comic Sans MS,Gras"&amp;12
&amp;C&amp;"Comic Sans MS,Gras"&amp;12        &amp;R&amp;"Comic Sans MS,Gras"&amp;12
</oddHeader>
  </headerFooter>
  <rowBreaks count="2" manualBreakCount="2">
    <brk id="47" max="9" man="1"/>
    <brk id="9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4"/>
  <sheetViews>
    <sheetView rightToLeft="1" view="pageBreakPreview" zoomScaleSheetLayoutView="100" zoomScalePageLayoutView="0" workbookViewId="0" topLeftCell="A141">
      <selection activeCell="L157" sqref="L157"/>
    </sheetView>
  </sheetViews>
  <sheetFormatPr defaultColWidth="11.421875" defaultRowHeight="12.75"/>
  <cols>
    <col min="1" max="1" width="5.28125" style="4" customWidth="1"/>
    <col min="2" max="2" width="19.28125" style="4" customWidth="1"/>
    <col min="3" max="3" width="19.421875" style="4" customWidth="1"/>
    <col min="4" max="6" width="10.7109375" style="2" customWidth="1"/>
    <col min="7" max="8" width="10.7109375" style="4" customWidth="1"/>
    <col min="9" max="9" width="10.7109375" style="2" customWidth="1"/>
    <col min="10" max="10" width="2.8515625" style="4" customWidth="1"/>
    <col min="11" max="16384" width="11.421875" style="4" customWidth="1"/>
  </cols>
  <sheetData>
    <row r="1" spans="1:9" ht="19.5">
      <c r="A1" s="162" t="s">
        <v>2</v>
      </c>
      <c r="B1" s="162"/>
      <c r="C1" s="162"/>
      <c r="D1" s="162"/>
      <c r="E1" s="12"/>
      <c r="F1" s="12"/>
      <c r="G1" s="162" t="s">
        <v>15</v>
      </c>
      <c r="H1" s="162"/>
      <c r="I1" s="162"/>
    </row>
    <row r="2" spans="1:9" ht="23.25" customHeight="1">
      <c r="A2" s="162" t="s">
        <v>3</v>
      </c>
      <c r="B2" s="162"/>
      <c r="C2" s="162"/>
      <c r="D2" s="162"/>
      <c r="E2" s="12"/>
      <c r="F2" s="12"/>
      <c r="G2" s="162" t="s">
        <v>4</v>
      </c>
      <c r="H2" s="162"/>
      <c r="I2" s="162"/>
    </row>
    <row r="3" ht="6" customHeight="1" thickBot="1">
      <c r="C3" s="8"/>
    </row>
    <row r="4" spans="3:8" ht="21.75" customHeight="1" thickBot="1">
      <c r="C4" s="163" t="s">
        <v>238</v>
      </c>
      <c r="D4" s="164"/>
      <c r="E4" s="164"/>
      <c r="F4" s="164"/>
      <c r="G4" s="164"/>
      <c r="H4" s="165"/>
    </row>
    <row r="5" ht="3" customHeight="1" thickBot="1"/>
    <row r="6" spans="4:9" ht="18" customHeight="1" thickBot="1">
      <c r="D6" s="166" t="s">
        <v>35</v>
      </c>
      <c r="E6" s="167"/>
      <c r="F6" s="167"/>
      <c r="G6" s="168"/>
      <c r="I6" s="11"/>
    </row>
    <row r="7" spans="4:6" ht="6" customHeight="1" thickBot="1">
      <c r="D7" s="10"/>
      <c r="E7" s="10"/>
      <c r="F7" s="10"/>
    </row>
    <row r="8" spans="3:8" ht="21" customHeight="1" thickBot="1">
      <c r="C8" s="156" t="s">
        <v>249</v>
      </c>
      <c r="D8" s="157"/>
      <c r="E8" s="157"/>
      <c r="F8" s="157"/>
      <c r="G8" s="157"/>
      <c r="H8" s="158"/>
    </row>
    <row r="9" spans="3:8" ht="21" customHeight="1" thickBot="1">
      <c r="C9" s="34"/>
      <c r="D9" s="159" t="s">
        <v>21</v>
      </c>
      <c r="E9" s="160"/>
      <c r="F9" s="161"/>
      <c r="G9" s="34"/>
      <c r="H9" s="34"/>
    </row>
    <row r="10" ht="20.25" customHeight="1" thickBot="1"/>
    <row r="11" spans="1:9" ht="63.75" customHeight="1" thickBot="1">
      <c r="A11" s="29" t="s">
        <v>20</v>
      </c>
      <c r="B11" s="29" t="s">
        <v>37</v>
      </c>
      <c r="C11" s="90" t="s">
        <v>48</v>
      </c>
      <c r="D11" s="31" t="s">
        <v>5</v>
      </c>
      <c r="E11" s="31" t="s">
        <v>6</v>
      </c>
      <c r="F11" s="31" t="s">
        <v>22</v>
      </c>
      <c r="G11" s="31" t="s">
        <v>7</v>
      </c>
      <c r="H11" s="32" t="s">
        <v>23</v>
      </c>
      <c r="I11" s="33" t="s">
        <v>1</v>
      </c>
    </row>
    <row r="12" spans="1:9" ht="24" customHeight="1">
      <c r="A12" s="96">
        <v>1</v>
      </c>
      <c r="B12" s="109" t="s">
        <v>39</v>
      </c>
      <c r="C12" s="121" t="s">
        <v>66</v>
      </c>
      <c r="D12" s="49" t="s">
        <v>272</v>
      </c>
      <c r="E12" s="14" t="s">
        <v>272</v>
      </c>
      <c r="F12" s="14" t="e">
        <f>2*(D12+E12)/2</f>
        <v>#VALUE!</v>
      </c>
      <c r="G12" s="35"/>
      <c r="H12" s="42">
        <f>IF(G12="","",2*G12)</f>
      </c>
      <c r="I12" s="116" t="e">
        <f aca="true" t="shared" si="0" ref="I12:I44">IF(H12="",F12,IF(H12&gt;F12,H12,F12))</f>
        <v>#VALUE!</v>
      </c>
    </row>
    <row r="13" spans="1:9" ht="24" customHeight="1">
      <c r="A13" s="104">
        <f>A12+1</f>
        <v>2</v>
      </c>
      <c r="B13" s="111" t="s">
        <v>67</v>
      </c>
      <c r="C13" s="122" t="s">
        <v>52</v>
      </c>
      <c r="D13" s="20">
        <v>19</v>
      </c>
      <c r="E13" s="18">
        <v>14</v>
      </c>
      <c r="F13" s="19">
        <f aca="true" t="shared" si="1" ref="F13:F44">2*(D13+E13)/2</f>
        <v>33</v>
      </c>
      <c r="G13" s="19"/>
      <c r="H13" s="43">
        <f>IF(G13="","",2*G13)</f>
      </c>
      <c r="I13" s="54">
        <f t="shared" si="0"/>
        <v>33</v>
      </c>
    </row>
    <row r="14" spans="1:9" ht="24" customHeight="1">
      <c r="A14" s="105">
        <f aca="true" t="shared" si="2" ref="A14:A44">A13+1</f>
        <v>3</v>
      </c>
      <c r="B14" s="111" t="s">
        <v>68</v>
      </c>
      <c r="C14" s="122" t="s">
        <v>69</v>
      </c>
      <c r="D14" s="20">
        <v>12.55</v>
      </c>
      <c r="E14" s="18">
        <v>5</v>
      </c>
      <c r="F14" s="19">
        <f t="shared" si="1"/>
        <v>17.55</v>
      </c>
      <c r="G14" s="19"/>
      <c r="H14" s="43">
        <f aca="true" t="shared" si="3" ref="H14:H44">IF(G14="","",2*G14)</f>
      </c>
      <c r="I14" s="54">
        <f t="shared" si="0"/>
        <v>17.55</v>
      </c>
    </row>
    <row r="15" spans="1:9" ht="24" customHeight="1">
      <c r="A15" s="106">
        <f t="shared" si="2"/>
        <v>4</v>
      </c>
      <c r="B15" s="111" t="s">
        <v>70</v>
      </c>
      <c r="C15" s="122" t="s">
        <v>71</v>
      </c>
      <c r="D15" s="20">
        <v>13.75</v>
      </c>
      <c r="E15" s="18">
        <v>13</v>
      </c>
      <c r="F15" s="19">
        <f t="shared" si="1"/>
        <v>26.75</v>
      </c>
      <c r="G15" s="19"/>
      <c r="H15" s="43">
        <f t="shared" si="3"/>
      </c>
      <c r="I15" s="54">
        <f t="shared" si="0"/>
        <v>26.75</v>
      </c>
    </row>
    <row r="16" spans="1:9" ht="24" customHeight="1">
      <c r="A16" s="107">
        <f t="shared" si="2"/>
        <v>5</v>
      </c>
      <c r="B16" s="111" t="s">
        <v>72</v>
      </c>
      <c r="C16" s="122" t="s">
        <v>73</v>
      </c>
      <c r="D16" s="20">
        <v>13.75</v>
      </c>
      <c r="E16" s="18">
        <v>17</v>
      </c>
      <c r="F16" s="19">
        <f t="shared" si="1"/>
        <v>30.75</v>
      </c>
      <c r="G16" s="19"/>
      <c r="H16" s="43">
        <f t="shared" si="3"/>
      </c>
      <c r="I16" s="54">
        <f t="shared" si="0"/>
        <v>30.75</v>
      </c>
    </row>
    <row r="17" spans="1:9" ht="24" customHeight="1">
      <c r="A17" s="105">
        <f t="shared" si="2"/>
        <v>6</v>
      </c>
      <c r="B17" s="111" t="s">
        <v>74</v>
      </c>
      <c r="C17" s="122" t="s">
        <v>75</v>
      </c>
      <c r="D17" s="20">
        <v>13.5</v>
      </c>
      <c r="E17" s="18">
        <v>13</v>
      </c>
      <c r="F17" s="19">
        <f t="shared" si="1"/>
        <v>26.5</v>
      </c>
      <c r="G17" s="19"/>
      <c r="H17" s="43">
        <f t="shared" si="3"/>
      </c>
      <c r="I17" s="54">
        <f t="shared" si="0"/>
        <v>26.5</v>
      </c>
    </row>
    <row r="18" spans="1:9" ht="24" customHeight="1">
      <c r="A18" s="106">
        <f t="shared" si="2"/>
        <v>7</v>
      </c>
      <c r="B18" s="111" t="s">
        <v>76</v>
      </c>
      <c r="C18" s="122" t="s">
        <v>75</v>
      </c>
      <c r="D18" s="20">
        <v>18</v>
      </c>
      <c r="E18" s="18">
        <v>12</v>
      </c>
      <c r="F18" s="19">
        <f t="shared" si="1"/>
        <v>30</v>
      </c>
      <c r="G18" s="19"/>
      <c r="H18" s="43">
        <f t="shared" si="3"/>
      </c>
      <c r="I18" s="54">
        <f t="shared" si="0"/>
        <v>30</v>
      </c>
    </row>
    <row r="19" spans="1:9" ht="24" customHeight="1">
      <c r="A19" s="107">
        <f t="shared" si="2"/>
        <v>8</v>
      </c>
      <c r="B19" s="111" t="s">
        <v>77</v>
      </c>
      <c r="C19" s="122" t="s">
        <v>78</v>
      </c>
      <c r="D19" s="20">
        <v>12.9</v>
      </c>
      <c r="E19" s="18">
        <v>13.5</v>
      </c>
      <c r="F19" s="19">
        <f t="shared" si="1"/>
        <v>26.4</v>
      </c>
      <c r="G19" s="19"/>
      <c r="H19" s="43">
        <f t="shared" si="3"/>
      </c>
      <c r="I19" s="54">
        <f t="shared" si="0"/>
        <v>26.4</v>
      </c>
    </row>
    <row r="20" spans="1:9" ht="24" customHeight="1">
      <c r="A20" s="105">
        <f t="shared" si="2"/>
        <v>9</v>
      </c>
      <c r="B20" s="111" t="s">
        <v>79</v>
      </c>
      <c r="C20" s="122" t="s">
        <v>80</v>
      </c>
      <c r="D20" s="20">
        <v>12.75</v>
      </c>
      <c r="E20" s="18">
        <v>5.5</v>
      </c>
      <c r="F20" s="19">
        <f t="shared" si="1"/>
        <v>18.25</v>
      </c>
      <c r="G20" s="19"/>
      <c r="H20" s="43">
        <f t="shared" si="3"/>
      </c>
      <c r="I20" s="54">
        <f t="shared" si="0"/>
        <v>18.25</v>
      </c>
    </row>
    <row r="21" spans="1:9" ht="24" customHeight="1">
      <c r="A21" s="105">
        <f t="shared" si="2"/>
        <v>10</v>
      </c>
      <c r="B21" s="111" t="s">
        <v>56</v>
      </c>
      <c r="C21" s="122" t="s">
        <v>81</v>
      </c>
      <c r="D21" s="20">
        <v>13.5</v>
      </c>
      <c r="E21" s="18">
        <v>15</v>
      </c>
      <c r="F21" s="19">
        <f t="shared" si="1"/>
        <v>28.5</v>
      </c>
      <c r="G21" s="19"/>
      <c r="H21" s="43">
        <f t="shared" si="3"/>
      </c>
      <c r="I21" s="54">
        <f t="shared" si="0"/>
        <v>28.5</v>
      </c>
    </row>
    <row r="22" spans="1:9" ht="24" customHeight="1">
      <c r="A22" s="104">
        <f t="shared" si="2"/>
        <v>11</v>
      </c>
      <c r="B22" s="111" t="s">
        <v>82</v>
      </c>
      <c r="C22" s="122" t="s">
        <v>83</v>
      </c>
      <c r="D22" s="20">
        <v>18</v>
      </c>
      <c r="E22" s="18">
        <v>8</v>
      </c>
      <c r="F22" s="19">
        <f t="shared" si="1"/>
        <v>26</v>
      </c>
      <c r="G22" s="19"/>
      <c r="H22" s="43">
        <f t="shared" si="3"/>
      </c>
      <c r="I22" s="117">
        <f t="shared" si="0"/>
        <v>26</v>
      </c>
    </row>
    <row r="23" spans="1:9" ht="24" customHeight="1">
      <c r="A23" s="104">
        <f t="shared" si="2"/>
        <v>12</v>
      </c>
      <c r="B23" s="111" t="s">
        <v>43</v>
      </c>
      <c r="C23" s="122" t="s">
        <v>84</v>
      </c>
      <c r="D23" s="20">
        <v>11</v>
      </c>
      <c r="E23" s="18">
        <v>12</v>
      </c>
      <c r="F23" s="19">
        <f t="shared" si="1"/>
        <v>23</v>
      </c>
      <c r="G23" s="19"/>
      <c r="H23" s="43">
        <f t="shared" si="3"/>
      </c>
      <c r="I23" s="117">
        <f t="shared" si="0"/>
        <v>23</v>
      </c>
    </row>
    <row r="24" spans="1:9" ht="24" customHeight="1">
      <c r="A24" s="104">
        <f t="shared" si="2"/>
        <v>13</v>
      </c>
      <c r="B24" s="111" t="s">
        <v>85</v>
      </c>
      <c r="C24" s="122" t="s">
        <v>58</v>
      </c>
      <c r="D24" s="20">
        <v>13.75</v>
      </c>
      <c r="E24" s="18">
        <v>11</v>
      </c>
      <c r="F24" s="19">
        <f t="shared" si="1"/>
        <v>24.75</v>
      </c>
      <c r="G24" s="19"/>
      <c r="H24" s="43">
        <f t="shared" si="3"/>
      </c>
      <c r="I24" s="117">
        <f t="shared" si="0"/>
        <v>24.75</v>
      </c>
    </row>
    <row r="25" spans="1:9" ht="24" customHeight="1">
      <c r="A25" s="104">
        <f t="shared" si="2"/>
        <v>14</v>
      </c>
      <c r="B25" s="111" t="s">
        <v>86</v>
      </c>
      <c r="C25" s="122" t="s">
        <v>54</v>
      </c>
      <c r="D25" s="20">
        <v>5</v>
      </c>
      <c r="E25" s="18">
        <v>1.5</v>
      </c>
      <c r="F25" s="19">
        <f t="shared" si="1"/>
        <v>6.5</v>
      </c>
      <c r="G25" s="19"/>
      <c r="H25" s="43">
        <f t="shared" si="3"/>
      </c>
      <c r="I25" s="117">
        <f t="shared" si="0"/>
        <v>6.5</v>
      </c>
    </row>
    <row r="26" spans="1:9" ht="24" customHeight="1">
      <c r="A26" s="104">
        <f t="shared" si="2"/>
        <v>15</v>
      </c>
      <c r="B26" s="111" t="s">
        <v>87</v>
      </c>
      <c r="C26" s="122" t="s">
        <v>88</v>
      </c>
      <c r="D26" s="20">
        <v>13.3</v>
      </c>
      <c r="E26" s="18">
        <v>3</v>
      </c>
      <c r="F26" s="19">
        <f t="shared" si="1"/>
        <v>16.3</v>
      </c>
      <c r="G26" s="19"/>
      <c r="H26" s="43">
        <f t="shared" si="3"/>
      </c>
      <c r="I26" s="117">
        <f t="shared" si="0"/>
        <v>16.3</v>
      </c>
    </row>
    <row r="27" spans="1:9" ht="24" customHeight="1">
      <c r="A27" s="104">
        <f t="shared" si="2"/>
        <v>16</v>
      </c>
      <c r="B27" s="111" t="s">
        <v>89</v>
      </c>
      <c r="C27" s="122" t="s">
        <v>90</v>
      </c>
      <c r="D27" s="20">
        <v>13.2</v>
      </c>
      <c r="E27" s="18">
        <v>10.5</v>
      </c>
      <c r="F27" s="19">
        <f t="shared" si="1"/>
        <v>23.7</v>
      </c>
      <c r="G27" s="19"/>
      <c r="H27" s="43">
        <f t="shared" si="3"/>
      </c>
      <c r="I27" s="117">
        <f t="shared" si="0"/>
        <v>23.7</v>
      </c>
    </row>
    <row r="28" spans="1:9" ht="24" customHeight="1">
      <c r="A28" s="104">
        <f t="shared" si="2"/>
        <v>17</v>
      </c>
      <c r="B28" s="111" t="s">
        <v>91</v>
      </c>
      <c r="C28" s="122" t="s">
        <v>51</v>
      </c>
      <c r="D28" s="20">
        <v>14</v>
      </c>
      <c r="E28" s="18">
        <v>13</v>
      </c>
      <c r="F28" s="19">
        <f t="shared" si="1"/>
        <v>27</v>
      </c>
      <c r="G28" s="19"/>
      <c r="H28" s="43">
        <f t="shared" si="3"/>
      </c>
      <c r="I28" s="117">
        <f t="shared" si="0"/>
        <v>27</v>
      </c>
    </row>
    <row r="29" spans="1:9" ht="24" customHeight="1">
      <c r="A29" s="104">
        <f t="shared" si="2"/>
        <v>18</v>
      </c>
      <c r="B29" s="111" t="s">
        <v>92</v>
      </c>
      <c r="C29" s="122" t="s">
        <v>93</v>
      </c>
      <c r="D29" s="20">
        <v>12.8</v>
      </c>
      <c r="E29" s="18">
        <v>14.5</v>
      </c>
      <c r="F29" s="19">
        <f t="shared" si="1"/>
        <v>27.3</v>
      </c>
      <c r="G29" s="19"/>
      <c r="H29" s="43">
        <f t="shared" si="3"/>
      </c>
      <c r="I29" s="117">
        <f t="shared" si="0"/>
        <v>27.3</v>
      </c>
    </row>
    <row r="30" spans="1:9" ht="24" customHeight="1">
      <c r="A30" s="104">
        <f t="shared" si="2"/>
        <v>19</v>
      </c>
      <c r="B30" s="111" t="s">
        <v>94</v>
      </c>
      <c r="C30" s="122" t="s">
        <v>75</v>
      </c>
      <c r="D30" s="20">
        <v>12.75</v>
      </c>
      <c r="E30" s="18">
        <v>4.5</v>
      </c>
      <c r="F30" s="19">
        <f t="shared" si="1"/>
        <v>17.25</v>
      </c>
      <c r="G30" s="19"/>
      <c r="H30" s="43">
        <f t="shared" si="3"/>
      </c>
      <c r="I30" s="117">
        <f t="shared" si="0"/>
        <v>17.25</v>
      </c>
    </row>
    <row r="31" spans="1:9" ht="24" customHeight="1">
      <c r="A31" s="104">
        <f t="shared" si="2"/>
        <v>20</v>
      </c>
      <c r="B31" s="111" t="s">
        <v>95</v>
      </c>
      <c r="C31" s="122" t="s">
        <v>96</v>
      </c>
      <c r="D31" s="20">
        <v>13.5</v>
      </c>
      <c r="E31" s="18">
        <v>8.5</v>
      </c>
      <c r="F31" s="19">
        <f t="shared" si="1"/>
        <v>22</v>
      </c>
      <c r="G31" s="19"/>
      <c r="H31" s="43">
        <f t="shared" si="3"/>
      </c>
      <c r="I31" s="117">
        <f t="shared" si="0"/>
        <v>22</v>
      </c>
    </row>
    <row r="32" spans="1:9" ht="24" customHeight="1">
      <c r="A32" s="104">
        <f t="shared" si="2"/>
        <v>21</v>
      </c>
      <c r="B32" s="111" t="s">
        <v>97</v>
      </c>
      <c r="C32" s="122" t="s">
        <v>98</v>
      </c>
      <c r="D32" s="20">
        <v>14</v>
      </c>
      <c r="E32" s="18">
        <v>5</v>
      </c>
      <c r="F32" s="19">
        <f t="shared" si="1"/>
        <v>19</v>
      </c>
      <c r="G32" s="19"/>
      <c r="H32" s="43">
        <f t="shared" si="3"/>
      </c>
      <c r="I32" s="117">
        <f t="shared" si="0"/>
        <v>19</v>
      </c>
    </row>
    <row r="33" spans="1:9" ht="24" customHeight="1">
      <c r="A33" s="104">
        <f t="shared" si="2"/>
        <v>22</v>
      </c>
      <c r="B33" s="111" t="s">
        <v>99</v>
      </c>
      <c r="C33" s="122" t="s">
        <v>100</v>
      </c>
      <c r="D33" s="20">
        <v>14</v>
      </c>
      <c r="E33" s="18">
        <v>6</v>
      </c>
      <c r="F33" s="19">
        <f t="shared" si="1"/>
        <v>20</v>
      </c>
      <c r="G33" s="19"/>
      <c r="H33" s="43">
        <f t="shared" si="3"/>
      </c>
      <c r="I33" s="117">
        <f t="shared" si="0"/>
        <v>20</v>
      </c>
    </row>
    <row r="34" spans="1:9" ht="24" customHeight="1">
      <c r="A34" s="104">
        <f t="shared" si="2"/>
        <v>23</v>
      </c>
      <c r="B34" s="111" t="s">
        <v>101</v>
      </c>
      <c r="C34" s="122" t="s">
        <v>102</v>
      </c>
      <c r="D34" s="20">
        <v>12</v>
      </c>
      <c r="E34" s="18">
        <v>6.25</v>
      </c>
      <c r="F34" s="19">
        <f t="shared" si="1"/>
        <v>18.25</v>
      </c>
      <c r="G34" s="19"/>
      <c r="H34" s="43">
        <f t="shared" si="3"/>
      </c>
      <c r="I34" s="117">
        <f t="shared" si="0"/>
        <v>18.25</v>
      </c>
    </row>
    <row r="35" spans="1:9" ht="24" customHeight="1">
      <c r="A35" s="104">
        <f t="shared" si="2"/>
        <v>24</v>
      </c>
      <c r="B35" s="111" t="s">
        <v>53</v>
      </c>
      <c r="C35" s="122" t="s">
        <v>103</v>
      </c>
      <c r="D35" s="20">
        <v>13</v>
      </c>
      <c r="E35" s="18">
        <v>12</v>
      </c>
      <c r="F35" s="19">
        <f t="shared" si="1"/>
        <v>25</v>
      </c>
      <c r="G35" s="19"/>
      <c r="H35" s="43">
        <f t="shared" si="3"/>
      </c>
      <c r="I35" s="117">
        <f t="shared" si="0"/>
        <v>25</v>
      </c>
    </row>
    <row r="36" spans="1:9" ht="24" customHeight="1">
      <c r="A36" s="104">
        <f t="shared" si="2"/>
        <v>25</v>
      </c>
      <c r="B36" s="111" t="s">
        <v>104</v>
      </c>
      <c r="C36" s="122" t="s">
        <v>105</v>
      </c>
      <c r="D36" s="20">
        <v>13</v>
      </c>
      <c r="E36" s="18">
        <v>11</v>
      </c>
      <c r="F36" s="19">
        <f t="shared" si="1"/>
        <v>24</v>
      </c>
      <c r="G36" s="19"/>
      <c r="H36" s="43">
        <f t="shared" si="3"/>
      </c>
      <c r="I36" s="117">
        <f t="shared" si="0"/>
        <v>24</v>
      </c>
    </row>
    <row r="37" spans="1:9" ht="24" customHeight="1">
      <c r="A37" s="104">
        <f t="shared" si="2"/>
        <v>26</v>
      </c>
      <c r="B37" s="111" t="s">
        <v>106</v>
      </c>
      <c r="C37" s="122" t="s">
        <v>45</v>
      </c>
      <c r="D37" s="20">
        <v>13.4</v>
      </c>
      <c r="E37" s="18">
        <v>8.5</v>
      </c>
      <c r="F37" s="19">
        <f t="shared" si="1"/>
        <v>21.9</v>
      </c>
      <c r="G37" s="19"/>
      <c r="H37" s="43">
        <f t="shared" si="3"/>
      </c>
      <c r="I37" s="117">
        <f t="shared" si="0"/>
        <v>21.9</v>
      </c>
    </row>
    <row r="38" spans="1:9" ht="24" customHeight="1">
      <c r="A38" s="104">
        <f t="shared" si="2"/>
        <v>27</v>
      </c>
      <c r="B38" s="111" t="s">
        <v>107</v>
      </c>
      <c r="C38" s="122" t="s">
        <v>49</v>
      </c>
      <c r="D38" s="20">
        <v>11</v>
      </c>
      <c r="E38" s="18">
        <v>10</v>
      </c>
      <c r="F38" s="19">
        <f t="shared" si="1"/>
        <v>21</v>
      </c>
      <c r="G38" s="19"/>
      <c r="H38" s="43">
        <f t="shared" si="3"/>
      </c>
      <c r="I38" s="117">
        <f t="shared" si="0"/>
        <v>21</v>
      </c>
    </row>
    <row r="39" spans="1:9" ht="24" customHeight="1">
      <c r="A39" s="104">
        <f t="shared" si="2"/>
        <v>28</v>
      </c>
      <c r="B39" s="111" t="s">
        <v>108</v>
      </c>
      <c r="C39" s="122" t="s">
        <v>45</v>
      </c>
      <c r="D39" s="20">
        <v>11.5</v>
      </c>
      <c r="E39" s="18">
        <v>1.5</v>
      </c>
      <c r="F39" s="19">
        <f t="shared" si="1"/>
        <v>13</v>
      </c>
      <c r="G39" s="19"/>
      <c r="H39" s="43">
        <f t="shared" si="3"/>
      </c>
      <c r="I39" s="117">
        <f t="shared" si="0"/>
        <v>13</v>
      </c>
    </row>
    <row r="40" spans="1:9" ht="24" customHeight="1">
      <c r="A40" s="104">
        <f t="shared" si="2"/>
        <v>29</v>
      </c>
      <c r="B40" s="111" t="s">
        <v>109</v>
      </c>
      <c r="C40" s="122" t="s">
        <v>110</v>
      </c>
      <c r="D40" s="20">
        <v>18</v>
      </c>
      <c r="E40" s="18">
        <v>5.5</v>
      </c>
      <c r="F40" s="19">
        <f t="shared" si="1"/>
        <v>23.5</v>
      </c>
      <c r="G40" s="19"/>
      <c r="H40" s="43">
        <f t="shared" si="3"/>
      </c>
      <c r="I40" s="117">
        <f t="shared" si="0"/>
        <v>23.5</v>
      </c>
    </row>
    <row r="41" spans="1:9" ht="24" customHeight="1">
      <c r="A41" s="104">
        <f t="shared" si="2"/>
        <v>30</v>
      </c>
      <c r="B41" s="111" t="s">
        <v>111</v>
      </c>
      <c r="C41" s="122" t="s">
        <v>42</v>
      </c>
      <c r="D41" s="20">
        <v>5</v>
      </c>
      <c r="E41" s="18">
        <v>10</v>
      </c>
      <c r="F41" s="19">
        <f t="shared" si="1"/>
        <v>15</v>
      </c>
      <c r="G41" s="19"/>
      <c r="H41" s="43">
        <f t="shared" si="3"/>
      </c>
      <c r="I41" s="117">
        <f t="shared" si="0"/>
        <v>15</v>
      </c>
    </row>
    <row r="42" spans="1:9" ht="24" customHeight="1">
      <c r="A42" s="104">
        <f t="shared" si="2"/>
        <v>31</v>
      </c>
      <c r="B42" s="111" t="s">
        <v>112</v>
      </c>
      <c r="C42" s="122" t="s">
        <v>57</v>
      </c>
      <c r="D42" s="20">
        <v>14</v>
      </c>
      <c r="E42" s="18">
        <v>13</v>
      </c>
      <c r="F42" s="19">
        <f t="shared" si="1"/>
        <v>27</v>
      </c>
      <c r="G42" s="19"/>
      <c r="H42" s="43">
        <f t="shared" si="3"/>
      </c>
      <c r="I42" s="117">
        <f t="shared" si="0"/>
        <v>27</v>
      </c>
    </row>
    <row r="43" spans="1:9" ht="24" customHeight="1">
      <c r="A43" s="104">
        <f t="shared" si="2"/>
        <v>32</v>
      </c>
      <c r="B43" s="111" t="s">
        <v>113</v>
      </c>
      <c r="C43" s="122" t="s">
        <v>114</v>
      </c>
      <c r="D43" s="20">
        <v>11.25</v>
      </c>
      <c r="E43" s="19">
        <v>1.5</v>
      </c>
      <c r="F43" s="19">
        <f t="shared" si="1"/>
        <v>12.75</v>
      </c>
      <c r="G43" s="27"/>
      <c r="H43" s="43">
        <f t="shared" si="3"/>
      </c>
      <c r="I43" s="117">
        <f t="shared" si="0"/>
        <v>12.75</v>
      </c>
    </row>
    <row r="44" spans="1:9" ht="24" customHeight="1" thickBot="1">
      <c r="A44" s="108">
        <f t="shared" si="2"/>
        <v>33</v>
      </c>
      <c r="B44" s="114" t="s">
        <v>115</v>
      </c>
      <c r="C44" s="123" t="s">
        <v>50</v>
      </c>
      <c r="D44" s="50">
        <v>13.5</v>
      </c>
      <c r="E44" s="44">
        <v>8</v>
      </c>
      <c r="F44" s="44">
        <f t="shared" si="1"/>
        <v>21.5</v>
      </c>
      <c r="G44" s="91"/>
      <c r="H44" s="45">
        <f t="shared" si="3"/>
      </c>
      <c r="I44" s="118">
        <f t="shared" si="0"/>
        <v>21.5</v>
      </c>
    </row>
    <row r="45" spans="1:9" ht="6" customHeight="1" thickBot="1">
      <c r="A45" s="5"/>
      <c r="B45" s="5"/>
      <c r="C45" s="9"/>
      <c r="D45" s="1"/>
      <c r="E45" s="1"/>
      <c r="F45" s="1"/>
      <c r="G45" s="6"/>
      <c r="H45" s="3"/>
      <c r="I45" s="1"/>
    </row>
    <row r="46" spans="1:9" ht="23.25" customHeight="1" thickBot="1">
      <c r="A46" s="5"/>
      <c r="B46" s="5"/>
      <c r="C46" s="156" t="s">
        <v>250</v>
      </c>
      <c r="D46" s="157"/>
      <c r="E46" s="157"/>
      <c r="F46" s="157"/>
      <c r="G46" s="157"/>
      <c r="H46" s="158"/>
      <c r="I46" s="1"/>
    </row>
    <row r="47" spans="1:9" ht="9" customHeight="1">
      <c r="A47" s="5"/>
      <c r="B47" s="5"/>
      <c r="C47" s="9"/>
      <c r="D47" s="1"/>
      <c r="E47" s="1"/>
      <c r="F47" s="1"/>
      <c r="G47" s="6"/>
      <c r="H47" s="3"/>
      <c r="I47" s="1"/>
    </row>
    <row r="48" spans="1:9" ht="19.5">
      <c r="A48" s="162" t="s">
        <v>2</v>
      </c>
      <c r="B48" s="162"/>
      <c r="C48" s="162"/>
      <c r="D48" s="162"/>
      <c r="E48" s="12"/>
      <c r="F48" s="12"/>
      <c r="G48" s="162" t="s">
        <v>15</v>
      </c>
      <c r="H48" s="162"/>
      <c r="I48" s="162"/>
    </row>
    <row r="49" spans="1:9" ht="19.5">
      <c r="A49" s="162" t="s">
        <v>3</v>
      </c>
      <c r="B49" s="162"/>
      <c r="C49" s="162"/>
      <c r="D49" s="162"/>
      <c r="E49" s="12"/>
      <c r="F49" s="12"/>
      <c r="G49" s="162" t="s">
        <v>4</v>
      </c>
      <c r="H49" s="162"/>
      <c r="I49" s="162"/>
    </row>
    <row r="50" ht="21.75" thickBot="1">
      <c r="C50" s="8"/>
    </row>
    <row r="51" spans="3:8" ht="25.5" thickBot="1">
      <c r="C51" s="163" t="s">
        <v>238</v>
      </c>
      <c r="D51" s="164"/>
      <c r="E51" s="164"/>
      <c r="F51" s="164"/>
      <c r="G51" s="164"/>
      <c r="H51" s="165"/>
    </row>
    <row r="52" ht="11.25" customHeight="1" thickBot="1"/>
    <row r="53" spans="4:9" ht="21" thickBot="1">
      <c r="D53" s="166" t="s">
        <v>35</v>
      </c>
      <c r="E53" s="167"/>
      <c r="F53" s="167"/>
      <c r="G53" s="168"/>
      <c r="I53" s="11"/>
    </row>
    <row r="54" spans="4:6" ht="14.25" customHeight="1" thickBot="1">
      <c r="D54" s="10"/>
      <c r="E54" s="10"/>
      <c r="F54" s="10"/>
    </row>
    <row r="55" spans="3:8" ht="21.75" thickBot="1">
      <c r="C55" s="156" t="s">
        <v>249</v>
      </c>
      <c r="D55" s="157"/>
      <c r="E55" s="157"/>
      <c r="F55" s="157"/>
      <c r="G55" s="157"/>
      <c r="H55" s="158"/>
    </row>
    <row r="56" spans="3:8" ht="21.75" thickBot="1">
      <c r="C56" s="34"/>
      <c r="D56" s="159" t="s">
        <v>24</v>
      </c>
      <c r="E56" s="160"/>
      <c r="F56" s="161"/>
      <c r="G56" s="34"/>
      <c r="H56" s="34"/>
    </row>
    <row r="57" ht="17.25" thickBot="1"/>
    <row r="58" spans="1:9" ht="62.25" thickBot="1">
      <c r="A58" s="103" t="s">
        <v>20</v>
      </c>
      <c r="B58" s="92" t="s">
        <v>37</v>
      </c>
      <c r="C58" s="30" t="s">
        <v>36</v>
      </c>
      <c r="D58" s="31" t="s">
        <v>5</v>
      </c>
      <c r="E58" s="31" t="s">
        <v>6</v>
      </c>
      <c r="F58" s="31" t="s">
        <v>22</v>
      </c>
      <c r="G58" s="31" t="s">
        <v>7</v>
      </c>
      <c r="H58" s="32" t="s">
        <v>23</v>
      </c>
      <c r="I58" s="33" t="s">
        <v>1</v>
      </c>
    </row>
    <row r="59" spans="1:9" ht="22.5">
      <c r="A59" s="96">
        <v>1</v>
      </c>
      <c r="B59" s="109" t="s">
        <v>39</v>
      </c>
      <c r="C59" s="110" t="s">
        <v>116</v>
      </c>
      <c r="D59" s="49">
        <v>12.5</v>
      </c>
      <c r="E59" s="14">
        <v>7.5</v>
      </c>
      <c r="F59" s="14">
        <f aca="true" t="shared" si="4" ref="F59:F91">2*(D59+E59)/2</f>
        <v>20</v>
      </c>
      <c r="G59" s="35"/>
      <c r="H59" s="42">
        <f>IF(G59="","",2*G59)</f>
      </c>
      <c r="I59" s="42">
        <f aca="true" t="shared" si="5" ref="I59:I91">IF(H59="",F59,IF(H59&gt;F59,H59,F59))</f>
        <v>20</v>
      </c>
    </row>
    <row r="60" spans="1:9" ht="19.5">
      <c r="A60" s="97">
        <f>A59+1</f>
        <v>2</v>
      </c>
      <c r="B60" s="111" t="s">
        <v>117</v>
      </c>
      <c r="C60" s="112" t="s">
        <v>118</v>
      </c>
      <c r="D60" s="20">
        <v>13.6</v>
      </c>
      <c r="E60" s="18">
        <v>8.5</v>
      </c>
      <c r="F60" s="19">
        <f t="shared" si="4"/>
        <v>22.1</v>
      </c>
      <c r="G60" s="19"/>
      <c r="H60" s="43">
        <f>IF(G60="","",2*G60)</f>
      </c>
      <c r="I60" s="43">
        <f t="shared" si="5"/>
        <v>22.1</v>
      </c>
    </row>
    <row r="61" spans="1:9" ht="19.5">
      <c r="A61" s="97">
        <f aca="true" t="shared" si="6" ref="A61:A91">A60+1</f>
        <v>3</v>
      </c>
      <c r="B61" s="111" t="s">
        <v>119</v>
      </c>
      <c r="C61" s="112" t="s">
        <v>120</v>
      </c>
      <c r="D61" s="20">
        <v>11.65</v>
      </c>
      <c r="E61" s="18">
        <v>7</v>
      </c>
      <c r="F61" s="19">
        <f t="shared" si="4"/>
        <v>18.65</v>
      </c>
      <c r="G61" s="19"/>
      <c r="H61" s="43">
        <f aca="true" t="shared" si="7" ref="H61:H91">IF(G61="","",2*G61)</f>
      </c>
      <c r="I61" s="43">
        <f t="shared" si="5"/>
        <v>18.65</v>
      </c>
    </row>
    <row r="62" spans="1:9" ht="19.5">
      <c r="A62" s="98">
        <f t="shared" si="6"/>
        <v>4</v>
      </c>
      <c r="B62" s="111" t="s">
        <v>121</v>
      </c>
      <c r="C62" s="112" t="s">
        <v>122</v>
      </c>
      <c r="D62" s="20">
        <v>15</v>
      </c>
      <c r="E62" s="18">
        <v>8</v>
      </c>
      <c r="F62" s="19">
        <f t="shared" si="4"/>
        <v>23</v>
      </c>
      <c r="G62" s="19"/>
      <c r="H62" s="43">
        <f t="shared" si="7"/>
      </c>
      <c r="I62" s="43">
        <f t="shared" si="5"/>
        <v>23</v>
      </c>
    </row>
    <row r="63" spans="1:9" ht="19.5">
      <c r="A63" s="99">
        <f t="shared" si="6"/>
        <v>5</v>
      </c>
      <c r="B63" s="111" t="s">
        <v>123</v>
      </c>
      <c r="C63" s="112" t="s">
        <v>124</v>
      </c>
      <c r="D63" s="20">
        <v>11.8</v>
      </c>
      <c r="E63" s="18">
        <v>10</v>
      </c>
      <c r="F63" s="19">
        <f t="shared" si="4"/>
        <v>21.8</v>
      </c>
      <c r="G63" s="19"/>
      <c r="H63" s="43">
        <f t="shared" si="7"/>
      </c>
      <c r="I63" s="43">
        <f t="shared" si="5"/>
        <v>21.8</v>
      </c>
    </row>
    <row r="64" spans="1:9" ht="19.5">
      <c r="A64" s="97">
        <f t="shared" si="6"/>
        <v>6</v>
      </c>
      <c r="B64" s="111" t="s">
        <v>125</v>
      </c>
      <c r="C64" s="112" t="s">
        <v>126</v>
      </c>
      <c r="D64" s="20">
        <v>11</v>
      </c>
      <c r="E64" s="18">
        <v>2.5</v>
      </c>
      <c r="F64" s="19">
        <f t="shared" si="4"/>
        <v>13.5</v>
      </c>
      <c r="G64" s="19"/>
      <c r="H64" s="43">
        <f t="shared" si="7"/>
      </c>
      <c r="I64" s="43">
        <f t="shared" si="5"/>
        <v>13.5</v>
      </c>
    </row>
    <row r="65" spans="1:9" ht="19.5">
      <c r="A65" s="98">
        <f t="shared" si="6"/>
        <v>7</v>
      </c>
      <c r="B65" s="111" t="s">
        <v>127</v>
      </c>
      <c r="C65" s="112" t="s">
        <v>128</v>
      </c>
      <c r="D65" s="20">
        <v>15</v>
      </c>
      <c r="E65" s="18">
        <v>6</v>
      </c>
      <c r="F65" s="19">
        <f t="shared" si="4"/>
        <v>21</v>
      </c>
      <c r="G65" s="19"/>
      <c r="H65" s="43">
        <f t="shared" si="7"/>
      </c>
      <c r="I65" s="43">
        <f t="shared" si="5"/>
        <v>21</v>
      </c>
    </row>
    <row r="66" spans="1:9" ht="19.5">
      <c r="A66" s="99">
        <f t="shared" si="6"/>
        <v>8</v>
      </c>
      <c r="B66" s="111" t="s">
        <v>129</v>
      </c>
      <c r="C66" s="112" t="s">
        <v>130</v>
      </c>
      <c r="D66" s="20">
        <v>14</v>
      </c>
      <c r="E66" s="18">
        <v>8</v>
      </c>
      <c r="F66" s="19">
        <f t="shared" si="4"/>
        <v>22</v>
      </c>
      <c r="G66" s="19"/>
      <c r="H66" s="43">
        <f t="shared" si="7"/>
      </c>
      <c r="I66" s="43">
        <f t="shared" si="5"/>
        <v>22</v>
      </c>
    </row>
    <row r="67" spans="1:9" ht="19.5">
      <c r="A67" s="97">
        <f t="shared" si="6"/>
        <v>9</v>
      </c>
      <c r="B67" s="111" t="s">
        <v>131</v>
      </c>
      <c r="C67" s="112" t="s">
        <v>132</v>
      </c>
      <c r="D67" s="20">
        <v>16</v>
      </c>
      <c r="E67" s="18">
        <v>12.5</v>
      </c>
      <c r="F67" s="19">
        <f t="shared" si="4"/>
        <v>28.5</v>
      </c>
      <c r="G67" s="19"/>
      <c r="H67" s="43">
        <f t="shared" si="7"/>
      </c>
      <c r="I67" s="43">
        <f t="shared" si="5"/>
        <v>28.5</v>
      </c>
    </row>
    <row r="68" spans="1:9" ht="19.5">
      <c r="A68" s="97">
        <f t="shared" si="6"/>
        <v>10</v>
      </c>
      <c r="B68" s="111" t="s">
        <v>133</v>
      </c>
      <c r="C68" s="112" t="s">
        <v>134</v>
      </c>
      <c r="D68" s="20">
        <v>16.5</v>
      </c>
      <c r="E68" s="18">
        <v>13</v>
      </c>
      <c r="F68" s="19">
        <f t="shared" si="4"/>
        <v>29.5</v>
      </c>
      <c r="G68" s="19"/>
      <c r="H68" s="43">
        <f t="shared" si="7"/>
      </c>
      <c r="I68" s="43">
        <f t="shared" si="5"/>
        <v>29.5</v>
      </c>
    </row>
    <row r="69" spans="1:9" ht="19.5">
      <c r="A69" s="97">
        <f t="shared" si="6"/>
        <v>11</v>
      </c>
      <c r="B69" s="111" t="s">
        <v>135</v>
      </c>
      <c r="C69" s="112" t="s">
        <v>136</v>
      </c>
      <c r="D69" s="20">
        <v>14</v>
      </c>
      <c r="E69" s="18">
        <v>10</v>
      </c>
      <c r="F69" s="19">
        <f t="shared" si="4"/>
        <v>24</v>
      </c>
      <c r="G69" s="19"/>
      <c r="H69" s="43">
        <f t="shared" si="7"/>
      </c>
      <c r="I69" s="43">
        <f t="shared" si="5"/>
        <v>24</v>
      </c>
    </row>
    <row r="70" spans="1:9" ht="19.5">
      <c r="A70" s="97">
        <f t="shared" si="6"/>
        <v>12</v>
      </c>
      <c r="B70" s="111" t="s">
        <v>137</v>
      </c>
      <c r="C70" s="112" t="s">
        <v>138</v>
      </c>
      <c r="D70" s="20">
        <v>11.45</v>
      </c>
      <c r="E70" s="18">
        <v>5</v>
      </c>
      <c r="F70" s="19">
        <f t="shared" si="4"/>
        <v>16.45</v>
      </c>
      <c r="G70" s="19"/>
      <c r="H70" s="43">
        <f t="shared" si="7"/>
      </c>
      <c r="I70" s="43">
        <f t="shared" si="5"/>
        <v>16.45</v>
      </c>
    </row>
    <row r="71" spans="1:9" ht="19.5">
      <c r="A71" s="97">
        <f t="shared" si="6"/>
        <v>13</v>
      </c>
      <c r="B71" s="111" t="s">
        <v>139</v>
      </c>
      <c r="C71" s="112" t="s">
        <v>140</v>
      </c>
      <c r="D71" s="20">
        <v>13.65</v>
      </c>
      <c r="E71" s="18">
        <v>10</v>
      </c>
      <c r="F71" s="19">
        <f t="shared" si="4"/>
        <v>23.65</v>
      </c>
      <c r="G71" s="19"/>
      <c r="H71" s="43">
        <f t="shared" si="7"/>
      </c>
      <c r="I71" s="43">
        <f t="shared" si="5"/>
        <v>23.65</v>
      </c>
    </row>
    <row r="72" spans="1:9" ht="19.5">
      <c r="A72" s="97">
        <f t="shared" si="6"/>
        <v>14</v>
      </c>
      <c r="B72" s="111" t="s">
        <v>141</v>
      </c>
      <c r="C72" s="112" t="s">
        <v>47</v>
      </c>
      <c r="D72" s="20">
        <v>13.25</v>
      </c>
      <c r="E72" s="18">
        <v>9</v>
      </c>
      <c r="F72" s="19">
        <f t="shared" si="4"/>
        <v>22.25</v>
      </c>
      <c r="G72" s="19"/>
      <c r="H72" s="43">
        <f t="shared" si="7"/>
      </c>
      <c r="I72" s="43">
        <f t="shared" si="5"/>
        <v>22.25</v>
      </c>
    </row>
    <row r="73" spans="1:9" ht="19.5">
      <c r="A73" s="97">
        <f t="shared" si="6"/>
        <v>15</v>
      </c>
      <c r="B73" s="111" t="s">
        <v>142</v>
      </c>
      <c r="C73" s="112" t="s">
        <v>44</v>
      </c>
      <c r="D73" s="20">
        <v>12.45</v>
      </c>
      <c r="E73" s="18">
        <v>12.5</v>
      </c>
      <c r="F73" s="19">
        <f t="shared" si="4"/>
        <v>24.95</v>
      </c>
      <c r="G73" s="19"/>
      <c r="H73" s="43">
        <f t="shared" si="7"/>
      </c>
      <c r="I73" s="43">
        <f t="shared" si="5"/>
        <v>24.95</v>
      </c>
    </row>
    <row r="74" spans="1:9" ht="19.5">
      <c r="A74" s="97">
        <f t="shared" si="6"/>
        <v>16</v>
      </c>
      <c r="B74" s="111" t="s">
        <v>143</v>
      </c>
      <c r="C74" s="112" t="s">
        <v>64</v>
      </c>
      <c r="D74" s="20">
        <v>13.7</v>
      </c>
      <c r="E74" s="18">
        <v>8</v>
      </c>
      <c r="F74" s="19">
        <f t="shared" si="4"/>
        <v>21.7</v>
      </c>
      <c r="G74" s="19"/>
      <c r="H74" s="43">
        <f t="shared" si="7"/>
      </c>
      <c r="I74" s="43">
        <f t="shared" si="5"/>
        <v>21.7</v>
      </c>
    </row>
    <row r="75" spans="1:9" ht="19.5">
      <c r="A75" s="97">
        <f t="shared" si="6"/>
        <v>17</v>
      </c>
      <c r="B75" s="111" t="s">
        <v>144</v>
      </c>
      <c r="C75" s="112" t="s">
        <v>145</v>
      </c>
      <c r="D75" s="20">
        <v>12.75</v>
      </c>
      <c r="E75" s="18">
        <v>10</v>
      </c>
      <c r="F75" s="19">
        <f t="shared" si="4"/>
        <v>22.75</v>
      </c>
      <c r="G75" s="19"/>
      <c r="H75" s="43">
        <f t="shared" si="7"/>
      </c>
      <c r="I75" s="43">
        <f t="shared" si="5"/>
        <v>22.75</v>
      </c>
    </row>
    <row r="76" spans="1:9" ht="19.5">
      <c r="A76" s="97">
        <f t="shared" si="6"/>
        <v>18</v>
      </c>
      <c r="B76" s="111" t="s">
        <v>46</v>
      </c>
      <c r="C76" s="112" t="s">
        <v>103</v>
      </c>
      <c r="D76" s="20">
        <v>14</v>
      </c>
      <c r="E76" s="18">
        <v>13</v>
      </c>
      <c r="F76" s="19">
        <f t="shared" si="4"/>
        <v>27</v>
      </c>
      <c r="G76" s="19"/>
      <c r="H76" s="43">
        <f t="shared" si="7"/>
      </c>
      <c r="I76" s="43">
        <f t="shared" si="5"/>
        <v>27</v>
      </c>
    </row>
    <row r="77" spans="1:9" ht="19.5">
      <c r="A77" s="97">
        <f t="shared" si="6"/>
        <v>19</v>
      </c>
      <c r="B77" s="111" t="s">
        <v>146</v>
      </c>
      <c r="C77" s="112" t="s">
        <v>147</v>
      </c>
      <c r="D77" s="20">
        <v>12.85</v>
      </c>
      <c r="E77" s="18">
        <v>8</v>
      </c>
      <c r="F77" s="19">
        <f t="shared" si="4"/>
        <v>20.85</v>
      </c>
      <c r="G77" s="19"/>
      <c r="H77" s="43">
        <f t="shared" si="7"/>
      </c>
      <c r="I77" s="43">
        <f t="shared" si="5"/>
        <v>20.85</v>
      </c>
    </row>
    <row r="78" spans="1:9" ht="19.5">
      <c r="A78" s="97">
        <f t="shared" si="6"/>
        <v>20</v>
      </c>
      <c r="B78" s="111" t="s">
        <v>148</v>
      </c>
      <c r="C78" s="112" t="s">
        <v>149</v>
      </c>
      <c r="D78" s="20"/>
      <c r="E78" s="18"/>
      <c r="F78" s="19">
        <f t="shared" si="4"/>
        <v>0</v>
      </c>
      <c r="G78" s="19"/>
      <c r="H78" s="43">
        <f t="shared" si="7"/>
      </c>
      <c r="I78" s="43">
        <f t="shared" si="5"/>
        <v>0</v>
      </c>
    </row>
    <row r="79" spans="1:9" ht="19.5">
      <c r="A79" s="97">
        <f t="shared" si="6"/>
        <v>21</v>
      </c>
      <c r="B79" s="111" t="s">
        <v>150</v>
      </c>
      <c r="C79" s="112" t="s">
        <v>151</v>
      </c>
      <c r="D79" s="20">
        <v>12.1</v>
      </c>
      <c r="E79" s="18">
        <v>6.5</v>
      </c>
      <c r="F79" s="19">
        <f t="shared" si="4"/>
        <v>18.6</v>
      </c>
      <c r="G79" s="19"/>
      <c r="H79" s="43">
        <f t="shared" si="7"/>
      </c>
      <c r="I79" s="43">
        <f t="shared" si="5"/>
        <v>18.6</v>
      </c>
    </row>
    <row r="80" spans="1:9" ht="19.5">
      <c r="A80" s="97">
        <f t="shared" si="6"/>
        <v>22</v>
      </c>
      <c r="B80" s="111" t="s">
        <v>152</v>
      </c>
      <c r="C80" s="112" t="s">
        <v>153</v>
      </c>
      <c r="D80" s="20">
        <v>13.6</v>
      </c>
      <c r="E80" s="18">
        <v>13.5</v>
      </c>
      <c r="F80" s="19">
        <f t="shared" si="4"/>
        <v>27.1</v>
      </c>
      <c r="G80" s="19"/>
      <c r="H80" s="43">
        <f t="shared" si="7"/>
      </c>
      <c r="I80" s="43">
        <f t="shared" si="5"/>
        <v>27.1</v>
      </c>
    </row>
    <row r="81" spans="1:9" ht="19.5">
      <c r="A81" s="97">
        <f t="shared" si="6"/>
        <v>23</v>
      </c>
      <c r="B81" s="111" t="s">
        <v>154</v>
      </c>
      <c r="C81" s="112" t="s">
        <v>155</v>
      </c>
      <c r="D81" s="20">
        <v>13.3</v>
      </c>
      <c r="E81" s="18">
        <v>10.75</v>
      </c>
      <c r="F81" s="19">
        <f t="shared" si="4"/>
        <v>24.05</v>
      </c>
      <c r="G81" s="19"/>
      <c r="H81" s="43">
        <f t="shared" si="7"/>
      </c>
      <c r="I81" s="13">
        <f t="shared" si="5"/>
        <v>24.05</v>
      </c>
    </row>
    <row r="82" spans="1:9" ht="19.5">
      <c r="A82" s="97">
        <f t="shared" si="6"/>
        <v>24</v>
      </c>
      <c r="B82" s="111" t="s">
        <v>156</v>
      </c>
      <c r="C82" s="112" t="s">
        <v>157</v>
      </c>
      <c r="D82" s="20">
        <v>15</v>
      </c>
      <c r="E82" s="18">
        <v>11.5</v>
      </c>
      <c r="F82" s="19">
        <f t="shared" si="4"/>
        <v>26.5</v>
      </c>
      <c r="G82" s="19"/>
      <c r="H82" s="43">
        <f t="shared" si="7"/>
      </c>
      <c r="I82" s="13">
        <f t="shared" si="5"/>
        <v>26.5</v>
      </c>
    </row>
    <row r="83" spans="1:9" ht="19.5">
      <c r="A83" s="97">
        <f t="shared" si="6"/>
        <v>25</v>
      </c>
      <c r="B83" s="111" t="s">
        <v>158</v>
      </c>
      <c r="C83" s="112" t="s">
        <v>159</v>
      </c>
      <c r="D83" s="20">
        <v>13</v>
      </c>
      <c r="E83" s="18">
        <v>6.5</v>
      </c>
      <c r="F83" s="19">
        <f t="shared" si="4"/>
        <v>19.5</v>
      </c>
      <c r="G83" s="19"/>
      <c r="H83" s="43">
        <f t="shared" si="7"/>
      </c>
      <c r="I83" s="13">
        <f t="shared" si="5"/>
        <v>19.5</v>
      </c>
    </row>
    <row r="84" spans="1:9" ht="19.5">
      <c r="A84" s="97">
        <f t="shared" si="6"/>
        <v>26</v>
      </c>
      <c r="B84" s="111" t="s">
        <v>160</v>
      </c>
      <c r="C84" s="112" t="s">
        <v>161</v>
      </c>
      <c r="D84" s="20">
        <v>12.1</v>
      </c>
      <c r="E84" s="18">
        <v>14.5</v>
      </c>
      <c r="F84" s="19">
        <f t="shared" si="4"/>
        <v>26.6</v>
      </c>
      <c r="G84" s="19"/>
      <c r="H84" s="43">
        <f t="shared" si="7"/>
      </c>
      <c r="I84" s="13">
        <f t="shared" si="5"/>
        <v>26.6</v>
      </c>
    </row>
    <row r="85" spans="1:9" ht="19.5">
      <c r="A85" s="100">
        <f t="shared" si="6"/>
        <v>27</v>
      </c>
      <c r="B85" s="111" t="s">
        <v>162</v>
      </c>
      <c r="C85" s="112" t="s">
        <v>41</v>
      </c>
      <c r="D85" s="20">
        <v>13.5</v>
      </c>
      <c r="E85" s="18">
        <v>6</v>
      </c>
      <c r="F85" s="19">
        <f t="shared" si="4"/>
        <v>19.5</v>
      </c>
      <c r="G85" s="19"/>
      <c r="H85" s="43">
        <f t="shared" si="7"/>
      </c>
      <c r="I85" s="13">
        <f t="shared" si="5"/>
        <v>19.5</v>
      </c>
    </row>
    <row r="86" spans="1:9" ht="19.5">
      <c r="A86" s="100">
        <f t="shared" si="6"/>
        <v>28</v>
      </c>
      <c r="B86" s="111" t="s">
        <v>163</v>
      </c>
      <c r="C86" s="112" t="s">
        <v>164</v>
      </c>
      <c r="D86" s="20">
        <v>6</v>
      </c>
      <c r="E86" s="18">
        <v>6</v>
      </c>
      <c r="F86" s="19">
        <f t="shared" si="4"/>
        <v>12</v>
      </c>
      <c r="G86" s="19"/>
      <c r="H86" s="43">
        <f t="shared" si="7"/>
      </c>
      <c r="I86" s="13">
        <f t="shared" si="5"/>
        <v>12</v>
      </c>
    </row>
    <row r="87" spans="1:9" ht="19.5">
      <c r="A87" s="100">
        <f t="shared" si="6"/>
        <v>29</v>
      </c>
      <c r="B87" s="111" t="s">
        <v>165</v>
      </c>
      <c r="C87" s="112" t="s">
        <v>166</v>
      </c>
      <c r="D87" s="20">
        <v>14</v>
      </c>
      <c r="E87" s="18">
        <v>9</v>
      </c>
      <c r="F87" s="19">
        <f t="shared" si="4"/>
        <v>23</v>
      </c>
      <c r="G87" s="19"/>
      <c r="H87" s="43">
        <f t="shared" si="7"/>
      </c>
      <c r="I87" s="13">
        <f t="shared" si="5"/>
        <v>23</v>
      </c>
    </row>
    <row r="88" spans="1:9" ht="19.5">
      <c r="A88" s="100">
        <f t="shared" si="6"/>
        <v>30</v>
      </c>
      <c r="B88" s="111" t="s">
        <v>167</v>
      </c>
      <c r="C88" s="112" t="s">
        <v>168</v>
      </c>
      <c r="D88" s="20">
        <v>13.05</v>
      </c>
      <c r="E88" s="18">
        <v>10</v>
      </c>
      <c r="F88" s="19">
        <f t="shared" si="4"/>
        <v>23.05</v>
      </c>
      <c r="G88" s="19"/>
      <c r="H88" s="43">
        <f t="shared" si="7"/>
      </c>
      <c r="I88" s="13">
        <f t="shared" si="5"/>
        <v>23.05</v>
      </c>
    </row>
    <row r="89" spans="1:9" ht="19.5">
      <c r="A89" s="100">
        <f t="shared" si="6"/>
        <v>31</v>
      </c>
      <c r="B89" s="111" t="s">
        <v>169</v>
      </c>
      <c r="C89" s="112" t="s">
        <v>170</v>
      </c>
      <c r="D89" s="20"/>
      <c r="E89" s="18"/>
      <c r="F89" s="19">
        <f t="shared" si="4"/>
        <v>0</v>
      </c>
      <c r="G89" s="19"/>
      <c r="H89" s="43">
        <f t="shared" si="7"/>
      </c>
      <c r="I89" s="13">
        <f t="shared" si="5"/>
        <v>0</v>
      </c>
    </row>
    <row r="90" spans="1:9" ht="19.5">
      <c r="A90" s="101">
        <f t="shared" si="6"/>
        <v>32</v>
      </c>
      <c r="B90" s="111" t="s">
        <v>171</v>
      </c>
      <c r="C90" s="112" t="s">
        <v>59</v>
      </c>
      <c r="D90" s="20">
        <v>13.2</v>
      </c>
      <c r="E90" s="19">
        <v>9</v>
      </c>
      <c r="F90" s="19">
        <f t="shared" si="4"/>
        <v>22.2</v>
      </c>
      <c r="G90" s="27"/>
      <c r="H90" s="43">
        <f t="shared" si="7"/>
      </c>
      <c r="I90" s="13">
        <f t="shared" si="5"/>
        <v>22.2</v>
      </c>
    </row>
    <row r="91" spans="1:9" ht="20.25" thickBot="1">
      <c r="A91" s="102">
        <f t="shared" si="6"/>
        <v>33</v>
      </c>
      <c r="B91" s="114" t="s">
        <v>172</v>
      </c>
      <c r="C91" s="115" t="s">
        <v>173</v>
      </c>
      <c r="D91" s="50">
        <v>12.5</v>
      </c>
      <c r="E91" s="44">
        <v>11.25</v>
      </c>
      <c r="F91" s="44">
        <f t="shared" si="4"/>
        <v>23.75</v>
      </c>
      <c r="G91" s="91"/>
      <c r="H91" s="45">
        <f t="shared" si="7"/>
      </c>
      <c r="I91" s="40">
        <f t="shared" si="5"/>
        <v>23.75</v>
      </c>
    </row>
    <row r="92" spans="1:9" ht="21" thickBot="1">
      <c r="A92" s="5"/>
      <c r="B92" s="5"/>
      <c r="C92" s="9"/>
      <c r="D92" s="1"/>
      <c r="E92" s="1"/>
      <c r="F92" s="1"/>
      <c r="G92" s="6"/>
      <c r="H92" s="3"/>
      <c r="I92" s="1"/>
    </row>
    <row r="93" spans="1:9" ht="22.5" thickBot="1">
      <c r="A93" s="5"/>
      <c r="B93" s="5"/>
      <c r="C93" s="156" t="s">
        <v>250</v>
      </c>
      <c r="D93" s="157"/>
      <c r="E93" s="157"/>
      <c r="F93" s="157"/>
      <c r="G93" s="157"/>
      <c r="H93" s="158"/>
      <c r="I93" s="1"/>
    </row>
    <row r="94" spans="1:9" ht="19.5">
      <c r="A94" s="162" t="s">
        <v>2</v>
      </c>
      <c r="B94" s="162"/>
      <c r="C94" s="162"/>
      <c r="D94" s="162"/>
      <c r="E94" s="12"/>
      <c r="F94" s="12"/>
      <c r="G94" s="162" t="s">
        <v>15</v>
      </c>
      <c r="H94" s="162"/>
      <c r="I94" s="162"/>
    </row>
    <row r="95" spans="1:9" ht="19.5">
      <c r="A95" s="162" t="s">
        <v>3</v>
      </c>
      <c r="B95" s="162"/>
      <c r="C95" s="162"/>
      <c r="D95" s="162"/>
      <c r="E95" s="12"/>
      <c r="F95" s="12"/>
      <c r="G95" s="162" t="s">
        <v>4</v>
      </c>
      <c r="H95" s="162"/>
      <c r="I95" s="162"/>
    </row>
    <row r="96" ht="21.75" thickBot="1">
      <c r="C96" s="8"/>
    </row>
    <row r="97" spans="3:8" ht="25.5" thickBot="1">
      <c r="C97" s="163" t="s">
        <v>238</v>
      </c>
      <c r="D97" s="164"/>
      <c r="E97" s="164"/>
      <c r="F97" s="164"/>
      <c r="G97" s="164"/>
      <c r="H97" s="165"/>
    </row>
    <row r="98" ht="13.5" customHeight="1" thickBot="1"/>
    <row r="99" spans="4:9" ht="21" thickBot="1">
      <c r="D99" s="166" t="s">
        <v>35</v>
      </c>
      <c r="E99" s="167"/>
      <c r="F99" s="167"/>
      <c r="G99" s="168"/>
      <c r="I99" s="11"/>
    </row>
    <row r="100" spans="4:6" ht="12.75" customHeight="1" thickBot="1">
      <c r="D100" s="10"/>
      <c r="E100" s="10"/>
      <c r="F100" s="10"/>
    </row>
    <row r="101" spans="3:8" ht="21.75" thickBot="1">
      <c r="C101" s="156" t="s">
        <v>249</v>
      </c>
      <c r="D101" s="157"/>
      <c r="E101" s="157"/>
      <c r="F101" s="157"/>
      <c r="G101" s="157"/>
      <c r="H101" s="158"/>
    </row>
    <row r="102" spans="3:8" ht="21.75" thickBot="1">
      <c r="C102" s="34"/>
      <c r="D102" s="159" t="s">
        <v>38</v>
      </c>
      <c r="E102" s="160"/>
      <c r="F102" s="161"/>
      <c r="G102" s="34"/>
      <c r="H102" s="34"/>
    </row>
    <row r="103" ht="13.5" customHeight="1" thickBot="1"/>
    <row r="104" spans="1:9" ht="62.25" thickBot="1">
      <c r="A104" s="103" t="s">
        <v>20</v>
      </c>
      <c r="B104" s="92" t="s">
        <v>37</v>
      </c>
      <c r="C104" s="30" t="s">
        <v>36</v>
      </c>
      <c r="D104" s="31" t="s">
        <v>5</v>
      </c>
      <c r="E104" s="31" t="s">
        <v>6</v>
      </c>
      <c r="F104" s="31" t="s">
        <v>22</v>
      </c>
      <c r="G104" s="31" t="s">
        <v>7</v>
      </c>
      <c r="H104" s="32" t="s">
        <v>32</v>
      </c>
      <c r="I104" s="33" t="s">
        <v>1</v>
      </c>
    </row>
    <row r="105" spans="1:9" ht="22.5">
      <c r="A105" s="96">
        <v>1</v>
      </c>
      <c r="B105" s="126" t="s">
        <v>174</v>
      </c>
      <c r="C105" s="127" t="s">
        <v>175</v>
      </c>
      <c r="D105" s="49" t="s">
        <v>272</v>
      </c>
      <c r="E105" s="14" t="s">
        <v>272</v>
      </c>
      <c r="F105" s="14" t="e">
        <f aca="true" t="shared" si="8" ref="F105:F137">2*(D105+E105)/2</f>
        <v>#VALUE!</v>
      </c>
      <c r="G105" s="35"/>
      <c r="H105" s="42">
        <f>IF(G105="","",2*G105)</f>
      </c>
      <c r="I105" s="42" t="e">
        <f aca="true" t="shared" si="9" ref="I105:I137">IF(H105="",F105,IF(H105&gt;F105,H105,F105))</f>
        <v>#VALUE!</v>
      </c>
    </row>
    <row r="106" spans="1:9" ht="19.5">
      <c r="A106" s="97">
        <f>A105+1</f>
        <v>2</v>
      </c>
      <c r="B106" s="111" t="s">
        <v>176</v>
      </c>
      <c r="C106" s="112" t="s">
        <v>177</v>
      </c>
      <c r="D106" s="20">
        <v>15</v>
      </c>
      <c r="E106" s="18">
        <v>11</v>
      </c>
      <c r="F106" s="19">
        <f t="shared" si="8"/>
        <v>26</v>
      </c>
      <c r="G106" s="19"/>
      <c r="H106" s="43">
        <f>IF(G106="","",2*G106)</f>
      </c>
      <c r="I106" s="43">
        <f t="shared" si="9"/>
        <v>26</v>
      </c>
    </row>
    <row r="107" spans="1:9" ht="19.5">
      <c r="A107" s="97">
        <f aca="true" t="shared" si="10" ref="A107:A137">A106+1</f>
        <v>3</v>
      </c>
      <c r="B107" s="111" t="s">
        <v>178</v>
      </c>
      <c r="C107" s="112" t="s">
        <v>179</v>
      </c>
      <c r="D107" s="20">
        <v>15</v>
      </c>
      <c r="E107" s="18">
        <v>6.5</v>
      </c>
      <c r="F107" s="19">
        <f t="shared" si="8"/>
        <v>21.5</v>
      </c>
      <c r="G107" s="19"/>
      <c r="H107" s="43">
        <f aca="true" t="shared" si="11" ref="H107:H137">IF(G107="","",2*G107)</f>
      </c>
      <c r="I107" s="43">
        <f t="shared" si="9"/>
        <v>21.5</v>
      </c>
    </row>
    <row r="108" spans="1:9" ht="19.5">
      <c r="A108" s="98">
        <f t="shared" si="10"/>
        <v>4</v>
      </c>
      <c r="B108" s="111" t="s">
        <v>180</v>
      </c>
      <c r="C108" s="112" t="s">
        <v>181</v>
      </c>
      <c r="D108" s="20">
        <v>16</v>
      </c>
      <c r="E108" s="18">
        <v>6</v>
      </c>
      <c r="F108" s="19">
        <f t="shared" si="8"/>
        <v>22</v>
      </c>
      <c r="G108" s="19"/>
      <c r="H108" s="43">
        <f t="shared" si="11"/>
      </c>
      <c r="I108" s="43">
        <f t="shared" si="9"/>
        <v>22</v>
      </c>
    </row>
    <row r="109" spans="1:9" ht="19.5">
      <c r="A109" s="99">
        <f t="shared" si="10"/>
        <v>5</v>
      </c>
      <c r="B109" s="111" t="s">
        <v>182</v>
      </c>
      <c r="C109" s="112" t="s">
        <v>183</v>
      </c>
      <c r="D109" s="20">
        <v>11.45</v>
      </c>
      <c r="E109" s="18">
        <v>10</v>
      </c>
      <c r="F109" s="19">
        <f t="shared" si="8"/>
        <v>21.45</v>
      </c>
      <c r="G109" s="19"/>
      <c r="H109" s="43">
        <f t="shared" si="11"/>
      </c>
      <c r="I109" s="43">
        <f t="shared" si="9"/>
        <v>21.45</v>
      </c>
    </row>
    <row r="110" spans="1:9" ht="19.5">
      <c r="A110" s="97">
        <f t="shared" si="10"/>
        <v>6</v>
      </c>
      <c r="B110" s="111" t="s">
        <v>184</v>
      </c>
      <c r="C110" s="112" t="s">
        <v>185</v>
      </c>
      <c r="D110" s="20">
        <v>17</v>
      </c>
      <c r="E110" s="18">
        <v>12</v>
      </c>
      <c r="F110" s="19">
        <f t="shared" si="8"/>
        <v>29</v>
      </c>
      <c r="G110" s="19"/>
      <c r="H110" s="43">
        <f t="shared" si="11"/>
      </c>
      <c r="I110" s="43">
        <f t="shared" si="9"/>
        <v>29</v>
      </c>
    </row>
    <row r="111" spans="1:9" ht="19.5">
      <c r="A111" s="98">
        <f t="shared" si="10"/>
        <v>7</v>
      </c>
      <c r="B111" s="111" t="s">
        <v>186</v>
      </c>
      <c r="C111" s="112" t="s">
        <v>187</v>
      </c>
      <c r="D111" s="20">
        <v>14</v>
      </c>
      <c r="E111" s="18">
        <v>8.5</v>
      </c>
      <c r="F111" s="19">
        <f t="shared" si="8"/>
        <v>22.5</v>
      </c>
      <c r="G111" s="19"/>
      <c r="H111" s="43">
        <f t="shared" si="11"/>
      </c>
      <c r="I111" s="43">
        <f t="shared" si="9"/>
        <v>22.5</v>
      </c>
    </row>
    <row r="112" spans="1:9" ht="19.5">
      <c r="A112" s="99">
        <f t="shared" si="10"/>
        <v>8</v>
      </c>
      <c r="B112" s="111" t="s">
        <v>188</v>
      </c>
      <c r="C112" s="112" t="s">
        <v>189</v>
      </c>
      <c r="D112" s="20" t="s">
        <v>272</v>
      </c>
      <c r="E112" s="18" t="s">
        <v>272</v>
      </c>
      <c r="F112" s="19" t="e">
        <f t="shared" si="8"/>
        <v>#VALUE!</v>
      </c>
      <c r="G112" s="19"/>
      <c r="H112" s="43">
        <f t="shared" si="11"/>
      </c>
      <c r="I112" s="43" t="e">
        <f t="shared" si="9"/>
        <v>#VALUE!</v>
      </c>
    </row>
    <row r="113" spans="1:9" ht="19.5">
      <c r="A113" s="97">
        <f t="shared" si="10"/>
        <v>9</v>
      </c>
      <c r="B113" s="111" t="s">
        <v>190</v>
      </c>
      <c r="C113" s="112" t="s">
        <v>55</v>
      </c>
      <c r="D113" s="20">
        <v>11.5</v>
      </c>
      <c r="E113" s="18">
        <v>9.25</v>
      </c>
      <c r="F113" s="19">
        <f t="shared" si="8"/>
        <v>20.75</v>
      </c>
      <c r="G113" s="19"/>
      <c r="H113" s="43">
        <f t="shared" si="11"/>
      </c>
      <c r="I113" s="43">
        <f t="shared" si="9"/>
        <v>20.75</v>
      </c>
    </row>
    <row r="114" spans="1:9" ht="19.5">
      <c r="A114" s="97">
        <f t="shared" si="10"/>
        <v>10</v>
      </c>
      <c r="B114" s="111" t="s">
        <v>191</v>
      </c>
      <c r="C114" s="112" t="s">
        <v>192</v>
      </c>
      <c r="D114" s="20"/>
      <c r="E114" s="18"/>
      <c r="F114" s="19">
        <f t="shared" si="8"/>
        <v>0</v>
      </c>
      <c r="G114" s="19"/>
      <c r="H114" s="43">
        <f t="shared" si="11"/>
      </c>
      <c r="I114" s="43">
        <f t="shared" si="9"/>
        <v>0</v>
      </c>
    </row>
    <row r="115" spans="1:9" ht="19.5">
      <c r="A115" s="97">
        <f t="shared" si="10"/>
        <v>11</v>
      </c>
      <c r="B115" s="111" t="s">
        <v>193</v>
      </c>
      <c r="C115" s="112" t="s">
        <v>194</v>
      </c>
      <c r="D115" s="20">
        <v>13.6</v>
      </c>
      <c r="E115" s="18">
        <v>8.5</v>
      </c>
      <c r="F115" s="19">
        <f t="shared" si="8"/>
        <v>22.1</v>
      </c>
      <c r="G115" s="19"/>
      <c r="H115" s="43">
        <f t="shared" si="11"/>
      </c>
      <c r="I115" s="43">
        <f t="shared" si="9"/>
        <v>22.1</v>
      </c>
    </row>
    <row r="116" spans="1:9" ht="18.75">
      <c r="A116" s="97">
        <f t="shared" si="10"/>
        <v>12</v>
      </c>
      <c r="B116" s="113" t="s">
        <v>195</v>
      </c>
      <c r="C116" s="128" t="s">
        <v>40</v>
      </c>
      <c r="D116" s="20">
        <v>0</v>
      </c>
      <c r="E116" s="18">
        <v>1.75</v>
      </c>
      <c r="F116" s="19">
        <f t="shared" si="8"/>
        <v>1.75</v>
      </c>
      <c r="G116" s="19"/>
      <c r="H116" s="43">
        <f t="shared" si="11"/>
      </c>
      <c r="I116" s="43">
        <f t="shared" si="9"/>
        <v>1.75</v>
      </c>
    </row>
    <row r="117" spans="1:9" ht="19.5">
      <c r="A117" s="97">
        <f t="shared" si="10"/>
        <v>13</v>
      </c>
      <c r="B117" s="111" t="s">
        <v>196</v>
      </c>
      <c r="C117" s="112" t="s">
        <v>197</v>
      </c>
      <c r="D117" s="20">
        <v>18</v>
      </c>
      <c r="E117" s="18">
        <v>14</v>
      </c>
      <c r="F117" s="19">
        <f t="shared" si="8"/>
        <v>32</v>
      </c>
      <c r="G117" s="19"/>
      <c r="H117" s="43">
        <f t="shared" si="11"/>
      </c>
      <c r="I117" s="43">
        <f t="shared" si="9"/>
        <v>32</v>
      </c>
    </row>
    <row r="118" spans="1:9" ht="19.5">
      <c r="A118" s="97">
        <f t="shared" si="10"/>
        <v>14</v>
      </c>
      <c r="B118" s="111" t="s">
        <v>198</v>
      </c>
      <c r="C118" s="112" t="s">
        <v>199</v>
      </c>
      <c r="D118" s="20">
        <v>13.5</v>
      </c>
      <c r="E118" s="18">
        <v>5</v>
      </c>
      <c r="F118" s="19">
        <f t="shared" si="8"/>
        <v>18.5</v>
      </c>
      <c r="G118" s="19"/>
      <c r="H118" s="43">
        <f t="shared" si="11"/>
      </c>
      <c r="I118" s="43">
        <f t="shared" si="9"/>
        <v>18.5</v>
      </c>
    </row>
    <row r="119" spans="1:9" ht="19.5">
      <c r="A119" s="97">
        <f t="shared" si="10"/>
        <v>15</v>
      </c>
      <c r="B119" s="111" t="s">
        <v>200</v>
      </c>
      <c r="C119" s="112" t="s">
        <v>201</v>
      </c>
      <c r="D119" s="20">
        <v>12</v>
      </c>
      <c r="E119" s="18">
        <v>10.25</v>
      </c>
      <c r="F119" s="19">
        <f t="shared" si="8"/>
        <v>22.25</v>
      </c>
      <c r="G119" s="19"/>
      <c r="H119" s="43">
        <f t="shared" si="11"/>
      </c>
      <c r="I119" s="43">
        <f t="shared" si="9"/>
        <v>22.25</v>
      </c>
    </row>
    <row r="120" spans="1:9" ht="19.5">
      <c r="A120" s="97">
        <f t="shared" si="10"/>
        <v>16</v>
      </c>
      <c r="B120" s="111" t="s">
        <v>161</v>
      </c>
      <c r="C120" s="112" t="s">
        <v>202</v>
      </c>
      <c r="D120" s="20">
        <v>13</v>
      </c>
      <c r="E120" s="18">
        <v>12</v>
      </c>
      <c r="F120" s="19">
        <f t="shared" si="8"/>
        <v>25</v>
      </c>
      <c r="G120" s="19"/>
      <c r="H120" s="43">
        <f t="shared" si="11"/>
      </c>
      <c r="I120" s="43">
        <f t="shared" si="9"/>
        <v>25</v>
      </c>
    </row>
    <row r="121" spans="1:9" ht="19.5">
      <c r="A121" s="97">
        <f t="shared" si="10"/>
        <v>17</v>
      </c>
      <c r="B121" s="111" t="s">
        <v>203</v>
      </c>
      <c r="C121" s="112" t="s">
        <v>204</v>
      </c>
      <c r="D121" s="20">
        <v>13.5</v>
      </c>
      <c r="E121" s="18">
        <v>12.25</v>
      </c>
      <c r="F121" s="19">
        <f t="shared" si="8"/>
        <v>25.75</v>
      </c>
      <c r="G121" s="19"/>
      <c r="H121" s="43">
        <f t="shared" si="11"/>
      </c>
      <c r="I121" s="43">
        <f t="shared" si="9"/>
        <v>25.75</v>
      </c>
    </row>
    <row r="122" spans="1:9" ht="19.5">
      <c r="A122" s="97">
        <f t="shared" si="10"/>
        <v>18</v>
      </c>
      <c r="B122" s="111" t="s">
        <v>205</v>
      </c>
      <c r="C122" s="112" t="s">
        <v>206</v>
      </c>
      <c r="D122" s="20">
        <v>11</v>
      </c>
      <c r="E122" s="18">
        <v>6.5</v>
      </c>
      <c r="F122" s="19">
        <f t="shared" si="8"/>
        <v>17.5</v>
      </c>
      <c r="G122" s="19"/>
      <c r="H122" s="43">
        <f t="shared" si="11"/>
      </c>
      <c r="I122" s="43">
        <f t="shared" si="9"/>
        <v>17.5</v>
      </c>
    </row>
    <row r="123" spans="1:9" ht="19.5">
      <c r="A123" s="97">
        <f t="shared" si="10"/>
        <v>19</v>
      </c>
      <c r="B123" s="111" t="s">
        <v>207</v>
      </c>
      <c r="C123" s="112" t="s">
        <v>49</v>
      </c>
      <c r="D123" s="20">
        <v>11.95</v>
      </c>
      <c r="E123" s="18">
        <v>11</v>
      </c>
      <c r="F123" s="19">
        <f t="shared" si="8"/>
        <v>22.95</v>
      </c>
      <c r="G123" s="19"/>
      <c r="H123" s="43">
        <f t="shared" si="11"/>
      </c>
      <c r="I123" s="43">
        <f t="shared" si="9"/>
        <v>22.95</v>
      </c>
    </row>
    <row r="124" spans="1:9" ht="19.5">
      <c r="A124" s="97">
        <f t="shared" si="10"/>
        <v>20</v>
      </c>
      <c r="B124" s="111" t="s">
        <v>208</v>
      </c>
      <c r="C124" s="112" t="s">
        <v>209</v>
      </c>
      <c r="D124" s="20">
        <v>12.1</v>
      </c>
      <c r="E124" s="18">
        <v>4</v>
      </c>
      <c r="F124" s="19">
        <f t="shared" si="8"/>
        <v>16.1</v>
      </c>
      <c r="G124" s="19"/>
      <c r="H124" s="43">
        <f t="shared" si="11"/>
      </c>
      <c r="I124" s="43">
        <f t="shared" si="9"/>
        <v>16.1</v>
      </c>
    </row>
    <row r="125" spans="1:9" ht="19.5">
      <c r="A125" s="97">
        <f t="shared" si="10"/>
        <v>21</v>
      </c>
      <c r="B125" s="111" t="s">
        <v>210</v>
      </c>
      <c r="C125" s="112" t="s">
        <v>44</v>
      </c>
      <c r="D125" s="20">
        <v>11</v>
      </c>
      <c r="E125" s="18">
        <v>5</v>
      </c>
      <c r="F125" s="19">
        <f t="shared" si="8"/>
        <v>16</v>
      </c>
      <c r="G125" s="19"/>
      <c r="H125" s="43">
        <f t="shared" si="11"/>
      </c>
      <c r="I125" s="43">
        <f t="shared" si="9"/>
        <v>16</v>
      </c>
    </row>
    <row r="126" spans="1:9" ht="19.5">
      <c r="A126" s="97">
        <f t="shared" si="10"/>
        <v>22</v>
      </c>
      <c r="B126" s="111" t="s">
        <v>211</v>
      </c>
      <c r="C126" s="112" t="s">
        <v>212</v>
      </c>
      <c r="D126" s="20">
        <v>18</v>
      </c>
      <c r="E126" s="18">
        <v>10</v>
      </c>
      <c r="F126" s="19">
        <f t="shared" si="8"/>
        <v>28</v>
      </c>
      <c r="G126" s="19"/>
      <c r="H126" s="43">
        <f t="shared" si="11"/>
      </c>
      <c r="I126" s="43">
        <f t="shared" si="9"/>
        <v>28</v>
      </c>
    </row>
    <row r="127" spans="1:9" ht="19.5">
      <c r="A127" s="97">
        <f t="shared" si="10"/>
        <v>23</v>
      </c>
      <c r="B127" s="111" t="s">
        <v>213</v>
      </c>
      <c r="C127" s="112" t="s">
        <v>45</v>
      </c>
      <c r="D127" s="20">
        <v>10.75</v>
      </c>
      <c r="E127" s="18">
        <v>11</v>
      </c>
      <c r="F127" s="19">
        <f t="shared" si="8"/>
        <v>21.75</v>
      </c>
      <c r="G127" s="19"/>
      <c r="H127" s="43">
        <f t="shared" si="11"/>
      </c>
      <c r="I127" s="13">
        <f t="shared" si="9"/>
        <v>21.75</v>
      </c>
    </row>
    <row r="128" spans="1:9" ht="19.5">
      <c r="A128" s="97">
        <f t="shared" si="10"/>
        <v>24</v>
      </c>
      <c r="B128" s="111" t="s">
        <v>214</v>
      </c>
      <c r="C128" s="112" t="s">
        <v>215</v>
      </c>
      <c r="D128" s="20">
        <v>11.85</v>
      </c>
      <c r="E128" s="18">
        <v>10</v>
      </c>
      <c r="F128" s="19">
        <f t="shared" si="8"/>
        <v>21.85</v>
      </c>
      <c r="G128" s="19"/>
      <c r="H128" s="43">
        <f t="shared" si="11"/>
      </c>
      <c r="I128" s="13">
        <f t="shared" si="9"/>
        <v>21.85</v>
      </c>
    </row>
    <row r="129" spans="1:9" ht="19.5">
      <c r="A129" s="97">
        <f t="shared" si="10"/>
        <v>25</v>
      </c>
      <c r="B129" s="111" t="s">
        <v>216</v>
      </c>
      <c r="C129" s="112" t="s">
        <v>217</v>
      </c>
      <c r="D129" s="20">
        <v>13</v>
      </c>
      <c r="E129" s="18">
        <v>6</v>
      </c>
      <c r="F129" s="19">
        <f t="shared" si="8"/>
        <v>19</v>
      </c>
      <c r="G129" s="19"/>
      <c r="H129" s="43">
        <f t="shared" si="11"/>
      </c>
      <c r="I129" s="13">
        <f t="shared" si="9"/>
        <v>19</v>
      </c>
    </row>
    <row r="130" spans="1:9" ht="19.5">
      <c r="A130" s="97">
        <f t="shared" si="10"/>
        <v>26</v>
      </c>
      <c r="B130" s="111" t="s">
        <v>218</v>
      </c>
      <c r="C130" s="112" t="s">
        <v>59</v>
      </c>
      <c r="D130" s="20"/>
      <c r="E130" s="18"/>
      <c r="F130" s="19">
        <f t="shared" si="8"/>
        <v>0</v>
      </c>
      <c r="G130" s="19"/>
      <c r="H130" s="43">
        <f t="shared" si="11"/>
      </c>
      <c r="I130" s="13">
        <f t="shared" si="9"/>
        <v>0</v>
      </c>
    </row>
    <row r="131" spans="1:9" ht="19.5">
      <c r="A131" s="100">
        <f t="shared" si="10"/>
        <v>27</v>
      </c>
      <c r="B131" s="111" t="s">
        <v>107</v>
      </c>
      <c r="C131" s="112" t="s">
        <v>219</v>
      </c>
      <c r="D131" s="20">
        <v>15</v>
      </c>
      <c r="E131" s="18">
        <v>6</v>
      </c>
      <c r="F131" s="19">
        <f t="shared" si="8"/>
        <v>21</v>
      </c>
      <c r="G131" s="19"/>
      <c r="H131" s="43">
        <f t="shared" si="11"/>
      </c>
      <c r="I131" s="13">
        <f t="shared" si="9"/>
        <v>21</v>
      </c>
    </row>
    <row r="132" spans="1:9" ht="19.5">
      <c r="A132" s="100">
        <f t="shared" si="10"/>
        <v>28</v>
      </c>
      <c r="B132" s="111" t="s">
        <v>220</v>
      </c>
      <c r="C132" s="112" t="s">
        <v>221</v>
      </c>
      <c r="D132" s="20"/>
      <c r="E132" s="18"/>
      <c r="F132" s="19">
        <f t="shared" si="8"/>
        <v>0</v>
      </c>
      <c r="G132" s="19"/>
      <c r="H132" s="43">
        <f t="shared" si="11"/>
      </c>
      <c r="I132" s="13">
        <f t="shared" si="9"/>
        <v>0</v>
      </c>
    </row>
    <row r="133" spans="1:9" ht="19.5">
      <c r="A133" s="100">
        <f t="shared" si="10"/>
        <v>29</v>
      </c>
      <c r="B133" s="111" t="s">
        <v>222</v>
      </c>
      <c r="C133" s="112" t="s">
        <v>223</v>
      </c>
      <c r="D133" s="20">
        <v>11</v>
      </c>
      <c r="E133" s="18">
        <v>8.25</v>
      </c>
      <c r="F133" s="19">
        <f t="shared" si="8"/>
        <v>19.25</v>
      </c>
      <c r="G133" s="19"/>
      <c r="H133" s="43">
        <f t="shared" si="11"/>
      </c>
      <c r="I133" s="13">
        <f t="shared" si="9"/>
        <v>19.25</v>
      </c>
    </row>
    <row r="134" spans="1:9" ht="19.5">
      <c r="A134" s="100">
        <f t="shared" si="10"/>
        <v>30</v>
      </c>
      <c r="B134" s="111" t="s">
        <v>60</v>
      </c>
      <c r="C134" s="112" t="s">
        <v>224</v>
      </c>
      <c r="D134" s="20">
        <v>11</v>
      </c>
      <c r="E134" s="18"/>
      <c r="F134" s="19">
        <f t="shared" si="8"/>
        <v>11</v>
      </c>
      <c r="G134" s="19"/>
      <c r="H134" s="43">
        <f t="shared" si="11"/>
      </c>
      <c r="I134" s="13">
        <f t="shared" si="9"/>
        <v>11</v>
      </c>
    </row>
    <row r="135" spans="1:9" ht="19.5">
      <c r="A135" s="100">
        <f t="shared" si="10"/>
        <v>31</v>
      </c>
      <c r="B135" s="111" t="s">
        <v>225</v>
      </c>
      <c r="C135" s="112" t="s">
        <v>226</v>
      </c>
      <c r="D135" s="20">
        <v>12</v>
      </c>
      <c r="E135" s="18">
        <v>4</v>
      </c>
      <c r="F135" s="19">
        <f t="shared" si="8"/>
        <v>16</v>
      </c>
      <c r="G135" s="19"/>
      <c r="H135" s="43">
        <f t="shared" si="11"/>
      </c>
      <c r="I135" s="13">
        <f t="shared" si="9"/>
        <v>16</v>
      </c>
    </row>
    <row r="136" spans="1:9" ht="19.5">
      <c r="A136" s="101">
        <f t="shared" si="10"/>
        <v>32</v>
      </c>
      <c r="B136" s="111" t="s">
        <v>227</v>
      </c>
      <c r="C136" s="112" t="s">
        <v>228</v>
      </c>
      <c r="D136" s="20">
        <v>12</v>
      </c>
      <c r="E136" s="19">
        <v>5</v>
      </c>
      <c r="F136" s="19">
        <f t="shared" si="8"/>
        <v>17</v>
      </c>
      <c r="G136" s="27"/>
      <c r="H136" s="43">
        <f t="shared" si="11"/>
      </c>
      <c r="I136" s="13">
        <f t="shared" si="9"/>
        <v>17</v>
      </c>
    </row>
    <row r="137" spans="1:9" ht="19.5" thickBot="1">
      <c r="A137" s="102">
        <f t="shared" si="10"/>
        <v>33</v>
      </c>
      <c r="B137" s="129" t="s">
        <v>229</v>
      </c>
      <c r="C137" s="130" t="s">
        <v>230</v>
      </c>
      <c r="D137" s="50"/>
      <c r="E137" s="44"/>
      <c r="F137" s="44">
        <f t="shared" si="8"/>
        <v>0</v>
      </c>
      <c r="G137" s="91"/>
      <c r="H137" s="45">
        <f t="shared" si="11"/>
      </c>
      <c r="I137" s="40">
        <f t="shared" si="9"/>
        <v>0</v>
      </c>
    </row>
    <row r="138" spans="1:9" ht="21" thickBot="1">
      <c r="A138" s="5"/>
      <c r="B138" s="5"/>
      <c r="C138" s="9"/>
      <c r="D138" s="1"/>
      <c r="E138" s="1"/>
      <c r="F138" s="1"/>
      <c r="G138" s="6"/>
      <c r="H138" s="3"/>
      <c r="I138" s="1"/>
    </row>
    <row r="139" spans="1:9" ht="22.5" thickBot="1">
      <c r="A139" s="5"/>
      <c r="B139" s="5"/>
      <c r="C139" s="156" t="s">
        <v>250</v>
      </c>
      <c r="D139" s="157"/>
      <c r="E139" s="157"/>
      <c r="F139" s="157"/>
      <c r="G139" s="157"/>
      <c r="H139" s="158"/>
      <c r="I139" s="1"/>
    </row>
    <row r="140" spans="1:9" ht="20.25">
      <c r="A140" s="5"/>
      <c r="B140" s="5"/>
      <c r="C140" s="9"/>
      <c r="D140" s="1"/>
      <c r="E140" s="1"/>
      <c r="F140" s="1"/>
      <c r="G140" s="6"/>
      <c r="H140" s="3"/>
      <c r="I140" s="1"/>
    </row>
    <row r="141" spans="1:9" ht="19.5">
      <c r="A141" s="162" t="s">
        <v>2</v>
      </c>
      <c r="B141" s="162"/>
      <c r="C141" s="162"/>
      <c r="D141" s="162"/>
      <c r="E141" s="12"/>
      <c r="F141" s="12"/>
      <c r="G141" s="162" t="s">
        <v>15</v>
      </c>
      <c r="H141" s="162"/>
      <c r="I141" s="162"/>
    </row>
    <row r="142" spans="1:9" ht="19.5">
      <c r="A142" s="162" t="s">
        <v>3</v>
      </c>
      <c r="B142" s="162"/>
      <c r="C142" s="162"/>
      <c r="D142" s="162"/>
      <c r="E142" s="12"/>
      <c r="F142" s="12"/>
      <c r="G142" s="162" t="s">
        <v>4</v>
      </c>
      <c r="H142" s="162"/>
      <c r="I142" s="162"/>
    </row>
    <row r="143" ht="21.75" thickBot="1">
      <c r="C143" s="8"/>
    </row>
    <row r="144" spans="3:8" ht="25.5" thickBot="1">
      <c r="C144" s="163" t="s">
        <v>238</v>
      </c>
      <c r="D144" s="164"/>
      <c r="E144" s="164"/>
      <c r="F144" s="164"/>
      <c r="G144" s="164"/>
      <c r="H144" s="165"/>
    </row>
    <row r="145" ht="17.25" thickBot="1"/>
    <row r="146" spans="4:9" ht="21" thickBot="1">
      <c r="D146" s="166" t="s">
        <v>35</v>
      </c>
      <c r="E146" s="167"/>
      <c r="F146" s="167"/>
      <c r="G146" s="168"/>
      <c r="I146" s="11"/>
    </row>
    <row r="147" spans="4:6" ht="21.75" thickBot="1">
      <c r="D147" s="10"/>
      <c r="E147" s="10"/>
      <c r="F147" s="10"/>
    </row>
    <row r="148" spans="3:8" ht="21.75" thickBot="1">
      <c r="C148" s="156" t="s">
        <v>249</v>
      </c>
      <c r="D148" s="157"/>
      <c r="E148" s="157"/>
      <c r="F148" s="157"/>
      <c r="G148" s="157"/>
      <c r="H148" s="158"/>
    </row>
    <row r="149" spans="3:8" ht="21.75" thickBot="1">
      <c r="C149" s="34"/>
      <c r="D149" s="159" t="s">
        <v>267</v>
      </c>
      <c r="E149" s="160"/>
      <c r="F149" s="161"/>
      <c r="G149" s="34"/>
      <c r="H149" s="34"/>
    </row>
    <row r="150" ht="17.25" thickBot="1"/>
    <row r="151" spans="1:9" ht="62.25" thickBot="1">
      <c r="A151" s="103" t="s">
        <v>20</v>
      </c>
      <c r="B151" s="92" t="s">
        <v>37</v>
      </c>
      <c r="C151" s="30" t="s">
        <v>36</v>
      </c>
      <c r="D151" s="31" t="s">
        <v>5</v>
      </c>
      <c r="E151" s="31" t="s">
        <v>6</v>
      </c>
      <c r="F151" s="31" t="s">
        <v>22</v>
      </c>
      <c r="G151" s="31" t="s">
        <v>7</v>
      </c>
      <c r="H151" s="32" t="s">
        <v>23</v>
      </c>
      <c r="I151" s="33" t="s">
        <v>1</v>
      </c>
    </row>
    <row r="152" spans="1:9" ht="18.75">
      <c r="A152" s="145">
        <v>1</v>
      </c>
      <c r="B152" s="126" t="s">
        <v>268</v>
      </c>
      <c r="C152" s="127" t="s">
        <v>269</v>
      </c>
      <c r="D152" s="93">
        <v>15</v>
      </c>
      <c r="E152" s="14">
        <v>11</v>
      </c>
      <c r="F152" s="14">
        <f>2*(D152+E152)/2</f>
        <v>26</v>
      </c>
      <c r="G152" s="14"/>
      <c r="H152" s="36">
        <f>IF(G152="","",2*(D152+G152)/2)</f>
      </c>
      <c r="I152" s="37">
        <f>IF(H152="",F152,IF(H152&gt;F152,H152,F152))</f>
        <v>26</v>
      </c>
    </row>
    <row r="153" spans="1:9" ht="19.5">
      <c r="A153" s="146">
        <v>2</v>
      </c>
      <c r="B153" s="111" t="s">
        <v>195</v>
      </c>
      <c r="C153" s="112" t="s">
        <v>201</v>
      </c>
      <c r="D153" s="94">
        <v>11</v>
      </c>
      <c r="E153" s="19">
        <v>6</v>
      </c>
      <c r="F153" s="19">
        <f>2*(D153+E153)/2</f>
        <v>17</v>
      </c>
      <c r="G153" s="19"/>
      <c r="H153" s="119">
        <f>IF(G153="","",2*(D153+G153)/2)</f>
      </c>
      <c r="I153" s="13">
        <f>IF(H153="",F153,IF(H153&gt;F153,H153,F153))</f>
        <v>17</v>
      </c>
    </row>
    <row r="154" spans="1:9" ht="20.25" thickBot="1">
      <c r="A154" s="147">
        <v>3</v>
      </c>
      <c r="B154" s="114" t="s">
        <v>270</v>
      </c>
      <c r="C154" s="115" t="s">
        <v>271</v>
      </c>
      <c r="D154" s="95">
        <v>4</v>
      </c>
      <c r="E154" s="44">
        <v>4</v>
      </c>
      <c r="F154" s="44">
        <f>2*(D154+E154)/2</f>
        <v>8</v>
      </c>
      <c r="G154" s="44"/>
      <c r="H154" s="120">
        <f>IF(G154="","",2*(D154+G154)/2)</f>
      </c>
      <c r="I154" s="40">
        <f>IF(H154="",F154,IF(H154&gt;F154,H154,F154))</f>
        <v>8</v>
      </c>
    </row>
  </sheetData>
  <sheetProtection/>
  <mergeCells count="35">
    <mergeCell ref="C139:H139"/>
    <mergeCell ref="A95:D95"/>
    <mergeCell ref="G95:I95"/>
    <mergeCell ref="C97:H97"/>
    <mergeCell ref="D99:G99"/>
    <mergeCell ref="C101:H101"/>
    <mergeCell ref="D102:F102"/>
    <mergeCell ref="C51:H51"/>
    <mergeCell ref="D53:G53"/>
    <mergeCell ref="C55:H55"/>
    <mergeCell ref="D56:F56"/>
    <mergeCell ref="C93:H93"/>
    <mergeCell ref="A94:D94"/>
    <mergeCell ref="G94:I94"/>
    <mergeCell ref="C8:H8"/>
    <mergeCell ref="D9:F9"/>
    <mergeCell ref="C46:H46"/>
    <mergeCell ref="A48:D48"/>
    <mergeCell ref="G48:I48"/>
    <mergeCell ref="A49:D49"/>
    <mergeCell ref="G49:I49"/>
    <mergeCell ref="A1:D1"/>
    <mergeCell ref="G1:I1"/>
    <mergeCell ref="A2:D2"/>
    <mergeCell ref="G2:I2"/>
    <mergeCell ref="C4:H4"/>
    <mergeCell ref="D6:G6"/>
    <mergeCell ref="C148:H148"/>
    <mergeCell ref="D149:F149"/>
    <mergeCell ref="A141:D141"/>
    <mergeCell ref="G141:I141"/>
    <mergeCell ref="A142:D142"/>
    <mergeCell ref="G142:I142"/>
    <mergeCell ref="C144:H144"/>
    <mergeCell ref="D146:G146"/>
  </mergeCells>
  <printOptions horizontalCentered="1"/>
  <pageMargins left="0.1968503937007874" right="0.1968503937007874" top="0.5118110236220472" bottom="0.4330708661417323" header="0.1968503937007874" footer="0.4330708661417323"/>
  <pageSetup horizontalDpi="600" verticalDpi="600" orientation="portrait" paperSize="9" scale="70" r:id="rId1"/>
  <headerFooter alignWithMargins="0">
    <oddHeader>&amp;L&amp;"Comic Sans MS,Gras"&amp;12
&amp;C&amp;"Comic Sans MS,Gras"&amp;12        &amp;R&amp;"Comic Sans MS,Gras"&amp;12
</oddHeader>
  </headerFooter>
  <rowBreaks count="2" manualBreakCount="2">
    <brk id="47" max="9" man="1"/>
    <brk id="93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0"/>
  <sheetViews>
    <sheetView rightToLeft="1" view="pageBreakPreview" zoomScaleSheetLayoutView="100" zoomScalePageLayoutView="0" workbookViewId="0" topLeftCell="A111">
      <selection activeCell="D117" sqref="D117"/>
    </sheetView>
  </sheetViews>
  <sheetFormatPr defaultColWidth="11.421875" defaultRowHeight="12.75"/>
  <cols>
    <col min="1" max="1" width="5.28125" style="4" customWidth="1"/>
    <col min="2" max="2" width="19.28125" style="4" customWidth="1"/>
    <col min="3" max="3" width="19.421875" style="4" customWidth="1"/>
    <col min="4" max="6" width="10.7109375" style="2" customWidth="1"/>
    <col min="7" max="8" width="10.7109375" style="4" customWidth="1"/>
    <col min="9" max="9" width="10.7109375" style="2" customWidth="1"/>
    <col min="10" max="10" width="2.8515625" style="4" customWidth="1"/>
    <col min="11" max="16384" width="11.421875" style="4" customWidth="1"/>
  </cols>
  <sheetData>
    <row r="1" spans="1:9" ht="19.5">
      <c r="A1" s="162" t="s">
        <v>2</v>
      </c>
      <c r="B1" s="162"/>
      <c r="C1" s="162"/>
      <c r="D1" s="162"/>
      <c r="E1" s="12"/>
      <c r="F1" s="12"/>
      <c r="G1" s="162" t="s">
        <v>15</v>
      </c>
      <c r="H1" s="162"/>
      <c r="I1" s="162"/>
    </row>
    <row r="2" spans="1:9" ht="23.25" customHeight="1">
      <c r="A2" s="162" t="s">
        <v>3</v>
      </c>
      <c r="B2" s="162"/>
      <c r="C2" s="162"/>
      <c r="D2" s="162"/>
      <c r="E2" s="12"/>
      <c r="F2" s="12"/>
      <c r="G2" s="162" t="s">
        <v>4</v>
      </c>
      <c r="H2" s="162"/>
      <c r="I2" s="162"/>
    </row>
    <row r="3" ht="6" customHeight="1" thickBot="1">
      <c r="C3" s="8"/>
    </row>
    <row r="4" spans="3:8" ht="21.75" customHeight="1" thickBot="1">
      <c r="C4" s="163" t="s">
        <v>238</v>
      </c>
      <c r="D4" s="164"/>
      <c r="E4" s="164"/>
      <c r="F4" s="164"/>
      <c r="G4" s="164"/>
      <c r="H4" s="165"/>
    </row>
    <row r="5" ht="3" customHeight="1" thickBot="1"/>
    <row r="6" spans="4:9" ht="18" customHeight="1" thickBot="1">
      <c r="D6" s="166" t="s">
        <v>35</v>
      </c>
      <c r="E6" s="167"/>
      <c r="F6" s="167"/>
      <c r="G6" s="168"/>
      <c r="I6" s="11"/>
    </row>
    <row r="7" spans="4:6" ht="6" customHeight="1" thickBot="1">
      <c r="D7" s="10"/>
      <c r="E7" s="10"/>
      <c r="F7" s="10"/>
    </row>
    <row r="8" spans="3:8" ht="21" customHeight="1" thickBot="1">
      <c r="C8" s="156" t="s">
        <v>251</v>
      </c>
      <c r="D8" s="157"/>
      <c r="E8" s="157"/>
      <c r="F8" s="157"/>
      <c r="G8" s="157"/>
      <c r="H8" s="158"/>
    </row>
    <row r="9" spans="3:8" ht="21" customHeight="1" thickBot="1">
      <c r="C9" s="34"/>
      <c r="D9" s="159" t="s">
        <v>21</v>
      </c>
      <c r="E9" s="160"/>
      <c r="F9" s="161"/>
      <c r="G9" s="34"/>
      <c r="H9" s="34"/>
    </row>
    <row r="10" ht="20.25" customHeight="1" thickBot="1"/>
    <row r="11" spans="1:9" ht="63.75" customHeight="1" thickBot="1">
      <c r="A11" s="29" t="s">
        <v>20</v>
      </c>
      <c r="B11" s="29" t="s">
        <v>37</v>
      </c>
      <c r="C11" s="90" t="s">
        <v>48</v>
      </c>
      <c r="D11" s="31" t="s">
        <v>5</v>
      </c>
      <c r="E11" s="31" t="s">
        <v>6</v>
      </c>
      <c r="F11" s="31" t="s">
        <v>31</v>
      </c>
      <c r="G11" s="31" t="s">
        <v>7</v>
      </c>
      <c r="H11" s="32" t="s">
        <v>32</v>
      </c>
      <c r="I11" s="33" t="s">
        <v>1</v>
      </c>
    </row>
    <row r="12" spans="1:9" ht="24" customHeight="1">
      <c r="A12" s="96">
        <v>1</v>
      </c>
      <c r="B12" s="109" t="s">
        <v>39</v>
      </c>
      <c r="C12" s="110" t="s">
        <v>66</v>
      </c>
      <c r="D12" s="49" t="s">
        <v>272</v>
      </c>
      <c r="E12" s="14" t="s">
        <v>272</v>
      </c>
      <c r="F12" s="14" t="e">
        <f>(D12+E12)/2</f>
        <v>#VALUE!</v>
      </c>
      <c r="G12" s="35"/>
      <c r="H12" s="42">
        <f>IF(G12="","",(D12+G12)/2)</f>
      </c>
      <c r="I12" s="116" t="e">
        <f aca="true" t="shared" si="0" ref="I12:I44">IF(H12="",F12,IF(H12&gt;F12,H12,F12))</f>
        <v>#VALUE!</v>
      </c>
    </row>
    <row r="13" spans="1:9" ht="24" customHeight="1">
      <c r="A13" s="104">
        <f>A12+1</f>
        <v>2</v>
      </c>
      <c r="B13" s="111" t="s">
        <v>67</v>
      </c>
      <c r="C13" s="112" t="s">
        <v>52</v>
      </c>
      <c r="D13" s="24">
        <v>18</v>
      </c>
      <c r="E13" s="18">
        <v>19.5</v>
      </c>
      <c r="F13" s="19">
        <f>(D13+E13)/2</f>
        <v>18.75</v>
      </c>
      <c r="G13" s="19"/>
      <c r="H13" s="43">
        <f>IF(G13="","",(D13+G13)/2)</f>
      </c>
      <c r="I13" s="54">
        <f t="shared" si="0"/>
        <v>18.75</v>
      </c>
    </row>
    <row r="14" spans="1:9" ht="24" customHeight="1">
      <c r="A14" s="105">
        <f aca="true" t="shared" si="1" ref="A14:A44">A13+1</f>
        <v>3</v>
      </c>
      <c r="B14" s="111" t="s">
        <v>68</v>
      </c>
      <c r="C14" s="112" t="s">
        <v>69</v>
      </c>
      <c r="D14" s="24">
        <v>16</v>
      </c>
      <c r="E14" s="18">
        <v>10.5</v>
      </c>
      <c r="F14" s="19">
        <f aca="true" t="shared" si="2" ref="F14:F44">(D14+E14)/2</f>
        <v>13.25</v>
      </c>
      <c r="G14" s="19"/>
      <c r="H14" s="43">
        <f aca="true" t="shared" si="3" ref="H14:H44">IF(G14="","",(D14+G14)/2)</f>
      </c>
      <c r="I14" s="54">
        <f t="shared" si="0"/>
        <v>13.25</v>
      </c>
    </row>
    <row r="15" spans="1:9" ht="24" customHeight="1">
      <c r="A15" s="106">
        <f t="shared" si="1"/>
        <v>4</v>
      </c>
      <c r="B15" s="111" t="s">
        <v>70</v>
      </c>
      <c r="C15" s="112" t="s">
        <v>71</v>
      </c>
      <c r="D15" s="24">
        <v>18.5</v>
      </c>
      <c r="E15" s="18">
        <v>16</v>
      </c>
      <c r="F15" s="19">
        <f t="shared" si="2"/>
        <v>17.25</v>
      </c>
      <c r="G15" s="19"/>
      <c r="H15" s="43">
        <f t="shared" si="3"/>
      </c>
      <c r="I15" s="54">
        <f t="shared" si="0"/>
        <v>17.25</v>
      </c>
    </row>
    <row r="16" spans="1:9" ht="24" customHeight="1">
      <c r="A16" s="107">
        <f t="shared" si="1"/>
        <v>5</v>
      </c>
      <c r="B16" s="111" t="s">
        <v>72</v>
      </c>
      <c r="C16" s="112" t="s">
        <v>73</v>
      </c>
      <c r="D16" s="24">
        <v>15.5</v>
      </c>
      <c r="E16" s="18">
        <v>14</v>
      </c>
      <c r="F16" s="19">
        <f t="shared" si="2"/>
        <v>14.75</v>
      </c>
      <c r="G16" s="19"/>
      <c r="H16" s="43">
        <f t="shared" si="3"/>
      </c>
      <c r="I16" s="54">
        <f t="shared" si="0"/>
        <v>14.75</v>
      </c>
    </row>
    <row r="17" spans="1:9" ht="24" customHeight="1">
      <c r="A17" s="105">
        <f t="shared" si="1"/>
        <v>6</v>
      </c>
      <c r="B17" s="111" t="s">
        <v>74</v>
      </c>
      <c r="C17" s="112" t="s">
        <v>75</v>
      </c>
      <c r="D17" s="24">
        <v>15.5</v>
      </c>
      <c r="E17" s="18">
        <v>16.5</v>
      </c>
      <c r="F17" s="19">
        <f t="shared" si="2"/>
        <v>16</v>
      </c>
      <c r="G17" s="19"/>
      <c r="H17" s="43">
        <f t="shared" si="3"/>
      </c>
      <c r="I17" s="54">
        <f t="shared" si="0"/>
        <v>16</v>
      </c>
    </row>
    <row r="18" spans="1:9" ht="24" customHeight="1">
      <c r="A18" s="106">
        <f t="shared" si="1"/>
        <v>7</v>
      </c>
      <c r="B18" s="111" t="s">
        <v>76</v>
      </c>
      <c r="C18" s="112" t="s">
        <v>75</v>
      </c>
      <c r="D18" s="24">
        <v>16</v>
      </c>
      <c r="E18" s="18">
        <v>10</v>
      </c>
      <c r="F18" s="19">
        <f t="shared" si="2"/>
        <v>13</v>
      </c>
      <c r="G18" s="19"/>
      <c r="H18" s="43">
        <f t="shared" si="3"/>
      </c>
      <c r="I18" s="54">
        <f t="shared" si="0"/>
        <v>13</v>
      </c>
    </row>
    <row r="19" spans="1:9" ht="24" customHeight="1">
      <c r="A19" s="107">
        <f t="shared" si="1"/>
        <v>8</v>
      </c>
      <c r="B19" s="111" t="s">
        <v>77</v>
      </c>
      <c r="C19" s="112" t="s">
        <v>78</v>
      </c>
      <c r="D19" s="24">
        <v>15</v>
      </c>
      <c r="E19" s="18">
        <v>8</v>
      </c>
      <c r="F19" s="19">
        <f t="shared" si="2"/>
        <v>11.5</v>
      </c>
      <c r="G19" s="19"/>
      <c r="H19" s="43">
        <f t="shared" si="3"/>
      </c>
      <c r="I19" s="54">
        <f t="shared" si="0"/>
        <v>11.5</v>
      </c>
    </row>
    <row r="20" spans="1:9" ht="24" customHeight="1">
      <c r="A20" s="105">
        <f t="shared" si="1"/>
        <v>9</v>
      </c>
      <c r="B20" s="111" t="s">
        <v>79</v>
      </c>
      <c r="C20" s="112" t="s">
        <v>80</v>
      </c>
      <c r="D20" s="24">
        <v>14.5</v>
      </c>
      <c r="E20" s="18">
        <v>8</v>
      </c>
      <c r="F20" s="19">
        <f t="shared" si="2"/>
        <v>11.25</v>
      </c>
      <c r="G20" s="19"/>
      <c r="H20" s="43">
        <f t="shared" si="3"/>
      </c>
      <c r="I20" s="54">
        <f t="shared" si="0"/>
        <v>11.25</v>
      </c>
    </row>
    <row r="21" spans="1:9" ht="24" customHeight="1">
      <c r="A21" s="105">
        <f t="shared" si="1"/>
        <v>10</v>
      </c>
      <c r="B21" s="111" t="s">
        <v>56</v>
      </c>
      <c r="C21" s="112" t="s">
        <v>81</v>
      </c>
      <c r="D21" s="20">
        <v>16</v>
      </c>
      <c r="E21" s="18">
        <v>16</v>
      </c>
      <c r="F21" s="19">
        <f t="shared" si="2"/>
        <v>16</v>
      </c>
      <c r="G21" s="7"/>
      <c r="H21" s="43">
        <f t="shared" si="3"/>
      </c>
      <c r="I21" s="54">
        <f t="shared" si="0"/>
        <v>16</v>
      </c>
    </row>
    <row r="22" spans="1:9" ht="24" customHeight="1">
      <c r="A22" s="104">
        <f t="shared" si="1"/>
        <v>11</v>
      </c>
      <c r="B22" s="111" t="s">
        <v>82</v>
      </c>
      <c r="C22" s="112" t="s">
        <v>83</v>
      </c>
      <c r="D22" s="17">
        <v>17.5</v>
      </c>
      <c r="E22" s="18">
        <v>14.5</v>
      </c>
      <c r="F22" s="19">
        <f t="shared" si="2"/>
        <v>16</v>
      </c>
      <c r="G22" s="7"/>
      <c r="H22" s="43">
        <f t="shared" si="3"/>
      </c>
      <c r="I22" s="117">
        <f t="shared" si="0"/>
        <v>16</v>
      </c>
    </row>
    <row r="23" spans="1:9" ht="24" customHeight="1">
      <c r="A23" s="104">
        <f t="shared" si="1"/>
        <v>12</v>
      </c>
      <c r="B23" s="111" t="s">
        <v>43</v>
      </c>
      <c r="C23" s="112" t="s">
        <v>84</v>
      </c>
      <c r="D23" s="17">
        <v>17</v>
      </c>
      <c r="E23" s="18">
        <v>14</v>
      </c>
      <c r="F23" s="19">
        <f t="shared" si="2"/>
        <v>15.5</v>
      </c>
      <c r="G23" s="7"/>
      <c r="H23" s="43">
        <f t="shared" si="3"/>
      </c>
      <c r="I23" s="117">
        <f t="shared" si="0"/>
        <v>15.5</v>
      </c>
    </row>
    <row r="24" spans="1:9" ht="24" customHeight="1">
      <c r="A24" s="104">
        <f t="shared" si="1"/>
        <v>13</v>
      </c>
      <c r="B24" s="111" t="s">
        <v>85</v>
      </c>
      <c r="C24" s="112" t="s">
        <v>58</v>
      </c>
      <c r="D24" s="17">
        <v>16.5</v>
      </c>
      <c r="E24" s="18">
        <v>16</v>
      </c>
      <c r="F24" s="19">
        <f t="shared" si="2"/>
        <v>16.25</v>
      </c>
      <c r="G24" s="7"/>
      <c r="H24" s="43">
        <f t="shared" si="3"/>
      </c>
      <c r="I24" s="117">
        <f t="shared" si="0"/>
        <v>16.25</v>
      </c>
    </row>
    <row r="25" spans="1:9" ht="24" customHeight="1">
      <c r="A25" s="104">
        <f t="shared" si="1"/>
        <v>14</v>
      </c>
      <c r="B25" s="111" t="s">
        <v>86</v>
      </c>
      <c r="C25" s="112" t="s">
        <v>54</v>
      </c>
      <c r="D25" s="17">
        <v>15.5</v>
      </c>
      <c r="E25" s="18">
        <v>8.5</v>
      </c>
      <c r="F25" s="19">
        <f t="shared" si="2"/>
        <v>12</v>
      </c>
      <c r="G25" s="7"/>
      <c r="H25" s="43">
        <f t="shared" si="3"/>
      </c>
      <c r="I25" s="117">
        <f t="shared" si="0"/>
        <v>12</v>
      </c>
    </row>
    <row r="26" spans="1:9" ht="24" customHeight="1">
      <c r="A26" s="104">
        <f t="shared" si="1"/>
        <v>15</v>
      </c>
      <c r="B26" s="111" t="s">
        <v>87</v>
      </c>
      <c r="C26" s="112" t="s">
        <v>88</v>
      </c>
      <c r="D26" s="17">
        <v>18</v>
      </c>
      <c r="E26" s="18">
        <v>9</v>
      </c>
      <c r="F26" s="19">
        <f t="shared" si="2"/>
        <v>13.5</v>
      </c>
      <c r="G26" s="7"/>
      <c r="H26" s="43">
        <f t="shared" si="3"/>
      </c>
      <c r="I26" s="117">
        <f t="shared" si="0"/>
        <v>13.5</v>
      </c>
    </row>
    <row r="27" spans="1:9" ht="24" customHeight="1">
      <c r="A27" s="104">
        <f t="shared" si="1"/>
        <v>16</v>
      </c>
      <c r="B27" s="111" t="s">
        <v>89</v>
      </c>
      <c r="C27" s="112" t="s">
        <v>90</v>
      </c>
      <c r="D27" s="17">
        <v>18</v>
      </c>
      <c r="E27" s="18">
        <v>16.5</v>
      </c>
      <c r="F27" s="19">
        <f t="shared" si="2"/>
        <v>17.25</v>
      </c>
      <c r="G27" s="7"/>
      <c r="H27" s="43">
        <f t="shared" si="3"/>
      </c>
      <c r="I27" s="117">
        <f t="shared" si="0"/>
        <v>17.25</v>
      </c>
    </row>
    <row r="28" spans="1:9" ht="24" customHeight="1">
      <c r="A28" s="104">
        <f t="shared" si="1"/>
        <v>17</v>
      </c>
      <c r="B28" s="111" t="s">
        <v>91</v>
      </c>
      <c r="C28" s="112" t="s">
        <v>51</v>
      </c>
      <c r="D28" s="17">
        <v>18.5</v>
      </c>
      <c r="E28" s="18">
        <v>17.5</v>
      </c>
      <c r="F28" s="19">
        <f t="shared" si="2"/>
        <v>18</v>
      </c>
      <c r="G28" s="7"/>
      <c r="H28" s="43">
        <f t="shared" si="3"/>
      </c>
      <c r="I28" s="117">
        <f t="shared" si="0"/>
        <v>18</v>
      </c>
    </row>
    <row r="29" spans="1:9" ht="24" customHeight="1">
      <c r="A29" s="104">
        <f t="shared" si="1"/>
        <v>18</v>
      </c>
      <c r="B29" s="111" t="s">
        <v>92</v>
      </c>
      <c r="C29" s="112" t="s">
        <v>93</v>
      </c>
      <c r="D29" s="17">
        <v>18.5</v>
      </c>
      <c r="E29" s="18">
        <v>17</v>
      </c>
      <c r="F29" s="19">
        <f t="shared" si="2"/>
        <v>17.75</v>
      </c>
      <c r="G29" s="7"/>
      <c r="H29" s="43">
        <f t="shared" si="3"/>
      </c>
      <c r="I29" s="117">
        <f t="shared" si="0"/>
        <v>17.75</v>
      </c>
    </row>
    <row r="30" spans="1:9" ht="24" customHeight="1">
      <c r="A30" s="104">
        <f t="shared" si="1"/>
        <v>19</v>
      </c>
      <c r="B30" s="111" t="s">
        <v>94</v>
      </c>
      <c r="C30" s="112" t="s">
        <v>75</v>
      </c>
      <c r="D30" s="17">
        <v>14</v>
      </c>
      <c r="E30" s="18">
        <v>11.5</v>
      </c>
      <c r="F30" s="19">
        <f t="shared" si="2"/>
        <v>12.75</v>
      </c>
      <c r="G30" s="7"/>
      <c r="H30" s="43">
        <f t="shared" si="3"/>
      </c>
      <c r="I30" s="117">
        <f t="shared" si="0"/>
        <v>12.75</v>
      </c>
    </row>
    <row r="31" spans="1:9" ht="24" customHeight="1">
      <c r="A31" s="104">
        <f t="shared" si="1"/>
        <v>20</v>
      </c>
      <c r="B31" s="111" t="s">
        <v>95</v>
      </c>
      <c r="C31" s="112" t="s">
        <v>96</v>
      </c>
      <c r="D31" s="17">
        <v>16</v>
      </c>
      <c r="E31" s="18">
        <v>18</v>
      </c>
      <c r="F31" s="19">
        <f t="shared" si="2"/>
        <v>17</v>
      </c>
      <c r="G31" s="7"/>
      <c r="H31" s="43">
        <f t="shared" si="3"/>
      </c>
      <c r="I31" s="117">
        <f t="shared" si="0"/>
        <v>17</v>
      </c>
    </row>
    <row r="32" spans="1:9" ht="24" customHeight="1">
      <c r="A32" s="104">
        <f t="shared" si="1"/>
        <v>21</v>
      </c>
      <c r="B32" s="111" t="s">
        <v>97</v>
      </c>
      <c r="C32" s="112" t="s">
        <v>98</v>
      </c>
      <c r="D32" s="17">
        <v>15</v>
      </c>
      <c r="E32" s="18">
        <v>13.5</v>
      </c>
      <c r="F32" s="19">
        <f t="shared" si="2"/>
        <v>14.25</v>
      </c>
      <c r="G32" s="7"/>
      <c r="H32" s="43">
        <f t="shared" si="3"/>
      </c>
      <c r="I32" s="117">
        <f t="shared" si="0"/>
        <v>14.25</v>
      </c>
    </row>
    <row r="33" spans="1:9" ht="24" customHeight="1">
      <c r="A33" s="104">
        <f t="shared" si="1"/>
        <v>22</v>
      </c>
      <c r="B33" s="111" t="s">
        <v>99</v>
      </c>
      <c r="C33" s="112" t="s">
        <v>100</v>
      </c>
      <c r="D33" s="17">
        <v>15</v>
      </c>
      <c r="E33" s="18">
        <v>18</v>
      </c>
      <c r="F33" s="19">
        <f t="shared" si="2"/>
        <v>16.5</v>
      </c>
      <c r="G33" s="7"/>
      <c r="H33" s="43">
        <f t="shared" si="3"/>
      </c>
      <c r="I33" s="117">
        <f t="shared" si="0"/>
        <v>16.5</v>
      </c>
    </row>
    <row r="34" spans="1:9" ht="24" customHeight="1">
      <c r="A34" s="104">
        <f t="shared" si="1"/>
        <v>23</v>
      </c>
      <c r="B34" s="111" t="s">
        <v>101</v>
      </c>
      <c r="C34" s="112" t="s">
        <v>102</v>
      </c>
      <c r="D34" s="17">
        <v>16.5</v>
      </c>
      <c r="E34" s="18">
        <v>7</v>
      </c>
      <c r="F34" s="19">
        <f t="shared" si="2"/>
        <v>11.75</v>
      </c>
      <c r="G34" s="7"/>
      <c r="H34" s="43">
        <f t="shared" si="3"/>
      </c>
      <c r="I34" s="117">
        <f t="shared" si="0"/>
        <v>11.75</v>
      </c>
    </row>
    <row r="35" spans="1:9" ht="24" customHeight="1">
      <c r="A35" s="104">
        <f t="shared" si="1"/>
        <v>24</v>
      </c>
      <c r="B35" s="111" t="s">
        <v>53</v>
      </c>
      <c r="C35" s="112" t="s">
        <v>103</v>
      </c>
      <c r="D35" s="17">
        <v>16</v>
      </c>
      <c r="E35" s="18">
        <v>16</v>
      </c>
      <c r="F35" s="19">
        <f t="shared" si="2"/>
        <v>16</v>
      </c>
      <c r="G35" s="7"/>
      <c r="H35" s="43">
        <f t="shared" si="3"/>
      </c>
      <c r="I35" s="117">
        <f t="shared" si="0"/>
        <v>16</v>
      </c>
    </row>
    <row r="36" spans="1:9" ht="24" customHeight="1">
      <c r="A36" s="104">
        <f t="shared" si="1"/>
        <v>25</v>
      </c>
      <c r="B36" s="111" t="s">
        <v>104</v>
      </c>
      <c r="C36" s="112" t="s">
        <v>105</v>
      </c>
      <c r="D36" s="17">
        <v>18</v>
      </c>
      <c r="E36" s="18">
        <v>13</v>
      </c>
      <c r="F36" s="19">
        <f t="shared" si="2"/>
        <v>15.5</v>
      </c>
      <c r="G36" s="7"/>
      <c r="H36" s="43">
        <f t="shared" si="3"/>
      </c>
      <c r="I36" s="117">
        <f t="shared" si="0"/>
        <v>15.5</v>
      </c>
    </row>
    <row r="37" spans="1:9" ht="24" customHeight="1">
      <c r="A37" s="104">
        <f t="shared" si="1"/>
        <v>26</v>
      </c>
      <c r="B37" s="111" t="s">
        <v>106</v>
      </c>
      <c r="C37" s="112" t="s">
        <v>45</v>
      </c>
      <c r="D37" s="17">
        <v>17.5</v>
      </c>
      <c r="E37" s="18">
        <v>18.5</v>
      </c>
      <c r="F37" s="19">
        <f t="shared" si="2"/>
        <v>18</v>
      </c>
      <c r="G37" s="19"/>
      <c r="H37" s="43">
        <f t="shared" si="3"/>
      </c>
      <c r="I37" s="117">
        <f t="shared" si="0"/>
        <v>18</v>
      </c>
    </row>
    <row r="38" spans="1:9" ht="24" customHeight="1">
      <c r="A38" s="104">
        <f t="shared" si="1"/>
        <v>27</v>
      </c>
      <c r="B38" s="111" t="s">
        <v>107</v>
      </c>
      <c r="C38" s="112" t="s">
        <v>49</v>
      </c>
      <c r="D38" s="24">
        <v>17</v>
      </c>
      <c r="E38" s="25">
        <v>15.5</v>
      </c>
      <c r="F38" s="19">
        <f t="shared" si="2"/>
        <v>16.25</v>
      </c>
      <c r="G38" s="19"/>
      <c r="H38" s="43">
        <f t="shared" si="3"/>
      </c>
      <c r="I38" s="117">
        <f t="shared" si="0"/>
        <v>16.25</v>
      </c>
    </row>
    <row r="39" spans="1:9" ht="24" customHeight="1">
      <c r="A39" s="104">
        <f t="shared" si="1"/>
        <v>28</v>
      </c>
      <c r="B39" s="111" t="s">
        <v>108</v>
      </c>
      <c r="C39" s="112" t="s">
        <v>45</v>
      </c>
      <c r="D39" s="24">
        <v>13</v>
      </c>
      <c r="E39" s="25">
        <v>12</v>
      </c>
      <c r="F39" s="19">
        <f t="shared" si="2"/>
        <v>12.5</v>
      </c>
      <c r="G39" s="19"/>
      <c r="H39" s="43">
        <f t="shared" si="3"/>
      </c>
      <c r="I39" s="117">
        <f t="shared" si="0"/>
        <v>12.5</v>
      </c>
    </row>
    <row r="40" spans="1:9" ht="24" customHeight="1">
      <c r="A40" s="104">
        <f t="shared" si="1"/>
        <v>29</v>
      </c>
      <c r="B40" s="111" t="s">
        <v>109</v>
      </c>
      <c r="C40" s="112" t="s">
        <v>110</v>
      </c>
      <c r="D40" s="24">
        <v>18</v>
      </c>
      <c r="E40" s="25">
        <v>19</v>
      </c>
      <c r="F40" s="19">
        <f t="shared" si="2"/>
        <v>18.5</v>
      </c>
      <c r="G40" s="19"/>
      <c r="H40" s="43">
        <f t="shared" si="3"/>
      </c>
      <c r="I40" s="117">
        <f t="shared" si="0"/>
        <v>18.5</v>
      </c>
    </row>
    <row r="41" spans="1:9" ht="24" customHeight="1">
      <c r="A41" s="104">
        <f t="shared" si="1"/>
        <v>30</v>
      </c>
      <c r="B41" s="111" t="s">
        <v>111</v>
      </c>
      <c r="C41" s="112" t="s">
        <v>42</v>
      </c>
      <c r="D41" s="24">
        <v>14</v>
      </c>
      <c r="E41" s="25">
        <v>11</v>
      </c>
      <c r="F41" s="19">
        <f t="shared" si="2"/>
        <v>12.5</v>
      </c>
      <c r="G41" s="19"/>
      <c r="H41" s="43">
        <f t="shared" si="3"/>
      </c>
      <c r="I41" s="117">
        <f t="shared" si="0"/>
        <v>12.5</v>
      </c>
    </row>
    <row r="42" spans="1:9" ht="24" customHeight="1">
      <c r="A42" s="104">
        <f t="shared" si="1"/>
        <v>31</v>
      </c>
      <c r="B42" s="111" t="s">
        <v>112</v>
      </c>
      <c r="C42" s="112" t="s">
        <v>57</v>
      </c>
      <c r="D42" s="24">
        <v>16.5</v>
      </c>
      <c r="E42" s="25">
        <v>16.5</v>
      </c>
      <c r="F42" s="19">
        <f t="shared" si="2"/>
        <v>16.5</v>
      </c>
      <c r="G42" s="19"/>
      <c r="H42" s="43">
        <f t="shared" si="3"/>
      </c>
      <c r="I42" s="117">
        <f t="shared" si="0"/>
        <v>16.5</v>
      </c>
    </row>
    <row r="43" spans="1:9" ht="24" customHeight="1">
      <c r="A43" s="104">
        <f t="shared" si="1"/>
        <v>32</v>
      </c>
      <c r="B43" s="111" t="s">
        <v>113</v>
      </c>
      <c r="C43" s="112" t="s">
        <v>114</v>
      </c>
      <c r="D43" s="20">
        <v>15</v>
      </c>
      <c r="E43" s="19">
        <v>7</v>
      </c>
      <c r="F43" s="19">
        <f t="shared" si="2"/>
        <v>11</v>
      </c>
      <c r="G43" s="27"/>
      <c r="H43" s="43">
        <f t="shared" si="3"/>
      </c>
      <c r="I43" s="117">
        <f>IF(H43="",F43,IF(H43&gt;F43,H43,F43))</f>
        <v>11</v>
      </c>
    </row>
    <row r="44" spans="1:9" ht="24" customHeight="1" thickBot="1">
      <c r="A44" s="108">
        <f t="shared" si="1"/>
        <v>33</v>
      </c>
      <c r="B44" s="114" t="s">
        <v>115</v>
      </c>
      <c r="C44" s="115" t="s">
        <v>50</v>
      </c>
      <c r="D44" s="50">
        <v>16.5</v>
      </c>
      <c r="E44" s="44">
        <v>17</v>
      </c>
      <c r="F44" s="44">
        <f t="shared" si="2"/>
        <v>16.75</v>
      </c>
      <c r="G44" s="91"/>
      <c r="H44" s="45">
        <f t="shared" si="3"/>
      </c>
      <c r="I44" s="118">
        <f t="shared" si="0"/>
        <v>16.75</v>
      </c>
    </row>
    <row r="45" spans="1:9" ht="6" customHeight="1" thickBot="1">
      <c r="A45" s="5"/>
      <c r="B45" s="5"/>
      <c r="C45" s="9"/>
      <c r="D45" s="1"/>
      <c r="E45" s="1"/>
      <c r="F45" s="1"/>
      <c r="G45" s="6"/>
      <c r="H45" s="3"/>
      <c r="I45" s="1"/>
    </row>
    <row r="46" spans="1:9" ht="23.25" customHeight="1" thickBot="1">
      <c r="A46" s="5"/>
      <c r="B46" s="5"/>
      <c r="C46" s="156" t="s">
        <v>234</v>
      </c>
      <c r="D46" s="157"/>
      <c r="E46" s="157"/>
      <c r="F46" s="157"/>
      <c r="G46" s="157"/>
      <c r="H46" s="158"/>
      <c r="I46" s="1"/>
    </row>
    <row r="47" spans="1:9" ht="9" customHeight="1">
      <c r="A47" s="5"/>
      <c r="B47" s="5"/>
      <c r="C47" s="9"/>
      <c r="D47" s="1"/>
      <c r="E47" s="1"/>
      <c r="F47" s="1"/>
      <c r="G47" s="6"/>
      <c r="H47" s="3"/>
      <c r="I47" s="1"/>
    </row>
    <row r="48" spans="1:9" ht="19.5">
      <c r="A48" s="162" t="s">
        <v>2</v>
      </c>
      <c r="B48" s="162"/>
      <c r="C48" s="162"/>
      <c r="D48" s="162"/>
      <c r="E48" s="12"/>
      <c r="F48" s="12"/>
      <c r="G48" s="162" t="s">
        <v>15</v>
      </c>
      <c r="H48" s="162"/>
      <c r="I48" s="162"/>
    </row>
    <row r="49" spans="1:9" ht="19.5">
      <c r="A49" s="162" t="s">
        <v>3</v>
      </c>
      <c r="B49" s="162"/>
      <c r="C49" s="162"/>
      <c r="D49" s="162"/>
      <c r="E49" s="12"/>
      <c r="F49" s="12"/>
      <c r="G49" s="162" t="s">
        <v>4</v>
      </c>
      <c r="H49" s="162"/>
      <c r="I49" s="162"/>
    </row>
    <row r="50" ht="21.75" thickBot="1">
      <c r="C50" s="8"/>
    </row>
    <row r="51" spans="3:8" ht="25.5" thickBot="1">
      <c r="C51" s="163" t="s">
        <v>238</v>
      </c>
      <c r="D51" s="164"/>
      <c r="E51" s="164"/>
      <c r="F51" s="164"/>
      <c r="G51" s="164"/>
      <c r="H51" s="165"/>
    </row>
    <row r="52" ht="11.25" customHeight="1" thickBot="1"/>
    <row r="53" spans="4:9" ht="21" thickBot="1">
      <c r="D53" s="166" t="s">
        <v>35</v>
      </c>
      <c r="E53" s="167"/>
      <c r="F53" s="167"/>
      <c r="G53" s="168"/>
      <c r="I53" s="11"/>
    </row>
    <row r="54" spans="4:6" ht="14.25" customHeight="1" thickBot="1">
      <c r="D54" s="10"/>
      <c r="E54" s="10"/>
      <c r="F54" s="10"/>
    </row>
    <row r="55" spans="3:8" ht="21.75" thickBot="1">
      <c r="C55" s="156" t="s">
        <v>251</v>
      </c>
      <c r="D55" s="157"/>
      <c r="E55" s="157"/>
      <c r="F55" s="157"/>
      <c r="G55" s="157"/>
      <c r="H55" s="158"/>
    </row>
    <row r="56" spans="3:8" ht="21.75" thickBot="1">
      <c r="C56" s="34"/>
      <c r="D56" s="159" t="s">
        <v>24</v>
      </c>
      <c r="E56" s="160"/>
      <c r="F56" s="161"/>
      <c r="G56" s="34"/>
      <c r="H56" s="34"/>
    </row>
    <row r="57" ht="17.25" thickBot="1"/>
    <row r="58" spans="1:9" ht="62.25" thickBot="1">
      <c r="A58" s="103" t="s">
        <v>20</v>
      </c>
      <c r="B58" s="92" t="s">
        <v>37</v>
      </c>
      <c r="C58" s="30" t="s">
        <v>36</v>
      </c>
      <c r="D58" s="31" t="s">
        <v>5</v>
      </c>
      <c r="E58" s="31" t="s">
        <v>6</v>
      </c>
      <c r="F58" s="31" t="s">
        <v>31</v>
      </c>
      <c r="G58" s="31" t="s">
        <v>7</v>
      </c>
      <c r="H58" s="32" t="s">
        <v>32</v>
      </c>
      <c r="I58" s="33" t="s">
        <v>1</v>
      </c>
    </row>
    <row r="59" spans="1:9" ht="19.5">
      <c r="A59" s="96">
        <v>1</v>
      </c>
      <c r="B59" s="109" t="s">
        <v>39</v>
      </c>
      <c r="C59" s="110" t="s">
        <v>116</v>
      </c>
      <c r="D59" s="49">
        <v>17</v>
      </c>
      <c r="E59" s="14">
        <v>18</v>
      </c>
      <c r="F59" s="14">
        <f>(D59+E59)/2</f>
        <v>17.5</v>
      </c>
      <c r="G59" s="14"/>
      <c r="H59" s="36">
        <f>IF(G59="","",(D59+G59)/2)</f>
      </c>
      <c r="I59" s="37">
        <f aca="true" t="shared" si="4" ref="I59:I91">IF(H59="",F59,IF(H59&gt;F59,H59,F59))</f>
        <v>17.5</v>
      </c>
    </row>
    <row r="60" spans="1:9" ht="19.5">
      <c r="A60" s="97">
        <f>A59+1</f>
        <v>2</v>
      </c>
      <c r="B60" s="111" t="s">
        <v>117</v>
      </c>
      <c r="C60" s="112" t="s">
        <v>118</v>
      </c>
      <c r="D60" s="20">
        <v>16</v>
      </c>
      <c r="E60" s="19">
        <v>13.5</v>
      </c>
      <c r="F60" s="19">
        <f>(D60+E60)/2</f>
        <v>14.75</v>
      </c>
      <c r="G60" s="19"/>
      <c r="H60" s="119">
        <f>IF(G60="","",(D60+G60)/2)</f>
      </c>
      <c r="I60" s="13">
        <f t="shared" si="4"/>
        <v>14.75</v>
      </c>
    </row>
    <row r="61" spans="1:9" ht="19.5">
      <c r="A61" s="97">
        <f aca="true" t="shared" si="5" ref="A61:A91">A60+1</f>
        <v>3</v>
      </c>
      <c r="B61" s="111" t="s">
        <v>119</v>
      </c>
      <c r="C61" s="112" t="s">
        <v>120</v>
      </c>
      <c r="D61" s="20">
        <v>16</v>
      </c>
      <c r="E61" s="19">
        <v>7</v>
      </c>
      <c r="F61" s="19">
        <f aca="true" t="shared" si="6" ref="F61:F91">(D61+E61)/2</f>
        <v>11.5</v>
      </c>
      <c r="G61" s="19"/>
      <c r="H61" s="119">
        <f aca="true" t="shared" si="7" ref="H61:H91">IF(G61="","",(D61+G61)/2)</f>
      </c>
      <c r="I61" s="13">
        <f t="shared" si="4"/>
        <v>11.5</v>
      </c>
    </row>
    <row r="62" spans="1:9" ht="19.5">
      <c r="A62" s="98">
        <f t="shared" si="5"/>
        <v>4</v>
      </c>
      <c r="B62" s="111" t="s">
        <v>121</v>
      </c>
      <c r="C62" s="112" t="s">
        <v>122</v>
      </c>
      <c r="D62" s="20">
        <v>17</v>
      </c>
      <c r="E62" s="19">
        <v>10</v>
      </c>
      <c r="F62" s="19">
        <f t="shared" si="6"/>
        <v>13.5</v>
      </c>
      <c r="G62" s="19"/>
      <c r="H62" s="119">
        <f t="shared" si="7"/>
      </c>
      <c r="I62" s="13">
        <f t="shared" si="4"/>
        <v>13.5</v>
      </c>
    </row>
    <row r="63" spans="1:9" ht="19.5">
      <c r="A63" s="99">
        <f t="shared" si="5"/>
        <v>5</v>
      </c>
      <c r="B63" s="111" t="s">
        <v>123</v>
      </c>
      <c r="C63" s="112" t="s">
        <v>124</v>
      </c>
      <c r="D63" s="20">
        <v>16.5</v>
      </c>
      <c r="E63" s="19">
        <v>15</v>
      </c>
      <c r="F63" s="19">
        <f t="shared" si="6"/>
        <v>15.75</v>
      </c>
      <c r="G63" s="19"/>
      <c r="H63" s="119">
        <f t="shared" si="7"/>
      </c>
      <c r="I63" s="13">
        <f t="shared" si="4"/>
        <v>15.75</v>
      </c>
    </row>
    <row r="64" spans="1:9" ht="19.5">
      <c r="A64" s="97">
        <f t="shared" si="5"/>
        <v>6</v>
      </c>
      <c r="B64" s="111" t="s">
        <v>125</v>
      </c>
      <c r="C64" s="112" t="s">
        <v>126</v>
      </c>
      <c r="D64" s="20">
        <v>14</v>
      </c>
      <c r="E64" s="19">
        <v>7</v>
      </c>
      <c r="F64" s="19">
        <f t="shared" si="6"/>
        <v>10.5</v>
      </c>
      <c r="G64" s="19"/>
      <c r="H64" s="119">
        <f t="shared" si="7"/>
      </c>
      <c r="I64" s="13">
        <f t="shared" si="4"/>
        <v>10.5</v>
      </c>
    </row>
    <row r="65" spans="1:9" ht="19.5">
      <c r="A65" s="98">
        <f t="shared" si="5"/>
        <v>7</v>
      </c>
      <c r="B65" s="111" t="s">
        <v>127</v>
      </c>
      <c r="C65" s="112" t="s">
        <v>128</v>
      </c>
      <c r="D65" s="20">
        <v>16</v>
      </c>
      <c r="E65" s="19">
        <v>14</v>
      </c>
      <c r="F65" s="19">
        <f t="shared" si="6"/>
        <v>15</v>
      </c>
      <c r="G65" s="19"/>
      <c r="H65" s="119">
        <f t="shared" si="7"/>
      </c>
      <c r="I65" s="13">
        <f t="shared" si="4"/>
        <v>15</v>
      </c>
    </row>
    <row r="66" spans="1:9" ht="19.5">
      <c r="A66" s="99">
        <f t="shared" si="5"/>
        <v>8</v>
      </c>
      <c r="B66" s="111" t="s">
        <v>129</v>
      </c>
      <c r="C66" s="112" t="s">
        <v>130</v>
      </c>
      <c r="D66" s="20">
        <v>17.5</v>
      </c>
      <c r="E66" s="19">
        <v>10</v>
      </c>
      <c r="F66" s="19">
        <f t="shared" si="6"/>
        <v>13.75</v>
      </c>
      <c r="G66" s="19"/>
      <c r="H66" s="119">
        <f t="shared" si="7"/>
      </c>
      <c r="I66" s="13">
        <f t="shared" si="4"/>
        <v>13.75</v>
      </c>
    </row>
    <row r="67" spans="1:9" ht="19.5">
      <c r="A67" s="97">
        <f t="shared" si="5"/>
        <v>9</v>
      </c>
      <c r="B67" s="111" t="s">
        <v>131</v>
      </c>
      <c r="C67" s="112" t="s">
        <v>132</v>
      </c>
      <c r="D67" s="20">
        <v>18</v>
      </c>
      <c r="E67" s="19">
        <v>16.5</v>
      </c>
      <c r="F67" s="19">
        <f t="shared" si="6"/>
        <v>17.25</v>
      </c>
      <c r="G67" s="19"/>
      <c r="H67" s="119">
        <f t="shared" si="7"/>
      </c>
      <c r="I67" s="13">
        <f t="shared" si="4"/>
        <v>17.25</v>
      </c>
    </row>
    <row r="68" spans="1:9" ht="19.5">
      <c r="A68" s="97">
        <f t="shared" si="5"/>
        <v>10</v>
      </c>
      <c r="B68" s="111" t="s">
        <v>133</v>
      </c>
      <c r="C68" s="112" t="s">
        <v>134</v>
      </c>
      <c r="D68" s="20">
        <v>18.5</v>
      </c>
      <c r="E68" s="19">
        <v>16</v>
      </c>
      <c r="F68" s="19">
        <f t="shared" si="6"/>
        <v>17.25</v>
      </c>
      <c r="G68" s="19"/>
      <c r="H68" s="119">
        <f t="shared" si="7"/>
      </c>
      <c r="I68" s="13">
        <f t="shared" si="4"/>
        <v>17.25</v>
      </c>
    </row>
    <row r="69" spans="1:9" ht="19.5">
      <c r="A69" s="97">
        <f t="shared" si="5"/>
        <v>11</v>
      </c>
      <c r="B69" s="111" t="s">
        <v>135</v>
      </c>
      <c r="C69" s="112" t="s">
        <v>136</v>
      </c>
      <c r="D69" s="20">
        <v>17.5</v>
      </c>
      <c r="E69" s="19">
        <v>17.5</v>
      </c>
      <c r="F69" s="19">
        <f t="shared" si="6"/>
        <v>17.5</v>
      </c>
      <c r="G69" s="19"/>
      <c r="H69" s="119">
        <f t="shared" si="7"/>
      </c>
      <c r="I69" s="13">
        <f t="shared" si="4"/>
        <v>17.5</v>
      </c>
    </row>
    <row r="70" spans="1:9" ht="19.5">
      <c r="A70" s="97">
        <f t="shared" si="5"/>
        <v>12</v>
      </c>
      <c r="B70" s="111" t="s">
        <v>137</v>
      </c>
      <c r="C70" s="112" t="s">
        <v>138</v>
      </c>
      <c r="D70" s="20">
        <v>13</v>
      </c>
      <c r="E70" s="19">
        <v>9</v>
      </c>
      <c r="F70" s="19">
        <f t="shared" si="6"/>
        <v>11</v>
      </c>
      <c r="G70" s="19"/>
      <c r="H70" s="119">
        <f t="shared" si="7"/>
      </c>
      <c r="I70" s="13">
        <f t="shared" si="4"/>
        <v>11</v>
      </c>
    </row>
    <row r="71" spans="1:9" ht="19.5">
      <c r="A71" s="97">
        <f t="shared" si="5"/>
        <v>13</v>
      </c>
      <c r="B71" s="111" t="s">
        <v>139</v>
      </c>
      <c r="C71" s="112" t="s">
        <v>140</v>
      </c>
      <c r="D71" s="20">
        <v>18</v>
      </c>
      <c r="E71" s="19">
        <v>15</v>
      </c>
      <c r="F71" s="19">
        <f t="shared" si="6"/>
        <v>16.5</v>
      </c>
      <c r="G71" s="19"/>
      <c r="H71" s="119">
        <f t="shared" si="7"/>
      </c>
      <c r="I71" s="13">
        <f t="shared" si="4"/>
        <v>16.5</v>
      </c>
    </row>
    <row r="72" spans="1:9" ht="19.5">
      <c r="A72" s="97">
        <f t="shared" si="5"/>
        <v>14</v>
      </c>
      <c r="B72" s="111" t="s">
        <v>141</v>
      </c>
      <c r="C72" s="112" t="s">
        <v>47</v>
      </c>
      <c r="D72" s="20">
        <v>18.5</v>
      </c>
      <c r="E72" s="19">
        <v>18</v>
      </c>
      <c r="F72" s="19">
        <f t="shared" si="6"/>
        <v>18.25</v>
      </c>
      <c r="G72" s="19"/>
      <c r="H72" s="119">
        <f t="shared" si="7"/>
      </c>
      <c r="I72" s="13">
        <f t="shared" si="4"/>
        <v>18.25</v>
      </c>
    </row>
    <row r="73" spans="1:9" ht="19.5">
      <c r="A73" s="97">
        <f t="shared" si="5"/>
        <v>15</v>
      </c>
      <c r="B73" s="111" t="s">
        <v>142</v>
      </c>
      <c r="C73" s="112" t="s">
        <v>44</v>
      </c>
      <c r="D73" s="20">
        <v>18</v>
      </c>
      <c r="E73" s="19">
        <v>13.5</v>
      </c>
      <c r="F73" s="19">
        <f t="shared" si="6"/>
        <v>15.75</v>
      </c>
      <c r="G73" s="19"/>
      <c r="H73" s="119">
        <f t="shared" si="7"/>
      </c>
      <c r="I73" s="13">
        <f t="shared" si="4"/>
        <v>15.75</v>
      </c>
    </row>
    <row r="74" spans="1:9" ht="19.5">
      <c r="A74" s="97">
        <f t="shared" si="5"/>
        <v>16</v>
      </c>
      <c r="B74" s="111" t="s">
        <v>143</v>
      </c>
      <c r="C74" s="112" t="s">
        <v>64</v>
      </c>
      <c r="D74" s="20">
        <v>15.5</v>
      </c>
      <c r="E74" s="19">
        <v>5</v>
      </c>
      <c r="F74" s="19">
        <f t="shared" si="6"/>
        <v>10.25</v>
      </c>
      <c r="G74" s="19"/>
      <c r="H74" s="119">
        <f t="shared" si="7"/>
      </c>
      <c r="I74" s="13">
        <f t="shared" si="4"/>
        <v>10.25</v>
      </c>
    </row>
    <row r="75" spans="1:9" ht="19.5">
      <c r="A75" s="97">
        <f t="shared" si="5"/>
        <v>17</v>
      </c>
      <c r="B75" s="111" t="s">
        <v>144</v>
      </c>
      <c r="C75" s="112" t="s">
        <v>145</v>
      </c>
      <c r="D75" s="20">
        <v>16.5</v>
      </c>
      <c r="E75" s="19">
        <v>16</v>
      </c>
      <c r="F75" s="19">
        <f t="shared" si="6"/>
        <v>16.25</v>
      </c>
      <c r="G75" s="19"/>
      <c r="H75" s="119">
        <f t="shared" si="7"/>
      </c>
      <c r="I75" s="13">
        <f t="shared" si="4"/>
        <v>16.25</v>
      </c>
    </row>
    <row r="76" spans="1:9" ht="19.5">
      <c r="A76" s="97">
        <f t="shared" si="5"/>
        <v>18</v>
      </c>
      <c r="B76" s="111" t="s">
        <v>46</v>
      </c>
      <c r="C76" s="112" t="s">
        <v>103</v>
      </c>
      <c r="D76" s="20">
        <v>17.5</v>
      </c>
      <c r="E76" s="19">
        <v>16</v>
      </c>
      <c r="F76" s="19">
        <f t="shared" si="6"/>
        <v>16.75</v>
      </c>
      <c r="G76" s="19"/>
      <c r="H76" s="119">
        <f t="shared" si="7"/>
      </c>
      <c r="I76" s="13">
        <f t="shared" si="4"/>
        <v>16.75</v>
      </c>
    </row>
    <row r="77" spans="1:9" ht="19.5">
      <c r="A77" s="97">
        <f t="shared" si="5"/>
        <v>19</v>
      </c>
      <c r="B77" s="111" t="s">
        <v>146</v>
      </c>
      <c r="C77" s="112" t="s">
        <v>147</v>
      </c>
      <c r="D77" s="20">
        <v>16</v>
      </c>
      <c r="E77" s="19">
        <v>12</v>
      </c>
      <c r="F77" s="19">
        <f t="shared" si="6"/>
        <v>14</v>
      </c>
      <c r="G77" s="19"/>
      <c r="H77" s="119">
        <f t="shared" si="7"/>
      </c>
      <c r="I77" s="13">
        <f t="shared" si="4"/>
        <v>14</v>
      </c>
    </row>
    <row r="78" spans="1:9" ht="19.5">
      <c r="A78" s="97">
        <f t="shared" si="5"/>
        <v>20</v>
      </c>
      <c r="B78" s="111" t="s">
        <v>148</v>
      </c>
      <c r="C78" s="112" t="s">
        <v>149</v>
      </c>
      <c r="D78" s="20" t="s">
        <v>272</v>
      </c>
      <c r="E78" s="19" t="s">
        <v>272</v>
      </c>
      <c r="F78" s="19" t="e">
        <f t="shared" si="6"/>
        <v>#VALUE!</v>
      </c>
      <c r="G78" s="19"/>
      <c r="H78" s="119">
        <f t="shared" si="7"/>
      </c>
      <c r="I78" s="13" t="e">
        <f t="shared" si="4"/>
        <v>#VALUE!</v>
      </c>
    </row>
    <row r="79" spans="1:9" ht="19.5">
      <c r="A79" s="97">
        <f t="shared" si="5"/>
        <v>21</v>
      </c>
      <c r="B79" s="111" t="s">
        <v>150</v>
      </c>
      <c r="C79" s="112" t="s">
        <v>151</v>
      </c>
      <c r="D79" s="20">
        <v>16</v>
      </c>
      <c r="E79" s="19">
        <v>12.5</v>
      </c>
      <c r="F79" s="19">
        <f t="shared" si="6"/>
        <v>14.25</v>
      </c>
      <c r="G79" s="7"/>
      <c r="H79" s="119">
        <f t="shared" si="7"/>
      </c>
      <c r="I79" s="13">
        <f t="shared" si="4"/>
        <v>14.25</v>
      </c>
    </row>
    <row r="80" spans="1:9" ht="19.5">
      <c r="A80" s="97">
        <f t="shared" si="5"/>
        <v>22</v>
      </c>
      <c r="B80" s="111" t="s">
        <v>152</v>
      </c>
      <c r="C80" s="112" t="s">
        <v>153</v>
      </c>
      <c r="D80" s="20">
        <v>15</v>
      </c>
      <c r="E80" s="19">
        <v>18</v>
      </c>
      <c r="F80" s="19">
        <f t="shared" si="6"/>
        <v>16.5</v>
      </c>
      <c r="G80" s="7"/>
      <c r="H80" s="119">
        <f t="shared" si="7"/>
      </c>
      <c r="I80" s="13">
        <f t="shared" si="4"/>
        <v>16.5</v>
      </c>
    </row>
    <row r="81" spans="1:9" ht="19.5">
      <c r="A81" s="97">
        <f t="shared" si="5"/>
        <v>23</v>
      </c>
      <c r="B81" s="111" t="s">
        <v>154</v>
      </c>
      <c r="C81" s="112" t="s">
        <v>155</v>
      </c>
      <c r="D81" s="20">
        <v>15.5</v>
      </c>
      <c r="E81" s="19">
        <v>16.5</v>
      </c>
      <c r="F81" s="19">
        <f t="shared" si="6"/>
        <v>16</v>
      </c>
      <c r="G81" s="7"/>
      <c r="H81" s="119">
        <f t="shared" si="7"/>
      </c>
      <c r="I81" s="13">
        <f t="shared" si="4"/>
        <v>16</v>
      </c>
    </row>
    <row r="82" spans="1:9" ht="19.5">
      <c r="A82" s="97">
        <f t="shared" si="5"/>
        <v>24</v>
      </c>
      <c r="B82" s="111" t="s">
        <v>156</v>
      </c>
      <c r="C82" s="112" t="s">
        <v>157</v>
      </c>
      <c r="D82" s="20">
        <v>16.5</v>
      </c>
      <c r="E82" s="19">
        <v>10</v>
      </c>
      <c r="F82" s="19">
        <f t="shared" si="6"/>
        <v>13.25</v>
      </c>
      <c r="G82" s="7"/>
      <c r="H82" s="119">
        <f t="shared" si="7"/>
      </c>
      <c r="I82" s="13">
        <f t="shared" si="4"/>
        <v>13.25</v>
      </c>
    </row>
    <row r="83" spans="1:9" ht="19.5">
      <c r="A83" s="97">
        <f t="shared" si="5"/>
        <v>25</v>
      </c>
      <c r="B83" s="111" t="s">
        <v>158</v>
      </c>
      <c r="C83" s="112" t="s">
        <v>159</v>
      </c>
      <c r="D83" s="20">
        <v>16</v>
      </c>
      <c r="E83" s="19">
        <v>13.5</v>
      </c>
      <c r="F83" s="19">
        <f t="shared" si="6"/>
        <v>14.75</v>
      </c>
      <c r="G83" s="7"/>
      <c r="H83" s="119">
        <f t="shared" si="7"/>
      </c>
      <c r="I83" s="13">
        <f t="shared" si="4"/>
        <v>14.75</v>
      </c>
    </row>
    <row r="84" spans="1:9" ht="19.5">
      <c r="A84" s="97">
        <f t="shared" si="5"/>
        <v>26</v>
      </c>
      <c r="B84" s="111" t="s">
        <v>160</v>
      </c>
      <c r="C84" s="112" t="s">
        <v>161</v>
      </c>
      <c r="D84" s="20">
        <v>16.5</v>
      </c>
      <c r="E84" s="19">
        <v>13</v>
      </c>
      <c r="F84" s="19">
        <f t="shared" si="6"/>
        <v>14.75</v>
      </c>
      <c r="G84" s="7"/>
      <c r="H84" s="119">
        <f t="shared" si="7"/>
      </c>
      <c r="I84" s="13">
        <f t="shared" si="4"/>
        <v>14.75</v>
      </c>
    </row>
    <row r="85" spans="1:9" ht="19.5">
      <c r="A85" s="100">
        <f t="shared" si="5"/>
        <v>27</v>
      </c>
      <c r="B85" s="111" t="s">
        <v>162</v>
      </c>
      <c r="C85" s="112" t="s">
        <v>41</v>
      </c>
      <c r="D85" s="20">
        <v>14.5</v>
      </c>
      <c r="E85" s="19">
        <v>13</v>
      </c>
      <c r="F85" s="19">
        <f t="shared" si="6"/>
        <v>13.75</v>
      </c>
      <c r="G85" s="7"/>
      <c r="H85" s="119">
        <f t="shared" si="7"/>
      </c>
      <c r="I85" s="13">
        <f t="shared" si="4"/>
        <v>13.75</v>
      </c>
    </row>
    <row r="86" spans="1:9" ht="19.5">
      <c r="A86" s="100">
        <f t="shared" si="5"/>
        <v>28</v>
      </c>
      <c r="B86" s="111" t="s">
        <v>163</v>
      </c>
      <c r="C86" s="112" t="s">
        <v>164</v>
      </c>
      <c r="D86" s="20">
        <v>14</v>
      </c>
      <c r="E86" s="26">
        <v>13.5</v>
      </c>
      <c r="F86" s="19">
        <f t="shared" si="6"/>
        <v>13.75</v>
      </c>
      <c r="G86" s="7"/>
      <c r="H86" s="119">
        <f t="shared" si="7"/>
      </c>
      <c r="I86" s="13">
        <f t="shared" si="4"/>
        <v>13.75</v>
      </c>
    </row>
    <row r="87" spans="1:9" ht="19.5">
      <c r="A87" s="100">
        <f t="shared" si="5"/>
        <v>29</v>
      </c>
      <c r="B87" s="111" t="s">
        <v>165</v>
      </c>
      <c r="C87" s="112" t="s">
        <v>166</v>
      </c>
      <c r="D87" s="20">
        <v>16.5</v>
      </c>
      <c r="E87" s="26">
        <v>13.5</v>
      </c>
      <c r="F87" s="19">
        <f t="shared" si="6"/>
        <v>15</v>
      </c>
      <c r="G87" s="7"/>
      <c r="H87" s="119">
        <f t="shared" si="7"/>
      </c>
      <c r="I87" s="13">
        <f t="shared" si="4"/>
        <v>15</v>
      </c>
    </row>
    <row r="88" spans="1:9" ht="19.5">
      <c r="A88" s="100">
        <f t="shared" si="5"/>
        <v>30</v>
      </c>
      <c r="B88" s="111" t="s">
        <v>167</v>
      </c>
      <c r="C88" s="112" t="s">
        <v>168</v>
      </c>
      <c r="D88" s="20">
        <v>16.5</v>
      </c>
      <c r="E88" s="25">
        <v>6</v>
      </c>
      <c r="F88" s="19">
        <f t="shared" si="6"/>
        <v>11.25</v>
      </c>
      <c r="G88" s="7"/>
      <c r="H88" s="119">
        <f t="shared" si="7"/>
      </c>
      <c r="I88" s="13">
        <f t="shared" si="4"/>
        <v>11.25</v>
      </c>
    </row>
    <row r="89" spans="1:9" ht="19.5">
      <c r="A89" s="100">
        <f t="shared" si="5"/>
        <v>31</v>
      </c>
      <c r="B89" s="111" t="s">
        <v>169</v>
      </c>
      <c r="C89" s="112" t="s">
        <v>170</v>
      </c>
      <c r="D89" s="20">
        <v>12</v>
      </c>
      <c r="E89" s="19"/>
      <c r="F89" s="19">
        <f t="shared" si="6"/>
        <v>6</v>
      </c>
      <c r="G89" s="7"/>
      <c r="H89" s="119">
        <f t="shared" si="7"/>
      </c>
      <c r="I89" s="13">
        <f t="shared" si="4"/>
        <v>6</v>
      </c>
    </row>
    <row r="90" spans="1:9" ht="19.5">
      <c r="A90" s="101">
        <f t="shared" si="5"/>
        <v>32</v>
      </c>
      <c r="B90" s="111" t="s">
        <v>171</v>
      </c>
      <c r="C90" s="112" t="s">
        <v>59</v>
      </c>
      <c r="D90" s="20">
        <v>16</v>
      </c>
      <c r="E90" s="26">
        <v>13.5</v>
      </c>
      <c r="F90" s="19">
        <f t="shared" si="6"/>
        <v>14.75</v>
      </c>
      <c r="G90" s="26"/>
      <c r="H90" s="119">
        <f t="shared" si="7"/>
      </c>
      <c r="I90" s="13">
        <f t="shared" si="4"/>
        <v>14.75</v>
      </c>
    </row>
    <row r="91" spans="1:9" ht="20.25" thickBot="1">
      <c r="A91" s="102">
        <f t="shared" si="5"/>
        <v>33</v>
      </c>
      <c r="B91" s="114" t="s">
        <v>172</v>
      </c>
      <c r="C91" s="115" t="s">
        <v>173</v>
      </c>
      <c r="D91" s="50">
        <v>14</v>
      </c>
      <c r="E91" s="44">
        <v>16</v>
      </c>
      <c r="F91" s="44">
        <f t="shared" si="6"/>
        <v>15</v>
      </c>
      <c r="G91" s="44"/>
      <c r="H91" s="120">
        <f t="shared" si="7"/>
      </c>
      <c r="I91" s="40">
        <f t="shared" si="4"/>
        <v>15</v>
      </c>
    </row>
    <row r="92" spans="1:9" ht="21" thickBot="1">
      <c r="A92" s="5"/>
      <c r="B92" s="5"/>
      <c r="C92" s="9"/>
      <c r="D92" s="1"/>
      <c r="E92" s="1"/>
      <c r="F92" s="1"/>
      <c r="G92" s="6"/>
      <c r="H92" s="3"/>
      <c r="I92" s="1"/>
    </row>
    <row r="93" spans="1:9" ht="22.5" thickBot="1">
      <c r="A93" s="5"/>
      <c r="B93" s="5"/>
      <c r="C93" s="156" t="s">
        <v>234</v>
      </c>
      <c r="D93" s="157"/>
      <c r="E93" s="157"/>
      <c r="F93" s="157"/>
      <c r="G93" s="157"/>
      <c r="H93" s="158"/>
      <c r="I93" s="1"/>
    </row>
    <row r="94" spans="1:9" ht="19.5">
      <c r="A94" s="162" t="s">
        <v>2</v>
      </c>
      <c r="B94" s="162"/>
      <c r="C94" s="162"/>
      <c r="D94" s="162"/>
      <c r="E94" s="12"/>
      <c r="F94" s="12"/>
      <c r="G94" s="162" t="s">
        <v>15</v>
      </c>
      <c r="H94" s="162"/>
      <c r="I94" s="162"/>
    </row>
    <row r="95" spans="1:9" ht="19.5">
      <c r="A95" s="162" t="s">
        <v>3</v>
      </c>
      <c r="B95" s="162"/>
      <c r="C95" s="162"/>
      <c r="D95" s="162"/>
      <c r="E95" s="12"/>
      <c r="F95" s="12"/>
      <c r="G95" s="162" t="s">
        <v>4</v>
      </c>
      <c r="H95" s="162"/>
      <c r="I95" s="162"/>
    </row>
    <row r="96" ht="21.75" thickBot="1">
      <c r="C96" s="8"/>
    </row>
    <row r="97" spans="3:8" ht="25.5" thickBot="1">
      <c r="C97" s="163" t="s">
        <v>238</v>
      </c>
      <c r="D97" s="164"/>
      <c r="E97" s="164"/>
      <c r="F97" s="164"/>
      <c r="G97" s="164"/>
      <c r="H97" s="165"/>
    </row>
    <row r="98" ht="13.5" customHeight="1" thickBot="1"/>
    <row r="99" spans="4:9" ht="21" thickBot="1">
      <c r="D99" s="166" t="s">
        <v>35</v>
      </c>
      <c r="E99" s="167"/>
      <c r="F99" s="167"/>
      <c r="G99" s="168"/>
      <c r="I99" s="11"/>
    </row>
    <row r="100" spans="4:6" ht="12.75" customHeight="1" thickBot="1">
      <c r="D100" s="10"/>
      <c r="E100" s="10"/>
      <c r="F100" s="10"/>
    </row>
    <row r="101" spans="3:8" ht="21.75" thickBot="1">
      <c r="C101" s="156" t="s">
        <v>251</v>
      </c>
      <c r="D101" s="157"/>
      <c r="E101" s="157"/>
      <c r="F101" s="157"/>
      <c r="G101" s="157"/>
      <c r="H101" s="158"/>
    </row>
    <row r="102" spans="3:8" ht="21.75" thickBot="1">
      <c r="C102" s="34"/>
      <c r="D102" s="159" t="s">
        <v>38</v>
      </c>
      <c r="E102" s="160"/>
      <c r="F102" s="161"/>
      <c r="G102" s="34"/>
      <c r="H102" s="34"/>
    </row>
    <row r="103" ht="13.5" customHeight="1" thickBot="1"/>
    <row r="104" spans="1:9" ht="62.25" thickBot="1">
      <c r="A104" s="103" t="s">
        <v>20</v>
      </c>
      <c r="B104" s="92" t="s">
        <v>37</v>
      </c>
      <c r="C104" s="30" t="s">
        <v>36</v>
      </c>
      <c r="D104" s="31" t="s">
        <v>5</v>
      </c>
      <c r="E104" s="31" t="s">
        <v>6</v>
      </c>
      <c r="F104" s="31" t="s">
        <v>31</v>
      </c>
      <c r="G104" s="31" t="s">
        <v>7</v>
      </c>
      <c r="H104" s="32" t="s">
        <v>32</v>
      </c>
      <c r="I104" s="33" t="s">
        <v>1</v>
      </c>
    </row>
    <row r="105" spans="1:9" ht="23.25" customHeight="1">
      <c r="A105" s="96">
        <v>1</v>
      </c>
      <c r="B105" s="126" t="s">
        <v>174</v>
      </c>
      <c r="C105" s="127" t="s">
        <v>175</v>
      </c>
      <c r="D105" s="93" t="s">
        <v>272</v>
      </c>
      <c r="E105" s="14" t="s">
        <v>272</v>
      </c>
      <c r="F105" s="14" t="e">
        <f>(D105+E105)/2</f>
        <v>#VALUE!</v>
      </c>
      <c r="G105" s="14"/>
      <c r="H105" s="36">
        <f>IF(G105="","",(D105+G105)/2)</f>
      </c>
      <c r="I105" s="37" t="e">
        <f aca="true" t="shared" si="8" ref="I105:I137">IF(H105="",F105,IF(H105&gt;F105,H105,F105))</f>
        <v>#VALUE!</v>
      </c>
    </row>
    <row r="106" spans="1:9" ht="19.5">
      <c r="A106" s="97">
        <f>A105+1</f>
        <v>2</v>
      </c>
      <c r="B106" s="111" t="s">
        <v>176</v>
      </c>
      <c r="C106" s="112" t="s">
        <v>177</v>
      </c>
      <c r="D106" s="94">
        <v>17</v>
      </c>
      <c r="E106" s="19">
        <v>11.5</v>
      </c>
      <c r="F106" s="19">
        <f>(D106+E106)/2</f>
        <v>14.25</v>
      </c>
      <c r="G106" s="19"/>
      <c r="H106" s="119">
        <f>IF(G106="","",(D106+G106)/2)</f>
      </c>
      <c r="I106" s="13">
        <f t="shared" si="8"/>
        <v>14.25</v>
      </c>
    </row>
    <row r="107" spans="1:9" ht="19.5">
      <c r="A107" s="97">
        <f aca="true" t="shared" si="9" ref="A107:A137">A106+1</f>
        <v>3</v>
      </c>
      <c r="B107" s="111" t="s">
        <v>178</v>
      </c>
      <c r="C107" s="112" t="s">
        <v>179</v>
      </c>
      <c r="D107" s="94">
        <v>17</v>
      </c>
      <c r="E107" s="19">
        <v>11.5</v>
      </c>
      <c r="F107" s="19">
        <f aca="true" t="shared" si="10" ref="F107:F136">(D107+E107)/2</f>
        <v>14.25</v>
      </c>
      <c r="G107" s="19"/>
      <c r="H107" s="119">
        <f aca="true" t="shared" si="11" ref="H107:H136">IF(G107="","",(D107+G107)/2)</f>
      </c>
      <c r="I107" s="13">
        <f t="shared" si="8"/>
        <v>14.25</v>
      </c>
    </row>
    <row r="108" spans="1:9" ht="19.5">
      <c r="A108" s="98">
        <f t="shared" si="9"/>
        <v>4</v>
      </c>
      <c r="B108" s="111" t="s">
        <v>180</v>
      </c>
      <c r="C108" s="112" t="s">
        <v>181</v>
      </c>
      <c r="D108" s="94">
        <v>16</v>
      </c>
      <c r="E108" s="19">
        <v>14.5</v>
      </c>
      <c r="F108" s="19">
        <f t="shared" si="10"/>
        <v>15.25</v>
      </c>
      <c r="G108" s="19"/>
      <c r="H108" s="119">
        <f t="shared" si="11"/>
      </c>
      <c r="I108" s="13">
        <f t="shared" si="8"/>
        <v>15.25</v>
      </c>
    </row>
    <row r="109" spans="1:9" ht="19.5">
      <c r="A109" s="99">
        <f t="shared" si="9"/>
        <v>5</v>
      </c>
      <c r="B109" s="111" t="s">
        <v>182</v>
      </c>
      <c r="C109" s="112" t="s">
        <v>183</v>
      </c>
      <c r="D109" s="94">
        <v>14</v>
      </c>
      <c r="E109" s="19">
        <v>14.5</v>
      </c>
      <c r="F109" s="19">
        <f t="shared" si="10"/>
        <v>14.25</v>
      </c>
      <c r="G109" s="19"/>
      <c r="H109" s="119">
        <f t="shared" si="11"/>
      </c>
      <c r="I109" s="13">
        <f t="shared" si="8"/>
        <v>14.25</v>
      </c>
    </row>
    <row r="110" spans="1:9" ht="19.5">
      <c r="A110" s="97">
        <f t="shared" si="9"/>
        <v>6</v>
      </c>
      <c r="B110" s="111" t="s">
        <v>184</v>
      </c>
      <c r="C110" s="112" t="s">
        <v>185</v>
      </c>
      <c r="D110" s="94">
        <v>18</v>
      </c>
      <c r="E110" s="19">
        <v>17</v>
      </c>
      <c r="F110" s="19">
        <f t="shared" si="10"/>
        <v>17.5</v>
      </c>
      <c r="G110" s="19"/>
      <c r="H110" s="119">
        <f t="shared" si="11"/>
      </c>
      <c r="I110" s="13">
        <f t="shared" si="8"/>
        <v>17.5</v>
      </c>
    </row>
    <row r="111" spans="1:9" ht="19.5">
      <c r="A111" s="98">
        <f t="shared" si="9"/>
        <v>7</v>
      </c>
      <c r="B111" s="111" t="s">
        <v>186</v>
      </c>
      <c r="C111" s="112" t="s">
        <v>187</v>
      </c>
      <c r="D111" s="94">
        <v>14</v>
      </c>
      <c r="E111" s="19">
        <v>16.5</v>
      </c>
      <c r="F111" s="19">
        <f t="shared" si="10"/>
        <v>15.25</v>
      </c>
      <c r="G111" s="19"/>
      <c r="H111" s="119">
        <f t="shared" si="11"/>
      </c>
      <c r="I111" s="13">
        <f t="shared" si="8"/>
        <v>15.25</v>
      </c>
    </row>
    <row r="112" spans="1:9" ht="19.5">
      <c r="A112" s="99">
        <f t="shared" si="9"/>
        <v>8</v>
      </c>
      <c r="B112" s="111" t="s">
        <v>188</v>
      </c>
      <c r="C112" s="112" t="s">
        <v>189</v>
      </c>
      <c r="D112" s="94" t="s">
        <v>272</v>
      </c>
      <c r="E112" s="19" t="s">
        <v>272</v>
      </c>
      <c r="F112" s="19" t="e">
        <f t="shared" si="10"/>
        <v>#VALUE!</v>
      </c>
      <c r="G112" s="19"/>
      <c r="H112" s="119">
        <f t="shared" si="11"/>
      </c>
      <c r="I112" s="13" t="e">
        <f t="shared" si="8"/>
        <v>#VALUE!</v>
      </c>
    </row>
    <row r="113" spans="1:9" ht="19.5">
      <c r="A113" s="97">
        <f t="shared" si="9"/>
        <v>9</v>
      </c>
      <c r="B113" s="111" t="s">
        <v>190</v>
      </c>
      <c r="C113" s="112" t="s">
        <v>55</v>
      </c>
      <c r="D113" s="94">
        <v>15</v>
      </c>
      <c r="E113" s="19">
        <v>13</v>
      </c>
      <c r="F113" s="19">
        <f t="shared" si="10"/>
        <v>14</v>
      </c>
      <c r="G113" s="19"/>
      <c r="H113" s="119">
        <f t="shared" si="11"/>
      </c>
      <c r="I113" s="13">
        <f t="shared" si="8"/>
        <v>14</v>
      </c>
    </row>
    <row r="114" spans="1:9" ht="19.5">
      <c r="A114" s="97">
        <f t="shared" si="9"/>
        <v>10</v>
      </c>
      <c r="B114" s="111" t="s">
        <v>191</v>
      </c>
      <c r="C114" s="112" t="s">
        <v>192</v>
      </c>
      <c r="D114" s="94" t="s">
        <v>272</v>
      </c>
      <c r="E114" s="19" t="s">
        <v>272</v>
      </c>
      <c r="F114" s="19" t="e">
        <f t="shared" si="10"/>
        <v>#VALUE!</v>
      </c>
      <c r="G114" s="19"/>
      <c r="H114" s="119">
        <f t="shared" si="11"/>
      </c>
      <c r="I114" s="13" t="e">
        <f t="shared" si="8"/>
        <v>#VALUE!</v>
      </c>
    </row>
    <row r="115" spans="1:9" ht="19.5">
      <c r="A115" s="97">
        <f t="shared" si="9"/>
        <v>11</v>
      </c>
      <c r="B115" s="111" t="s">
        <v>193</v>
      </c>
      <c r="C115" s="112" t="s">
        <v>194</v>
      </c>
      <c r="D115" s="94">
        <v>17.5</v>
      </c>
      <c r="E115" s="19">
        <v>14.5</v>
      </c>
      <c r="F115" s="19">
        <f t="shared" si="10"/>
        <v>16</v>
      </c>
      <c r="G115" s="19"/>
      <c r="H115" s="119">
        <f t="shared" si="11"/>
      </c>
      <c r="I115" s="13">
        <f t="shared" si="8"/>
        <v>16</v>
      </c>
    </row>
    <row r="116" spans="1:9" ht="18.75">
      <c r="A116" s="97">
        <f t="shared" si="9"/>
        <v>12</v>
      </c>
      <c r="B116" s="113" t="s">
        <v>195</v>
      </c>
      <c r="C116" s="128" t="s">
        <v>40</v>
      </c>
      <c r="D116" s="94"/>
      <c r="E116" s="19">
        <v>8</v>
      </c>
      <c r="F116" s="19">
        <f t="shared" si="10"/>
        <v>4</v>
      </c>
      <c r="G116" s="19"/>
      <c r="H116" s="119">
        <f t="shared" si="11"/>
      </c>
      <c r="I116" s="13">
        <f t="shared" si="8"/>
        <v>4</v>
      </c>
    </row>
    <row r="117" spans="1:9" ht="19.5">
      <c r="A117" s="97">
        <f t="shared" si="9"/>
        <v>13</v>
      </c>
      <c r="B117" s="111" t="s">
        <v>196</v>
      </c>
      <c r="C117" s="112" t="s">
        <v>197</v>
      </c>
      <c r="D117" s="94">
        <v>17</v>
      </c>
      <c r="E117" s="19">
        <v>16</v>
      </c>
      <c r="F117" s="19">
        <f t="shared" si="10"/>
        <v>16.5</v>
      </c>
      <c r="G117" s="19"/>
      <c r="H117" s="119">
        <f t="shared" si="11"/>
      </c>
      <c r="I117" s="13">
        <f t="shared" si="8"/>
        <v>16.5</v>
      </c>
    </row>
    <row r="118" spans="1:9" ht="19.5">
      <c r="A118" s="97">
        <f t="shared" si="9"/>
        <v>14</v>
      </c>
      <c r="B118" s="111" t="s">
        <v>198</v>
      </c>
      <c r="C118" s="112" t="s">
        <v>199</v>
      </c>
      <c r="D118" s="94">
        <v>17</v>
      </c>
      <c r="E118" s="19">
        <v>12</v>
      </c>
      <c r="F118" s="19">
        <f t="shared" si="10"/>
        <v>14.5</v>
      </c>
      <c r="G118" s="19"/>
      <c r="H118" s="119">
        <f t="shared" si="11"/>
      </c>
      <c r="I118" s="13">
        <f t="shared" si="8"/>
        <v>14.5</v>
      </c>
    </row>
    <row r="119" spans="1:9" ht="19.5">
      <c r="A119" s="97">
        <f t="shared" si="9"/>
        <v>15</v>
      </c>
      <c r="B119" s="111" t="s">
        <v>200</v>
      </c>
      <c r="C119" s="112" t="s">
        <v>201</v>
      </c>
      <c r="D119" s="94">
        <v>17</v>
      </c>
      <c r="E119" s="19">
        <v>10.5</v>
      </c>
      <c r="F119" s="19">
        <f t="shared" si="10"/>
        <v>13.75</v>
      </c>
      <c r="G119" s="19"/>
      <c r="H119" s="119">
        <f t="shared" si="11"/>
      </c>
      <c r="I119" s="13">
        <f t="shared" si="8"/>
        <v>13.75</v>
      </c>
    </row>
    <row r="120" spans="1:9" ht="19.5">
      <c r="A120" s="97">
        <f t="shared" si="9"/>
        <v>16</v>
      </c>
      <c r="B120" s="111" t="s">
        <v>161</v>
      </c>
      <c r="C120" s="112" t="s">
        <v>202</v>
      </c>
      <c r="D120" s="94">
        <v>17.5</v>
      </c>
      <c r="E120" s="19">
        <v>13.5</v>
      </c>
      <c r="F120" s="19">
        <f t="shared" si="10"/>
        <v>15.5</v>
      </c>
      <c r="G120" s="19"/>
      <c r="H120" s="119">
        <f t="shared" si="11"/>
      </c>
      <c r="I120" s="13">
        <f t="shared" si="8"/>
        <v>15.5</v>
      </c>
    </row>
    <row r="121" spans="1:9" ht="19.5">
      <c r="A121" s="97">
        <f t="shared" si="9"/>
        <v>17</v>
      </c>
      <c r="B121" s="111" t="s">
        <v>203</v>
      </c>
      <c r="C121" s="112" t="s">
        <v>204</v>
      </c>
      <c r="D121" s="94">
        <v>16</v>
      </c>
      <c r="E121" s="19">
        <v>19.5</v>
      </c>
      <c r="F121" s="19">
        <f t="shared" si="10"/>
        <v>17.75</v>
      </c>
      <c r="G121" s="19"/>
      <c r="H121" s="119">
        <f t="shared" si="11"/>
      </c>
      <c r="I121" s="13">
        <f t="shared" si="8"/>
        <v>17.75</v>
      </c>
    </row>
    <row r="122" spans="1:9" ht="19.5">
      <c r="A122" s="97">
        <f t="shared" si="9"/>
        <v>18</v>
      </c>
      <c r="B122" s="111" t="s">
        <v>205</v>
      </c>
      <c r="C122" s="112" t="s">
        <v>206</v>
      </c>
      <c r="D122" s="94">
        <v>17.5</v>
      </c>
      <c r="E122" s="19">
        <v>8</v>
      </c>
      <c r="F122" s="19">
        <f t="shared" si="10"/>
        <v>12.75</v>
      </c>
      <c r="G122" s="19"/>
      <c r="H122" s="119">
        <f t="shared" si="11"/>
      </c>
      <c r="I122" s="13">
        <f t="shared" si="8"/>
        <v>12.75</v>
      </c>
    </row>
    <row r="123" spans="1:9" ht="19.5">
      <c r="A123" s="97">
        <f t="shared" si="9"/>
        <v>19</v>
      </c>
      <c r="B123" s="111" t="s">
        <v>207</v>
      </c>
      <c r="C123" s="112" t="s">
        <v>49</v>
      </c>
      <c r="D123" s="94">
        <v>17</v>
      </c>
      <c r="E123" s="19">
        <v>13.5</v>
      </c>
      <c r="F123" s="19">
        <f t="shared" si="10"/>
        <v>15.25</v>
      </c>
      <c r="G123" s="19"/>
      <c r="H123" s="119">
        <f t="shared" si="11"/>
      </c>
      <c r="I123" s="13">
        <f t="shared" si="8"/>
        <v>15.25</v>
      </c>
    </row>
    <row r="124" spans="1:9" ht="19.5">
      <c r="A124" s="97">
        <f t="shared" si="9"/>
        <v>20</v>
      </c>
      <c r="B124" s="111" t="s">
        <v>208</v>
      </c>
      <c r="C124" s="112" t="s">
        <v>209</v>
      </c>
      <c r="D124" s="94">
        <v>13.5</v>
      </c>
      <c r="E124" s="19">
        <v>10</v>
      </c>
      <c r="F124" s="19">
        <f t="shared" si="10"/>
        <v>11.75</v>
      </c>
      <c r="G124" s="19"/>
      <c r="H124" s="119">
        <f t="shared" si="11"/>
      </c>
      <c r="I124" s="13">
        <f t="shared" si="8"/>
        <v>11.75</v>
      </c>
    </row>
    <row r="125" spans="1:9" ht="19.5">
      <c r="A125" s="97">
        <f t="shared" si="9"/>
        <v>21</v>
      </c>
      <c r="B125" s="111" t="s">
        <v>210</v>
      </c>
      <c r="C125" s="112" t="s">
        <v>44</v>
      </c>
      <c r="D125" s="94">
        <v>12</v>
      </c>
      <c r="E125" s="19">
        <v>15</v>
      </c>
      <c r="F125" s="19">
        <f t="shared" si="10"/>
        <v>13.5</v>
      </c>
      <c r="G125" s="7"/>
      <c r="H125" s="119">
        <f t="shared" si="11"/>
      </c>
      <c r="I125" s="13">
        <f t="shared" si="8"/>
        <v>13.5</v>
      </c>
    </row>
    <row r="126" spans="1:9" ht="19.5">
      <c r="A126" s="97">
        <f t="shared" si="9"/>
        <v>22</v>
      </c>
      <c r="B126" s="111" t="s">
        <v>211</v>
      </c>
      <c r="C126" s="112" t="s">
        <v>212</v>
      </c>
      <c r="D126" s="94">
        <v>17</v>
      </c>
      <c r="E126" s="19">
        <v>17</v>
      </c>
      <c r="F126" s="19">
        <f t="shared" si="10"/>
        <v>17</v>
      </c>
      <c r="G126" s="7"/>
      <c r="H126" s="119">
        <f t="shared" si="11"/>
      </c>
      <c r="I126" s="13">
        <f t="shared" si="8"/>
        <v>17</v>
      </c>
    </row>
    <row r="127" spans="1:9" ht="19.5">
      <c r="A127" s="97">
        <f t="shared" si="9"/>
        <v>23</v>
      </c>
      <c r="B127" s="111" t="s">
        <v>213</v>
      </c>
      <c r="C127" s="112" t="s">
        <v>45</v>
      </c>
      <c r="D127" s="94">
        <v>13</v>
      </c>
      <c r="E127" s="19">
        <v>16.5</v>
      </c>
      <c r="F127" s="19">
        <f t="shared" si="10"/>
        <v>14.75</v>
      </c>
      <c r="G127" s="7"/>
      <c r="H127" s="119">
        <f t="shared" si="11"/>
      </c>
      <c r="I127" s="13">
        <f t="shared" si="8"/>
        <v>14.75</v>
      </c>
    </row>
    <row r="128" spans="1:9" ht="19.5">
      <c r="A128" s="97">
        <f t="shared" si="9"/>
        <v>24</v>
      </c>
      <c r="B128" s="111" t="s">
        <v>214</v>
      </c>
      <c r="C128" s="112" t="s">
        <v>215</v>
      </c>
      <c r="D128" s="94">
        <v>11</v>
      </c>
      <c r="E128" s="19">
        <v>17</v>
      </c>
      <c r="F128" s="19">
        <f t="shared" si="10"/>
        <v>14</v>
      </c>
      <c r="G128" s="7"/>
      <c r="H128" s="119">
        <f t="shared" si="11"/>
      </c>
      <c r="I128" s="13">
        <f t="shared" si="8"/>
        <v>14</v>
      </c>
    </row>
    <row r="129" spans="1:9" ht="19.5">
      <c r="A129" s="97">
        <f t="shared" si="9"/>
        <v>25</v>
      </c>
      <c r="B129" s="111" t="s">
        <v>216</v>
      </c>
      <c r="C129" s="112" t="s">
        <v>217</v>
      </c>
      <c r="D129" s="94">
        <v>17.5</v>
      </c>
      <c r="E129" s="19">
        <v>14</v>
      </c>
      <c r="F129" s="19">
        <f t="shared" si="10"/>
        <v>15.75</v>
      </c>
      <c r="G129" s="7"/>
      <c r="H129" s="119">
        <f t="shared" si="11"/>
      </c>
      <c r="I129" s="13">
        <f t="shared" si="8"/>
        <v>15.75</v>
      </c>
    </row>
    <row r="130" spans="1:9" ht="19.5">
      <c r="A130" s="97">
        <f t="shared" si="9"/>
        <v>26</v>
      </c>
      <c r="B130" s="111" t="s">
        <v>218</v>
      </c>
      <c r="C130" s="112" t="s">
        <v>59</v>
      </c>
      <c r="D130" s="94">
        <v>12</v>
      </c>
      <c r="E130" s="19">
        <v>7.5</v>
      </c>
      <c r="F130" s="19">
        <f t="shared" si="10"/>
        <v>9.75</v>
      </c>
      <c r="G130" s="7"/>
      <c r="H130" s="119">
        <f t="shared" si="11"/>
      </c>
      <c r="I130" s="13">
        <f t="shared" si="8"/>
        <v>9.75</v>
      </c>
    </row>
    <row r="131" spans="1:9" ht="19.5">
      <c r="A131" s="100">
        <f t="shared" si="9"/>
        <v>27</v>
      </c>
      <c r="B131" s="111" t="s">
        <v>107</v>
      </c>
      <c r="C131" s="112" t="s">
        <v>219</v>
      </c>
      <c r="D131" s="94">
        <v>12.5</v>
      </c>
      <c r="E131" s="19">
        <v>12.5</v>
      </c>
      <c r="F131" s="19">
        <f t="shared" si="10"/>
        <v>12.5</v>
      </c>
      <c r="G131" s="7"/>
      <c r="H131" s="119">
        <f t="shared" si="11"/>
      </c>
      <c r="I131" s="13">
        <f t="shared" si="8"/>
        <v>12.5</v>
      </c>
    </row>
    <row r="132" spans="1:9" ht="19.5">
      <c r="A132" s="100">
        <f t="shared" si="9"/>
        <v>28</v>
      </c>
      <c r="B132" s="111" t="s">
        <v>220</v>
      </c>
      <c r="C132" s="112" t="s">
        <v>221</v>
      </c>
      <c r="D132" s="94" t="s">
        <v>272</v>
      </c>
      <c r="E132" s="26" t="s">
        <v>272</v>
      </c>
      <c r="F132" s="19" t="e">
        <f t="shared" si="10"/>
        <v>#VALUE!</v>
      </c>
      <c r="G132" s="7"/>
      <c r="H132" s="119">
        <f t="shared" si="11"/>
      </c>
      <c r="I132" s="13" t="e">
        <f t="shared" si="8"/>
        <v>#VALUE!</v>
      </c>
    </row>
    <row r="133" spans="1:9" ht="19.5">
      <c r="A133" s="100">
        <f t="shared" si="9"/>
        <v>29</v>
      </c>
      <c r="B133" s="111" t="s">
        <v>222</v>
      </c>
      <c r="C133" s="112" t="s">
        <v>223</v>
      </c>
      <c r="D133" s="94">
        <v>16</v>
      </c>
      <c r="E133" s="26">
        <v>18</v>
      </c>
      <c r="F133" s="19">
        <f t="shared" si="10"/>
        <v>17</v>
      </c>
      <c r="G133" s="7"/>
      <c r="H133" s="119">
        <f t="shared" si="11"/>
      </c>
      <c r="I133" s="13">
        <f t="shared" si="8"/>
        <v>17</v>
      </c>
    </row>
    <row r="134" spans="1:9" ht="19.5">
      <c r="A134" s="100">
        <f t="shared" si="9"/>
        <v>30</v>
      </c>
      <c r="B134" s="111" t="s">
        <v>60</v>
      </c>
      <c r="C134" s="112" t="s">
        <v>224</v>
      </c>
      <c r="D134" s="94">
        <v>11</v>
      </c>
      <c r="E134" s="25"/>
      <c r="F134" s="19">
        <f t="shared" si="10"/>
        <v>5.5</v>
      </c>
      <c r="G134" s="7"/>
      <c r="H134" s="119">
        <f t="shared" si="11"/>
      </c>
      <c r="I134" s="13">
        <f t="shared" si="8"/>
        <v>5.5</v>
      </c>
    </row>
    <row r="135" spans="1:9" ht="19.5">
      <c r="A135" s="100">
        <f t="shared" si="9"/>
        <v>31</v>
      </c>
      <c r="B135" s="111" t="s">
        <v>225</v>
      </c>
      <c r="C135" s="112" t="s">
        <v>226</v>
      </c>
      <c r="D135" s="94">
        <v>13</v>
      </c>
      <c r="E135" s="19">
        <v>10</v>
      </c>
      <c r="F135" s="19">
        <f t="shared" si="10"/>
        <v>11.5</v>
      </c>
      <c r="G135" s="7"/>
      <c r="H135" s="119">
        <f t="shared" si="11"/>
      </c>
      <c r="I135" s="13">
        <f t="shared" si="8"/>
        <v>11.5</v>
      </c>
    </row>
    <row r="136" spans="1:9" ht="19.5">
      <c r="A136" s="101">
        <f t="shared" si="9"/>
        <v>32</v>
      </c>
      <c r="B136" s="111" t="s">
        <v>227</v>
      </c>
      <c r="C136" s="112" t="s">
        <v>228</v>
      </c>
      <c r="D136" s="94">
        <v>17</v>
      </c>
      <c r="E136" s="26">
        <v>18</v>
      </c>
      <c r="F136" s="19">
        <f t="shared" si="10"/>
        <v>17.5</v>
      </c>
      <c r="G136" s="26"/>
      <c r="H136" s="119">
        <f t="shared" si="11"/>
      </c>
      <c r="I136" s="13">
        <f t="shared" si="8"/>
        <v>17.5</v>
      </c>
    </row>
    <row r="137" spans="1:9" ht="19.5" thickBot="1">
      <c r="A137" s="102">
        <f t="shared" si="9"/>
        <v>33</v>
      </c>
      <c r="B137" s="129"/>
      <c r="C137" s="130"/>
      <c r="D137" s="95"/>
      <c r="E137" s="44"/>
      <c r="F137" s="38">
        <f>(D137+E137)/2</f>
        <v>0</v>
      </c>
      <c r="G137" s="44"/>
      <c r="H137" s="39">
        <f>IF(G137="","",(D137+G137)/2)</f>
      </c>
      <c r="I137" s="40">
        <f t="shared" si="8"/>
        <v>0</v>
      </c>
    </row>
    <row r="138" spans="1:9" ht="21" thickBot="1">
      <c r="A138" s="5"/>
      <c r="B138" s="5"/>
      <c r="C138" s="9"/>
      <c r="D138" s="1"/>
      <c r="E138" s="1"/>
      <c r="F138" s="1"/>
      <c r="G138" s="6"/>
      <c r="H138" s="3"/>
      <c r="I138" s="1"/>
    </row>
    <row r="139" spans="1:9" ht="22.5" thickBot="1">
      <c r="A139" s="5"/>
      <c r="B139" s="5"/>
      <c r="C139" s="156" t="s">
        <v>234</v>
      </c>
      <c r="D139" s="157"/>
      <c r="E139" s="157"/>
      <c r="F139" s="157"/>
      <c r="G139" s="157"/>
      <c r="H139" s="158"/>
      <c r="I139" s="1"/>
    </row>
    <row r="140" spans="1:9" ht="20.25">
      <c r="A140" s="5"/>
      <c r="B140" s="5"/>
      <c r="C140" s="9"/>
      <c r="D140" s="1"/>
      <c r="E140" s="1"/>
      <c r="F140" s="1"/>
      <c r="G140" s="6"/>
      <c r="H140" s="3"/>
      <c r="I140" s="1"/>
    </row>
  </sheetData>
  <sheetProtection/>
  <mergeCells count="27">
    <mergeCell ref="C139:H139"/>
    <mergeCell ref="A95:D95"/>
    <mergeCell ref="G95:I95"/>
    <mergeCell ref="C97:H97"/>
    <mergeCell ref="D99:G99"/>
    <mergeCell ref="C101:H101"/>
    <mergeCell ref="D102:F102"/>
    <mergeCell ref="C51:H51"/>
    <mergeCell ref="D53:G53"/>
    <mergeCell ref="C55:H55"/>
    <mergeCell ref="D56:F56"/>
    <mergeCell ref="C93:H93"/>
    <mergeCell ref="A94:D94"/>
    <mergeCell ref="G94:I94"/>
    <mergeCell ref="C8:H8"/>
    <mergeCell ref="D9:F9"/>
    <mergeCell ref="C46:H46"/>
    <mergeCell ref="A48:D48"/>
    <mergeCell ref="G48:I48"/>
    <mergeCell ref="A49:D49"/>
    <mergeCell ref="G49:I49"/>
    <mergeCell ref="A1:D1"/>
    <mergeCell ref="G1:I1"/>
    <mergeCell ref="A2:D2"/>
    <mergeCell ref="G2:I2"/>
    <mergeCell ref="C4:H4"/>
    <mergeCell ref="D6:G6"/>
  </mergeCells>
  <printOptions horizontalCentered="1"/>
  <pageMargins left="0.1968503937007874" right="0.1968503937007874" top="0.5118110236220472" bottom="0.4330708661417323" header="0.1968503937007874" footer="0.4330708661417323"/>
  <pageSetup horizontalDpi="600" verticalDpi="600" orientation="portrait" paperSize="9" scale="70" r:id="rId1"/>
  <headerFooter alignWithMargins="0">
    <oddHeader>&amp;L&amp;"Comic Sans MS,Gras"&amp;12
&amp;C&amp;"Comic Sans MS,Gras"&amp;12        &amp;R&amp;"Comic Sans MS,Gras"&amp;12
</oddHeader>
  </headerFooter>
  <rowBreaks count="2" manualBreakCount="2">
    <brk id="47" max="9" man="1"/>
    <brk id="93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178"/>
  <sheetViews>
    <sheetView rightToLeft="1" tabSelected="1" zoomScale="99" zoomScaleNormal="99" zoomScalePageLayoutView="0" workbookViewId="0" topLeftCell="A157">
      <selection activeCell="H158" sqref="B158:H161"/>
    </sheetView>
  </sheetViews>
  <sheetFormatPr defaultColWidth="11.421875" defaultRowHeight="12.75"/>
  <cols>
    <col min="1" max="1" width="5.421875" style="0" customWidth="1"/>
    <col min="2" max="2" width="15.8515625" style="0" customWidth="1"/>
    <col min="3" max="3" width="15.57421875" style="0" customWidth="1"/>
    <col min="4" max="4" width="7.8515625" style="23" customWidth="1"/>
    <col min="5" max="5" width="6.00390625" style="23" customWidth="1"/>
    <col min="6" max="6" width="6.7109375" style="23" customWidth="1"/>
    <col min="7" max="7" width="5.140625" style="23" customWidth="1"/>
    <col min="8" max="8" width="6.57421875" style="23" customWidth="1"/>
    <col min="9" max="9" width="4.8515625" style="23" customWidth="1"/>
    <col min="10" max="10" width="7.140625" style="23" customWidth="1"/>
    <col min="11" max="12" width="6.28125" style="23" customWidth="1"/>
    <col min="13" max="13" width="6.421875" style="23" customWidth="1"/>
    <col min="14" max="14" width="5.00390625" style="23" customWidth="1"/>
    <col min="15" max="15" width="6.28125" style="23" customWidth="1"/>
    <col min="16" max="16" width="4.57421875" style="23" customWidth="1"/>
    <col min="17" max="17" width="7.140625" style="23" customWidth="1"/>
    <col min="18" max="18" width="6.28125" style="23" customWidth="1"/>
    <col min="19" max="19" width="5.57421875" style="23" customWidth="1"/>
    <col min="20" max="20" width="8.421875" style="23" customWidth="1"/>
    <col min="21" max="21" width="5.8515625" style="23" customWidth="1"/>
    <col min="22" max="23" width="6.140625" style="23" customWidth="1"/>
    <col min="24" max="24" width="4.421875" style="23" customWidth="1"/>
    <col min="25" max="25" width="8.421875" style="23" customWidth="1"/>
    <col min="26" max="26" width="5.7109375" style="23" customWidth="1"/>
    <col min="27" max="28" width="6.140625" style="23" customWidth="1"/>
    <col min="29" max="29" width="4.421875" style="23" customWidth="1"/>
    <col min="30" max="30" width="8.421875" style="23" customWidth="1"/>
    <col min="31" max="31" width="8.7109375" style="23" customWidth="1"/>
    <col min="32" max="32" width="11.421875" style="23" customWidth="1"/>
  </cols>
  <sheetData>
    <row r="1" spans="3:26" ht="18.75" thickBot="1">
      <c r="C1" s="232" t="s">
        <v>16</v>
      </c>
      <c r="D1" s="232"/>
      <c r="E1" s="232"/>
      <c r="T1" s="235" t="s">
        <v>65</v>
      </c>
      <c r="U1" s="236"/>
      <c r="V1" s="236"/>
      <c r="W1" s="236"/>
      <c r="X1" s="236"/>
      <c r="Y1" s="236"/>
      <c r="Z1" s="237"/>
    </row>
    <row r="2" spans="3:5" ht="15.75">
      <c r="C2" s="125" t="s">
        <v>19</v>
      </c>
      <c r="D2" s="125"/>
      <c r="E2" s="61"/>
    </row>
    <row r="3" spans="3:5" ht="15.75">
      <c r="C3" s="21" t="s">
        <v>17</v>
      </c>
      <c r="D3" s="62"/>
      <c r="E3" s="61"/>
    </row>
    <row r="4" spans="3:5" ht="32.25" customHeight="1" thickBot="1">
      <c r="C4" s="22" t="s">
        <v>18</v>
      </c>
      <c r="D4" s="63"/>
      <c r="E4" s="63"/>
    </row>
    <row r="5" spans="1:29" ht="21" thickBot="1">
      <c r="A5" s="15"/>
      <c r="B5" s="15"/>
      <c r="C5" s="215"/>
      <c r="D5" s="215"/>
      <c r="E5" s="215"/>
      <c r="F5" s="215"/>
      <c r="G5" s="215"/>
      <c r="H5" s="57"/>
      <c r="I5" s="57"/>
      <c r="J5" s="57"/>
      <c r="K5" s="57"/>
      <c r="L5" s="216" t="s">
        <v>231</v>
      </c>
      <c r="M5" s="217"/>
      <c r="N5" s="217"/>
      <c r="O5" s="217"/>
      <c r="P5" s="217"/>
      <c r="Q5" s="217"/>
      <c r="R5" s="217"/>
      <c r="S5" s="217"/>
      <c r="T5" s="217"/>
      <c r="U5" s="218"/>
      <c r="V5" s="57"/>
      <c r="W5" s="57"/>
      <c r="X5" s="57"/>
      <c r="Y5" s="57"/>
      <c r="Z5" s="57"/>
      <c r="AA5" s="57"/>
      <c r="AB5" s="57"/>
      <c r="AC5" s="57"/>
    </row>
    <row r="6" spans="1:29" ht="20.25" thickBot="1">
      <c r="A6" s="15"/>
      <c r="B6" s="15"/>
      <c r="C6" s="16"/>
      <c r="D6" s="64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71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</row>
    <row r="7" spans="1:29" ht="21" thickBot="1">
      <c r="A7" s="15"/>
      <c r="B7" s="15"/>
      <c r="C7" s="16"/>
      <c r="D7" s="216" t="s">
        <v>252</v>
      </c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8"/>
      <c r="X7" s="57"/>
      <c r="Y7" s="67"/>
      <c r="Z7" s="68"/>
      <c r="AC7" s="57"/>
    </row>
    <row r="8" spans="1:29" ht="21" thickBot="1">
      <c r="A8" s="15"/>
      <c r="B8" s="15"/>
      <c r="C8" s="16"/>
      <c r="D8" s="41"/>
      <c r="E8" s="41"/>
      <c r="F8" s="41"/>
      <c r="G8" s="41"/>
      <c r="H8" s="41"/>
      <c r="I8" s="41"/>
      <c r="J8" s="41"/>
      <c r="K8" s="41"/>
      <c r="L8" s="41" t="s">
        <v>25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57"/>
      <c r="Y8" s="41"/>
      <c r="Z8" s="41"/>
      <c r="AA8" s="41"/>
      <c r="AB8" s="41"/>
      <c r="AC8" s="57"/>
    </row>
    <row r="9" spans="1:31" ht="16.5" customHeight="1" thickBot="1">
      <c r="A9" s="219" t="s">
        <v>0</v>
      </c>
      <c r="B9" s="219" t="s">
        <v>62</v>
      </c>
      <c r="C9" s="219" t="s">
        <v>61</v>
      </c>
      <c r="D9" s="222" t="s">
        <v>26</v>
      </c>
      <c r="E9" s="223"/>
      <c r="F9" s="223"/>
      <c r="G9" s="223"/>
      <c r="H9" s="223"/>
      <c r="I9" s="223"/>
      <c r="J9" s="224" t="s">
        <v>8</v>
      </c>
      <c r="K9" s="224" t="s">
        <v>9</v>
      </c>
      <c r="L9" s="227" t="s">
        <v>10</v>
      </c>
      <c r="M9" s="228" t="s">
        <v>27</v>
      </c>
      <c r="N9" s="222"/>
      <c r="O9" s="222"/>
      <c r="P9" s="222"/>
      <c r="Q9" s="200" t="s">
        <v>8</v>
      </c>
      <c r="R9" s="233" t="s">
        <v>11</v>
      </c>
      <c r="S9" s="224" t="s">
        <v>10</v>
      </c>
      <c r="T9" s="196" t="s">
        <v>29</v>
      </c>
      <c r="U9" s="197"/>
      <c r="V9" s="196"/>
      <c r="W9" s="197"/>
      <c r="X9" s="214"/>
      <c r="Y9" s="196" t="s">
        <v>30</v>
      </c>
      <c r="Z9" s="197"/>
      <c r="AA9" s="196"/>
      <c r="AB9" s="197"/>
      <c r="AC9" s="197"/>
      <c r="AD9" s="198" t="s">
        <v>262</v>
      </c>
      <c r="AE9" s="204" t="s">
        <v>263</v>
      </c>
    </row>
    <row r="10" spans="1:31" ht="76.5" customHeight="1" thickBot="1">
      <c r="A10" s="220"/>
      <c r="B10" s="220"/>
      <c r="C10" s="220"/>
      <c r="D10" s="207" t="s">
        <v>254</v>
      </c>
      <c r="E10" s="208"/>
      <c r="F10" s="209" t="s">
        <v>255</v>
      </c>
      <c r="G10" s="209"/>
      <c r="H10" s="209" t="s">
        <v>256</v>
      </c>
      <c r="I10" s="199"/>
      <c r="J10" s="225"/>
      <c r="K10" s="226"/>
      <c r="L10" s="226"/>
      <c r="M10" s="210" t="s">
        <v>257</v>
      </c>
      <c r="N10" s="211"/>
      <c r="O10" s="212" t="s">
        <v>258</v>
      </c>
      <c r="P10" s="213"/>
      <c r="Q10" s="200"/>
      <c r="R10" s="234"/>
      <c r="S10" s="226"/>
      <c r="T10" s="201" t="s">
        <v>261</v>
      </c>
      <c r="U10" s="201"/>
      <c r="V10" s="58" t="s">
        <v>8</v>
      </c>
      <c r="W10" s="200" t="s">
        <v>11</v>
      </c>
      <c r="X10" s="200" t="s">
        <v>10</v>
      </c>
      <c r="Y10" s="201" t="s">
        <v>260</v>
      </c>
      <c r="Z10" s="201"/>
      <c r="AA10" s="58" t="s">
        <v>8</v>
      </c>
      <c r="AB10" s="200" t="s">
        <v>11</v>
      </c>
      <c r="AC10" s="202" t="s">
        <v>10</v>
      </c>
      <c r="AD10" s="199"/>
      <c r="AE10" s="205"/>
    </row>
    <row r="11" spans="1:31" ht="26.25" thickBot="1">
      <c r="A11" s="220"/>
      <c r="B11" s="221"/>
      <c r="C11" s="221"/>
      <c r="D11" s="65">
        <v>6</v>
      </c>
      <c r="E11" s="59" t="s">
        <v>12</v>
      </c>
      <c r="F11" s="59">
        <v>6</v>
      </c>
      <c r="G11" s="59" t="s">
        <v>12</v>
      </c>
      <c r="H11" s="59">
        <v>6</v>
      </c>
      <c r="I11" s="59" t="s">
        <v>12</v>
      </c>
      <c r="J11" s="69">
        <v>18</v>
      </c>
      <c r="K11" s="226"/>
      <c r="L11" s="226"/>
      <c r="M11" s="59">
        <v>5</v>
      </c>
      <c r="N11" s="59" t="s">
        <v>12</v>
      </c>
      <c r="O11" s="59">
        <v>4</v>
      </c>
      <c r="P11" s="59" t="s">
        <v>12</v>
      </c>
      <c r="Q11" s="72">
        <v>9</v>
      </c>
      <c r="R11" s="234"/>
      <c r="S11" s="226"/>
      <c r="T11" s="59">
        <v>2</v>
      </c>
      <c r="U11" s="59" t="s">
        <v>12</v>
      </c>
      <c r="V11" s="59">
        <v>2</v>
      </c>
      <c r="W11" s="201"/>
      <c r="X11" s="201"/>
      <c r="Y11" s="59">
        <v>1</v>
      </c>
      <c r="Z11" s="59" t="s">
        <v>12</v>
      </c>
      <c r="AA11" s="59">
        <v>1</v>
      </c>
      <c r="AB11" s="201"/>
      <c r="AC11" s="203"/>
      <c r="AD11" s="199"/>
      <c r="AE11" s="206"/>
    </row>
    <row r="12" spans="1:31" ht="18.75">
      <c r="A12" s="51">
        <v>1</v>
      </c>
      <c r="B12" s="134" t="s">
        <v>39</v>
      </c>
      <c r="C12" s="135" t="s">
        <v>66</v>
      </c>
      <c r="D12" s="244" t="s">
        <v>236</v>
      </c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6"/>
    </row>
    <row r="13" spans="1:31" s="23" customFormat="1" ht="18.75">
      <c r="A13" s="56">
        <f>A12+1</f>
        <v>2</v>
      </c>
      <c r="B13" s="111" t="s">
        <v>67</v>
      </c>
      <c r="C13" s="112" t="s">
        <v>52</v>
      </c>
      <c r="D13" s="83">
        <f>'معايير الإيلاغ المالي الدولية'!I13</f>
        <v>17.25</v>
      </c>
      <c r="E13" s="79">
        <f>IF(D13&gt;=20,6,0)</f>
        <v>0</v>
      </c>
      <c r="F13" s="78">
        <f>'تنيم مهنة المحاسبة في الجزائر'!I13</f>
        <v>24</v>
      </c>
      <c r="G13" s="79">
        <f>IF(F13&gt;=20,6,0)</f>
        <v>6</v>
      </c>
      <c r="H13" s="78">
        <f>'مراجعة محاسبية ومالية'!I13</f>
        <v>24.5</v>
      </c>
      <c r="I13" s="79">
        <f>IF(H13&gt;=20,6,0)</f>
        <v>6</v>
      </c>
      <c r="J13" s="80">
        <f>(D13+F13+H13)</f>
        <v>65.75</v>
      </c>
      <c r="K13" s="80">
        <f aca="true" t="shared" si="0" ref="K13:K18">(J13/6)</f>
        <v>10.958333333333334</v>
      </c>
      <c r="L13" s="79">
        <f aca="true" t="shared" si="1" ref="L13:L18">IF(K13&gt;=10,18,E13+G13+I13)</f>
        <v>18</v>
      </c>
      <c r="M13" s="78">
        <f>'رقابة داخلية'!I13</f>
        <v>24</v>
      </c>
      <c r="N13" s="124"/>
      <c r="O13" s="78">
        <f>'الاتصال والتحرير الإداري'!I13</f>
        <v>29.75</v>
      </c>
      <c r="P13" s="79">
        <f aca="true" t="shared" si="2" ref="P13:P20">IF(O13&gt;=20,4,0)</f>
        <v>4</v>
      </c>
      <c r="Q13" s="81">
        <f aca="true" t="shared" si="3" ref="Q13:Q20">(M13+O13)</f>
        <v>53.75</v>
      </c>
      <c r="R13" s="80">
        <f aca="true" t="shared" si="4" ref="R13:R19">(Q13)/4</f>
        <v>13.4375</v>
      </c>
      <c r="S13" s="79">
        <f aca="true" t="shared" si="5" ref="S13:S20">IF(R13&gt;=10,9,N13+P13)</f>
        <v>9</v>
      </c>
      <c r="T13" s="78">
        <f>'إعلام آلي ومحاسبة'!I13</f>
        <v>33</v>
      </c>
      <c r="U13" s="79">
        <f>IF(T13&gt;=20,2,0)</f>
        <v>2</v>
      </c>
      <c r="V13" s="81">
        <f aca="true" t="shared" si="6" ref="V13:V18">T13</f>
        <v>33</v>
      </c>
      <c r="W13" s="80">
        <f>(V13)/2</f>
        <v>16.5</v>
      </c>
      <c r="X13" s="79">
        <f aca="true" t="shared" si="7" ref="X13:X18">IF(W13&gt;=10,2,U13)</f>
        <v>2</v>
      </c>
      <c r="Y13" s="78">
        <f>'لغة أجنبية'!I13</f>
        <v>18.75</v>
      </c>
      <c r="Z13" s="79">
        <f aca="true" t="shared" si="8" ref="Z13:Z18">IF(Y13&gt;=10,1,0)</f>
        <v>1</v>
      </c>
      <c r="AA13" s="81">
        <f aca="true" t="shared" si="9" ref="AA13:AA19">Y13</f>
        <v>18.75</v>
      </c>
      <c r="AB13" s="80">
        <f aca="true" t="shared" si="10" ref="AB13:AB18">(AA13)/1</f>
        <v>18.75</v>
      </c>
      <c r="AC13" s="79">
        <f aca="true" t="shared" si="11" ref="AC13:AC19">IF(AB13&gt;=10,1,Z13)</f>
        <v>1</v>
      </c>
      <c r="AD13" s="82">
        <f>(J13+Q13+V13+AA13)/13</f>
        <v>13.173076923076923</v>
      </c>
      <c r="AE13" s="84">
        <f aca="true" t="shared" si="12" ref="AE13:AE19">IF(AD13&gt;=10,30,L13+S13+X13+AC13)</f>
        <v>30</v>
      </c>
    </row>
    <row r="14" spans="1:31" ht="18.75">
      <c r="A14" s="52">
        <f aca="true" t="shared" si="13" ref="A14:A44">A13+1</f>
        <v>3</v>
      </c>
      <c r="B14" s="111" t="s">
        <v>68</v>
      </c>
      <c r="C14" s="112" t="s">
        <v>69</v>
      </c>
      <c r="D14" s="83">
        <f>'معايير الإيلاغ المالي الدولية'!I14</f>
        <v>20</v>
      </c>
      <c r="E14" s="79">
        <f>IF(D14&gt;=20,6,0)</f>
        <v>6</v>
      </c>
      <c r="F14" s="78">
        <f>'تنيم مهنة المحاسبة في الجزائر'!I14</f>
        <v>20</v>
      </c>
      <c r="G14" s="79">
        <f>IF(F14&gt;=20,6,0)</f>
        <v>6</v>
      </c>
      <c r="H14" s="78">
        <f>'مراجعة محاسبية ومالية'!I14</f>
        <v>24</v>
      </c>
      <c r="I14" s="79">
        <f>IF(H14&gt;=20,6,0)</f>
        <v>6</v>
      </c>
      <c r="J14" s="80">
        <f>(D14+F14+H14)</f>
        <v>64</v>
      </c>
      <c r="K14" s="80">
        <f t="shared" si="0"/>
        <v>10.666666666666666</v>
      </c>
      <c r="L14" s="79">
        <f t="shared" si="1"/>
        <v>18</v>
      </c>
      <c r="M14" s="78">
        <f>'رقابة داخلية'!I14</f>
        <v>18.5</v>
      </c>
      <c r="N14" s="79">
        <f aca="true" t="shared" si="14" ref="N14:N44">IF(M14&gt;=20,5,0)</f>
        <v>0</v>
      </c>
      <c r="O14" s="78">
        <f>'الاتصال والتحرير الإداري'!I14</f>
        <v>30.5</v>
      </c>
      <c r="P14" s="79">
        <f t="shared" si="2"/>
        <v>4</v>
      </c>
      <c r="Q14" s="81">
        <f t="shared" si="3"/>
        <v>49</v>
      </c>
      <c r="R14" s="80">
        <f t="shared" si="4"/>
        <v>12.25</v>
      </c>
      <c r="S14" s="79">
        <f t="shared" si="5"/>
        <v>9</v>
      </c>
      <c r="T14" s="78">
        <f>'إعلام آلي ومحاسبة'!I14</f>
        <v>17.55</v>
      </c>
      <c r="U14" s="79">
        <f aca="true" t="shared" si="15" ref="U14:U44">IF(T14&gt;=20,2,0)</f>
        <v>0</v>
      </c>
      <c r="V14" s="81">
        <f t="shared" si="6"/>
        <v>17.55</v>
      </c>
      <c r="W14" s="80">
        <f>(V14)/2</f>
        <v>8.775</v>
      </c>
      <c r="X14" s="79">
        <f t="shared" si="7"/>
        <v>0</v>
      </c>
      <c r="Y14" s="78">
        <f>'لغة أجنبية'!I14</f>
        <v>13.25</v>
      </c>
      <c r="Z14" s="79">
        <f t="shared" si="8"/>
        <v>1</v>
      </c>
      <c r="AA14" s="81">
        <f t="shared" si="9"/>
        <v>13.25</v>
      </c>
      <c r="AB14" s="80">
        <f t="shared" si="10"/>
        <v>13.25</v>
      </c>
      <c r="AC14" s="79">
        <f t="shared" si="11"/>
        <v>1</v>
      </c>
      <c r="AD14" s="82">
        <f aca="true" t="shared" si="16" ref="AD14:AD44">(J14+Q14+V14+AA14)/13</f>
        <v>11.061538461538463</v>
      </c>
      <c r="AE14" s="84">
        <f t="shared" si="12"/>
        <v>30</v>
      </c>
    </row>
    <row r="15" spans="1:31" ht="18.75">
      <c r="A15" s="55">
        <f t="shared" si="13"/>
        <v>4</v>
      </c>
      <c r="B15" s="111" t="s">
        <v>70</v>
      </c>
      <c r="C15" s="112" t="s">
        <v>71</v>
      </c>
      <c r="D15" s="83">
        <f>'معايير الإيلاغ المالي الدولية'!I15</f>
        <v>25.25</v>
      </c>
      <c r="E15" s="79">
        <f>IF(D15&gt;=20,6,0)</f>
        <v>6</v>
      </c>
      <c r="F15" s="78">
        <f>'تنيم مهنة المحاسبة في الجزائر'!I15</f>
        <v>24</v>
      </c>
      <c r="G15" s="79">
        <f>IF(F15&gt;=20,6,0)</f>
        <v>6</v>
      </c>
      <c r="H15" s="78">
        <f>'مراجعة محاسبية ومالية'!I15</f>
        <v>17.75</v>
      </c>
      <c r="I15" s="79">
        <f>IF(H15&gt;=20,6,0)</f>
        <v>0</v>
      </c>
      <c r="J15" s="80">
        <f>(D15+F15+H15)</f>
        <v>67</v>
      </c>
      <c r="K15" s="80">
        <f t="shared" si="0"/>
        <v>11.166666666666666</v>
      </c>
      <c r="L15" s="79">
        <f t="shared" si="1"/>
        <v>18</v>
      </c>
      <c r="M15" s="78">
        <f>'رقابة داخلية'!I15</f>
        <v>24.5</v>
      </c>
      <c r="N15" s="79">
        <f t="shared" si="14"/>
        <v>5</v>
      </c>
      <c r="O15" s="78">
        <f>'الاتصال والتحرير الإداري'!I15</f>
        <v>27.5</v>
      </c>
      <c r="P15" s="79">
        <f t="shared" si="2"/>
        <v>4</v>
      </c>
      <c r="Q15" s="81">
        <f t="shared" si="3"/>
        <v>52</v>
      </c>
      <c r="R15" s="80">
        <f t="shared" si="4"/>
        <v>13</v>
      </c>
      <c r="S15" s="79">
        <f t="shared" si="5"/>
        <v>9</v>
      </c>
      <c r="T15" s="78">
        <f>'إعلام آلي ومحاسبة'!I15</f>
        <v>26.75</v>
      </c>
      <c r="U15" s="79">
        <f t="shared" si="15"/>
        <v>2</v>
      </c>
      <c r="V15" s="81">
        <f t="shared" si="6"/>
        <v>26.75</v>
      </c>
      <c r="W15" s="80">
        <f>(V15)/2</f>
        <v>13.375</v>
      </c>
      <c r="X15" s="79">
        <f t="shared" si="7"/>
        <v>2</v>
      </c>
      <c r="Y15" s="78">
        <f>'لغة أجنبية'!I15</f>
        <v>17.25</v>
      </c>
      <c r="Z15" s="79">
        <f t="shared" si="8"/>
        <v>1</v>
      </c>
      <c r="AA15" s="81">
        <f t="shared" si="9"/>
        <v>17.25</v>
      </c>
      <c r="AB15" s="80">
        <f t="shared" si="10"/>
        <v>17.25</v>
      </c>
      <c r="AC15" s="79">
        <f t="shared" si="11"/>
        <v>1</v>
      </c>
      <c r="AD15" s="82">
        <f t="shared" si="16"/>
        <v>12.538461538461538</v>
      </c>
      <c r="AE15" s="84">
        <f t="shared" si="12"/>
        <v>30</v>
      </c>
    </row>
    <row r="16" spans="1:31" ht="18.75">
      <c r="A16" s="52">
        <f t="shared" si="13"/>
        <v>5</v>
      </c>
      <c r="B16" s="111" t="s">
        <v>72</v>
      </c>
      <c r="C16" s="112" t="s">
        <v>73</v>
      </c>
      <c r="D16" s="83">
        <f>'معايير الإيلاغ المالي الدولية'!I16</f>
        <v>17.5</v>
      </c>
      <c r="E16" s="79">
        <f>IF(D16&gt;=20,6,0)</f>
        <v>0</v>
      </c>
      <c r="F16" s="78">
        <f>'تنيم مهنة المحاسبة في الجزائر'!I16</f>
        <v>21</v>
      </c>
      <c r="G16" s="79">
        <f>IF(F16&gt;=20,6,0)</f>
        <v>6</v>
      </c>
      <c r="H16" s="78">
        <f>'مراجعة محاسبية ومالية'!I16</f>
        <v>17</v>
      </c>
      <c r="I16" s="79">
        <f>IF(H16&gt;=20,6,0)</f>
        <v>0</v>
      </c>
      <c r="J16" s="80">
        <f>(D16+F16+H16)</f>
        <v>55.5</v>
      </c>
      <c r="K16" s="80">
        <f t="shared" si="0"/>
        <v>9.25</v>
      </c>
      <c r="L16" s="79">
        <f t="shared" si="1"/>
        <v>6</v>
      </c>
      <c r="M16" s="78">
        <f>'رقابة داخلية'!I16</f>
        <v>24</v>
      </c>
      <c r="N16" s="79">
        <f t="shared" si="14"/>
        <v>5</v>
      </c>
      <c r="O16" s="78">
        <f>'الاتصال والتحرير الإداري'!I16</f>
        <v>27</v>
      </c>
      <c r="P16" s="79">
        <f t="shared" si="2"/>
        <v>4</v>
      </c>
      <c r="Q16" s="81">
        <f t="shared" si="3"/>
        <v>51</v>
      </c>
      <c r="R16" s="80">
        <f t="shared" si="4"/>
        <v>12.75</v>
      </c>
      <c r="S16" s="79">
        <f t="shared" si="5"/>
        <v>9</v>
      </c>
      <c r="T16" s="78">
        <f>'إعلام آلي ومحاسبة'!I16</f>
        <v>30.75</v>
      </c>
      <c r="U16" s="79">
        <f t="shared" si="15"/>
        <v>2</v>
      </c>
      <c r="V16" s="81">
        <f t="shared" si="6"/>
        <v>30.75</v>
      </c>
      <c r="W16" s="80">
        <f>(V16)/2</f>
        <v>15.375</v>
      </c>
      <c r="X16" s="79">
        <f t="shared" si="7"/>
        <v>2</v>
      </c>
      <c r="Y16" s="78">
        <f>'لغة أجنبية'!I16</f>
        <v>14.75</v>
      </c>
      <c r="Z16" s="79">
        <f t="shared" si="8"/>
        <v>1</v>
      </c>
      <c r="AA16" s="81">
        <f t="shared" si="9"/>
        <v>14.75</v>
      </c>
      <c r="AB16" s="80">
        <f t="shared" si="10"/>
        <v>14.75</v>
      </c>
      <c r="AC16" s="79">
        <f t="shared" si="11"/>
        <v>1</v>
      </c>
      <c r="AD16" s="82">
        <f t="shared" si="16"/>
        <v>11.692307692307692</v>
      </c>
      <c r="AE16" s="84">
        <f t="shared" si="12"/>
        <v>30</v>
      </c>
    </row>
    <row r="17" spans="1:31" ht="18.75">
      <c r="A17" s="56">
        <f t="shared" si="13"/>
        <v>6</v>
      </c>
      <c r="B17" s="111" t="s">
        <v>74</v>
      </c>
      <c r="C17" s="112" t="s">
        <v>75</v>
      </c>
      <c r="D17" s="83">
        <f>'معايير الإيلاغ المالي الدولية'!I17</f>
        <v>16</v>
      </c>
      <c r="E17" s="79">
        <f>IF(D17&gt;=20,6,0)</f>
        <v>0</v>
      </c>
      <c r="F17" s="78">
        <f>'تنيم مهنة المحاسبة في الجزائر'!I17</f>
        <v>21</v>
      </c>
      <c r="G17" s="79">
        <f aca="true" t="shared" si="17" ref="G17:G44">IF(F17&gt;=20,6,0)</f>
        <v>6</v>
      </c>
      <c r="H17" s="78">
        <f>'مراجعة محاسبية ومالية'!I17</f>
        <v>20.5</v>
      </c>
      <c r="I17" s="79">
        <f>IF(H17&gt;=20,6,0)</f>
        <v>6</v>
      </c>
      <c r="J17" s="80">
        <f>(D17+F17+H17)</f>
        <v>57.5</v>
      </c>
      <c r="K17" s="80">
        <f t="shared" si="0"/>
        <v>9.583333333333334</v>
      </c>
      <c r="L17" s="79">
        <f t="shared" si="1"/>
        <v>12</v>
      </c>
      <c r="M17" s="78">
        <f>'رقابة داخلية'!I17</f>
        <v>21</v>
      </c>
      <c r="N17" s="79">
        <f t="shared" si="14"/>
        <v>5</v>
      </c>
      <c r="O17" s="78">
        <f>'الاتصال والتحرير الإداري'!I17</f>
        <v>26.5</v>
      </c>
      <c r="P17" s="79">
        <f t="shared" si="2"/>
        <v>4</v>
      </c>
      <c r="Q17" s="81">
        <f t="shared" si="3"/>
        <v>47.5</v>
      </c>
      <c r="R17" s="80">
        <f t="shared" si="4"/>
        <v>11.875</v>
      </c>
      <c r="S17" s="79">
        <f t="shared" si="5"/>
        <v>9</v>
      </c>
      <c r="T17" s="78">
        <f>'إعلام آلي ومحاسبة'!I17</f>
        <v>26.5</v>
      </c>
      <c r="U17" s="79">
        <f t="shared" si="15"/>
        <v>2</v>
      </c>
      <c r="V17" s="81">
        <f t="shared" si="6"/>
        <v>26.5</v>
      </c>
      <c r="W17" s="80">
        <f>(V17)/2</f>
        <v>13.25</v>
      </c>
      <c r="X17" s="79">
        <f t="shared" si="7"/>
        <v>2</v>
      </c>
      <c r="Y17" s="78">
        <f>'لغة أجنبية'!I17</f>
        <v>16</v>
      </c>
      <c r="Z17" s="79">
        <f t="shared" si="8"/>
        <v>1</v>
      </c>
      <c r="AA17" s="81">
        <f t="shared" si="9"/>
        <v>16</v>
      </c>
      <c r="AB17" s="80">
        <f t="shared" si="10"/>
        <v>16</v>
      </c>
      <c r="AC17" s="79">
        <f t="shared" si="11"/>
        <v>1</v>
      </c>
      <c r="AD17" s="82">
        <f t="shared" si="16"/>
        <v>11.346153846153847</v>
      </c>
      <c r="AE17" s="84">
        <f t="shared" si="12"/>
        <v>30</v>
      </c>
    </row>
    <row r="18" spans="1:31" ht="18.75">
      <c r="A18" s="55">
        <f t="shared" si="13"/>
        <v>7</v>
      </c>
      <c r="B18" s="111" t="s">
        <v>76</v>
      </c>
      <c r="C18" s="112" t="s">
        <v>75</v>
      </c>
      <c r="D18" s="83">
        <f>'معايير الإيلاغ المالي الدولية'!I18</f>
        <v>13.25</v>
      </c>
      <c r="E18" s="79">
        <f aca="true" t="shared" si="18" ref="E18:E44">IF(D18&gt;=20,6,0)</f>
        <v>0</v>
      </c>
      <c r="F18" s="78">
        <f>'تنيم مهنة المحاسبة في الجزائر'!I18</f>
        <v>23</v>
      </c>
      <c r="G18" s="79">
        <f t="shared" si="17"/>
        <v>6</v>
      </c>
      <c r="H18" s="78">
        <f>'مراجعة محاسبية ومالية'!I18</f>
        <v>19</v>
      </c>
      <c r="I18" s="79">
        <f aca="true" t="shared" si="19" ref="I18:I44">IF(H18&gt;=20,6,0)</f>
        <v>0</v>
      </c>
      <c r="J18" s="80">
        <f aca="true" t="shared" si="20" ref="J18:J44">(D18+F18+H18)</f>
        <v>55.25</v>
      </c>
      <c r="K18" s="80">
        <f t="shared" si="0"/>
        <v>9.208333333333334</v>
      </c>
      <c r="L18" s="79">
        <f t="shared" si="1"/>
        <v>6</v>
      </c>
      <c r="M18" s="78">
        <f>'رقابة داخلية'!I18</f>
        <v>21</v>
      </c>
      <c r="N18" s="79">
        <f t="shared" si="14"/>
        <v>5</v>
      </c>
      <c r="O18" s="78">
        <f>'الاتصال والتحرير الإداري'!I18</f>
        <v>24.5</v>
      </c>
      <c r="P18" s="79">
        <f t="shared" si="2"/>
        <v>4</v>
      </c>
      <c r="Q18" s="81">
        <f t="shared" si="3"/>
        <v>45.5</v>
      </c>
      <c r="R18" s="80">
        <f t="shared" si="4"/>
        <v>11.375</v>
      </c>
      <c r="S18" s="79">
        <f t="shared" si="5"/>
        <v>9</v>
      </c>
      <c r="T18" s="78">
        <f>'إعلام آلي ومحاسبة'!I18</f>
        <v>30</v>
      </c>
      <c r="U18" s="79">
        <f t="shared" si="15"/>
        <v>2</v>
      </c>
      <c r="V18" s="81">
        <f t="shared" si="6"/>
        <v>30</v>
      </c>
      <c r="W18" s="80">
        <f aca="true" t="shared" si="21" ref="W18:W44">(V18)/2</f>
        <v>15</v>
      </c>
      <c r="X18" s="79">
        <f t="shared" si="7"/>
        <v>2</v>
      </c>
      <c r="Y18" s="78">
        <f>'لغة أجنبية'!I18</f>
        <v>13</v>
      </c>
      <c r="Z18" s="79">
        <f t="shared" si="8"/>
        <v>1</v>
      </c>
      <c r="AA18" s="81">
        <f t="shared" si="9"/>
        <v>13</v>
      </c>
      <c r="AB18" s="80">
        <f t="shared" si="10"/>
        <v>13</v>
      </c>
      <c r="AC18" s="79">
        <f t="shared" si="11"/>
        <v>1</v>
      </c>
      <c r="AD18" s="82">
        <f t="shared" si="16"/>
        <v>11.057692307692308</v>
      </c>
      <c r="AE18" s="84">
        <f t="shared" si="12"/>
        <v>30</v>
      </c>
    </row>
    <row r="19" spans="1:31" ht="18.75">
      <c r="A19" s="52">
        <f t="shared" si="13"/>
        <v>8</v>
      </c>
      <c r="B19" s="111" t="s">
        <v>77</v>
      </c>
      <c r="C19" s="112" t="s">
        <v>78</v>
      </c>
      <c r="D19" s="83">
        <f>'معايير الإيلاغ المالي الدولية'!I19</f>
        <v>19.25</v>
      </c>
      <c r="E19" s="79">
        <f t="shared" si="18"/>
        <v>0</v>
      </c>
      <c r="F19" s="78">
        <f>'تنيم مهنة المحاسبة في الجزائر'!I19</f>
        <v>22</v>
      </c>
      <c r="G19" s="79">
        <f t="shared" si="17"/>
        <v>6</v>
      </c>
      <c r="H19" s="78">
        <f>'مراجعة محاسبية ومالية'!I19</f>
        <v>19.25</v>
      </c>
      <c r="I19" s="79">
        <f t="shared" si="19"/>
        <v>0</v>
      </c>
      <c r="J19" s="80">
        <f t="shared" si="20"/>
        <v>60.5</v>
      </c>
      <c r="K19" s="80">
        <f aca="true" t="shared" si="22" ref="K19:K44">(J19/6)</f>
        <v>10.083333333333334</v>
      </c>
      <c r="L19" s="79">
        <f aca="true" t="shared" si="23" ref="L19:L44">IF(K19&gt;=10,18,E19+G19+I19)</f>
        <v>18</v>
      </c>
      <c r="M19" s="78">
        <f>'رقابة داخلية'!I19</f>
        <v>20.5</v>
      </c>
      <c r="N19" s="79">
        <f t="shared" si="14"/>
        <v>5</v>
      </c>
      <c r="O19" s="78">
        <f>'الاتصال والتحرير الإداري'!I19</f>
        <v>24.25</v>
      </c>
      <c r="P19" s="79">
        <f t="shared" si="2"/>
        <v>4</v>
      </c>
      <c r="Q19" s="81">
        <f t="shared" si="3"/>
        <v>44.75</v>
      </c>
      <c r="R19" s="80">
        <f t="shared" si="4"/>
        <v>11.1875</v>
      </c>
      <c r="S19" s="79">
        <f t="shared" si="5"/>
        <v>9</v>
      </c>
      <c r="T19" s="78">
        <f>'إعلام آلي ومحاسبة'!I19</f>
        <v>26.4</v>
      </c>
      <c r="U19" s="79">
        <f t="shared" si="15"/>
        <v>2</v>
      </c>
      <c r="V19" s="81">
        <f aca="true" t="shared" si="24" ref="V19:V44">T19</f>
        <v>26.4</v>
      </c>
      <c r="W19" s="80">
        <f t="shared" si="21"/>
        <v>13.2</v>
      </c>
      <c r="X19" s="79">
        <f aca="true" t="shared" si="25" ref="X19:X44">IF(W19&gt;=10,2,U19)</f>
        <v>2</v>
      </c>
      <c r="Y19" s="78">
        <f>'لغة أجنبية'!I19</f>
        <v>11.5</v>
      </c>
      <c r="Z19" s="79">
        <f aca="true" t="shared" si="26" ref="Z19:Z44">IF(Y19&gt;=10,1,0)</f>
        <v>1</v>
      </c>
      <c r="AA19" s="81">
        <f t="shared" si="9"/>
        <v>11.5</v>
      </c>
      <c r="AB19" s="80">
        <f aca="true" t="shared" si="27" ref="AB19:AB44">(AA19)/1</f>
        <v>11.5</v>
      </c>
      <c r="AC19" s="79">
        <f t="shared" si="11"/>
        <v>1</v>
      </c>
      <c r="AD19" s="82">
        <f t="shared" si="16"/>
        <v>11.011538461538462</v>
      </c>
      <c r="AE19" s="84">
        <f t="shared" si="12"/>
        <v>30</v>
      </c>
    </row>
    <row r="20" spans="1:31" ht="18.75">
      <c r="A20" s="56">
        <f t="shared" si="13"/>
        <v>9</v>
      </c>
      <c r="B20" s="111" t="s">
        <v>79</v>
      </c>
      <c r="C20" s="112" t="s">
        <v>80</v>
      </c>
      <c r="D20" s="83">
        <f>'معايير الإيلاغ المالي الدولية'!I20</f>
        <v>14</v>
      </c>
      <c r="E20" s="79">
        <f t="shared" si="18"/>
        <v>0</v>
      </c>
      <c r="F20" s="78">
        <f>'تنيم مهنة المحاسبة في الجزائر'!I20</f>
        <v>14</v>
      </c>
      <c r="G20" s="79">
        <f t="shared" si="17"/>
        <v>0</v>
      </c>
      <c r="H20" s="78">
        <f>'مراجعة محاسبية ومالية'!I20</f>
        <v>14.5</v>
      </c>
      <c r="I20" s="79">
        <f t="shared" si="19"/>
        <v>0</v>
      </c>
      <c r="J20" s="80">
        <f t="shared" si="20"/>
        <v>42.5</v>
      </c>
      <c r="K20" s="80">
        <f t="shared" si="22"/>
        <v>7.083333333333333</v>
      </c>
      <c r="L20" s="79">
        <f t="shared" si="23"/>
        <v>0</v>
      </c>
      <c r="M20" s="78">
        <f>'رقابة داخلية'!I20</f>
        <v>17</v>
      </c>
      <c r="N20" s="79">
        <f t="shared" si="14"/>
        <v>0</v>
      </c>
      <c r="O20" s="78">
        <f>'الاتصال والتحرير الإداري'!I20</f>
        <v>27</v>
      </c>
      <c r="P20" s="79">
        <f t="shared" si="2"/>
        <v>4</v>
      </c>
      <c r="Q20" s="81">
        <f t="shared" si="3"/>
        <v>44</v>
      </c>
      <c r="R20" s="80">
        <f aca="true" t="shared" si="28" ref="R20:R44">(Q20)/4</f>
        <v>11</v>
      </c>
      <c r="S20" s="79">
        <f t="shared" si="5"/>
        <v>9</v>
      </c>
      <c r="T20" s="78">
        <f>'إعلام آلي ومحاسبة'!I20</f>
        <v>18.25</v>
      </c>
      <c r="U20" s="79">
        <f t="shared" si="15"/>
        <v>0</v>
      </c>
      <c r="V20" s="81">
        <f t="shared" si="24"/>
        <v>18.25</v>
      </c>
      <c r="W20" s="80">
        <f t="shared" si="21"/>
        <v>9.125</v>
      </c>
      <c r="X20" s="79">
        <f t="shared" si="25"/>
        <v>0</v>
      </c>
      <c r="Y20" s="78">
        <f>'لغة أجنبية'!I20</f>
        <v>11.25</v>
      </c>
      <c r="Z20" s="79">
        <f t="shared" si="26"/>
        <v>1</v>
      </c>
      <c r="AA20" s="81">
        <f aca="true" t="shared" si="29" ref="AA20:AA44">Y20</f>
        <v>11.25</v>
      </c>
      <c r="AB20" s="80">
        <f t="shared" si="27"/>
        <v>11.25</v>
      </c>
      <c r="AC20" s="79">
        <f aca="true" t="shared" si="30" ref="AC20:AC44">IF(AB20&gt;=10,1,Z20)</f>
        <v>1</v>
      </c>
      <c r="AD20" s="82">
        <f t="shared" si="16"/>
        <v>8.923076923076923</v>
      </c>
      <c r="AE20" s="84">
        <f aca="true" t="shared" si="31" ref="AE20:AE44">IF(AD20&gt;=10,30,L20+S20+X20+AC20)</f>
        <v>10</v>
      </c>
    </row>
    <row r="21" spans="1:31" ht="18.75">
      <c r="A21" s="52">
        <f t="shared" si="13"/>
        <v>10</v>
      </c>
      <c r="B21" s="111" t="s">
        <v>56</v>
      </c>
      <c r="C21" s="112" t="s">
        <v>81</v>
      </c>
      <c r="D21" s="83">
        <f>'معايير الإيلاغ المالي الدولية'!I21</f>
        <v>16.5</v>
      </c>
      <c r="E21" s="79">
        <f t="shared" si="18"/>
        <v>0</v>
      </c>
      <c r="F21" s="78">
        <f>'تنيم مهنة المحاسبة في الجزائر'!I21</f>
        <v>20</v>
      </c>
      <c r="G21" s="79">
        <f t="shared" si="17"/>
        <v>6</v>
      </c>
      <c r="H21" s="78">
        <f>'مراجعة محاسبية ومالية'!I21</f>
        <v>23</v>
      </c>
      <c r="I21" s="79">
        <f t="shared" si="19"/>
        <v>6</v>
      </c>
      <c r="J21" s="80">
        <f t="shared" si="20"/>
        <v>59.5</v>
      </c>
      <c r="K21" s="80">
        <f t="shared" si="22"/>
        <v>9.916666666666666</v>
      </c>
      <c r="L21" s="79">
        <f t="shared" si="23"/>
        <v>12</v>
      </c>
      <c r="M21" s="78">
        <f>'رقابة داخلية'!I21</f>
        <v>21.5</v>
      </c>
      <c r="N21" s="79">
        <f t="shared" si="14"/>
        <v>5</v>
      </c>
      <c r="O21" s="78">
        <f>'الاتصال والتحرير الإداري'!I21</f>
        <v>27.75</v>
      </c>
      <c r="P21" s="79">
        <f aca="true" t="shared" si="32" ref="P21:P44">IF(O21&gt;=20,4,0)</f>
        <v>4</v>
      </c>
      <c r="Q21" s="81">
        <f aca="true" t="shared" si="33" ref="Q21:Q44">(M21+O21)</f>
        <v>49.25</v>
      </c>
      <c r="R21" s="80">
        <f t="shared" si="28"/>
        <v>12.3125</v>
      </c>
      <c r="S21" s="79">
        <f aca="true" t="shared" si="34" ref="S21:S44">IF(R21&gt;=10,9,N21+P21)</f>
        <v>9</v>
      </c>
      <c r="T21" s="78">
        <f>'إعلام آلي ومحاسبة'!I21</f>
        <v>28.5</v>
      </c>
      <c r="U21" s="79">
        <f t="shared" si="15"/>
        <v>2</v>
      </c>
      <c r="V21" s="81">
        <f t="shared" si="24"/>
        <v>28.5</v>
      </c>
      <c r="W21" s="80">
        <f t="shared" si="21"/>
        <v>14.25</v>
      </c>
      <c r="X21" s="79">
        <f t="shared" si="25"/>
        <v>2</v>
      </c>
      <c r="Y21" s="78">
        <f>'لغة أجنبية'!I21</f>
        <v>16</v>
      </c>
      <c r="Z21" s="79">
        <f t="shared" si="26"/>
        <v>1</v>
      </c>
      <c r="AA21" s="81">
        <f t="shared" si="29"/>
        <v>16</v>
      </c>
      <c r="AB21" s="80">
        <f t="shared" si="27"/>
        <v>16</v>
      </c>
      <c r="AC21" s="79">
        <f t="shared" si="30"/>
        <v>1</v>
      </c>
      <c r="AD21" s="82">
        <f t="shared" si="16"/>
        <v>11.788461538461538</v>
      </c>
      <c r="AE21" s="84">
        <f t="shared" si="31"/>
        <v>30</v>
      </c>
    </row>
    <row r="22" spans="1:31" ht="18.75">
      <c r="A22" s="52">
        <f t="shared" si="13"/>
        <v>11</v>
      </c>
      <c r="B22" s="111" t="s">
        <v>82</v>
      </c>
      <c r="C22" s="112" t="s">
        <v>83</v>
      </c>
      <c r="D22" s="83">
        <f>'معايير الإيلاغ المالي الدولية'!I22</f>
        <v>20.25</v>
      </c>
      <c r="E22" s="79">
        <f t="shared" si="18"/>
        <v>6</v>
      </c>
      <c r="F22" s="78">
        <f>'تنيم مهنة المحاسبة في الجزائر'!I22</f>
        <v>22</v>
      </c>
      <c r="G22" s="79">
        <f t="shared" si="17"/>
        <v>6</v>
      </c>
      <c r="H22" s="78">
        <f>'مراجعة محاسبية ومالية'!I22</f>
        <v>22.5</v>
      </c>
      <c r="I22" s="79">
        <f t="shared" si="19"/>
        <v>6</v>
      </c>
      <c r="J22" s="80">
        <f t="shared" si="20"/>
        <v>64.75</v>
      </c>
      <c r="K22" s="80">
        <f t="shared" si="22"/>
        <v>10.791666666666666</v>
      </c>
      <c r="L22" s="79">
        <f t="shared" si="23"/>
        <v>18</v>
      </c>
      <c r="M22" s="78">
        <f>'رقابة داخلية'!I22</f>
        <v>20.5</v>
      </c>
      <c r="N22" s="79">
        <f t="shared" si="14"/>
        <v>5</v>
      </c>
      <c r="O22" s="78">
        <f>'الاتصال والتحرير الإداري'!I22</f>
        <v>26</v>
      </c>
      <c r="P22" s="79">
        <f t="shared" si="32"/>
        <v>4</v>
      </c>
      <c r="Q22" s="81">
        <f t="shared" si="33"/>
        <v>46.5</v>
      </c>
      <c r="R22" s="80">
        <f t="shared" si="28"/>
        <v>11.625</v>
      </c>
      <c r="S22" s="79">
        <f t="shared" si="34"/>
        <v>9</v>
      </c>
      <c r="T22" s="78">
        <f>'إعلام آلي ومحاسبة'!I22</f>
        <v>26</v>
      </c>
      <c r="U22" s="79">
        <f t="shared" si="15"/>
        <v>2</v>
      </c>
      <c r="V22" s="81">
        <f t="shared" si="24"/>
        <v>26</v>
      </c>
      <c r="W22" s="80">
        <f t="shared" si="21"/>
        <v>13</v>
      </c>
      <c r="X22" s="79">
        <f t="shared" si="25"/>
        <v>2</v>
      </c>
      <c r="Y22" s="78">
        <f>'لغة أجنبية'!I22</f>
        <v>16</v>
      </c>
      <c r="Z22" s="79">
        <f t="shared" si="26"/>
        <v>1</v>
      </c>
      <c r="AA22" s="81">
        <f t="shared" si="29"/>
        <v>16</v>
      </c>
      <c r="AB22" s="80">
        <f t="shared" si="27"/>
        <v>16</v>
      </c>
      <c r="AC22" s="79">
        <f t="shared" si="30"/>
        <v>1</v>
      </c>
      <c r="AD22" s="82">
        <f t="shared" si="16"/>
        <v>11.788461538461538</v>
      </c>
      <c r="AE22" s="84">
        <f t="shared" si="31"/>
        <v>30</v>
      </c>
    </row>
    <row r="23" spans="1:31" ht="18.75">
      <c r="A23" s="52">
        <f t="shared" si="13"/>
        <v>12</v>
      </c>
      <c r="B23" s="111" t="s">
        <v>43</v>
      </c>
      <c r="C23" s="112" t="s">
        <v>84</v>
      </c>
      <c r="D23" s="83">
        <f>'معايير الإيلاغ المالي الدولية'!I23</f>
        <v>21.25</v>
      </c>
      <c r="E23" s="79">
        <f t="shared" si="18"/>
        <v>6</v>
      </c>
      <c r="F23" s="78">
        <f>'تنيم مهنة المحاسبة في الجزائر'!I23</f>
        <v>21</v>
      </c>
      <c r="G23" s="79">
        <f t="shared" si="17"/>
        <v>6</v>
      </c>
      <c r="H23" s="78">
        <f>'مراجعة محاسبية ومالية'!I23</f>
        <v>18</v>
      </c>
      <c r="I23" s="79">
        <f t="shared" si="19"/>
        <v>0</v>
      </c>
      <c r="J23" s="80">
        <f t="shared" si="20"/>
        <v>60.25</v>
      </c>
      <c r="K23" s="80">
        <f t="shared" si="22"/>
        <v>10.041666666666666</v>
      </c>
      <c r="L23" s="79">
        <f t="shared" si="23"/>
        <v>18</v>
      </c>
      <c r="M23" s="78">
        <f>'رقابة داخلية'!I23</f>
        <v>22.5</v>
      </c>
      <c r="N23" s="79">
        <f t="shared" si="14"/>
        <v>5</v>
      </c>
      <c r="O23" s="78">
        <f>'الاتصال والتحرير الإداري'!I23</f>
        <v>27.5</v>
      </c>
      <c r="P23" s="79">
        <f t="shared" si="32"/>
        <v>4</v>
      </c>
      <c r="Q23" s="81">
        <f t="shared" si="33"/>
        <v>50</v>
      </c>
      <c r="R23" s="80">
        <f t="shared" si="28"/>
        <v>12.5</v>
      </c>
      <c r="S23" s="79">
        <f t="shared" si="34"/>
        <v>9</v>
      </c>
      <c r="T23" s="78">
        <f>'إعلام آلي ومحاسبة'!I23</f>
        <v>23</v>
      </c>
      <c r="U23" s="79">
        <f t="shared" si="15"/>
        <v>2</v>
      </c>
      <c r="V23" s="81">
        <f t="shared" si="24"/>
        <v>23</v>
      </c>
      <c r="W23" s="80">
        <f t="shared" si="21"/>
        <v>11.5</v>
      </c>
      <c r="X23" s="79">
        <f t="shared" si="25"/>
        <v>2</v>
      </c>
      <c r="Y23" s="78">
        <f>'لغة أجنبية'!I23</f>
        <v>15.5</v>
      </c>
      <c r="Z23" s="79">
        <f t="shared" si="26"/>
        <v>1</v>
      </c>
      <c r="AA23" s="81">
        <f t="shared" si="29"/>
        <v>15.5</v>
      </c>
      <c r="AB23" s="80">
        <f t="shared" si="27"/>
        <v>15.5</v>
      </c>
      <c r="AC23" s="79">
        <f t="shared" si="30"/>
        <v>1</v>
      </c>
      <c r="AD23" s="82">
        <f t="shared" si="16"/>
        <v>11.442307692307692</v>
      </c>
      <c r="AE23" s="84">
        <f t="shared" si="31"/>
        <v>30</v>
      </c>
    </row>
    <row r="24" spans="1:31" ht="18.75">
      <c r="A24" s="52">
        <f t="shared" si="13"/>
        <v>13</v>
      </c>
      <c r="B24" s="111" t="s">
        <v>85</v>
      </c>
      <c r="C24" s="112" t="s">
        <v>58</v>
      </c>
      <c r="D24" s="83">
        <f>'معايير الإيلاغ المالي الدولية'!I24</f>
        <v>16.5</v>
      </c>
      <c r="E24" s="79">
        <f t="shared" si="18"/>
        <v>0</v>
      </c>
      <c r="F24" s="78">
        <f>'تنيم مهنة المحاسبة في الجزائر'!I24</f>
        <v>18</v>
      </c>
      <c r="G24" s="79">
        <f t="shared" si="17"/>
        <v>0</v>
      </c>
      <c r="H24" s="78">
        <f>'مراجعة محاسبية ومالية'!I24</f>
        <v>17.5</v>
      </c>
      <c r="I24" s="79">
        <f t="shared" si="19"/>
        <v>0</v>
      </c>
      <c r="J24" s="80">
        <f t="shared" si="20"/>
        <v>52</v>
      </c>
      <c r="K24" s="80">
        <f t="shared" si="22"/>
        <v>8.666666666666666</v>
      </c>
      <c r="L24" s="79">
        <f t="shared" si="23"/>
        <v>0</v>
      </c>
      <c r="M24" s="78">
        <f>'رقابة داخلية'!I24</f>
        <v>18.5</v>
      </c>
      <c r="N24" s="79">
        <f t="shared" si="14"/>
        <v>0</v>
      </c>
      <c r="O24" s="78">
        <f>'الاتصال والتحرير الإداري'!I24</f>
        <v>29.5</v>
      </c>
      <c r="P24" s="79">
        <f t="shared" si="32"/>
        <v>4</v>
      </c>
      <c r="Q24" s="81">
        <f t="shared" si="33"/>
        <v>48</v>
      </c>
      <c r="R24" s="80">
        <f t="shared" si="28"/>
        <v>12</v>
      </c>
      <c r="S24" s="79">
        <f t="shared" si="34"/>
        <v>9</v>
      </c>
      <c r="T24" s="78">
        <f>'إعلام آلي ومحاسبة'!I24</f>
        <v>24.75</v>
      </c>
      <c r="U24" s="79">
        <f t="shared" si="15"/>
        <v>2</v>
      </c>
      <c r="V24" s="81">
        <f t="shared" si="24"/>
        <v>24.75</v>
      </c>
      <c r="W24" s="80">
        <f t="shared" si="21"/>
        <v>12.375</v>
      </c>
      <c r="X24" s="79">
        <f t="shared" si="25"/>
        <v>2</v>
      </c>
      <c r="Y24" s="78">
        <f>'لغة أجنبية'!I24</f>
        <v>16.25</v>
      </c>
      <c r="Z24" s="79">
        <f t="shared" si="26"/>
        <v>1</v>
      </c>
      <c r="AA24" s="81">
        <f t="shared" si="29"/>
        <v>16.25</v>
      </c>
      <c r="AB24" s="80">
        <f t="shared" si="27"/>
        <v>16.25</v>
      </c>
      <c r="AC24" s="79">
        <f t="shared" si="30"/>
        <v>1</v>
      </c>
      <c r="AD24" s="82">
        <f t="shared" si="16"/>
        <v>10.846153846153847</v>
      </c>
      <c r="AE24" s="84">
        <f t="shared" si="31"/>
        <v>30</v>
      </c>
    </row>
    <row r="25" spans="1:31" ht="18.75">
      <c r="A25" s="52">
        <f t="shared" si="13"/>
        <v>14</v>
      </c>
      <c r="B25" s="111" t="s">
        <v>86</v>
      </c>
      <c r="C25" s="112" t="s">
        <v>54</v>
      </c>
      <c r="D25" s="83">
        <f>'معايير الإيلاغ المالي الدولية'!I25</f>
        <v>1.5</v>
      </c>
      <c r="E25" s="79">
        <f t="shared" si="18"/>
        <v>0</v>
      </c>
      <c r="F25" s="78">
        <f>'تنيم مهنة المحاسبة في الجزائر'!I25</f>
        <v>21</v>
      </c>
      <c r="G25" s="79">
        <f t="shared" si="17"/>
        <v>6</v>
      </c>
      <c r="H25" s="78">
        <f>'مراجعة محاسبية ومالية'!I25</f>
        <v>16.25</v>
      </c>
      <c r="I25" s="79">
        <f t="shared" si="19"/>
        <v>0</v>
      </c>
      <c r="J25" s="80">
        <f t="shared" si="20"/>
        <v>38.75</v>
      </c>
      <c r="K25" s="80">
        <f t="shared" si="22"/>
        <v>6.458333333333333</v>
      </c>
      <c r="L25" s="79">
        <f t="shared" si="23"/>
        <v>6</v>
      </c>
      <c r="M25" s="78">
        <f>'رقابة داخلية'!I25</f>
        <v>18</v>
      </c>
      <c r="N25" s="79">
        <f t="shared" si="14"/>
        <v>0</v>
      </c>
      <c r="O25" s="78">
        <f>'الاتصال والتحرير الإداري'!I25</f>
        <v>23.75</v>
      </c>
      <c r="P25" s="79">
        <f t="shared" si="32"/>
        <v>4</v>
      </c>
      <c r="Q25" s="81">
        <f t="shared" si="33"/>
        <v>41.75</v>
      </c>
      <c r="R25" s="80">
        <f t="shared" si="28"/>
        <v>10.4375</v>
      </c>
      <c r="S25" s="79">
        <f t="shared" si="34"/>
        <v>9</v>
      </c>
      <c r="T25" s="78">
        <f>'إعلام آلي ومحاسبة'!I25</f>
        <v>6.5</v>
      </c>
      <c r="U25" s="79">
        <f t="shared" si="15"/>
        <v>0</v>
      </c>
      <c r="V25" s="81">
        <f t="shared" si="24"/>
        <v>6.5</v>
      </c>
      <c r="W25" s="80">
        <f t="shared" si="21"/>
        <v>3.25</v>
      </c>
      <c r="X25" s="79">
        <f t="shared" si="25"/>
        <v>0</v>
      </c>
      <c r="Y25" s="78">
        <f>'لغة أجنبية'!I25</f>
        <v>12</v>
      </c>
      <c r="Z25" s="79">
        <f t="shared" si="26"/>
        <v>1</v>
      </c>
      <c r="AA25" s="81">
        <f t="shared" si="29"/>
        <v>12</v>
      </c>
      <c r="AB25" s="80">
        <f t="shared" si="27"/>
        <v>12</v>
      </c>
      <c r="AC25" s="79">
        <f t="shared" si="30"/>
        <v>1</v>
      </c>
      <c r="AD25" s="82">
        <f t="shared" si="16"/>
        <v>7.615384615384615</v>
      </c>
      <c r="AE25" s="84">
        <f t="shared" si="31"/>
        <v>16</v>
      </c>
    </row>
    <row r="26" spans="1:31" ht="18.75">
      <c r="A26" s="52">
        <f t="shared" si="13"/>
        <v>15</v>
      </c>
      <c r="B26" s="111" t="s">
        <v>87</v>
      </c>
      <c r="C26" s="112" t="s">
        <v>88</v>
      </c>
      <c r="D26" s="83">
        <f>'معايير الإيلاغ المالي الدولية'!I26</f>
        <v>24.5</v>
      </c>
      <c r="E26" s="79">
        <f t="shared" si="18"/>
        <v>6</v>
      </c>
      <c r="F26" s="78">
        <f>'تنيم مهنة المحاسبة في الجزائر'!I26</f>
        <v>23</v>
      </c>
      <c r="G26" s="79">
        <f t="shared" si="17"/>
        <v>6</v>
      </c>
      <c r="H26" s="78">
        <f>'مراجعة محاسبية ومالية'!I26</f>
        <v>22.5</v>
      </c>
      <c r="I26" s="79">
        <f t="shared" si="19"/>
        <v>6</v>
      </c>
      <c r="J26" s="80">
        <f t="shared" si="20"/>
        <v>70</v>
      </c>
      <c r="K26" s="80">
        <f t="shared" si="22"/>
        <v>11.666666666666666</v>
      </c>
      <c r="L26" s="79">
        <f t="shared" si="23"/>
        <v>18</v>
      </c>
      <c r="M26" s="78">
        <f>'رقابة داخلية'!I26</f>
        <v>24</v>
      </c>
      <c r="N26" s="79">
        <f t="shared" si="14"/>
        <v>5</v>
      </c>
      <c r="O26" s="78">
        <f>'الاتصال والتحرير الإداري'!I26</f>
        <v>29.25</v>
      </c>
      <c r="P26" s="79">
        <f t="shared" si="32"/>
        <v>4</v>
      </c>
      <c r="Q26" s="81">
        <f t="shared" si="33"/>
        <v>53.25</v>
      </c>
      <c r="R26" s="80">
        <f t="shared" si="28"/>
        <v>13.3125</v>
      </c>
      <c r="S26" s="79">
        <f t="shared" si="34"/>
        <v>9</v>
      </c>
      <c r="T26" s="78">
        <f>'إعلام آلي ومحاسبة'!I26</f>
        <v>16.3</v>
      </c>
      <c r="U26" s="79">
        <f t="shared" si="15"/>
        <v>0</v>
      </c>
      <c r="V26" s="81">
        <f t="shared" si="24"/>
        <v>16.3</v>
      </c>
      <c r="W26" s="80">
        <f t="shared" si="21"/>
        <v>8.15</v>
      </c>
      <c r="X26" s="79">
        <f t="shared" si="25"/>
        <v>0</v>
      </c>
      <c r="Y26" s="78">
        <f>'لغة أجنبية'!I26</f>
        <v>13.5</v>
      </c>
      <c r="Z26" s="79">
        <f t="shared" si="26"/>
        <v>1</v>
      </c>
      <c r="AA26" s="81">
        <f t="shared" si="29"/>
        <v>13.5</v>
      </c>
      <c r="AB26" s="80">
        <f t="shared" si="27"/>
        <v>13.5</v>
      </c>
      <c r="AC26" s="79">
        <f t="shared" si="30"/>
        <v>1</v>
      </c>
      <c r="AD26" s="82">
        <f t="shared" si="16"/>
        <v>11.773076923076925</v>
      </c>
      <c r="AE26" s="84">
        <f t="shared" si="31"/>
        <v>30</v>
      </c>
    </row>
    <row r="27" spans="1:31" ht="18.75">
      <c r="A27" s="52">
        <f t="shared" si="13"/>
        <v>16</v>
      </c>
      <c r="B27" s="111" t="s">
        <v>89</v>
      </c>
      <c r="C27" s="112" t="s">
        <v>90</v>
      </c>
      <c r="D27" s="83">
        <f>'معايير الإيلاغ المالي الدولية'!I27</f>
        <v>14</v>
      </c>
      <c r="E27" s="79">
        <f t="shared" si="18"/>
        <v>0</v>
      </c>
      <c r="F27" s="78">
        <f>'تنيم مهنة المحاسبة في الجزائر'!I27</f>
        <v>21</v>
      </c>
      <c r="G27" s="79">
        <f t="shared" si="17"/>
        <v>6</v>
      </c>
      <c r="H27" s="78">
        <f>'مراجعة محاسبية ومالية'!I27</f>
        <v>19.5</v>
      </c>
      <c r="I27" s="79">
        <f t="shared" si="19"/>
        <v>0</v>
      </c>
      <c r="J27" s="80">
        <f t="shared" si="20"/>
        <v>54.5</v>
      </c>
      <c r="K27" s="80">
        <f t="shared" si="22"/>
        <v>9.083333333333334</v>
      </c>
      <c r="L27" s="79">
        <f t="shared" si="23"/>
        <v>6</v>
      </c>
      <c r="M27" s="78">
        <f>'رقابة داخلية'!I27</f>
        <v>18.5</v>
      </c>
      <c r="N27" s="79">
        <f t="shared" si="14"/>
        <v>0</v>
      </c>
      <c r="O27" s="78">
        <f>'الاتصال والتحرير الإداري'!I27</f>
        <v>26.75</v>
      </c>
      <c r="P27" s="79">
        <f t="shared" si="32"/>
        <v>4</v>
      </c>
      <c r="Q27" s="81">
        <f t="shared" si="33"/>
        <v>45.25</v>
      </c>
      <c r="R27" s="80">
        <f t="shared" si="28"/>
        <v>11.3125</v>
      </c>
      <c r="S27" s="79">
        <f t="shared" si="34"/>
        <v>9</v>
      </c>
      <c r="T27" s="78">
        <f>'إعلام آلي ومحاسبة'!I27</f>
        <v>23.7</v>
      </c>
      <c r="U27" s="79">
        <f t="shared" si="15"/>
        <v>2</v>
      </c>
      <c r="V27" s="81">
        <f t="shared" si="24"/>
        <v>23.7</v>
      </c>
      <c r="W27" s="80">
        <f t="shared" si="21"/>
        <v>11.85</v>
      </c>
      <c r="X27" s="79">
        <f t="shared" si="25"/>
        <v>2</v>
      </c>
      <c r="Y27" s="78">
        <f>'لغة أجنبية'!I27</f>
        <v>17.25</v>
      </c>
      <c r="Z27" s="79">
        <f t="shared" si="26"/>
        <v>1</v>
      </c>
      <c r="AA27" s="81">
        <f t="shared" si="29"/>
        <v>17.25</v>
      </c>
      <c r="AB27" s="80">
        <f t="shared" si="27"/>
        <v>17.25</v>
      </c>
      <c r="AC27" s="79">
        <f t="shared" si="30"/>
        <v>1</v>
      </c>
      <c r="AD27" s="82">
        <f t="shared" si="16"/>
        <v>10.823076923076922</v>
      </c>
      <c r="AE27" s="84">
        <f t="shared" si="31"/>
        <v>30</v>
      </c>
    </row>
    <row r="28" spans="1:31" ht="18.75">
      <c r="A28" s="52">
        <f t="shared" si="13"/>
        <v>17</v>
      </c>
      <c r="B28" s="111" t="s">
        <v>91</v>
      </c>
      <c r="C28" s="112" t="s">
        <v>51</v>
      </c>
      <c r="D28" s="83">
        <f>'معايير الإيلاغ المالي الدولية'!I28</f>
        <v>13.5</v>
      </c>
      <c r="E28" s="79">
        <f t="shared" si="18"/>
        <v>0</v>
      </c>
      <c r="F28" s="78">
        <f>'تنيم مهنة المحاسبة في الجزائر'!I28</f>
        <v>22</v>
      </c>
      <c r="G28" s="79">
        <f t="shared" si="17"/>
        <v>6</v>
      </c>
      <c r="H28" s="78">
        <f>'مراجعة محاسبية ومالية'!I28</f>
        <v>17.5</v>
      </c>
      <c r="I28" s="79">
        <f t="shared" si="19"/>
        <v>0</v>
      </c>
      <c r="J28" s="80">
        <f t="shared" si="20"/>
        <v>53</v>
      </c>
      <c r="K28" s="80">
        <f t="shared" si="22"/>
        <v>8.833333333333334</v>
      </c>
      <c r="L28" s="79">
        <f t="shared" si="23"/>
        <v>6</v>
      </c>
      <c r="M28" s="78">
        <f>'رقابة داخلية'!I28</f>
        <v>22</v>
      </c>
      <c r="N28" s="79">
        <f t="shared" si="14"/>
        <v>5</v>
      </c>
      <c r="O28" s="78">
        <f>'الاتصال والتحرير الإداري'!I28</f>
        <v>25.75</v>
      </c>
      <c r="P28" s="79">
        <f t="shared" si="32"/>
        <v>4</v>
      </c>
      <c r="Q28" s="81">
        <f t="shared" si="33"/>
        <v>47.75</v>
      </c>
      <c r="R28" s="80">
        <f t="shared" si="28"/>
        <v>11.9375</v>
      </c>
      <c r="S28" s="79">
        <f t="shared" si="34"/>
        <v>9</v>
      </c>
      <c r="T28" s="78">
        <f>'إعلام آلي ومحاسبة'!I28</f>
        <v>27</v>
      </c>
      <c r="U28" s="79">
        <f t="shared" si="15"/>
        <v>2</v>
      </c>
      <c r="V28" s="81">
        <f t="shared" si="24"/>
        <v>27</v>
      </c>
      <c r="W28" s="80">
        <f t="shared" si="21"/>
        <v>13.5</v>
      </c>
      <c r="X28" s="79">
        <f t="shared" si="25"/>
        <v>2</v>
      </c>
      <c r="Y28" s="78">
        <f>'لغة أجنبية'!I28</f>
        <v>18</v>
      </c>
      <c r="Z28" s="79">
        <f t="shared" si="26"/>
        <v>1</v>
      </c>
      <c r="AA28" s="81">
        <f t="shared" si="29"/>
        <v>18</v>
      </c>
      <c r="AB28" s="80">
        <f t="shared" si="27"/>
        <v>18</v>
      </c>
      <c r="AC28" s="79">
        <f t="shared" si="30"/>
        <v>1</v>
      </c>
      <c r="AD28" s="82">
        <f t="shared" si="16"/>
        <v>11.211538461538462</v>
      </c>
      <c r="AE28" s="84">
        <f t="shared" si="31"/>
        <v>30</v>
      </c>
    </row>
    <row r="29" spans="1:31" ht="18.75">
      <c r="A29" s="52">
        <f t="shared" si="13"/>
        <v>18</v>
      </c>
      <c r="B29" s="111" t="s">
        <v>92</v>
      </c>
      <c r="C29" s="112" t="s">
        <v>93</v>
      </c>
      <c r="D29" s="83">
        <f>'معايير الإيلاغ المالي الدولية'!I29</f>
        <v>20.25</v>
      </c>
      <c r="E29" s="79">
        <f t="shared" si="18"/>
        <v>6</v>
      </c>
      <c r="F29" s="78">
        <f>'تنيم مهنة المحاسبة في الجزائر'!I29</f>
        <v>25</v>
      </c>
      <c r="G29" s="79">
        <f t="shared" si="17"/>
        <v>6</v>
      </c>
      <c r="H29" s="78">
        <f>'مراجعة محاسبية ومالية'!I29</f>
        <v>17</v>
      </c>
      <c r="I29" s="79">
        <f t="shared" si="19"/>
        <v>0</v>
      </c>
      <c r="J29" s="80">
        <f t="shared" si="20"/>
        <v>62.25</v>
      </c>
      <c r="K29" s="80">
        <f t="shared" si="22"/>
        <v>10.375</v>
      </c>
      <c r="L29" s="79">
        <f t="shared" si="23"/>
        <v>18</v>
      </c>
      <c r="M29" s="78">
        <f>'رقابة داخلية'!I29</f>
        <v>19</v>
      </c>
      <c r="N29" s="79">
        <f t="shared" si="14"/>
        <v>0</v>
      </c>
      <c r="O29" s="78">
        <f>'الاتصال والتحرير الإداري'!I29</f>
        <v>29.5</v>
      </c>
      <c r="P29" s="79">
        <f t="shared" si="32"/>
        <v>4</v>
      </c>
      <c r="Q29" s="81">
        <f t="shared" si="33"/>
        <v>48.5</v>
      </c>
      <c r="R29" s="80">
        <f t="shared" si="28"/>
        <v>12.125</v>
      </c>
      <c r="S29" s="79">
        <f t="shared" si="34"/>
        <v>9</v>
      </c>
      <c r="T29" s="78">
        <f>'إعلام آلي ومحاسبة'!I29</f>
        <v>27.3</v>
      </c>
      <c r="U29" s="79">
        <f t="shared" si="15"/>
        <v>2</v>
      </c>
      <c r="V29" s="81">
        <f t="shared" si="24"/>
        <v>27.3</v>
      </c>
      <c r="W29" s="80">
        <f t="shared" si="21"/>
        <v>13.65</v>
      </c>
      <c r="X29" s="79">
        <f t="shared" si="25"/>
        <v>2</v>
      </c>
      <c r="Y29" s="78">
        <f>'لغة أجنبية'!I29</f>
        <v>17.75</v>
      </c>
      <c r="Z29" s="79">
        <f t="shared" si="26"/>
        <v>1</v>
      </c>
      <c r="AA29" s="81">
        <f t="shared" si="29"/>
        <v>17.75</v>
      </c>
      <c r="AB29" s="80">
        <f t="shared" si="27"/>
        <v>17.75</v>
      </c>
      <c r="AC29" s="79">
        <f t="shared" si="30"/>
        <v>1</v>
      </c>
      <c r="AD29" s="82">
        <f t="shared" si="16"/>
        <v>11.984615384615385</v>
      </c>
      <c r="AE29" s="84">
        <f t="shared" si="31"/>
        <v>30</v>
      </c>
    </row>
    <row r="30" spans="1:31" ht="18.75">
      <c r="A30" s="52">
        <f t="shared" si="13"/>
        <v>19</v>
      </c>
      <c r="B30" s="111" t="s">
        <v>94</v>
      </c>
      <c r="C30" s="112" t="s">
        <v>75</v>
      </c>
      <c r="D30" s="83">
        <f>'معايير الإيلاغ المالي الدولية'!I30</f>
        <v>19</v>
      </c>
      <c r="E30" s="79">
        <f t="shared" si="18"/>
        <v>0</v>
      </c>
      <c r="F30" s="78">
        <f>'تنيم مهنة المحاسبة في الجزائر'!I30</f>
        <v>20.5</v>
      </c>
      <c r="G30" s="79">
        <f t="shared" si="17"/>
        <v>6</v>
      </c>
      <c r="H30" s="78">
        <f>'مراجعة محاسبية ومالية'!I30</f>
        <v>19.25</v>
      </c>
      <c r="I30" s="79">
        <f t="shared" si="19"/>
        <v>0</v>
      </c>
      <c r="J30" s="80">
        <f t="shared" si="20"/>
        <v>58.75</v>
      </c>
      <c r="K30" s="80">
        <f t="shared" si="22"/>
        <v>9.791666666666666</v>
      </c>
      <c r="L30" s="79">
        <f t="shared" si="23"/>
        <v>6</v>
      </c>
      <c r="M30" s="78">
        <f>'رقابة داخلية'!I30</f>
        <v>18</v>
      </c>
      <c r="N30" s="79">
        <f t="shared" si="14"/>
        <v>0</v>
      </c>
      <c r="O30" s="78">
        <f>'الاتصال والتحرير الإداري'!I30</f>
        <v>23.25</v>
      </c>
      <c r="P30" s="79">
        <f t="shared" si="32"/>
        <v>4</v>
      </c>
      <c r="Q30" s="81">
        <f t="shared" si="33"/>
        <v>41.25</v>
      </c>
      <c r="R30" s="80">
        <f t="shared" si="28"/>
        <v>10.3125</v>
      </c>
      <c r="S30" s="79">
        <f t="shared" si="34"/>
        <v>9</v>
      </c>
      <c r="T30" s="78">
        <f>'إعلام آلي ومحاسبة'!I30</f>
        <v>17.25</v>
      </c>
      <c r="U30" s="79">
        <f t="shared" si="15"/>
        <v>0</v>
      </c>
      <c r="V30" s="81">
        <f t="shared" si="24"/>
        <v>17.25</v>
      </c>
      <c r="W30" s="80">
        <f t="shared" si="21"/>
        <v>8.625</v>
      </c>
      <c r="X30" s="79">
        <f t="shared" si="25"/>
        <v>0</v>
      </c>
      <c r="Y30" s="78">
        <f>'لغة أجنبية'!I30</f>
        <v>12.75</v>
      </c>
      <c r="Z30" s="79">
        <f t="shared" si="26"/>
        <v>1</v>
      </c>
      <c r="AA30" s="81">
        <f t="shared" si="29"/>
        <v>12.75</v>
      </c>
      <c r="AB30" s="80">
        <f t="shared" si="27"/>
        <v>12.75</v>
      </c>
      <c r="AC30" s="79">
        <f t="shared" si="30"/>
        <v>1</v>
      </c>
      <c r="AD30" s="82">
        <f t="shared" si="16"/>
        <v>10</v>
      </c>
      <c r="AE30" s="84">
        <f t="shared" si="31"/>
        <v>30</v>
      </c>
    </row>
    <row r="31" spans="1:31" ht="18.75">
      <c r="A31" s="52">
        <f>A30+1</f>
        <v>20</v>
      </c>
      <c r="B31" s="111" t="s">
        <v>95</v>
      </c>
      <c r="C31" s="112" t="s">
        <v>96</v>
      </c>
      <c r="D31" s="83">
        <f>'معايير الإيلاغ المالي الدولية'!I31</f>
        <v>23.25</v>
      </c>
      <c r="E31" s="79">
        <f t="shared" si="18"/>
        <v>6</v>
      </c>
      <c r="F31" s="78">
        <f>'تنيم مهنة المحاسبة في الجزائر'!I31</f>
        <v>23</v>
      </c>
      <c r="G31" s="79">
        <f t="shared" si="17"/>
        <v>6</v>
      </c>
      <c r="H31" s="78">
        <f>'مراجعة محاسبية ومالية'!I31</f>
        <v>23.75</v>
      </c>
      <c r="I31" s="79">
        <f t="shared" si="19"/>
        <v>6</v>
      </c>
      <c r="J31" s="80">
        <f t="shared" si="20"/>
        <v>70</v>
      </c>
      <c r="K31" s="80">
        <f t="shared" si="22"/>
        <v>11.666666666666666</v>
      </c>
      <c r="L31" s="79">
        <f t="shared" si="23"/>
        <v>18</v>
      </c>
      <c r="M31" s="78">
        <f>'رقابة داخلية'!I31</f>
        <v>21</v>
      </c>
      <c r="N31" s="79">
        <f t="shared" si="14"/>
        <v>5</v>
      </c>
      <c r="O31" s="78">
        <f>'الاتصال والتحرير الإداري'!I31</f>
        <v>29.25</v>
      </c>
      <c r="P31" s="79">
        <f t="shared" si="32"/>
        <v>4</v>
      </c>
      <c r="Q31" s="81">
        <f t="shared" si="33"/>
        <v>50.25</v>
      </c>
      <c r="R31" s="80">
        <f t="shared" si="28"/>
        <v>12.5625</v>
      </c>
      <c r="S31" s="79">
        <f t="shared" si="34"/>
        <v>9</v>
      </c>
      <c r="T31" s="78">
        <f>'إعلام آلي ومحاسبة'!I31</f>
        <v>22</v>
      </c>
      <c r="U31" s="79">
        <f t="shared" si="15"/>
        <v>2</v>
      </c>
      <c r="V31" s="81">
        <f t="shared" si="24"/>
        <v>22</v>
      </c>
      <c r="W31" s="80">
        <f t="shared" si="21"/>
        <v>11</v>
      </c>
      <c r="X31" s="79">
        <f t="shared" si="25"/>
        <v>2</v>
      </c>
      <c r="Y31" s="78">
        <f>'لغة أجنبية'!I31</f>
        <v>17</v>
      </c>
      <c r="Z31" s="79">
        <f t="shared" si="26"/>
        <v>1</v>
      </c>
      <c r="AA31" s="81">
        <f t="shared" si="29"/>
        <v>17</v>
      </c>
      <c r="AB31" s="80">
        <f t="shared" si="27"/>
        <v>17</v>
      </c>
      <c r="AC31" s="79">
        <f t="shared" si="30"/>
        <v>1</v>
      </c>
      <c r="AD31" s="82">
        <f t="shared" si="16"/>
        <v>12.25</v>
      </c>
      <c r="AE31" s="84">
        <f t="shared" si="31"/>
        <v>30</v>
      </c>
    </row>
    <row r="32" spans="1:31" ht="18.75">
      <c r="A32" s="52">
        <f aca="true" t="shared" si="35" ref="A32:A43">A31+1</f>
        <v>21</v>
      </c>
      <c r="B32" s="111" t="s">
        <v>97</v>
      </c>
      <c r="C32" s="112" t="s">
        <v>98</v>
      </c>
      <c r="D32" s="83">
        <f>'معايير الإيلاغ المالي الدولية'!I32</f>
        <v>12.5</v>
      </c>
      <c r="E32" s="79">
        <f t="shared" si="18"/>
        <v>0</v>
      </c>
      <c r="F32" s="78">
        <f>'تنيم مهنة المحاسبة في الجزائر'!I32</f>
        <v>22</v>
      </c>
      <c r="G32" s="79">
        <f t="shared" si="17"/>
        <v>6</v>
      </c>
      <c r="H32" s="78">
        <f>'مراجعة محاسبية ومالية'!I32</f>
        <v>20</v>
      </c>
      <c r="I32" s="79">
        <f t="shared" si="19"/>
        <v>6</v>
      </c>
      <c r="J32" s="80">
        <f t="shared" si="20"/>
        <v>54.5</v>
      </c>
      <c r="K32" s="80">
        <f t="shared" si="22"/>
        <v>9.083333333333334</v>
      </c>
      <c r="L32" s="79">
        <f t="shared" si="23"/>
        <v>12</v>
      </c>
      <c r="M32" s="78">
        <f>'رقابة داخلية'!I32</f>
        <v>20.5</v>
      </c>
      <c r="N32" s="79">
        <f t="shared" si="14"/>
        <v>5</v>
      </c>
      <c r="O32" s="78">
        <f>'الاتصال والتحرير الإداري'!I32</f>
        <v>27.25</v>
      </c>
      <c r="P32" s="79">
        <f t="shared" si="32"/>
        <v>4</v>
      </c>
      <c r="Q32" s="81">
        <f t="shared" si="33"/>
        <v>47.75</v>
      </c>
      <c r="R32" s="80">
        <f t="shared" si="28"/>
        <v>11.9375</v>
      </c>
      <c r="S32" s="79">
        <f t="shared" si="34"/>
        <v>9</v>
      </c>
      <c r="T32" s="78">
        <f>'إعلام آلي ومحاسبة'!I32</f>
        <v>19</v>
      </c>
      <c r="U32" s="79">
        <f t="shared" si="15"/>
        <v>0</v>
      </c>
      <c r="V32" s="81">
        <f t="shared" si="24"/>
        <v>19</v>
      </c>
      <c r="W32" s="80">
        <f t="shared" si="21"/>
        <v>9.5</v>
      </c>
      <c r="X32" s="79">
        <f t="shared" si="25"/>
        <v>0</v>
      </c>
      <c r="Y32" s="78">
        <f>'لغة أجنبية'!I32</f>
        <v>14.25</v>
      </c>
      <c r="Z32" s="79">
        <f t="shared" si="26"/>
        <v>1</v>
      </c>
      <c r="AA32" s="81">
        <f t="shared" si="29"/>
        <v>14.25</v>
      </c>
      <c r="AB32" s="80">
        <f t="shared" si="27"/>
        <v>14.25</v>
      </c>
      <c r="AC32" s="79">
        <f t="shared" si="30"/>
        <v>1</v>
      </c>
      <c r="AD32" s="82">
        <f t="shared" si="16"/>
        <v>10.423076923076923</v>
      </c>
      <c r="AE32" s="84">
        <f t="shared" si="31"/>
        <v>30</v>
      </c>
    </row>
    <row r="33" spans="1:31" ht="18.75">
      <c r="A33" s="52">
        <f t="shared" si="35"/>
        <v>22</v>
      </c>
      <c r="B33" s="111" t="s">
        <v>99</v>
      </c>
      <c r="C33" s="112" t="s">
        <v>100</v>
      </c>
      <c r="D33" s="83">
        <f>'معايير الإيلاغ المالي الدولية'!I33</f>
        <v>20</v>
      </c>
      <c r="E33" s="79">
        <f t="shared" si="18"/>
        <v>6</v>
      </c>
      <c r="F33" s="78">
        <f>'تنيم مهنة المحاسبة في الجزائر'!I33</f>
        <v>22</v>
      </c>
      <c r="G33" s="79">
        <f t="shared" si="17"/>
        <v>6</v>
      </c>
      <c r="H33" s="78">
        <f>'مراجعة محاسبية ومالية'!I33</f>
        <v>15</v>
      </c>
      <c r="I33" s="79">
        <f t="shared" si="19"/>
        <v>0</v>
      </c>
      <c r="J33" s="80">
        <f t="shared" si="20"/>
        <v>57</v>
      </c>
      <c r="K33" s="80">
        <f t="shared" si="22"/>
        <v>9.5</v>
      </c>
      <c r="L33" s="79">
        <f t="shared" si="23"/>
        <v>12</v>
      </c>
      <c r="M33" s="78">
        <f>'رقابة داخلية'!I33</f>
        <v>22.5</v>
      </c>
      <c r="N33" s="79">
        <f t="shared" si="14"/>
        <v>5</v>
      </c>
      <c r="O33" s="78">
        <f>'الاتصال والتحرير الإداري'!I33</f>
        <v>28.75</v>
      </c>
      <c r="P33" s="79">
        <f t="shared" si="32"/>
        <v>4</v>
      </c>
      <c r="Q33" s="81">
        <f t="shared" si="33"/>
        <v>51.25</v>
      </c>
      <c r="R33" s="80">
        <f t="shared" si="28"/>
        <v>12.8125</v>
      </c>
      <c r="S33" s="79">
        <f t="shared" si="34"/>
        <v>9</v>
      </c>
      <c r="T33" s="78">
        <f>'إعلام آلي ومحاسبة'!I33</f>
        <v>20</v>
      </c>
      <c r="U33" s="79">
        <f t="shared" si="15"/>
        <v>2</v>
      </c>
      <c r="V33" s="81">
        <f t="shared" si="24"/>
        <v>20</v>
      </c>
      <c r="W33" s="80">
        <f t="shared" si="21"/>
        <v>10</v>
      </c>
      <c r="X33" s="79">
        <f t="shared" si="25"/>
        <v>2</v>
      </c>
      <c r="Y33" s="78">
        <f>'لغة أجنبية'!I33</f>
        <v>16.5</v>
      </c>
      <c r="Z33" s="79">
        <f t="shared" si="26"/>
        <v>1</v>
      </c>
      <c r="AA33" s="81">
        <f t="shared" si="29"/>
        <v>16.5</v>
      </c>
      <c r="AB33" s="80">
        <f t="shared" si="27"/>
        <v>16.5</v>
      </c>
      <c r="AC33" s="79">
        <f t="shared" si="30"/>
        <v>1</v>
      </c>
      <c r="AD33" s="82">
        <f t="shared" si="16"/>
        <v>11.134615384615385</v>
      </c>
      <c r="AE33" s="84">
        <f t="shared" si="31"/>
        <v>30</v>
      </c>
    </row>
    <row r="34" spans="1:31" ht="18.75">
      <c r="A34" s="52">
        <f t="shared" si="35"/>
        <v>23</v>
      </c>
      <c r="B34" s="111" t="s">
        <v>101</v>
      </c>
      <c r="C34" s="112" t="s">
        <v>102</v>
      </c>
      <c r="D34" s="83">
        <f>'معايير الإيلاغ المالي الدولية'!I34</f>
        <v>14.25</v>
      </c>
      <c r="E34" s="79">
        <f t="shared" si="18"/>
        <v>0</v>
      </c>
      <c r="F34" s="78">
        <f>'تنيم مهنة المحاسبة في الجزائر'!I34</f>
        <v>20</v>
      </c>
      <c r="G34" s="79">
        <f t="shared" si="17"/>
        <v>6</v>
      </c>
      <c r="H34" s="78">
        <f>'مراجعة محاسبية ومالية'!I34</f>
        <v>19.25</v>
      </c>
      <c r="I34" s="79">
        <f t="shared" si="19"/>
        <v>0</v>
      </c>
      <c r="J34" s="80">
        <f t="shared" si="20"/>
        <v>53.5</v>
      </c>
      <c r="K34" s="80">
        <f t="shared" si="22"/>
        <v>8.916666666666666</v>
      </c>
      <c r="L34" s="79">
        <f t="shared" si="23"/>
        <v>6</v>
      </c>
      <c r="M34" s="78">
        <f>'رقابة داخلية'!I34</f>
        <v>22.5</v>
      </c>
      <c r="N34" s="79">
        <f t="shared" si="14"/>
        <v>5</v>
      </c>
      <c r="O34" s="78">
        <f>'الاتصال والتحرير الإداري'!I34</f>
        <v>24.25</v>
      </c>
      <c r="P34" s="79">
        <f t="shared" si="32"/>
        <v>4</v>
      </c>
      <c r="Q34" s="81">
        <f t="shared" si="33"/>
        <v>46.75</v>
      </c>
      <c r="R34" s="80">
        <f t="shared" si="28"/>
        <v>11.6875</v>
      </c>
      <c r="S34" s="79">
        <f t="shared" si="34"/>
        <v>9</v>
      </c>
      <c r="T34" s="78">
        <f>'إعلام آلي ومحاسبة'!I34</f>
        <v>18.25</v>
      </c>
      <c r="U34" s="79">
        <f t="shared" si="15"/>
        <v>0</v>
      </c>
      <c r="V34" s="81">
        <f t="shared" si="24"/>
        <v>18.25</v>
      </c>
      <c r="W34" s="80">
        <f t="shared" si="21"/>
        <v>9.125</v>
      </c>
      <c r="X34" s="79">
        <f t="shared" si="25"/>
        <v>0</v>
      </c>
      <c r="Y34" s="78">
        <f>'لغة أجنبية'!I34</f>
        <v>11.75</v>
      </c>
      <c r="Z34" s="79">
        <f t="shared" si="26"/>
        <v>1</v>
      </c>
      <c r="AA34" s="81">
        <f t="shared" si="29"/>
        <v>11.75</v>
      </c>
      <c r="AB34" s="80">
        <f t="shared" si="27"/>
        <v>11.75</v>
      </c>
      <c r="AC34" s="79">
        <f t="shared" si="30"/>
        <v>1</v>
      </c>
      <c r="AD34" s="82">
        <f t="shared" si="16"/>
        <v>10.01923076923077</v>
      </c>
      <c r="AE34" s="84">
        <f t="shared" si="31"/>
        <v>30</v>
      </c>
    </row>
    <row r="35" spans="1:31" ht="18.75">
      <c r="A35" s="52">
        <f t="shared" si="35"/>
        <v>24</v>
      </c>
      <c r="B35" s="111" t="s">
        <v>53</v>
      </c>
      <c r="C35" s="112" t="s">
        <v>103</v>
      </c>
      <c r="D35" s="83">
        <f>'معايير الإيلاغ المالي الدولية'!I35</f>
        <v>19.5</v>
      </c>
      <c r="E35" s="79">
        <f t="shared" si="18"/>
        <v>0</v>
      </c>
      <c r="F35" s="78">
        <f>'تنيم مهنة المحاسبة في الجزائر'!I35</f>
        <v>23</v>
      </c>
      <c r="G35" s="79">
        <f t="shared" si="17"/>
        <v>6</v>
      </c>
      <c r="H35" s="78">
        <f>'مراجعة محاسبية ومالية'!I35</f>
        <v>20</v>
      </c>
      <c r="I35" s="79">
        <f t="shared" si="19"/>
        <v>6</v>
      </c>
      <c r="J35" s="80">
        <f t="shared" si="20"/>
        <v>62.5</v>
      </c>
      <c r="K35" s="80">
        <f t="shared" si="22"/>
        <v>10.416666666666666</v>
      </c>
      <c r="L35" s="79">
        <f t="shared" si="23"/>
        <v>18</v>
      </c>
      <c r="M35" s="78">
        <f>'رقابة داخلية'!I35</f>
        <v>22.5</v>
      </c>
      <c r="N35" s="79">
        <f t="shared" si="14"/>
        <v>5</v>
      </c>
      <c r="O35" s="78">
        <f>'الاتصال والتحرير الإداري'!I35</f>
        <v>29.75</v>
      </c>
      <c r="P35" s="79">
        <f t="shared" si="32"/>
        <v>4</v>
      </c>
      <c r="Q35" s="81">
        <f t="shared" si="33"/>
        <v>52.25</v>
      </c>
      <c r="R35" s="80">
        <f t="shared" si="28"/>
        <v>13.0625</v>
      </c>
      <c r="S35" s="79">
        <f t="shared" si="34"/>
        <v>9</v>
      </c>
      <c r="T35" s="78">
        <f>'إعلام آلي ومحاسبة'!I35</f>
        <v>25</v>
      </c>
      <c r="U35" s="79">
        <f t="shared" si="15"/>
        <v>2</v>
      </c>
      <c r="V35" s="81">
        <f t="shared" si="24"/>
        <v>25</v>
      </c>
      <c r="W35" s="80">
        <f t="shared" si="21"/>
        <v>12.5</v>
      </c>
      <c r="X35" s="79">
        <f t="shared" si="25"/>
        <v>2</v>
      </c>
      <c r="Y35" s="78">
        <f>'لغة أجنبية'!I35</f>
        <v>16</v>
      </c>
      <c r="Z35" s="79">
        <f t="shared" si="26"/>
        <v>1</v>
      </c>
      <c r="AA35" s="81">
        <f t="shared" si="29"/>
        <v>16</v>
      </c>
      <c r="AB35" s="80">
        <f t="shared" si="27"/>
        <v>16</v>
      </c>
      <c r="AC35" s="79">
        <f t="shared" si="30"/>
        <v>1</v>
      </c>
      <c r="AD35" s="82">
        <f t="shared" si="16"/>
        <v>11.98076923076923</v>
      </c>
      <c r="AE35" s="84">
        <f t="shared" si="31"/>
        <v>30</v>
      </c>
    </row>
    <row r="36" spans="1:31" ht="18.75">
      <c r="A36" s="52">
        <f t="shared" si="35"/>
        <v>25</v>
      </c>
      <c r="B36" s="111" t="s">
        <v>104</v>
      </c>
      <c r="C36" s="112" t="s">
        <v>105</v>
      </c>
      <c r="D36" s="83">
        <f>'معايير الإيلاغ المالي الدولية'!I36</f>
        <v>17.75</v>
      </c>
      <c r="E36" s="79">
        <f t="shared" si="18"/>
        <v>0</v>
      </c>
      <c r="F36" s="78">
        <f>'تنيم مهنة المحاسبة في الجزائر'!I36</f>
        <v>24</v>
      </c>
      <c r="G36" s="79">
        <f t="shared" si="17"/>
        <v>6</v>
      </c>
      <c r="H36" s="78">
        <f>'مراجعة محاسبية ومالية'!I36</f>
        <v>20.75</v>
      </c>
      <c r="I36" s="79">
        <f t="shared" si="19"/>
        <v>6</v>
      </c>
      <c r="J36" s="80">
        <f t="shared" si="20"/>
        <v>62.5</v>
      </c>
      <c r="K36" s="80">
        <f t="shared" si="22"/>
        <v>10.416666666666666</v>
      </c>
      <c r="L36" s="79">
        <f t="shared" si="23"/>
        <v>18</v>
      </c>
      <c r="M36" s="78">
        <f>'رقابة داخلية'!I36</f>
        <v>19.5</v>
      </c>
      <c r="N36" s="79">
        <f t="shared" si="14"/>
        <v>0</v>
      </c>
      <c r="O36" s="78">
        <f>'الاتصال والتحرير الإداري'!I36</f>
        <v>27.5</v>
      </c>
      <c r="P36" s="79">
        <f t="shared" si="32"/>
        <v>4</v>
      </c>
      <c r="Q36" s="81">
        <f t="shared" si="33"/>
        <v>47</v>
      </c>
      <c r="R36" s="80">
        <f t="shared" si="28"/>
        <v>11.75</v>
      </c>
      <c r="S36" s="79">
        <f t="shared" si="34"/>
        <v>9</v>
      </c>
      <c r="T36" s="78">
        <f>'إعلام آلي ومحاسبة'!I36</f>
        <v>24</v>
      </c>
      <c r="U36" s="79">
        <f t="shared" si="15"/>
        <v>2</v>
      </c>
      <c r="V36" s="81">
        <f t="shared" si="24"/>
        <v>24</v>
      </c>
      <c r="W36" s="80">
        <f t="shared" si="21"/>
        <v>12</v>
      </c>
      <c r="X36" s="79">
        <f t="shared" si="25"/>
        <v>2</v>
      </c>
      <c r="Y36" s="78">
        <f>'لغة أجنبية'!I36</f>
        <v>15.5</v>
      </c>
      <c r="Z36" s="79">
        <f t="shared" si="26"/>
        <v>1</v>
      </c>
      <c r="AA36" s="81">
        <f t="shared" si="29"/>
        <v>15.5</v>
      </c>
      <c r="AB36" s="80">
        <f t="shared" si="27"/>
        <v>15.5</v>
      </c>
      <c r="AC36" s="79">
        <f t="shared" si="30"/>
        <v>1</v>
      </c>
      <c r="AD36" s="82">
        <f t="shared" si="16"/>
        <v>11.461538461538462</v>
      </c>
      <c r="AE36" s="84">
        <f t="shared" si="31"/>
        <v>30</v>
      </c>
    </row>
    <row r="37" spans="1:31" ht="18.75">
      <c r="A37" s="52">
        <f t="shared" si="35"/>
        <v>26</v>
      </c>
      <c r="B37" s="111" t="s">
        <v>106</v>
      </c>
      <c r="C37" s="112" t="s">
        <v>45</v>
      </c>
      <c r="D37" s="83">
        <f>'معايير الإيلاغ المالي الدولية'!I37</f>
        <v>24.25</v>
      </c>
      <c r="E37" s="79">
        <f t="shared" si="18"/>
        <v>6</v>
      </c>
      <c r="F37" s="78">
        <f>'تنيم مهنة المحاسبة في الجزائر'!I37</f>
        <v>23</v>
      </c>
      <c r="G37" s="79">
        <f t="shared" si="17"/>
        <v>6</v>
      </c>
      <c r="H37" s="78">
        <f>'مراجعة محاسبية ومالية'!I37</f>
        <v>28</v>
      </c>
      <c r="I37" s="79">
        <f t="shared" si="19"/>
        <v>6</v>
      </c>
      <c r="J37" s="80">
        <f t="shared" si="20"/>
        <v>75.25</v>
      </c>
      <c r="K37" s="80">
        <f t="shared" si="22"/>
        <v>12.541666666666666</v>
      </c>
      <c r="L37" s="79">
        <f t="shared" si="23"/>
        <v>18</v>
      </c>
      <c r="M37" s="78">
        <f>'رقابة داخلية'!I37</f>
        <v>25</v>
      </c>
      <c r="N37" s="79">
        <f t="shared" si="14"/>
        <v>5</v>
      </c>
      <c r="O37" s="78">
        <f>'الاتصال والتحرير الإداري'!I37</f>
        <v>30.5</v>
      </c>
      <c r="P37" s="79">
        <f t="shared" si="32"/>
        <v>4</v>
      </c>
      <c r="Q37" s="81">
        <f t="shared" si="33"/>
        <v>55.5</v>
      </c>
      <c r="R37" s="80">
        <f t="shared" si="28"/>
        <v>13.875</v>
      </c>
      <c r="S37" s="79">
        <f t="shared" si="34"/>
        <v>9</v>
      </c>
      <c r="T37" s="78">
        <f>'إعلام آلي ومحاسبة'!I37</f>
        <v>21.9</v>
      </c>
      <c r="U37" s="79">
        <f t="shared" si="15"/>
        <v>2</v>
      </c>
      <c r="V37" s="81">
        <f t="shared" si="24"/>
        <v>21.9</v>
      </c>
      <c r="W37" s="80">
        <f t="shared" si="21"/>
        <v>10.95</v>
      </c>
      <c r="X37" s="79">
        <f t="shared" si="25"/>
        <v>2</v>
      </c>
      <c r="Y37" s="78">
        <f>'لغة أجنبية'!I37</f>
        <v>18</v>
      </c>
      <c r="Z37" s="79">
        <f t="shared" si="26"/>
        <v>1</v>
      </c>
      <c r="AA37" s="81">
        <f t="shared" si="29"/>
        <v>18</v>
      </c>
      <c r="AB37" s="80">
        <f t="shared" si="27"/>
        <v>18</v>
      </c>
      <c r="AC37" s="79">
        <f t="shared" si="30"/>
        <v>1</v>
      </c>
      <c r="AD37" s="82">
        <f t="shared" si="16"/>
        <v>13.126923076923077</v>
      </c>
      <c r="AE37" s="84">
        <f t="shared" si="31"/>
        <v>30</v>
      </c>
    </row>
    <row r="38" spans="1:31" ht="18.75">
      <c r="A38" s="52">
        <f t="shared" si="35"/>
        <v>27</v>
      </c>
      <c r="B38" s="111" t="s">
        <v>107</v>
      </c>
      <c r="C38" s="112" t="s">
        <v>49</v>
      </c>
      <c r="D38" s="83">
        <f>'معايير الإيلاغ المالي الدولية'!I38</f>
        <v>21.5</v>
      </c>
      <c r="E38" s="79">
        <f t="shared" si="18"/>
        <v>6</v>
      </c>
      <c r="F38" s="78">
        <f>'تنيم مهنة المحاسبة في الجزائر'!I38</f>
        <v>25</v>
      </c>
      <c r="G38" s="79">
        <f t="shared" si="17"/>
        <v>6</v>
      </c>
      <c r="H38" s="78">
        <f>'مراجعة محاسبية ومالية'!I38</f>
        <v>19.5</v>
      </c>
      <c r="I38" s="79">
        <f t="shared" si="19"/>
        <v>0</v>
      </c>
      <c r="J38" s="80">
        <f t="shared" si="20"/>
        <v>66</v>
      </c>
      <c r="K38" s="80">
        <f t="shared" si="22"/>
        <v>11</v>
      </c>
      <c r="L38" s="79">
        <f t="shared" si="23"/>
        <v>18</v>
      </c>
      <c r="M38" s="78">
        <f>'رقابة داخلية'!I38</f>
        <v>18</v>
      </c>
      <c r="N38" s="79">
        <f t="shared" si="14"/>
        <v>0</v>
      </c>
      <c r="O38" s="78">
        <f>'الاتصال والتحرير الإداري'!I38</f>
        <v>26.25</v>
      </c>
      <c r="P38" s="79">
        <f t="shared" si="32"/>
        <v>4</v>
      </c>
      <c r="Q38" s="81">
        <f t="shared" si="33"/>
        <v>44.25</v>
      </c>
      <c r="R38" s="80">
        <f t="shared" si="28"/>
        <v>11.0625</v>
      </c>
      <c r="S38" s="79">
        <f t="shared" si="34"/>
        <v>9</v>
      </c>
      <c r="T38" s="78">
        <f>'إعلام آلي ومحاسبة'!I38</f>
        <v>21</v>
      </c>
      <c r="U38" s="79">
        <f t="shared" si="15"/>
        <v>2</v>
      </c>
      <c r="V38" s="81">
        <f t="shared" si="24"/>
        <v>21</v>
      </c>
      <c r="W38" s="80">
        <f t="shared" si="21"/>
        <v>10.5</v>
      </c>
      <c r="X38" s="79">
        <f t="shared" si="25"/>
        <v>2</v>
      </c>
      <c r="Y38" s="78">
        <f>'لغة أجنبية'!I38</f>
        <v>16.25</v>
      </c>
      <c r="Z38" s="79">
        <f t="shared" si="26"/>
        <v>1</v>
      </c>
      <c r="AA38" s="81">
        <f t="shared" si="29"/>
        <v>16.25</v>
      </c>
      <c r="AB38" s="80">
        <f t="shared" si="27"/>
        <v>16.25</v>
      </c>
      <c r="AC38" s="79">
        <f t="shared" si="30"/>
        <v>1</v>
      </c>
      <c r="AD38" s="82">
        <f t="shared" si="16"/>
        <v>11.346153846153847</v>
      </c>
      <c r="AE38" s="84">
        <f t="shared" si="31"/>
        <v>30</v>
      </c>
    </row>
    <row r="39" spans="1:31" ht="18.75">
      <c r="A39" s="52">
        <f t="shared" si="35"/>
        <v>28</v>
      </c>
      <c r="B39" s="111" t="s">
        <v>108</v>
      </c>
      <c r="C39" s="112" t="s">
        <v>45</v>
      </c>
      <c r="D39" s="83">
        <f>'معايير الإيلاغ المالي الدولية'!I39</f>
        <v>15</v>
      </c>
      <c r="E39" s="79">
        <f t="shared" si="18"/>
        <v>0</v>
      </c>
      <c r="F39" s="78">
        <f>'تنيم مهنة المحاسبة في الجزائر'!I39</f>
        <v>20</v>
      </c>
      <c r="G39" s="79">
        <f t="shared" si="17"/>
        <v>6</v>
      </c>
      <c r="H39" s="78">
        <f>'مراجعة محاسبية ومالية'!I39</f>
        <v>20.25</v>
      </c>
      <c r="I39" s="79">
        <f t="shared" si="19"/>
        <v>6</v>
      </c>
      <c r="J39" s="80">
        <f t="shared" si="20"/>
        <v>55.25</v>
      </c>
      <c r="K39" s="80">
        <f t="shared" si="22"/>
        <v>9.208333333333334</v>
      </c>
      <c r="L39" s="79">
        <f t="shared" si="23"/>
        <v>12</v>
      </c>
      <c r="M39" s="78">
        <f>'رقابة داخلية'!I39</f>
        <v>21</v>
      </c>
      <c r="N39" s="79">
        <f t="shared" si="14"/>
        <v>5</v>
      </c>
      <c r="O39" s="78">
        <f>'الاتصال والتحرير الإداري'!I39</f>
        <v>28.25</v>
      </c>
      <c r="P39" s="79">
        <f t="shared" si="32"/>
        <v>4</v>
      </c>
      <c r="Q39" s="81">
        <f t="shared" si="33"/>
        <v>49.25</v>
      </c>
      <c r="R39" s="80">
        <f t="shared" si="28"/>
        <v>12.3125</v>
      </c>
      <c r="S39" s="79">
        <f t="shared" si="34"/>
        <v>9</v>
      </c>
      <c r="T39" s="78">
        <f>'إعلام آلي ومحاسبة'!I39</f>
        <v>13</v>
      </c>
      <c r="U39" s="79">
        <f t="shared" si="15"/>
        <v>0</v>
      </c>
      <c r="V39" s="81">
        <f t="shared" si="24"/>
        <v>13</v>
      </c>
      <c r="W39" s="80">
        <f t="shared" si="21"/>
        <v>6.5</v>
      </c>
      <c r="X39" s="79">
        <f t="shared" si="25"/>
        <v>0</v>
      </c>
      <c r="Y39" s="78">
        <f>'لغة أجنبية'!I39</f>
        <v>12.5</v>
      </c>
      <c r="Z39" s="79">
        <f t="shared" si="26"/>
        <v>1</v>
      </c>
      <c r="AA39" s="81">
        <f t="shared" si="29"/>
        <v>12.5</v>
      </c>
      <c r="AB39" s="80">
        <f t="shared" si="27"/>
        <v>12.5</v>
      </c>
      <c r="AC39" s="79">
        <f t="shared" si="30"/>
        <v>1</v>
      </c>
      <c r="AD39" s="82">
        <f t="shared" si="16"/>
        <v>10</v>
      </c>
      <c r="AE39" s="84">
        <f t="shared" si="31"/>
        <v>30</v>
      </c>
    </row>
    <row r="40" spans="1:31" ht="18.75">
      <c r="A40" s="52">
        <f t="shared" si="35"/>
        <v>29</v>
      </c>
      <c r="B40" s="111" t="s">
        <v>109</v>
      </c>
      <c r="C40" s="112" t="s">
        <v>110</v>
      </c>
      <c r="D40" s="83">
        <f>'معايير الإيلاغ المالي الدولية'!I40</f>
        <v>16</v>
      </c>
      <c r="E40" s="79">
        <f t="shared" si="18"/>
        <v>0</v>
      </c>
      <c r="F40" s="78">
        <f>'تنيم مهنة المحاسبة في الجزائر'!I40</f>
        <v>21.5</v>
      </c>
      <c r="G40" s="79">
        <f t="shared" si="17"/>
        <v>6</v>
      </c>
      <c r="H40" s="78">
        <f>'مراجعة محاسبية ومالية'!I40</f>
        <v>20</v>
      </c>
      <c r="I40" s="79">
        <f t="shared" si="19"/>
        <v>6</v>
      </c>
      <c r="J40" s="80">
        <f t="shared" si="20"/>
        <v>57.5</v>
      </c>
      <c r="K40" s="80">
        <f t="shared" si="22"/>
        <v>9.583333333333334</v>
      </c>
      <c r="L40" s="79">
        <f t="shared" si="23"/>
        <v>12</v>
      </c>
      <c r="M40" s="78">
        <f>'رقابة داخلية'!I40</f>
        <v>23.5</v>
      </c>
      <c r="N40" s="79">
        <f t="shared" si="14"/>
        <v>5</v>
      </c>
      <c r="O40" s="78">
        <f>'الاتصال والتحرير الإداري'!I40</f>
        <v>26</v>
      </c>
      <c r="P40" s="79">
        <f t="shared" si="32"/>
        <v>4</v>
      </c>
      <c r="Q40" s="81">
        <f t="shared" si="33"/>
        <v>49.5</v>
      </c>
      <c r="R40" s="80">
        <f t="shared" si="28"/>
        <v>12.375</v>
      </c>
      <c r="S40" s="79">
        <f t="shared" si="34"/>
        <v>9</v>
      </c>
      <c r="T40" s="78">
        <f>'إعلام آلي ومحاسبة'!I40</f>
        <v>23.5</v>
      </c>
      <c r="U40" s="79">
        <f t="shared" si="15"/>
        <v>2</v>
      </c>
      <c r="V40" s="81">
        <f t="shared" si="24"/>
        <v>23.5</v>
      </c>
      <c r="W40" s="80">
        <f t="shared" si="21"/>
        <v>11.75</v>
      </c>
      <c r="X40" s="79">
        <f t="shared" si="25"/>
        <v>2</v>
      </c>
      <c r="Y40" s="78">
        <f>'لغة أجنبية'!I40</f>
        <v>18.5</v>
      </c>
      <c r="Z40" s="79">
        <f t="shared" si="26"/>
        <v>1</v>
      </c>
      <c r="AA40" s="81">
        <f t="shared" si="29"/>
        <v>18.5</v>
      </c>
      <c r="AB40" s="80">
        <f t="shared" si="27"/>
        <v>18.5</v>
      </c>
      <c r="AC40" s="79">
        <f t="shared" si="30"/>
        <v>1</v>
      </c>
      <c r="AD40" s="82">
        <f t="shared" si="16"/>
        <v>11.461538461538462</v>
      </c>
      <c r="AE40" s="84">
        <f t="shared" si="31"/>
        <v>30</v>
      </c>
    </row>
    <row r="41" spans="1:31" ht="18.75">
      <c r="A41" s="52">
        <f t="shared" si="35"/>
        <v>30</v>
      </c>
      <c r="B41" s="111" t="s">
        <v>111</v>
      </c>
      <c r="C41" s="112" t="s">
        <v>42</v>
      </c>
      <c r="D41" s="83">
        <f>'معايير الإيلاغ المالي الدولية'!I41</f>
        <v>14.5</v>
      </c>
      <c r="E41" s="79">
        <f t="shared" si="18"/>
        <v>0</v>
      </c>
      <c r="F41" s="78">
        <f>'تنيم مهنة المحاسبة في الجزائر'!I41</f>
        <v>24.5</v>
      </c>
      <c r="G41" s="79">
        <f t="shared" si="17"/>
        <v>6</v>
      </c>
      <c r="H41" s="78">
        <f>'مراجعة محاسبية ومالية'!I41</f>
        <v>20.75</v>
      </c>
      <c r="I41" s="79">
        <f t="shared" si="19"/>
        <v>6</v>
      </c>
      <c r="J41" s="80">
        <f t="shared" si="20"/>
        <v>59.75</v>
      </c>
      <c r="K41" s="80">
        <f t="shared" si="22"/>
        <v>9.958333333333334</v>
      </c>
      <c r="L41" s="79">
        <f t="shared" si="23"/>
        <v>12</v>
      </c>
      <c r="M41" s="78">
        <f>'رقابة داخلية'!I41</f>
        <v>21.5</v>
      </c>
      <c r="N41" s="79">
        <f t="shared" si="14"/>
        <v>5</v>
      </c>
      <c r="O41" s="78">
        <f>'الاتصال والتحرير الإداري'!I41</f>
        <v>27.5</v>
      </c>
      <c r="P41" s="79">
        <f t="shared" si="32"/>
        <v>4</v>
      </c>
      <c r="Q41" s="81">
        <f t="shared" si="33"/>
        <v>49</v>
      </c>
      <c r="R41" s="80">
        <f t="shared" si="28"/>
        <v>12.25</v>
      </c>
      <c r="S41" s="79">
        <f t="shared" si="34"/>
        <v>9</v>
      </c>
      <c r="T41" s="78">
        <f>'إعلام آلي ومحاسبة'!I41</f>
        <v>15</v>
      </c>
      <c r="U41" s="79">
        <f t="shared" si="15"/>
        <v>0</v>
      </c>
      <c r="V41" s="81">
        <f t="shared" si="24"/>
        <v>15</v>
      </c>
      <c r="W41" s="80">
        <f t="shared" si="21"/>
        <v>7.5</v>
      </c>
      <c r="X41" s="79">
        <f t="shared" si="25"/>
        <v>0</v>
      </c>
      <c r="Y41" s="78">
        <f>'لغة أجنبية'!I41</f>
        <v>12.5</v>
      </c>
      <c r="Z41" s="79">
        <f t="shared" si="26"/>
        <v>1</v>
      </c>
      <c r="AA41" s="81">
        <f t="shared" si="29"/>
        <v>12.5</v>
      </c>
      <c r="AB41" s="80">
        <f t="shared" si="27"/>
        <v>12.5</v>
      </c>
      <c r="AC41" s="79">
        <f t="shared" si="30"/>
        <v>1</v>
      </c>
      <c r="AD41" s="82">
        <f t="shared" si="16"/>
        <v>10.48076923076923</v>
      </c>
      <c r="AE41" s="84">
        <f t="shared" si="31"/>
        <v>30</v>
      </c>
    </row>
    <row r="42" spans="1:31" ht="18.75">
      <c r="A42" s="52">
        <f t="shared" si="35"/>
        <v>31</v>
      </c>
      <c r="B42" s="111" t="s">
        <v>112</v>
      </c>
      <c r="C42" s="112" t="s">
        <v>57</v>
      </c>
      <c r="D42" s="83">
        <f>'معايير الإيلاغ المالي الدولية'!I42</f>
        <v>22</v>
      </c>
      <c r="E42" s="79">
        <f t="shared" si="18"/>
        <v>6</v>
      </c>
      <c r="F42" s="78">
        <f>'تنيم مهنة المحاسبة في الجزائر'!I42</f>
        <v>23.5</v>
      </c>
      <c r="G42" s="79">
        <f t="shared" si="17"/>
        <v>6</v>
      </c>
      <c r="H42" s="78">
        <f>'مراجعة محاسبية ومالية'!I42</f>
        <v>21.25</v>
      </c>
      <c r="I42" s="79">
        <f t="shared" si="19"/>
        <v>6</v>
      </c>
      <c r="J42" s="80">
        <f t="shared" si="20"/>
        <v>66.75</v>
      </c>
      <c r="K42" s="80">
        <f t="shared" si="22"/>
        <v>11.125</v>
      </c>
      <c r="L42" s="79">
        <f t="shared" si="23"/>
        <v>18</v>
      </c>
      <c r="M42" s="78">
        <f>'رقابة داخلية'!I42</f>
        <v>20</v>
      </c>
      <c r="N42" s="79">
        <f t="shared" si="14"/>
        <v>5</v>
      </c>
      <c r="O42" s="78">
        <f>'الاتصال والتحرير الإداري'!I42</f>
        <v>29.5</v>
      </c>
      <c r="P42" s="79">
        <f t="shared" si="32"/>
        <v>4</v>
      </c>
      <c r="Q42" s="81">
        <f t="shared" si="33"/>
        <v>49.5</v>
      </c>
      <c r="R42" s="80">
        <f t="shared" si="28"/>
        <v>12.375</v>
      </c>
      <c r="S42" s="79">
        <f t="shared" si="34"/>
        <v>9</v>
      </c>
      <c r="T42" s="78">
        <f>'إعلام آلي ومحاسبة'!I42</f>
        <v>27</v>
      </c>
      <c r="U42" s="79">
        <f t="shared" si="15"/>
        <v>2</v>
      </c>
      <c r="V42" s="81">
        <f t="shared" si="24"/>
        <v>27</v>
      </c>
      <c r="W42" s="80">
        <f t="shared" si="21"/>
        <v>13.5</v>
      </c>
      <c r="X42" s="79">
        <f t="shared" si="25"/>
        <v>2</v>
      </c>
      <c r="Y42" s="78">
        <f>'لغة أجنبية'!I42</f>
        <v>16.5</v>
      </c>
      <c r="Z42" s="79">
        <f t="shared" si="26"/>
        <v>1</v>
      </c>
      <c r="AA42" s="81">
        <f t="shared" si="29"/>
        <v>16.5</v>
      </c>
      <c r="AB42" s="80">
        <f t="shared" si="27"/>
        <v>16.5</v>
      </c>
      <c r="AC42" s="79">
        <f t="shared" si="30"/>
        <v>1</v>
      </c>
      <c r="AD42" s="82">
        <f t="shared" si="16"/>
        <v>12.288461538461538</v>
      </c>
      <c r="AE42" s="84">
        <f t="shared" si="31"/>
        <v>30</v>
      </c>
    </row>
    <row r="43" spans="1:31" ht="18.75">
      <c r="A43" s="53">
        <f t="shared" si="35"/>
        <v>32</v>
      </c>
      <c r="B43" s="111" t="s">
        <v>113</v>
      </c>
      <c r="C43" s="112" t="s">
        <v>114</v>
      </c>
      <c r="D43" s="83">
        <f>'معايير الإيلاغ المالي الدولية'!I43</f>
        <v>19.25</v>
      </c>
      <c r="E43" s="79">
        <f t="shared" si="18"/>
        <v>0</v>
      </c>
      <c r="F43" s="78">
        <f>'تنيم مهنة المحاسبة في الجزائر'!I43</f>
        <v>21.75</v>
      </c>
      <c r="G43" s="79">
        <f t="shared" si="17"/>
        <v>6</v>
      </c>
      <c r="H43" s="78">
        <f>'مراجعة محاسبية ومالية'!I43</f>
        <v>19.5</v>
      </c>
      <c r="I43" s="79">
        <f t="shared" si="19"/>
        <v>0</v>
      </c>
      <c r="J43" s="80">
        <f t="shared" si="20"/>
        <v>60.5</v>
      </c>
      <c r="K43" s="80">
        <f t="shared" si="22"/>
        <v>10.083333333333334</v>
      </c>
      <c r="L43" s="79">
        <f t="shared" si="23"/>
        <v>18</v>
      </c>
      <c r="M43" s="78">
        <f>'رقابة داخلية'!I43</f>
        <v>21</v>
      </c>
      <c r="N43" s="79">
        <f t="shared" si="14"/>
        <v>5</v>
      </c>
      <c r="O43" s="78">
        <f>'الاتصال والتحرير الإداري'!I43</f>
        <v>24.75</v>
      </c>
      <c r="P43" s="79">
        <f t="shared" si="32"/>
        <v>4</v>
      </c>
      <c r="Q43" s="81">
        <f t="shared" si="33"/>
        <v>45.75</v>
      </c>
      <c r="R43" s="80">
        <f t="shared" si="28"/>
        <v>11.4375</v>
      </c>
      <c r="S43" s="79">
        <f t="shared" si="34"/>
        <v>9</v>
      </c>
      <c r="T43" s="78">
        <f>'إعلام آلي ومحاسبة'!I43</f>
        <v>12.75</v>
      </c>
      <c r="U43" s="79">
        <f t="shared" si="15"/>
        <v>0</v>
      </c>
      <c r="V43" s="81">
        <f t="shared" si="24"/>
        <v>12.75</v>
      </c>
      <c r="W43" s="80">
        <f t="shared" si="21"/>
        <v>6.375</v>
      </c>
      <c r="X43" s="79">
        <f t="shared" si="25"/>
        <v>0</v>
      </c>
      <c r="Y43" s="78">
        <f>'لغة أجنبية'!I43</f>
        <v>11</v>
      </c>
      <c r="Z43" s="79">
        <f t="shared" si="26"/>
        <v>1</v>
      </c>
      <c r="AA43" s="81">
        <f t="shared" si="29"/>
        <v>11</v>
      </c>
      <c r="AB43" s="80">
        <f t="shared" si="27"/>
        <v>11</v>
      </c>
      <c r="AC43" s="79">
        <f t="shared" si="30"/>
        <v>1</v>
      </c>
      <c r="AD43" s="82">
        <f t="shared" si="16"/>
        <v>10</v>
      </c>
      <c r="AE43" s="84">
        <f t="shared" si="31"/>
        <v>30</v>
      </c>
    </row>
    <row r="44" spans="1:31" ht="19.5" thickBot="1">
      <c r="A44" s="53">
        <f t="shared" si="13"/>
        <v>33</v>
      </c>
      <c r="B44" s="114" t="s">
        <v>115</v>
      </c>
      <c r="C44" s="115" t="s">
        <v>50</v>
      </c>
      <c r="D44" s="85">
        <f>'معايير الإيلاغ المالي الدولية'!I44</f>
        <v>21.25</v>
      </c>
      <c r="E44" s="77">
        <f t="shared" si="18"/>
        <v>6</v>
      </c>
      <c r="F44" s="86">
        <f>'تنيم مهنة المحاسبة في الجزائر'!I44</f>
        <v>22</v>
      </c>
      <c r="G44" s="77">
        <f t="shared" si="17"/>
        <v>6</v>
      </c>
      <c r="H44" s="86">
        <f>'مراجعة محاسبية ومالية'!I44</f>
        <v>22</v>
      </c>
      <c r="I44" s="77">
        <f t="shared" si="19"/>
        <v>6</v>
      </c>
      <c r="J44" s="87">
        <f t="shared" si="20"/>
        <v>65.25</v>
      </c>
      <c r="K44" s="87">
        <f t="shared" si="22"/>
        <v>10.875</v>
      </c>
      <c r="L44" s="77">
        <f t="shared" si="23"/>
        <v>18</v>
      </c>
      <c r="M44" s="86">
        <f>'رقابة داخلية'!I44</f>
        <v>21</v>
      </c>
      <c r="N44" s="77">
        <f t="shared" si="14"/>
        <v>5</v>
      </c>
      <c r="O44" s="86">
        <f>'الاتصال والتحرير الإداري'!I44</f>
        <v>29.5</v>
      </c>
      <c r="P44" s="77">
        <f t="shared" si="32"/>
        <v>4</v>
      </c>
      <c r="Q44" s="88">
        <f t="shared" si="33"/>
        <v>50.5</v>
      </c>
      <c r="R44" s="87">
        <f t="shared" si="28"/>
        <v>12.625</v>
      </c>
      <c r="S44" s="77">
        <f t="shared" si="34"/>
        <v>9</v>
      </c>
      <c r="T44" s="86">
        <f>'إعلام آلي ومحاسبة'!I44</f>
        <v>21.5</v>
      </c>
      <c r="U44" s="79">
        <f t="shared" si="15"/>
        <v>2</v>
      </c>
      <c r="V44" s="88">
        <f t="shared" si="24"/>
        <v>21.5</v>
      </c>
      <c r="W44" s="87">
        <f t="shared" si="21"/>
        <v>10.75</v>
      </c>
      <c r="X44" s="77">
        <f t="shared" si="25"/>
        <v>2</v>
      </c>
      <c r="Y44" s="86">
        <f>'لغة أجنبية'!I44</f>
        <v>16.75</v>
      </c>
      <c r="Z44" s="77">
        <f t="shared" si="26"/>
        <v>1</v>
      </c>
      <c r="AA44" s="88">
        <f t="shared" si="29"/>
        <v>16.75</v>
      </c>
      <c r="AB44" s="87">
        <f t="shared" si="27"/>
        <v>16.75</v>
      </c>
      <c r="AC44" s="77">
        <f t="shared" si="30"/>
        <v>1</v>
      </c>
      <c r="AD44" s="82">
        <f t="shared" si="16"/>
        <v>11.846153846153847</v>
      </c>
      <c r="AE44" s="89">
        <f t="shared" si="31"/>
        <v>30</v>
      </c>
    </row>
    <row r="45" spans="1:31" ht="24.75" customHeight="1">
      <c r="A45" s="182" t="s">
        <v>13</v>
      </c>
      <c r="B45" s="183"/>
      <c r="C45" s="184"/>
      <c r="D45" s="191" t="s">
        <v>233</v>
      </c>
      <c r="E45" s="172"/>
      <c r="F45" s="175" t="s">
        <v>233</v>
      </c>
      <c r="G45" s="175"/>
      <c r="H45" s="175" t="s">
        <v>265</v>
      </c>
      <c r="I45" s="175"/>
      <c r="J45" s="175" t="s">
        <v>34</v>
      </c>
      <c r="K45" s="175"/>
      <c r="L45" s="175"/>
      <c r="M45" s="175" t="s">
        <v>264</v>
      </c>
      <c r="N45" s="175"/>
      <c r="O45" s="169" t="s">
        <v>28</v>
      </c>
      <c r="P45" s="169"/>
      <c r="Q45" s="172"/>
      <c r="R45" s="172"/>
      <c r="S45" s="172"/>
      <c r="T45" s="175" t="s">
        <v>266</v>
      </c>
      <c r="U45" s="172"/>
      <c r="V45" s="176"/>
      <c r="W45" s="176"/>
      <c r="X45" s="176"/>
      <c r="Y45" s="175" t="s">
        <v>235</v>
      </c>
      <c r="Z45" s="172"/>
      <c r="AA45" s="176" t="s">
        <v>14</v>
      </c>
      <c r="AB45" s="176"/>
      <c r="AC45" s="176"/>
      <c r="AD45" s="176"/>
      <c r="AE45" s="179"/>
    </row>
    <row r="46" spans="1:31" ht="12.75" customHeight="1">
      <c r="A46" s="185"/>
      <c r="B46" s="186"/>
      <c r="C46" s="187"/>
      <c r="D46" s="192"/>
      <c r="E46" s="173"/>
      <c r="F46" s="194"/>
      <c r="G46" s="194"/>
      <c r="H46" s="194"/>
      <c r="I46" s="194"/>
      <c r="J46" s="194"/>
      <c r="K46" s="194"/>
      <c r="L46" s="194"/>
      <c r="M46" s="194"/>
      <c r="N46" s="194"/>
      <c r="O46" s="170"/>
      <c r="P46" s="170"/>
      <c r="Q46" s="173"/>
      <c r="R46" s="173"/>
      <c r="S46" s="173"/>
      <c r="T46" s="173"/>
      <c r="U46" s="173"/>
      <c r="V46" s="177"/>
      <c r="W46" s="177"/>
      <c r="X46" s="177"/>
      <c r="Y46" s="173"/>
      <c r="Z46" s="173"/>
      <c r="AA46" s="177"/>
      <c r="AB46" s="177"/>
      <c r="AC46" s="177"/>
      <c r="AD46" s="177"/>
      <c r="AE46" s="180"/>
    </row>
    <row r="47" spans="1:31" ht="33.75" customHeight="1" thickBot="1">
      <c r="A47" s="188"/>
      <c r="B47" s="189"/>
      <c r="C47" s="190"/>
      <c r="D47" s="193"/>
      <c r="E47" s="174"/>
      <c r="F47" s="195"/>
      <c r="G47" s="195"/>
      <c r="H47" s="195"/>
      <c r="I47" s="195"/>
      <c r="J47" s="195"/>
      <c r="K47" s="195"/>
      <c r="L47" s="195"/>
      <c r="M47" s="195"/>
      <c r="N47" s="195"/>
      <c r="O47" s="171"/>
      <c r="P47" s="171"/>
      <c r="Q47" s="174"/>
      <c r="R47" s="174"/>
      <c r="S47" s="174"/>
      <c r="T47" s="174"/>
      <c r="U47" s="174"/>
      <c r="V47" s="178"/>
      <c r="W47" s="178"/>
      <c r="X47" s="178"/>
      <c r="Y47" s="174"/>
      <c r="Z47" s="174"/>
      <c r="AA47" s="178"/>
      <c r="AB47" s="178"/>
      <c r="AC47" s="178"/>
      <c r="AD47" s="178"/>
      <c r="AE47" s="181"/>
    </row>
    <row r="48" spans="1:31" s="23" customFormat="1" ht="69.75" customHeight="1">
      <c r="A48" s="141"/>
      <c r="B48" s="141"/>
      <c r="C48" s="141"/>
      <c r="D48" s="137"/>
      <c r="E48" s="137"/>
      <c r="F48" s="138"/>
      <c r="G48" s="138"/>
      <c r="H48" s="138"/>
      <c r="I48" s="138"/>
      <c r="J48" s="138"/>
      <c r="K48" s="138"/>
      <c r="L48" s="138"/>
      <c r="M48" s="138"/>
      <c r="N48" s="138"/>
      <c r="O48" s="139"/>
      <c r="P48" s="139"/>
      <c r="Q48" s="137"/>
      <c r="R48" s="137"/>
      <c r="S48" s="137"/>
      <c r="T48" s="137"/>
      <c r="U48" s="137"/>
      <c r="V48" s="140"/>
      <c r="W48" s="140"/>
      <c r="X48" s="140"/>
      <c r="Y48" s="137"/>
      <c r="Z48" s="137"/>
      <c r="AA48" s="140"/>
      <c r="AB48" s="140"/>
      <c r="AC48" s="140"/>
      <c r="AD48" s="140"/>
      <c r="AE48" s="140"/>
    </row>
    <row r="49" spans="1:31" s="23" customFormat="1" ht="90" customHeight="1">
      <c r="A49" s="141"/>
      <c r="B49" s="141"/>
      <c r="C49" s="141"/>
      <c r="D49" s="137"/>
      <c r="E49" s="137"/>
      <c r="F49" s="138"/>
      <c r="G49" s="138"/>
      <c r="H49" s="138"/>
      <c r="I49" s="138"/>
      <c r="J49" s="138"/>
      <c r="K49" s="138"/>
      <c r="L49" s="138"/>
      <c r="M49" s="138"/>
      <c r="N49" s="138"/>
      <c r="O49" s="139"/>
      <c r="P49" s="139"/>
      <c r="Q49" s="137"/>
      <c r="R49" s="137"/>
      <c r="S49" s="137"/>
      <c r="T49" s="137"/>
      <c r="U49" s="137"/>
      <c r="V49" s="140"/>
      <c r="W49" s="140"/>
      <c r="X49" s="140"/>
      <c r="Y49" s="137"/>
      <c r="Z49" s="137"/>
      <c r="AA49" s="140"/>
      <c r="AB49" s="140"/>
      <c r="AC49" s="140"/>
      <c r="AD49" s="140"/>
      <c r="AE49" s="140"/>
    </row>
    <row r="50" spans="1:31" s="23" customFormat="1" ht="137.25" customHeight="1">
      <c r="A50" s="141"/>
      <c r="B50" s="141"/>
      <c r="C50" s="141"/>
      <c r="D50" s="13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9"/>
      <c r="P50" s="139"/>
      <c r="Q50" s="137"/>
      <c r="R50" s="137"/>
      <c r="S50" s="137"/>
      <c r="T50" s="137"/>
      <c r="U50" s="137"/>
      <c r="V50" s="140"/>
      <c r="W50" s="140"/>
      <c r="X50" s="140"/>
      <c r="Y50" s="137"/>
      <c r="Z50" s="137"/>
      <c r="AA50" s="140"/>
      <c r="AB50" s="140"/>
      <c r="AC50" s="140"/>
      <c r="AD50" s="140"/>
      <c r="AE50" s="140"/>
    </row>
    <row r="51" spans="1:31" s="23" customFormat="1" ht="86.25" customHeight="1">
      <c r="A51" s="141"/>
      <c r="B51" s="141"/>
      <c r="C51" s="141"/>
      <c r="D51" s="13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9"/>
      <c r="P51" s="139"/>
      <c r="Q51" s="137"/>
      <c r="R51" s="137"/>
      <c r="S51" s="137"/>
      <c r="T51" s="137"/>
      <c r="U51" s="137"/>
      <c r="V51" s="140"/>
      <c r="W51" s="140"/>
      <c r="X51" s="140"/>
      <c r="Y51" s="137"/>
      <c r="Z51" s="137"/>
      <c r="AA51" s="140"/>
      <c r="AB51" s="140"/>
      <c r="AC51" s="140"/>
      <c r="AD51" s="140"/>
      <c r="AE51" s="140"/>
    </row>
    <row r="52" spans="1:31" s="23" customFormat="1" ht="87" customHeight="1">
      <c r="A52" s="141"/>
      <c r="B52" s="141"/>
      <c r="C52" s="141"/>
      <c r="D52" s="13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9"/>
      <c r="P52" s="139"/>
      <c r="Q52" s="137"/>
      <c r="R52" s="137"/>
      <c r="S52" s="137"/>
      <c r="T52" s="137"/>
      <c r="U52" s="137"/>
      <c r="V52" s="140"/>
      <c r="W52" s="140"/>
      <c r="X52" s="140"/>
      <c r="Y52" s="137"/>
      <c r="Z52" s="137"/>
      <c r="AA52" s="140"/>
      <c r="AB52" s="140"/>
      <c r="AC52" s="140"/>
      <c r="AD52" s="140"/>
      <c r="AE52" s="140"/>
    </row>
    <row r="53" spans="24:29" ht="69.75" customHeight="1" thickBot="1">
      <c r="X53" s="74"/>
      <c r="AC53" s="74"/>
    </row>
    <row r="54" spans="3:26" ht="18.75" thickBot="1">
      <c r="C54" s="232" t="s">
        <v>16</v>
      </c>
      <c r="D54" s="232"/>
      <c r="E54" s="232"/>
      <c r="T54" s="235" t="s">
        <v>65</v>
      </c>
      <c r="U54" s="236"/>
      <c r="V54" s="236"/>
      <c r="W54" s="236"/>
      <c r="X54" s="236"/>
      <c r="Y54" s="236"/>
      <c r="Z54" s="237"/>
    </row>
    <row r="55" spans="3:5" ht="15.75">
      <c r="C55" s="125" t="s">
        <v>19</v>
      </c>
      <c r="D55" s="125"/>
      <c r="E55" s="61"/>
    </row>
    <row r="56" spans="3:5" ht="15.75">
      <c r="C56" s="21" t="s">
        <v>17</v>
      </c>
      <c r="D56" s="62"/>
      <c r="E56" s="61"/>
    </row>
    <row r="57" spans="3:5" ht="18">
      <c r="C57" s="22" t="s">
        <v>18</v>
      </c>
      <c r="D57" s="63"/>
      <c r="E57" s="63"/>
    </row>
    <row r="58" spans="1:26" ht="23.25" thickBot="1">
      <c r="A58" s="229"/>
      <c r="B58" s="229"/>
      <c r="C58" s="229"/>
      <c r="D58" s="229"/>
      <c r="E58" s="229"/>
      <c r="F58" s="229"/>
      <c r="G58" s="229"/>
      <c r="H58" s="60"/>
      <c r="I58" s="230"/>
      <c r="J58" s="230"/>
      <c r="K58" s="230"/>
      <c r="L58" s="230"/>
      <c r="M58" s="230"/>
      <c r="N58" s="230"/>
      <c r="O58" s="230"/>
      <c r="P58" s="230"/>
      <c r="Q58" s="60"/>
      <c r="R58" s="60"/>
      <c r="S58" s="60"/>
      <c r="T58" s="231"/>
      <c r="U58" s="231"/>
      <c r="V58" s="231"/>
      <c r="W58" s="231"/>
      <c r="X58" s="231"/>
      <c r="Y58" s="231"/>
      <c r="Z58" s="231"/>
    </row>
    <row r="59" spans="1:29" ht="21" thickBot="1">
      <c r="A59" s="15"/>
      <c r="B59" s="15"/>
      <c r="C59" s="215"/>
      <c r="D59" s="215"/>
      <c r="E59" s="215"/>
      <c r="F59" s="215"/>
      <c r="G59" s="215"/>
      <c r="H59" s="57"/>
      <c r="I59" s="57"/>
      <c r="J59" s="57"/>
      <c r="K59" s="57"/>
      <c r="L59" s="216" t="s">
        <v>231</v>
      </c>
      <c r="M59" s="217"/>
      <c r="N59" s="217"/>
      <c r="O59" s="217"/>
      <c r="P59" s="217"/>
      <c r="Q59" s="217"/>
      <c r="R59" s="217"/>
      <c r="S59" s="217"/>
      <c r="T59" s="217"/>
      <c r="U59" s="218"/>
      <c r="V59" s="57"/>
      <c r="W59" s="57"/>
      <c r="X59" s="57"/>
      <c r="Y59" s="57"/>
      <c r="Z59" s="57"/>
      <c r="AA59" s="57"/>
      <c r="AB59" s="57"/>
      <c r="AC59" s="57"/>
    </row>
    <row r="60" spans="1:29" ht="20.25" thickBot="1">
      <c r="A60" s="15"/>
      <c r="B60" s="15"/>
      <c r="C60" s="16"/>
      <c r="D60" s="64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71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</row>
    <row r="61" spans="1:29" ht="21" thickBot="1">
      <c r="A61" s="15"/>
      <c r="B61" s="15"/>
      <c r="C61" s="16"/>
      <c r="D61" s="216" t="s">
        <v>253</v>
      </c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8"/>
      <c r="X61" s="57"/>
      <c r="Y61" s="67"/>
      <c r="Z61" s="68"/>
      <c r="AC61" s="57"/>
    </row>
    <row r="62" spans="1:29" ht="20.25">
      <c r="A62" s="15"/>
      <c r="B62" s="15"/>
      <c r="C62" s="16"/>
      <c r="D62" s="41"/>
      <c r="E62" s="41"/>
      <c r="F62" s="41"/>
      <c r="G62" s="41"/>
      <c r="H62" s="41"/>
      <c r="I62" s="41"/>
      <c r="J62" s="41"/>
      <c r="K62" s="41"/>
      <c r="L62" s="41" t="s">
        <v>33</v>
      </c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57"/>
      <c r="Y62" s="41"/>
      <c r="Z62" s="41"/>
      <c r="AA62" s="41"/>
      <c r="AB62" s="41"/>
      <c r="AC62" s="57"/>
    </row>
    <row r="63" spans="1:29" ht="20.25" thickBot="1">
      <c r="A63" s="15"/>
      <c r="B63" s="15"/>
      <c r="C63" s="16"/>
      <c r="D63" s="64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71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</row>
    <row r="64" spans="1:31" ht="16.5" customHeight="1" thickBot="1">
      <c r="A64" s="219" t="s">
        <v>0</v>
      </c>
      <c r="B64" s="219" t="s">
        <v>62</v>
      </c>
      <c r="C64" s="219" t="s">
        <v>61</v>
      </c>
      <c r="D64" s="222" t="s">
        <v>26</v>
      </c>
      <c r="E64" s="223"/>
      <c r="F64" s="223"/>
      <c r="G64" s="223"/>
      <c r="H64" s="223"/>
      <c r="I64" s="223"/>
      <c r="J64" s="224" t="s">
        <v>8</v>
      </c>
      <c r="K64" s="224" t="s">
        <v>9</v>
      </c>
      <c r="L64" s="227" t="s">
        <v>10</v>
      </c>
      <c r="M64" s="228" t="s">
        <v>27</v>
      </c>
      <c r="N64" s="222"/>
      <c r="O64" s="222"/>
      <c r="P64" s="222"/>
      <c r="Q64" s="200" t="s">
        <v>8</v>
      </c>
      <c r="R64" s="233" t="s">
        <v>11</v>
      </c>
      <c r="S64" s="224" t="s">
        <v>10</v>
      </c>
      <c r="T64" s="196" t="s">
        <v>29</v>
      </c>
      <c r="U64" s="197"/>
      <c r="V64" s="196"/>
      <c r="W64" s="197"/>
      <c r="X64" s="214"/>
      <c r="Y64" s="196" t="s">
        <v>30</v>
      </c>
      <c r="Z64" s="197"/>
      <c r="AA64" s="196"/>
      <c r="AB64" s="197"/>
      <c r="AC64" s="197"/>
      <c r="AD64" s="198" t="s">
        <v>262</v>
      </c>
      <c r="AE64" s="204" t="s">
        <v>263</v>
      </c>
    </row>
    <row r="65" spans="1:31" ht="80.25" customHeight="1" thickBot="1">
      <c r="A65" s="220"/>
      <c r="B65" s="220"/>
      <c r="C65" s="220"/>
      <c r="D65" s="207" t="s">
        <v>254</v>
      </c>
      <c r="E65" s="208"/>
      <c r="F65" s="209" t="s">
        <v>255</v>
      </c>
      <c r="G65" s="209"/>
      <c r="H65" s="209" t="s">
        <v>256</v>
      </c>
      <c r="I65" s="199"/>
      <c r="J65" s="225"/>
      <c r="K65" s="226"/>
      <c r="L65" s="226"/>
      <c r="M65" s="210" t="s">
        <v>257</v>
      </c>
      <c r="N65" s="211"/>
      <c r="O65" s="212" t="s">
        <v>258</v>
      </c>
      <c r="P65" s="213"/>
      <c r="Q65" s="200"/>
      <c r="R65" s="234"/>
      <c r="S65" s="226"/>
      <c r="T65" s="201" t="s">
        <v>259</v>
      </c>
      <c r="U65" s="201"/>
      <c r="V65" s="58" t="s">
        <v>8</v>
      </c>
      <c r="W65" s="200" t="s">
        <v>11</v>
      </c>
      <c r="X65" s="200" t="s">
        <v>10</v>
      </c>
      <c r="Y65" s="201" t="s">
        <v>260</v>
      </c>
      <c r="Z65" s="201"/>
      <c r="AA65" s="58" t="s">
        <v>8</v>
      </c>
      <c r="AB65" s="200" t="s">
        <v>11</v>
      </c>
      <c r="AC65" s="202" t="s">
        <v>10</v>
      </c>
      <c r="AD65" s="199"/>
      <c r="AE65" s="205"/>
    </row>
    <row r="66" spans="1:31" ht="26.25" thickBot="1">
      <c r="A66" s="220"/>
      <c r="B66" s="221"/>
      <c r="C66" s="221"/>
      <c r="D66" s="65">
        <v>6</v>
      </c>
      <c r="E66" s="59" t="s">
        <v>12</v>
      </c>
      <c r="F66" s="59">
        <v>6</v>
      </c>
      <c r="G66" s="59" t="s">
        <v>12</v>
      </c>
      <c r="H66" s="59">
        <v>6</v>
      </c>
      <c r="I66" s="59" t="s">
        <v>12</v>
      </c>
      <c r="J66" s="69">
        <v>18</v>
      </c>
      <c r="K66" s="226"/>
      <c r="L66" s="226"/>
      <c r="M66" s="59">
        <v>5</v>
      </c>
      <c r="N66" s="59" t="s">
        <v>12</v>
      </c>
      <c r="O66" s="59">
        <v>4</v>
      </c>
      <c r="P66" s="59" t="s">
        <v>12</v>
      </c>
      <c r="Q66" s="72">
        <v>9</v>
      </c>
      <c r="R66" s="234"/>
      <c r="S66" s="226"/>
      <c r="T66" s="59">
        <v>2</v>
      </c>
      <c r="U66" s="59" t="s">
        <v>12</v>
      </c>
      <c r="V66" s="59">
        <v>2</v>
      </c>
      <c r="W66" s="201"/>
      <c r="X66" s="201"/>
      <c r="Y66" s="59">
        <v>1</v>
      </c>
      <c r="Z66" s="59" t="s">
        <v>12</v>
      </c>
      <c r="AA66" s="59">
        <v>1</v>
      </c>
      <c r="AB66" s="201"/>
      <c r="AC66" s="203"/>
      <c r="AD66" s="199"/>
      <c r="AE66" s="206"/>
    </row>
    <row r="67" spans="1:31" ht="18.75">
      <c r="A67" s="51">
        <v>1</v>
      </c>
      <c r="B67" s="109" t="s">
        <v>39</v>
      </c>
      <c r="C67" s="121" t="s">
        <v>116</v>
      </c>
      <c r="D67" s="66">
        <f>'معايير الإيلاغ المالي الدولية'!I59</f>
        <v>20.25</v>
      </c>
      <c r="E67" s="28">
        <f>IF(D67&gt;=20,6,0)</f>
        <v>6</v>
      </c>
      <c r="F67" s="46">
        <f>'تنيم مهنة المحاسبة في الجزائر'!I59</f>
        <v>23</v>
      </c>
      <c r="G67" s="28">
        <f>IF(F67&gt;=20,6,0)</f>
        <v>6</v>
      </c>
      <c r="H67" s="46">
        <f>'مراجعة محاسبية ومالية'!I59</f>
        <v>26</v>
      </c>
      <c r="I67" s="28">
        <f>IF(H67&gt;=20,6,0)</f>
        <v>6</v>
      </c>
      <c r="J67" s="70">
        <f>(D67+F67+H67)</f>
        <v>69.25</v>
      </c>
      <c r="K67" s="70">
        <f>(J67/6)</f>
        <v>11.541666666666666</v>
      </c>
      <c r="L67" s="28">
        <f>IF(K67&gt;=10,18,E67+G67+I67)</f>
        <v>18</v>
      </c>
      <c r="M67" s="46">
        <f>'رقابة داخلية'!I59</f>
        <v>20.5</v>
      </c>
      <c r="N67" s="28">
        <f>IF(M67&gt;=20,5,0)</f>
        <v>5</v>
      </c>
      <c r="O67" s="46">
        <f>'الاتصال والتحرير الإداري'!I59</f>
        <v>25.25</v>
      </c>
      <c r="P67" s="28">
        <f>IF(O67&gt;=20,4,0)</f>
        <v>4</v>
      </c>
      <c r="Q67" s="73">
        <f>(M67+O67)</f>
        <v>45.75</v>
      </c>
      <c r="R67" s="70">
        <f>(Q67)/4</f>
        <v>11.4375</v>
      </c>
      <c r="S67" s="28">
        <f>IF(R67&gt;=10,9,N67+P67)</f>
        <v>9</v>
      </c>
      <c r="T67" s="46">
        <f>'إعلام آلي ومحاسبة'!I59</f>
        <v>20</v>
      </c>
      <c r="U67" s="28">
        <f>IF(T67&gt;=20,2,0)</f>
        <v>2</v>
      </c>
      <c r="V67" s="73">
        <f>T67</f>
        <v>20</v>
      </c>
      <c r="W67" s="70">
        <f>(V67)/2</f>
        <v>10</v>
      </c>
      <c r="X67" s="28">
        <f>IF(W67&gt;=10,2,U67)</f>
        <v>2</v>
      </c>
      <c r="Y67" s="46">
        <f>'لغة أجنبية'!I59</f>
        <v>17.5</v>
      </c>
      <c r="Z67" s="28">
        <f>IF(Y67&gt;=10,1,0)</f>
        <v>1</v>
      </c>
      <c r="AA67" s="73">
        <f>Y67</f>
        <v>17.5</v>
      </c>
      <c r="AB67" s="70">
        <f>(AA67)/1</f>
        <v>17.5</v>
      </c>
      <c r="AC67" s="28">
        <f>IF(AB67&gt;=10,1,Z67)</f>
        <v>1</v>
      </c>
      <c r="AD67" s="75">
        <f>(J67+Q67+V67+AA67)/13</f>
        <v>11.73076923076923</v>
      </c>
      <c r="AE67" s="76">
        <f>IF(AD67&gt;=10,30,L67+S67+X67+AC67)</f>
        <v>30</v>
      </c>
    </row>
    <row r="68" spans="1:31" s="23" customFormat="1" ht="18.75">
      <c r="A68" s="56">
        <f>A67+1</f>
        <v>2</v>
      </c>
      <c r="B68" s="111" t="s">
        <v>117</v>
      </c>
      <c r="C68" s="122" t="s">
        <v>118</v>
      </c>
      <c r="D68" s="83">
        <f>'معايير الإيلاغ المالي الدولية'!I60</f>
        <v>17</v>
      </c>
      <c r="E68" s="79">
        <f aca="true" t="shared" si="36" ref="E68:E99">IF(D68&gt;=20,6,0)</f>
        <v>0</v>
      </c>
      <c r="F68" s="78">
        <f>'تنيم مهنة المحاسبة في الجزائر'!I60</f>
        <v>22</v>
      </c>
      <c r="G68" s="79">
        <f aca="true" t="shared" si="37" ref="G68:G99">IF(F68&gt;=20,6,0)</f>
        <v>6</v>
      </c>
      <c r="H68" s="78">
        <f>'مراجعة محاسبية ومالية'!I60</f>
        <v>20</v>
      </c>
      <c r="I68" s="79">
        <f aca="true" t="shared" si="38" ref="I68:I99">IF(H68&gt;=20,6,0)</f>
        <v>6</v>
      </c>
      <c r="J68" s="80">
        <f aca="true" t="shared" si="39" ref="J68:J99">(D68+F68+H68)</f>
        <v>59</v>
      </c>
      <c r="K68" s="80">
        <f aca="true" t="shared" si="40" ref="K68:K99">(J68/6)</f>
        <v>9.833333333333334</v>
      </c>
      <c r="L68" s="79">
        <f aca="true" t="shared" si="41" ref="L68:L99">IF(K68&gt;=10,18,E68+G68+I68)</f>
        <v>12</v>
      </c>
      <c r="M68" s="78">
        <f>'رقابة داخلية'!I60</f>
        <v>20.5</v>
      </c>
      <c r="N68" s="124"/>
      <c r="O68" s="78">
        <f>'الاتصال والتحرير الإداري'!I60</f>
        <v>30.5</v>
      </c>
      <c r="P68" s="79">
        <f aca="true" t="shared" si="42" ref="P68:P99">IF(O68&gt;=20,4,0)</f>
        <v>4</v>
      </c>
      <c r="Q68" s="81">
        <f aca="true" t="shared" si="43" ref="Q68:Q99">(M68+O68)</f>
        <v>51</v>
      </c>
      <c r="R68" s="80">
        <f aca="true" t="shared" si="44" ref="R68:R99">(Q68)/4</f>
        <v>12.75</v>
      </c>
      <c r="S68" s="79">
        <f aca="true" t="shared" si="45" ref="S68:S99">IF(R68&gt;=10,9,N68+P68)</f>
        <v>9</v>
      </c>
      <c r="T68" s="78">
        <f>'إعلام آلي ومحاسبة'!I60</f>
        <v>22.1</v>
      </c>
      <c r="U68" s="79">
        <f>IF(T68&gt;=20,2,0)</f>
        <v>2</v>
      </c>
      <c r="V68" s="81">
        <f aca="true" t="shared" si="46" ref="V68:V99">T68</f>
        <v>22.1</v>
      </c>
      <c r="W68" s="80">
        <f aca="true" t="shared" si="47" ref="W68:W99">(V68)/2</f>
        <v>11.05</v>
      </c>
      <c r="X68" s="79">
        <f aca="true" t="shared" si="48" ref="X68:X99">IF(W68&gt;=10,2,U68)</f>
        <v>2</v>
      </c>
      <c r="Y68" s="78">
        <f>'لغة أجنبية'!I60</f>
        <v>14.75</v>
      </c>
      <c r="Z68" s="79">
        <f aca="true" t="shared" si="49" ref="Z68:Z99">IF(Y68&gt;=10,1,0)</f>
        <v>1</v>
      </c>
      <c r="AA68" s="81">
        <f aca="true" t="shared" si="50" ref="AA68:AA99">Y68</f>
        <v>14.75</v>
      </c>
      <c r="AB68" s="80">
        <f aca="true" t="shared" si="51" ref="AB68:AB99">(AA68)/1</f>
        <v>14.75</v>
      </c>
      <c r="AC68" s="79">
        <f aca="true" t="shared" si="52" ref="AC68:AC99">IF(AB68&gt;=10,1,Z68)</f>
        <v>1</v>
      </c>
      <c r="AD68" s="82">
        <f aca="true" t="shared" si="53" ref="AD68:AD99">(J68+Q68+V68+AA68)/13</f>
        <v>11.296153846153846</v>
      </c>
      <c r="AE68" s="84">
        <f aca="true" t="shared" si="54" ref="AE68:AE99">IF(AD68&gt;=10,30,L68+S68+X68+AC68)</f>
        <v>30</v>
      </c>
    </row>
    <row r="69" spans="1:31" ht="18.75">
      <c r="A69" s="52">
        <f aca="true" t="shared" si="55" ref="A69:A99">A68+1</f>
        <v>3</v>
      </c>
      <c r="B69" s="111" t="s">
        <v>119</v>
      </c>
      <c r="C69" s="122" t="s">
        <v>120</v>
      </c>
      <c r="D69" s="83">
        <f>'معايير الإيلاغ المالي الدولية'!I61</f>
        <v>16.4</v>
      </c>
      <c r="E69" s="79">
        <f t="shared" si="36"/>
        <v>0</v>
      </c>
      <c r="F69" s="78">
        <f>'تنيم مهنة المحاسبة في الجزائر'!I61</f>
        <v>17</v>
      </c>
      <c r="G69" s="79">
        <f t="shared" si="37"/>
        <v>0</v>
      </c>
      <c r="H69" s="78">
        <f>'مراجعة محاسبية ومالية'!I61</f>
        <v>20.5</v>
      </c>
      <c r="I69" s="79">
        <f t="shared" si="38"/>
        <v>6</v>
      </c>
      <c r="J69" s="80">
        <f t="shared" si="39"/>
        <v>53.9</v>
      </c>
      <c r="K69" s="80">
        <f t="shared" si="40"/>
        <v>8.983333333333333</v>
      </c>
      <c r="L69" s="79">
        <f t="shared" si="41"/>
        <v>6</v>
      </c>
      <c r="M69" s="78">
        <f>'رقابة داخلية'!I61</f>
        <v>19.5</v>
      </c>
      <c r="N69" s="79">
        <f aca="true" t="shared" si="56" ref="N69:N99">IF(M69&gt;=20,5,0)</f>
        <v>0</v>
      </c>
      <c r="O69" s="78">
        <f>'الاتصال والتحرير الإداري'!I61</f>
        <v>26.5</v>
      </c>
      <c r="P69" s="79">
        <f t="shared" si="42"/>
        <v>4</v>
      </c>
      <c r="Q69" s="81">
        <f t="shared" si="43"/>
        <v>46</v>
      </c>
      <c r="R69" s="80">
        <f t="shared" si="44"/>
        <v>11.5</v>
      </c>
      <c r="S69" s="79">
        <f t="shared" si="45"/>
        <v>9</v>
      </c>
      <c r="T69" s="78">
        <f>'إعلام آلي ومحاسبة'!I61</f>
        <v>18.65</v>
      </c>
      <c r="U69" s="79">
        <f aca="true" t="shared" si="57" ref="U69:U99">IF(T69&gt;=20,2,0)</f>
        <v>0</v>
      </c>
      <c r="V69" s="81">
        <f t="shared" si="46"/>
        <v>18.65</v>
      </c>
      <c r="W69" s="80">
        <f t="shared" si="47"/>
        <v>9.325</v>
      </c>
      <c r="X69" s="79">
        <f t="shared" si="48"/>
        <v>0</v>
      </c>
      <c r="Y69" s="78">
        <f>'لغة أجنبية'!I61</f>
        <v>11.5</v>
      </c>
      <c r="Z69" s="79">
        <f t="shared" si="49"/>
        <v>1</v>
      </c>
      <c r="AA69" s="81">
        <f t="shared" si="50"/>
        <v>11.5</v>
      </c>
      <c r="AB69" s="80">
        <f t="shared" si="51"/>
        <v>11.5</v>
      </c>
      <c r="AC69" s="79">
        <f t="shared" si="52"/>
        <v>1</v>
      </c>
      <c r="AD69" s="82">
        <f t="shared" si="53"/>
        <v>10.003846153846155</v>
      </c>
      <c r="AE69" s="84">
        <f t="shared" si="54"/>
        <v>30</v>
      </c>
    </row>
    <row r="70" spans="1:31" ht="18.75">
      <c r="A70" s="55">
        <f t="shared" si="55"/>
        <v>4</v>
      </c>
      <c r="B70" s="111" t="s">
        <v>121</v>
      </c>
      <c r="C70" s="122" t="s">
        <v>122</v>
      </c>
      <c r="D70" s="83">
        <f>'معايير الإيلاغ المالي الدولية'!I62</f>
        <v>12.5</v>
      </c>
      <c r="E70" s="79">
        <f t="shared" si="36"/>
        <v>0</v>
      </c>
      <c r="F70" s="78">
        <f>'تنيم مهنة المحاسبة في الجزائر'!I62</f>
        <v>14</v>
      </c>
      <c r="G70" s="79">
        <f t="shared" si="37"/>
        <v>0</v>
      </c>
      <c r="H70" s="78">
        <f>'مراجعة محاسبية ومالية'!I62</f>
        <v>14.5</v>
      </c>
      <c r="I70" s="79">
        <f t="shared" si="38"/>
        <v>0</v>
      </c>
      <c r="J70" s="80">
        <f t="shared" si="39"/>
        <v>41</v>
      </c>
      <c r="K70" s="80">
        <f t="shared" si="40"/>
        <v>6.833333333333333</v>
      </c>
      <c r="L70" s="79">
        <f t="shared" si="41"/>
        <v>0</v>
      </c>
      <c r="M70" s="78">
        <f>'رقابة داخلية'!I62</f>
        <v>14</v>
      </c>
      <c r="N70" s="79">
        <f t="shared" si="56"/>
        <v>0</v>
      </c>
      <c r="O70" s="78">
        <f>'الاتصال والتحرير الإداري'!I62</f>
        <v>26.5</v>
      </c>
      <c r="P70" s="79">
        <f t="shared" si="42"/>
        <v>4</v>
      </c>
      <c r="Q70" s="81">
        <f t="shared" si="43"/>
        <v>40.5</v>
      </c>
      <c r="R70" s="80">
        <f t="shared" si="44"/>
        <v>10.125</v>
      </c>
      <c r="S70" s="79">
        <f t="shared" si="45"/>
        <v>9</v>
      </c>
      <c r="T70" s="78">
        <f>'إعلام آلي ومحاسبة'!I62</f>
        <v>23</v>
      </c>
      <c r="U70" s="79">
        <f t="shared" si="57"/>
        <v>2</v>
      </c>
      <c r="V70" s="81">
        <f t="shared" si="46"/>
        <v>23</v>
      </c>
      <c r="W70" s="80">
        <f t="shared" si="47"/>
        <v>11.5</v>
      </c>
      <c r="X70" s="79">
        <f t="shared" si="48"/>
        <v>2</v>
      </c>
      <c r="Y70" s="78">
        <f>'لغة أجنبية'!I62</f>
        <v>13.5</v>
      </c>
      <c r="Z70" s="79">
        <f t="shared" si="49"/>
        <v>1</v>
      </c>
      <c r="AA70" s="81">
        <f t="shared" si="50"/>
        <v>13.5</v>
      </c>
      <c r="AB70" s="80">
        <f t="shared" si="51"/>
        <v>13.5</v>
      </c>
      <c r="AC70" s="79">
        <f t="shared" si="52"/>
        <v>1</v>
      </c>
      <c r="AD70" s="82">
        <f t="shared" si="53"/>
        <v>9.076923076923077</v>
      </c>
      <c r="AE70" s="84">
        <f t="shared" si="54"/>
        <v>12</v>
      </c>
    </row>
    <row r="71" spans="1:31" ht="18.75">
      <c r="A71" s="52">
        <f t="shared" si="55"/>
        <v>5</v>
      </c>
      <c r="B71" s="111" t="s">
        <v>123</v>
      </c>
      <c r="C71" s="122" t="s">
        <v>124</v>
      </c>
      <c r="D71" s="83">
        <f>'معايير الإيلاغ المالي الدولية'!I63</f>
        <v>22</v>
      </c>
      <c r="E71" s="79">
        <f t="shared" si="36"/>
        <v>6</v>
      </c>
      <c r="F71" s="78">
        <f>'تنيم مهنة المحاسبة في الجزائر'!I63</f>
        <v>22</v>
      </c>
      <c r="G71" s="79">
        <f t="shared" si="37"/>
        <v>6</v>
      </c>
      <c r="H71" s="78">
        <f>'مراجعة محاسبية ومالية'!I63</f>
        <v>21</v>
      </c>
      <c r="I71" s="79">
        <f t="shared" si="38"/>
        <v>6</v>
      </c>
      <c r="J71" s="80">
        <f t="shared" si="39"/>
        <v>65</v>
      </c>
      <c r="K71" s="80">
        <f t="shared" si="40"/>
        <v>10.833333333333334</v>
      </c>
      <c r="L71" s="79">
        <f t="shared" si="41"/>
        <v>18</v>
      </c>
      <c r="M71" s="78">
        <f>'رقابة داخلية'!I63</f>
        <v>21.5</v>
      </c>
      <c r="N71" s="79">
        <f t="shared" si="56"/>
        <v>5</v>
      </c>
      <c r="O71" s="78">
        <f>'الاتصال والتحرير الإداري'!I63</f>
        <v>29.5</v>
      </c>
      <c r="P71" s="79">
        <f t="shared" si="42"/>
        <v>4</v>
      </c>
      <c r="Q71" s="81">
        <f t="shared" si="43"/>
        <v>51</v>
      </c>
      <c r="R71" s="80">
        <f t="shared" si="44"/>
        <v>12.75</v>
      </c>
      <c r="S71" s="79">
        <f t="shared" si="45"/>
        <v>9</v>
      </c>
      <c r="T71" s="78">
        <f>'إعلام آلي ومحاسبة'!I63</f>
        <v>21.8</v>
      </c>
      <c r="U71" s="79">
        <f t="shared" si="57"/>
        <v>2</v>
      </c>
      <c r="V71" s="81">
        <f t="shared" si="46"/>
        <v>21.8</v>
      </c>
      <c r="W71" s="80">
        <f t="shared" si="47"/>
        <v>10.9</v>
      </c>
      <c r="X71" s="79">
        <f t="shared" si="48"/>
        <v>2</v>
      </c>
      <c r="Y71" s="78">
        <f>'لغة أجنبية'!I63</f>
        <v>15.75</v>
      </c>
      <c r="Z71" s="79">
        <f t="shared" si="49"/>
        <v>1</v>
      </c>
      <c r="AA71" s="81">
        <f t="shared" si="50"/>
        <v>15.75</v>
      </c>
      <c r="AB71" s="80">
        <f t="shared" si="51"/>
        <v>15.75</v>
      </c>
      <c r="AC71" s="79">
        <f t="shared" si="52"/>
        <v>1</v>
      </c>
      <c r="AD71" s="82">
        <f t="shared" si="53"/>
        <v>11.811538461538463</v>
      </c>
      <c r="AE71" s="84">
        <f t="shared" si="54"/>
        <v>30</v>
      </c>
    </row>
    <row r="72" spans="1:31" ht="18.75">
      <c r="A72" s="56">
        <f t="shared" si="55"/>
        <v>6</v>
      </c>
      <c r="B72" s="111" t="s">
        <v>125</v>
      </c>
      <c r="C72" s="122" t="s">
        <v>126</v>
      </c>
      <c r="D72" s="83">
        <f>'معايير الإيلاغ المالي الدولية'!I64</f>
        <v>11</v>
      </c>
      <c r="E72" s="79">
        <f t="shared" si="36"/>
        <v>0</v>
      </c>
      <c r="F72" s="78">
        <f>'تنيم مهنة المحاسبة في الجزائر'!I64</f>
        <v>18</v>
      </c>
      <c r="G72" s="79">
        <f t="shared" si="37"/>
        <v>0</v>
      </c>
      <c r="H72" s="78">
        <f>'مراجعة محاسبية ومالية'!I64</f>
        <v>15.5</v>
      </c>
      <c r="I72" s="79">
        <f t="shared" si="38"/>
        <v>0</v>
      </c>
      <c r="J72" s="80">
        <f t="shared" si="39"/>
        <v>44.5</v>
      </c>
      <c r="K72" s="80">
        <f t="shared" si="40"/>
        <v>7.416666666666667</v>
      </c>
      <c r="L72" s="79">
        <f t="shared" si="41"/>
        <v>0</v>
      </c>
      <c r="M72" s="78">
        <f>'رقابة داخلية'!I64</f>
        <v>21.5</v>
      </c>
      <c r="N72" s="79">
        <f t="shared" si="56"/>
        <v>5</v>
      </c>
      <c r="O72" s="78">
        <f>'الاتصال والتحرير الإداري'!I64</f>
        <v>25.25</v>
      </c>
      <c r="P72" s="79">
        <f t="shared" si="42"/>
        <v>4</v>
      </c>
      <c r="Q72" s="81">
        <f t="shared" si="43"/>
        <v>46.75</v>
      </c>
      <c r="R72" s="80">
        <f t="shared" si="44"/>
        <v>11.6875</v>
      </c>
      <c r="S72" s="79">
        <f t="shared" si="45"/>
        <v>9</v>
      </c>
      <c r="T72" s="78">
        <f>'إعلام آلي ومحاسبة'!I64</f>
        <v>13.5</v>
      </c>
      <c r="U72" s="79">
        <f t="shared" si="57"/>
        <v>0</v>
      </c>
      <c r="V72" s="81">
        <f t="shared" si="46"/>
        <v>13.5</v>
      </c>
      <c r="W72" s="80">
        <f t="shared" si="47"/>
        <v>6.75</v>
      </c>
      <c r="X72" s="79">
        <f t="shared" si="48"/>
        <v>0</v>
      </c>
      <c r="Y72" s="78">
        <f>'لغة أجنبية'!I64</f>
        <v>10.5</v>
      </c>
      <c r="Z72" s="79">
        <f t="shared" si="49"/>
        <v>1</v>
      </c>
      <c r="AA72" s="81">
        <f t="shared" si="50"/>
        <v>10.5</v>
      </c>
      <c r="AB72" s="80">
        <f t="shared" si="51"/>
        <v>10.5</v>
      </c>
      <c r="AC72" s="79">
        <f t="shared" si="52"/>
        <v>1</v>
      </c>
      <c r="AD72" s="82">
        <f t="shared" si="53"/>
        <v>8.865384615384615</v>
      </c>
      <c r="AE72" s="84">
        <f t="shared" si="54"/>
        <v>10</v>
      </c>
    </row>
    <row r="73" spans="1:31" ht="18.75">
      <c r="A73" s="55">
        <f t="shared" si="55"/>
        <v>7</v>
      </c>
      <c r="B73" s="111" t="s">
        <v>127</v>
      </c>
      <c r="C73" s="122" t="s">
        <v>128</v>
      </c>
      <c r="D73" s="83">
        <f>'معايير الإيلاغ المالي الدولية'!I65</f>
        <v>20</v>
      </c>
      <c r="E73" s="79">
        <f t="shared" si="36"/>
        <v>6</v>
      </c>
      <c r="F73" s="78">
        <f>'تنيم مهنة المحاسبة في الجزائر'!I65</f>
        <v>23</v>
      </c>
      <c r="G73" s="79">
        <f t="shared" si="37"/>
        <v>6</v>
      </c>
      <c r="H73" s="78">
        <f>'مراجعة محاسبية ومالية'!I65</f>
        <v>21.5</v>
      </c>
      <c r="I73" s="79">
        <f t="shared" si="38"/>
        <v>6</v>
      </c>
      <c r="J73" s="80">
        <f t="shared" si="39"/>
        <v>64.5</v>
      </c>
      <c r="K73" s="80">
        <f t="shared" si="40"/>
        <v>10.75</v>
      </c>
      <c r="L73" s="79">
        <f t="shared" si="41"/>
        <v>18</v>
      </c>
      <c r="M73" s="78">
        <f>'رقابة داخلية'!I65</f>
        <v>23</v>
      </c>
      <c r="N73" s="79">
        <f t="shared" si="56"/>
        <v>5</v>
      </c>
      <c r="O73" s="78">
        <f>'الاتصال والتحرير الإداري'!I65</f>
        <v>24</v>
      </c>
      <c r="P73" s="79">
        <f t="shared" si="42"/>
        <v>4</v>
      </c>
      <c r="Q73" s="81">
        <f t="shared" si="43"/>
        <v>47</v>
      </c>
      <c r="R73" s="80">
        <f t="shared" si="44"/>
        <v>11.75</v>
      </c>
      <c r="S73" s="79">
        <f t="shared" si="45"/>
        <v>9</v>
      </c>
      <c r="T73" s="78">
        <f>'إعلام آلي ومحاسبة'!I65</f>
        <v>21</v>
      </c>
      <c r="U73" s="79">
        <f t="shared" si="57"/>
        <v>2</v>
      </c>
      <c r="V73" s="81">
        <f t="shared" si="46"/>
        <v>21</v>
      </c>
      <c r="W73" s="80">
        <f t="shared" si="47"/>
        <v>10.5</v>
      </c>
      <c r="X73" s="79">
        <f t="shared" si="48"/>
        <v>2</v>
      </c>
      <c r="Y73" s="78">
        <f>'لغة أجنبية'!I65</f>
        <v>15</v>
      </c>
      <c r="Z73" s="79">
        <f t="shared" si="49"/>
        <v>1</v>
      </c>
      <c r="AA73" s="81">
        <f t="shared" si="50"/>
        <v>15</v>
      </c>
      <c r="AB73" s="80">
        <f t="shared" si="51"/>
        <v>15</v>
      </c>
      <c r="AC73" s="79">
        <f t="shared" si="52"/>
        <v>1</v>
      </c>
      <c r="AD73" s="82">
        <f t="shared" si="53"/>
        <v>11.346153846153847</v>
      </c>
      <c r="AE73" s="84">
        <f t="shared" si="54"/>
        <v>30</v>
      </c>
    </row>
    <row r="74" spans="1:31" ht="18.75">
      <c r="A74" s="52">
        <f t="shared" si="55"/>
        <v>8</v>
      </c>
      <c r="B74" s="111" t="s">
        <v>129</v>
      </c>
      <c r="C74" s="122" t="s">
        <v>130</v>
      </c>
      <c r="D74" s="83">
        <f>'معايير الإيلاغ المالي الدولية'!I66</f>
        <v>15.25</v>
      </c>
      <c r="E74" s="79">
        <f t="shared" si="36"/>
        <v>0</v>
      </c>
      <c r="F74" s="78">
        <f>'تنيم مهنة المحاسبة في الجزائر'!I66</f>
        <v>21</v>
      </c>
      <c r="G74" s="79">
        <f t="shared" si="37"/>
        <v>6</v>
      </c>
      <c r="H74" s="78">
        <f>'مراجعة محاسبية ومالية'!I66</f>
        <v>17.75</v>
      </c>
      <c r="I74" s="79">
        <f t="shared" si="38"/>
        <v>0</v>
      </c>
      <c r="J74" s="80">
        <f t="shared" si="39"/>
        <v>54</v>
      </c>
      <c r="K74" s="80">
        <f t="shared" si="40"/>
        <v>9</v>
      </c>
      <c r="L74" s="79">
        <f t="shared" si="41"/>
        <v>6</v>
      </c>
      <c r="M74" s="78">
        <f>'رقابة داخلية'!I66</f>
        <v>21</v>
      </c>
      <c r="N74" s="79">
        <f t="shared" si="56"/>
        <v>5</v>
      </c>
      <c r="O74" s="78">
        <f>'الاتصال والتحرير الإداري'!I66</f>
        <v>25.5</v>
      </c>
      <c r="P74" s="79">
        <f t="shared" si="42"/>
        <v>4</v>
      </c>
      <c r="Q74" s="81">
        <f t="shared" si="43"/>
        <v>46.5</v>
      </c>
      <c r="R74" s="80">
        <f t="shared" si="44"/>
        <v>11.625</v>
      </c>
      <c r="S74" s="79">
        <f t="shared" si="45"/>
        <v>9</v>
      </c>
      <c r="T74" s="78">
        <f>'إعلام آلي ومحاسبة'!I66</f>
        <v>22</v>
      </c>
      <c r="U74" s="79">
        <f t="shared" si="57"/>
        <v>2</v>
      </c>
      <c r="V74" s="81">
        <f t="shared" si="46"/>
        <v>22</v>
      </c>
      <c r="W74" s="80">
        <f t="shared" si="47"/>
        <v>11</v>
      </c>
      <c r="X74" s="79">
        <f t="shared" si="48"/>
        <v>2</v>
      </c>
      <c r="Y74" s="78">
        <f>'لغة أجنبية'!I66</f>
        <v>13.75</v>
      </c>
      <c r="Z74" s="79">
        <f t="shared" si="49"/>
        <v>1</v>
      </c>
      <c r="AA74" s="81">
        <f t="shared" si="50"/>
        <v>13.75</v>
      </c>
      <c r="AB74" s="80">
        <f t="shared" si="51"/>
        <v>13.75</v>
      </c>
      <c r="AC74" s="79">
        <f t="shared" si="52"/>
        <v>1</v>
      </c>
      <c r="AD74" s="82">
        <f t="shared" si="53"/>
        <v>10.48076923076923</v>
      </c>
      <c r="AE74" s="84">
        <f t="shared" si="54"/>
        <v>30</v>
      </c>
    </row>
    <row r="75" spans="1:31" ht="18.75">
      <c r="A75" s="56">
        <f t="shared" si="55"/>
        <v>9</v>
      </c>
      <c r="B75" s="111" t="s">
        <v>131</v>
      </c>
      <c r="C75" s="122" t="s">
        <v>132</v>
      </c>
      <c r="D75" s="83">
        <f>'معايير الإيلاغ المالي الدولية'!I67</f>
        <v>23.25</v>
      </c>
      <c r="E75" s="79">
        <f t="shared" si="36"/>
        <v>6</v>
      </c>
      <c r="F75" s="78">
        <f>'تنيم مهنة المحاسبة في الجزائر'!I67</f>
        <v>27</v>
      </c>
      <c r="G75" s="79">
        <f t="shared" si="37"/>
        <v>6</v>
      </c>
      <c r="H75" s="78">
        <f>'مراجعة محاسبية ومالية'!I67</f>
        <v>23</v>
      </c>
      <c r="I75" s="79">
        <f t="shared" si="38"/>
        <v>6</v>
      </c>
      <c r="J75" s="80">
        <f t="shared" si="39"/>
        <v>73.25</v>
      </c>
      <c r="K75" s="80">
        <f t="shared" si="40"/>
        <v>12.208333333333334</v>
      </c>
      <c r="L75" s="79">
        <f t="shared" si="41"/>
        <v>18</v>
      </c>
      <c r="M75" s="78">
        <f>'رقابة داخلية'!I67</f>
        <v>24</v>
      </c>
      <c r="N75" s="79">
        <f t="shared" si="56"/>
        <v>5</v>
      </c>
      <c r="O75" s="78">
        <f>'الاتصال والتحرير الإداري'!I67</f>
        <v>28.25</v>
      </c>
      <c r="P75" s="79">
        <f t="shared" si="42"/>
        <v>4</v>
      </c>
      <c r="Q75" s="81">
        <f t="shared" si="43"/>
        <v>52.25</v>
      </c>
      <c r="R75" s="80">
        <f t="shared" si="44"/>
        <v>13.0625</v>
      </c>
      <c r="S75" s="79">
        <f t="shared" si="45"/>
        <v>9</v>
      </c>
      <c r="T75" s="78">
        <f>'إعلام آلي ومحاسبة'!I67</f>
        <v>28.5</v>
      </c>
      <c r="U75" s="79">
        <f t="shared" si="57"/>
        <v>2</v>
      </c>
      <c r="V75" s="81">
        <f t="shared" si="46"/>
        <v>28.5</v>
      </c>
      <c r="W75" s="80">
        <f t="shared" si="47"/>
        <v>14.25</v>
      </c>
      <c r="X75" s="79">
        <f t="shared" si="48"/>
        <v>2</v>
      </c>
      <c r="Y75" s="78">
        <f>'لغة أجنبية'!I67</f>
        <v>17.25</v>
      </c>
      <c r="Z75" s="79">
        <f t="shared" si="49"/>
        <v>1</v>
      </c>
      <c r="AA75" s="81">
        <f t="shared" si="50"/>
        <v>17.25</v>
      </c>
      <c r="AB75" s="80">
        <f t="shared" si="51"/>
        <v>17.25</v>
      </c>
      <c r="AC75" s="79">
        <f t="shared" si="52"/>
        <v>1</v>
      </c>
      <c r="AD75" s="82">
        <f t="shared" si="53"/>
        <v>13.173076923076923</v>
      </c>
      <c r="AE75" s="84">
        <f t="shared" si="54"/>
        <v>30</v>
      </c>
    </row>
    <row r="76" spans="1:31" ht="18.75">
      <c r="A76" s="52">
        <f t="shared" si="55"/>
        <v>10</v>
      </c>
      <c r="B76" s="111" t="s">
        <v>133</v>
      </c>
      <c r="C76" s="122" t="s">
        <v>134</v>
      </c>
      <c r="D76" s="83">
        <f>'معايير الإيلاغ المالي الدولية'!I68</f>
        <v>21.75</v>
      </c>
      <c r="E76" s="79">
        <f t="shared" si="36"/>
        <v>6</v>
      </c>
      <c r="F76" s="78">
        <f>'تنيم مهنة المحاسبة في الجزائر'!I68</f>
        <v>20</v>
      </c>
      <c r="G76" s="79">
        <f t="shared" si="37"/>
        <v>6</v>
      </c>
      <c r="H76" s="78">
        <f>'مراجعة محاسبية ومالية'!I68</f>
        <v>23</v>
      </c>
      <c r="I76" s="79">
        <f t="shared" si="38"/>
        <v>6</v>
      </c>
      <c r="J76" s="80">
        <f t="shared" si="39"/>
        <v>64.75</v>
      </c>
      <c r="K76" s="80">
        <f t="shared" si="40"/>
        <v>10.791666666666666</v>
      </c>
      <c r="L76" s="79">
        <f t="shared" si="41"/>
        <v>18</v>
      </c>
      <c r="M76" s="78">
        <f>'رقابة داخلية'!I68</f>
        <v>25</v>
      </c>
      <c r="N76" s="79">
        <f t="shared" si="56"/>
        <v>5</v>
      </c>
      <c r="O76" s="78">
        <f>'الاتصال والتحرير الإداري'!I68</f>
        <v>28.5</v>
      </c>
      <c r="P76" s="79">
        <f t="shared" si="42"/>
        <v>4</v>
      </c>
      <c r="Q76" s="81">
        <f t="shared" si="43"/>
        <v>53.5</v>
      </c>
      <c r="R76" s="80">
        <f t="shared" si="44"/>
        <v>13.375</v>
      </c>
      <c r="S76" s="79">
        <f t="shared" si="45"/>
        <v>9</v>
      </c>
      <c r="T76" s="78">
        <f>'إعلام آلي ومحاسبة'!I68</f>
        <v>29.5</v>
      </c>
      <c r="U76" s="79">
        <f t="shared" si="57"/>
        <v>2</v>
      </c>
      <c r="V76" s="81">
        <f t="shared" si="46"/>
        <v>29.5</v>
      </c>
      <c r="W76" s="80">
        <f t="shared" si="47"/>
        <v>14.75</v>
      </c>
      <c r="X76" s="79">
        <f t="shared" si="48"/>
        <v>2</v>
      </c>
      <c r="Y76" s="78">
        <f>'لغة أجنبية'!I68</f>
        <v>17.25</v>
      </c>
      <c r="Z76" s="79">
        <f t="shared" si="49"/>
        <v>1</v>
      </c>
      <c r="AA76" s="81">
        <f t="shared" si="50"/>
        <v>17.25</v>
      </c>
      <c r="AB76" s="80">
        <f t="shared" si="51"/>
        <v>17.25</v>
      </c>
      <c r="AC76" s="79">
        <f t="shared" si="52"/>
        <v>1</v>
      </c>
      <c r="AD76" s="82">
        <f t="shared" si="53"/>
        <v>12.692307692307692</v>
      </c>
      <c r="AE76" s="84">
        <f t="shared" si="54"/>
        <v>30</v>
      </c>
    </row>
    <row r="77" spans="1:31" ht="18.75">
      <c r="A77" s="52">
        <f t="shared" si="55"/>
        <v>11</v>
      </c>
      <c r="B77" s="111" t="s">
        <v>135</v>
      </c>
      <c r="C77" s="122" t="s">
        <v>136</v>
      </c>
      <c r="D77" s="83">
        <f>'معايير الإيلاغ المالي الدولية'!I69</f>
        <v>19</v>
      </c>
      <c r="E77" s="79">
        <f t="shared" si="36"/>
        <v>0</v>
      </c>
      <c r="F77" s="78">
        <f>'تنيم مهنة المحاسبة في الجزائر'!I69</f>
        <v>23</v>
      </c>
      <c r="G77" s="79">
        <f t="shared" si="37"/>
        <v>6</v>
      </c>
      <c r="H77" s="78">
        <f>'مراجعة محاسبية ومالية'!I69</f>
        <v>18</v>
      </c>
      <c r="I77" s="79">
        <f t="shared" si="38"/>
        <v>0</v>
      </c>
      <c r="J77" s="80">
        <f t="shared" si="39"/>
        <v>60</v>
      </c>
      <c r="K77" s="80">
        <f t="shared" si="40"/>
        <v>10</v>
      </c>
      <c r="L77" s="79">
        <f t="shared" si="41"/>
        <v>18</v>
      </c>
      <c r="M77" s="78">
        <f>'رقابة داخلية'!I69</f>
        <v>20</v>
      </c>
      <c r="N77" s="79">
        <f t="shared" si="56"/>
        <v>5</v>
      </c>
      <c r="O77" s="78">
        <f>'الاتصال والتحرير الإداري'!I69</f>
        <v>28.75</v>
      </c>
      <c r="P77" s="79">
        <f t="shared" si="42"/>
        <v>4</v>
      </c>
      <c r="Q77" s="81">
        <f t="shared" si="43"/>
        <v>48.75</v>
      </c>
      <c r="R77" s="80">
        <f t="shared" si="44"/>
        <v>12.1875</v>
      </c>
      <c r="S77" s="79">
        <f t="shared" si="45"/>
        <v>9</v>
      </c>
      <c r="T77" s="78">
        <f>'إعلام آلي ومحاسبة'!I69</f>
        <v>24</v>
      </c>
      <c r="U77" s="79">
        <f t="shared" si="57"/>
        <v>2</v>
      </c>
      <c r="V77" s="81">
        <f t="shared" si="46"/>
        <v>24</v>
      </c>
      <c r="W77" s="80">
        <f t="shared" si="47"/>
        <v>12</v>
      </c>
      <c r="X77" s="79">
        <f t="shared" si="48"/>
        <v>2</v>
      </c>
      <c r="Y77" s="78">
        <f>'لغة أجنبية'!I69</f>
        <v>17.5</v>
      </c>
      <c r="Z77" s="79">
        <f t="shared" si="49"/>
        <v>1</v>
      </c>
      <c r="AA77" s="81">
        <f t="shared" si="50"/>
        <v>17.5</v>
      </c>
      <c r="AB77" s="80">
        <f t="shared" si="51"/>
        <v>17.5</v>
      </c>
      <c r="AC77" s="79">
        <f t="shared" si="52"/>
        <v>1</v>
      </c>
      <c r="AD77" s="82">
        <f t="shared" si="53"/>
        <v>11.557692307692308</v>
      </c>
      <c r="AE77" s="84">
        <f t="shared" si="54"/>
        <v>30</v>
      </c>
    </row>
    <row r="78" spans="1:31" ht="18.75">
      <c r="A78" s="52">
        <f t="shared" si="55"/>
        <v>12</v>
      </c>
      <c r="B78" s="111" t="s">
        <v>137</v>
      </c>
      <c r="C78" s="122" t="s">
        <v>138</v>
      </c>
      <c r="D78" s="83">
        <f>'معايير الإيلاغ المالي الدولية'!I70</f>
        <v>15</v>
      </c>
      <c r="E78" s="79">
        <f t="shared" si="36"/>
        <v>0</v>
      </c>
      <c r="F78" s="78">
        <f>'تنيم مهنة المحاسبة في الجزائر'!I70</f>
        <v>18.5</v>
      </c>
      <c r="G78" s="79">
        <f t="shared" si="37"/>
        <v>0</v>
      </c>
      <c r="H78" s="78">
        <f>'مراجعة محاسبية ومالية'!I70</f>
        <v>15.5</v>
      </c>
      <c r="I78" s="79">
        <f t="shared" si="38"/>
        <v>0</v>
      </c>
      <c r="J78" s="80">
        <f t="shared" si="39"/>
        <v>49</v>
      </c>
      <c r="K78" s="80">
        <f t="shared" si="40"/>
        <v>8.166666666666666</v>
      </c>
      <c r="L78" s="79">
        <f t="shared" si="41"/>
        <v>0</v>
      </c>
      <c r="M78" s="78">
        <f>'رقابة داخلية'!I70</f>
        <v>21</v>
      </c>
      <c r="N78" s="79">
        <f t="shared" si="56"/>
        <v>5</v>
      </c>
      <c r="O78" s="78">
        <f>'الاتصال والتحرير الإداري'!I70</f>
        <v>25.25</v>
      </c>
      <c r="P78" s="79">
        <f t="shared" si="42"/>
        <v>4</v>
      </c>
      <c r="Q78" s="81">
        <f t="shared" si="43"/>
        <v>46.25</v>
      </c>
      <c r="R78" s="80">
        <f t="shared" si="44"/>
        <v>11.5625</v>
      </c>
      <c r="S78" s="79">
        <f t="shared" si="45"/>
        <v>9</v>
      </c>
      <c r="T78" s="78">
        <f>'إعلام آلي ومحاسبة'!I70</f>
        <v>16.45</v>
      </c>
      <c r="U78" s="79">
        <f t="shared" si="57"/>
        <v>0</v>
      </c>
      <c r="V78" s="81">
        <f t="shared" si="46"/>
        <v>16.45</v>
      </c>
      <c r="W78" s="80">
        <f t="shared" si="47"/>
        <v>8.225</v>
      </c>
      <c r="X78" s="79">
        <f t="shared" si="48"/>
        <v>0</v>
      </c>
      <c r="Y78" s="78">
        <f>'لغة أجنبية'!I70</f>
        <v>11</v>
      </c>
      <c r="Z78" s="79">
        <f t="shared" si="49"/>
        <v>1</v>
      </c>
      <c r="AA78" s="81">
        <f t="shared" si="50"/>
        <v>11</v>
      </c>
      <c r="AB78" s="80">
        <f t="shared" si="51"/>
        <v>11</v>
      </c>
      <c r="AC78" s="79">
        <f t="shared" si="52"/>
        <v>1</v>
      </c>
      <c r="AD78" s="82">
        <f t="shared" si="53"/>
        <v>9.438461538461539</v>
      </c>
      <c r="AE78" s="84">
        <f t="shared" si="54"/>
        <v>10</v>
      </c>
    </row>
    <row r="79" spans="1:31" ht="18.75">
      <c r="A79" s="52">
        <f t="shared" si="55"/>
        <v>13</v>
      </c>
      <c r="B79" s="111" t="s">
        <v>139</v>
      </c>
      <c r="C79" s="122" t="s">
        <v>140</v>
      </c>
      <c r="D79" s="83">
        <f>'معايير الإيلاغ المالي الدولية'!I71</f>
        <v>16.5</v>
      </c>
      <c r="E79" s="79">
        <f t="shared" si="36"/>
        <v>0</v>
      </c>
      <c r="F79" s="78">
        <f>'تنيم مهنة المحاسبة في الجزائر'!I71</f>
        <v>20</v>
      </c>
      <c r="G79" s="79">
        <f t="shared" si="37"/>
        <v>6</v>
      </c>
      <c r="H79" s="78">
        <f>'مراجعة محاسبية ومالية'!I71</f>
        <v>17.5</v>
      </c>
      <c r="I79" s="79">
        <f t="shared" si="38"/>
        <v>0</v>
      </c>
      <c r="J79" s="80">
        <f t="shared" si="39"/>
        <v>54</v>
      </c>
      <c r="K79" s="80">
        <f t="shared" si="40"/>
        <v>9</v>
      </c>
      <c r="L79" s="79">
        <f t="shared" si="41"/>
        <v>6</v>
      </c>
      <c r="M79" s="78">
        <f>'رقابة داخلية'!I71</f>
        <v>23.5</v>
      </c>
      <c r="N79" s="79">
        <f t="shared" si="56"/>
        <v>5</v>
      </c>
      <c r="O79" s="78">
        <f>'الاتصال والتحرير الإداري'!I71</f>
        <v>28</v>
      </c>
      <c r="P79" s="79">
        <f t="shared" si="42"/>
        <v>4</v>
      </c>
      <c r="Q79" s="81">
        <f t="shared" si="43"/>
        <v>51.5</v>
      </c>
      <c r="R79" s="80">
        <f t="shared" si="44"/>
        <v>12.875</v>
      </c>
      <c r="S79" s="79">
        <f t="shared" si="45"/>
        <v>9</v>
      </c>
      <c r="T79" s="78">
        <f>'إعلام آلي ومحاسبة'!I71</f>
        <v>23.65</v>
      </c>
      <c r="U79" s="79">
        <f t="shared" si="57"/>
        <v>2</v>
      </c>
      <c r="V79" s="81">
        <f t="shared" si="46"/>
        <v>23.65</v>
      </c>
      <c r="W79" s="80">
        <f t="shared" si="47"/>
        <v>11.825</v>
      </c>
      <c r="X79" s="79">
        <f t="shared" si="48"/>
        <v>2</v>
      </c>
      <c r="Y79" s="78">
        <f>'لغة أجنبية'!I71</f>
        <v>16.5</v>
      </c>
      <c r="Z79" s="79">
        <f t="shared" si="49"/>
        <v>1</v>
      </c>
      <c r="AA79" s="81">
        <f t="shared" si="50"/>
        <v>16.5</v>
      </c>
      <c r="AB79" s="80">
        <f t="shared" si="51"/>
        <v>16.5</v>
      </c>
      <c r="AC79" s="79">
        <f t="shared" si="52"/>
        <v>1</v>
      </c>
      <c r="AD79" s="82">
        <f t="shared" si="53"/>
        <v>11.203846153846154</v>
      </c>
      <c r="AE79" s="84">
        <f t="shared" si="54"/>
        <v>30</v>
      </c>
    </row>
    <row r="80" spans="1:31" ht="18.75">
      <c r="A80" s="52">
        <f t="shared" si="55"/>
        <v>14</v>
      </c>
      <c r="B80" s="111" t="s">
        <v>141</v>
      </c>
      <c r="C80" s="122" t="s">
        <v>47</v>
      </c>
      <c r="D80" s="83">
        <f>'معايير الإيلاغ المالي الدولية'!I72</f>
        <v>22.5</v>
      </c>
      <c r="E80" s="79">
        <f t="shared" si="36"/>
        <v>6</v>
      </c>
      <c r="F80" s="78">
        <f>'تنيم مهنة المحاسبة في الجزائر'!I72</f>
        <v>24</v>
      </c>
      <c r="G80" s="79">
        <f t="shared" si="37"/>
        <v>6</v>
      </c>
      <c r="H80" s="78">
        <f>'مراجعة محاسبية ومالية'!I72</f>
        <v>28.5</v>
      </c>
      <c r="I80" s="79">
        <f t="shared" si="38"/>
        <v>6</v>
      </c>
      <c r="J80" s="80">
        <f t="shared" si="39"/>
        <v>75</v>
      </c>
      <c r="K80" s="80">
        <f t="shared" si="40"/>
        <v>12.5</v>
      </c>
      <c r="L80" s="79">
        <f t="shared" si="41"/>
        <v>18</v>
      </c>
      <c r="M80" s="78">
        <f>'رقابة داخلية'!I72</f>
        <v>25.5</v>
      </c>
      <c r="N80" s="79">
        <f t="shared" si="56"/>
        <v>5</v>
      </c>
      <c r="O80" s="78">
        <f>'الاتصال والتحرير الإداري'!I72</f>
        <v>25</v>
      </c>
      <c r="P80" s="79">
        <f t="shared" si="42"/>
        <v>4</v>
      </c>
      <c r="Q80" s="81">
        <f t="shared" si="43"/>
        <v>50.5</v>
      </c>
      <c r="R80" s="80">
        <f t="shared" si="44"/>
        <v>12.625</v>
      </c>
      <c r="S80" s="79">
        <f t="shared" si="45"/>
        <v>9</v>
      </c>
      <c r="T80" s="78">
        <f>'إعلام آلي ومحاسبة'!I72</f>
        <v>22.25</v>
      </c>
      <c r="U80" s="79">
        <f t="shared" si="57"/>
        <v>2</v>
      </c>
      <c r="V80" s="81">
        <f t="shared" si="46"/>
        <v>22.25</v>
      </c>
      <c r="W80" s="80">
        <f t="shared" si="47"/>
        <v>11.125</v>
      </c>
      <c r="X80" s="79">
        <f t="shared" si="48"/>
        <v>2</v>
      </c>
      <c r="Y80" s="78">
        <f>'لغة أجنبية'!I72</f>
        <v>18.25</v>
      </c>
      <c r="Z80" s="79">
        <f t="shared" si="49"/>
        <v>1</v>
      </c>
      <c r="AA80" s="81">
        <f t="shared" si="50"/>
        <v>18.25</v>
      </c>
      <c r="AB80" s="80">
        <f t="shared" si="51"/>
        <v>18.25</v>
      </c>
      <c r="AC80" s="79">
        <f t="shared" si="52"/>
        <v>1</v>
      </c>
      <c r="AD80" s="82">
        <f t="shared" si="53"/>
        <v>12.76923076923077</v>
      </c>
      <c r="AE80" s="84">
        <f t="shared" si="54"/>
        <v>30</v>
      </c>
    </row>
    <row r="81" spans="1:31" ht="18.75">
      <c r="A81" s="52">
        <f t="shared" si="55"/>
        <v>15</v>
      </c>
      <c r="B81" s="111" t="s">
        <v>142</v>
      </c>
      <c r="C81" s="122" t="s">
        <v>44</v>
      </c>
      <c r="D81" s="83">
        <f>'معايير الإيلاغ المالي الدولية'!I73</f>
        <v>21.25</v>
      </c>
      <c r="E81" s="79">
        <f t="shared" si="36"/>
        <v>6</v>
      </c>
      <c r="F81" s="78">
        <f>'تنيم مهنة المحاسبة في الجزائر'!I73</f>
        <v>23</v>
      </c>
      <c r="G81" s="79">
        <f t="shared" si="37"/>
        <v>6</v>
      </c>
      <c r="H81" s="78">
        <f>'مراجعة محاسبية ومالية'!I73</f>
        <v>31.75</v>
      </c>
      <c r="I81" s="79">
        <f t="shared" si="38"/>
        <v>6</v>
      </c>
      <c r="J81" s="80">
        <f t="shared" si="39"/>
        <v>76</v>
      </c>
      <c r="K81" s="80">
        <f t="shared" si="40"/>
        <v>12.666666666666666</v>
      </c>
      <c r="L81" s="79">
        <f t="shared" si="41"/>
        <v>18</v>
      </c>
      <c r="M81" s="78">
        <f>'رقابة داخلية'!I73</f>
        <v>26.5</v>
      </c>
      <c r="N81" s="79">
        <f t="shared" si="56"/>
        <v>5</v>
      </c>
      <c r="O81" s="78">
        <f>'الاتصال والتحرير الإداري'!I73</f>
        <v>27</v>
      </c>
      <c r="P81" s="79">
        <f t="shared" si="42"/>
        <v>4</v>
      </c>
      <c r="Q81" s="81">
        <f t="shared" si="43"/>
        <v>53.5</v>
      </c>
      <c r="R81" s="80">
        <f t="shared" si="44"/>
        <v>13.375</v>
      </c>
      <c r="S81" s="79">
        <f t="shared" si="45"/>
        <v>9</v>
      </c>
      <c r="T81" s="78">
        <f>'إعلام آلي ومحاسبة'!I73</f>
        <v>24.95</v>
      </c>
      <c r="U81" s="79">
        <f t="shared" si="57"/>
        <v>2</v>
      </c>
      <c r="V81" s="81">
        <f t="shared" si="46"/>
        <v>24.95</v>
      </c>
      <c r="W81" s="80">
        <f t="shared" si="47"/>
        <v>12.475</v>
      </c>
      <c r="X81" s="79">
        <f t="shared" si="48"/>
        <v>2</v>
      </c>
      <c r="Y81" s="78">
        <f>'لغة أجنبية'!I73</f>
        <v>15.75</v>
      </c>
      <c r="Z81" s="79">
        <f t="shared" si="49"/>
        <v>1</v>
      </c>
      <c r="AA81" s="81">
        <f t="shared" si="50"/>
        <v>15.75</v>
      </c>
      <c r="AB81" s="80">
        <f t="shared" si="51"/>
        <v>15.75</v>
      </c>
      <c r="AC81" s="79">
        <f t="shared" si="52"/>
        <v>1</v>
      </c>
      <c r="AD81" s="82">
        <f t="shared" si="53"/>
        <v>13.092307692307692</v>
      </c>
      <c r="AE81" s="84">
        <f t="shared" si="54"/>
        <v>30</v>
      </c>
    </row>
    <row r="82" spans="1:31" ht="18.75">
      <c r="A82" s="52">
        <f t="shared" si="55"/>
        <v>16</v>
      </c>
      <c r="B82" s="111" t="s">
        <v>143</v>
      </c>
      <c r="C82" s="122" t="s">
        <v>64</v>
      </c>
      <c r="D82" s="83">
        <f>'معايير الإيلاغ المالي الدولية'!I74</f>
        <v>18</v>
      </c>
      <c r="E82" s="79">
        <f t="shared" si="36"/>
        <v>0</v>
      </c>
      <c r="F82" s="78">
        <f>'تنيم مهنة المحاسبة في الجزائر'!I74</f>
        <v>25.5</v>
      </c>
      <c r="G82" s="79">
        <f t="shared" si="37"/>
        <v>6</v>
      </c>
      <c r="H82" s="78">
        <f>'مراجعة محاسبية ومالية'!I74</f>
        <v>18.5</v>
      </c>
      <c r="I82" s="79">
        <f t="shared" si="38"/>
        <v>0</v>
      </c>
      <c r="J82" s="80">
        <f t="shared" si="39"/>
        <v>62</v>
      </c>
      <c r="K82" s="80">
        <f t="shared" si="40"/>
        <v>10.333333333333334</v>
      </c>
      <c r="L82" s="79">
        <f t="shared" si="41"/>
        <v>18</v>
      </c>
      <c r="M82" s="78">
        <f>'رقابة داخلية'!I74</f>
        <v>19.5</v>
      </c>
      <c r="N82" s="79">
        <f t="shared" si="56"/>
        <v>0</v>
      </c>
      <c r="O82" s="78">
        <f>'الاتصال والتحرير الإداري'!I74</f>
        <v>28.5</v>
      </c>
      <c r="P82" s="79">
        <f t="shared" si="42"/>
        <v>4</v>
      </c>
      <c r="Q82" s="81">
        <f t="shared" si="43"/>
        <v>48</v>
      </c>
      <c r="R82" s="80">
        <f t="shared" si="44"/>
        <v>12</v>
      </c>
      <c r="S82" s="79">
        <f t="shared" si="45"/>
        <v>9</v>
      </c>
      <c r="T82" s="78">
        <f>'إعلام آلي ومحاسبة'!I74</f>
        <v>21.7</v>
      </c>
      <c r="U82" s="79">
        <f t="shared" si="57"/>
        <v>2</v>
      </c>
      <c r="V82" s="81">
        <f t="shared" si="46"/>
        <v>21.7</v>
      </c>
      <c r="W82" s="80">
        <f t="shared" si="47"/>
        <v>10.85</v>
      </c>
      <c r="X82" s="79">
        <f t="shared" si="48"/>
        <v>2</v>
      </c>
      <c r="Y82" s="78">
        <f>'لغة أجنبية'!I74</f>
        <v>10.25</v>
      </c>
      <c r="Z82" s="79">
        <f t="shared" si="49"/>
        <v>1</v>
      </c>
      <c r="AA82" s="81">
        <f t="shared" si="50"/>
        <v>10.25</v>
      </c>
      <c r="AB82" s="80">
        <f t="shared" si="51"/>
        <v>10.25</v>
      </c>
      <c r="AC82" s="79">
        <f t="shared" si="52"/>
        <v>1</v>
      </c>
      <c r="AD82" s="82">
        <f t="shared" si="53"/>
        <v>10.919230769230769</v>
      </c>
      <c r="AE82" s="84">
        <f t="shared" si="54"/>
        <v>30</v>
      </c>
    </row>
    <row r="83" spans="1:31" ht="18.75">
      <c r="A83" s="52">
        <f t="shared" si="55"/>
        <v>17</v>
      </c>
      <c r="B83" s="111" t="s">
        <v>144</v>
      </c>
      <c r="C83" s="122" t="s">
        <v>145</v>
      </c>
      <c r="D83" s="83">
        <f>'معايير الإيلاغ المالي الدولية'!I75</f>
        <v>13</v>
      </c>
      <c r="E83" s="79">
        <f t="shared" si="36"/>
        <v>0</v>
      </c>
      <c r="F83" s="78">
        <f>'تنيم مهنة المحاسبة في الجزائر'!I75</f>
        <v>23</v>
      </c>
      <c r="G83" s="79">
        <f t="shared" si="37"/>
        <v>6</v>
      </c>
      <c r="H83" s="78">
        <f>'مراجعة محاسبية ومالية'!I75</f>
        <v>15</v>
      </c>
      <c r="I83" s="79">
        <f t="shared" si="38"/>
        <v>0</v>
      </c>
      <c r="J83" s="80">
        <f t="shared" si="39"/>
        <v>51</v>
      </c>
      <c r="K83" s="80">
        <f t="shared" si="40"/>
        <v>8.5</v>
      </c>
      <c r="L83" s="79">
        <f t="shared" si="41"/>
        <v>6</v>
      </c>
      <c r="M83" s="78">
        <f>'رقابة داخلية'!I75</f>
        <v>22.5</v>
      </c>
      <c r="N83" s="79">
        <f t="shared" si="56"/>
        <v>5</v>
      </c>
      <c r="O83" s="78">
        <f>'الاتصال والتحرير الإداري'!I75</f>
        <v>26.5</v>
      </c>
      <c r="P83" s="79">
        <f t="shared" si="42"/>
        <v>4</v>
      </c>
      <c r="Q83" s="81">
        <f t="shared" si="43"/>
        <v>49</v>
      </c>
      <c r="R83" s="80">
        <f t="shared" si="44"/>
        <v>12.25</v>
      </c>
      <c r="S83" s="79">
        <f t="shared" si="45"/>
        <v>9</v>
      </c>
      <c r="T83" s="78">
        <f>'إعلام آلي ومحاسبة'!I75</f>
        <v>22.75</v>
      </c>
      <c r="U83" s="79">
        <f t="shared" si="57"/>
        <v>2</v>
      </c>
      <c r="V83" s="81">
        <f t="shared" si="46"/>
        <v>22.75</v>
      </c>
      <c r="W83" s="80">
        <f t="shared" si="47"/>
        <v>11.375</v>
      </c>
      <c r="X83" s="79">
        <f t="shared" si="48"/>
        <v>2</v>
      </c>
      <c r="Y83" s="78">
        <f>'لغة أجنبية'!I75</f>
        <v>16.25</v>
      </c>
      <c r="Z83" s="79">
        <f t="shared" si="49"/>
        <v>1</v>
      </c>
      <c r="AA83" s="81">
        <f t="shared" si="50"/>
        <v>16.25</v>
      </c>
      <c r="AB83" s="80">
        <f t="shared" si="51"/>
        <v>16.25</v>
      </c>
      <c r="AC83" s="79">
        <f t="shared" si="52"/>
        <v>1</v>
      </c>
      <c r="AD83" s="82">
        <f t="shared" si="53"/>
        <v>10.692307692307692</v>
      </c>
      <c r="AE83" s="84">
        <f t="shared" si="54"/>
        <v>30</v>
      </c>
    </row>
    <row r="84" spans="1:31" ht="18.75">
      <c r="A84" s="52">
        <f t="shared" si="55"/>
        <v>18</v>
      </c>
      <c r="B84" s="111" t="s">
        <v>46</v>
      </c>
      <c r="C84" s="122" t="s">
        <v>103</v>
      </c>
      <c r="D84" s="83">
        <f>'معايير الإيلاغ المالي الدولية'!I76</f>
        <v>14.5</v>
      </c>
      <c r="E84" s="79">
        <f t="shared" si="36"/>
        <v>0</v>
      </c>
      <c r="F84" s="78">
        <f>'تنيم مهنة المحاسبة في الجزائر'!I76</f>
        <v>21</v>
      </c>
      <c r="G84" s="79">
        <f t="shared" si="37"/>
        <v>6</v>
      </c>
      <c r="H84" s="78">
        <f>'مراجعة محاسبية ومالية'!I76</f>
        <v>18</v>
      </c>
      <c r="I84" s="79">
        <f t="shared" si="38"/>
        <v>0</v>
      </c>
      <c r="J84" s="80">
        <f t="shared" si="39"/>
        <v>53.5</v>
      </c>
      <c r="K84" s="80">
        <f t="shared" si="40"/>
        <v>8.916666666666666</v>
      </c>
      <c r="L84" s="79">
        <f t="shared" si="41"/>
        <v>6</v>
      </c>
      <c r="M84" s="78">
        <f>'رقابة داخلية'!I76</f>
        <v>23</v>
      </c>
      <c r="N84" s="79">
        <f t="shared" si="56"/>
        <v>5</v>
      </c>
      <c r="O84" s="78">
        <f>'الاتصال والتحرير الإداري'!I76</f>
        <v>26.75</v>
      </c>
      <c r="P84" s="79">
        <f t="shared" si="42"/>
        <v>4</v>
      </c>
      <c r="Q84" s="81">
        <f t="shared" si="43"/>
        <v>49.75</v>
      </c>
      <c r="R84" s="80">
        <f t="shared" si="44"/>
        <v>12.4375</v>
      </c>
      <c r="S84" s="79">
        <f t="shared" si="45"/>
        <v>9</v>
      </c>
      <c r="T84" s="78">
        <f>'إعلام آلي ومحاسبة'!I76</f>
        <v>27</v>
      </c>
      <c r="U84" s="79">
        <f t="shared" si="57"/>
        <v>2</v>
      </c>
      <c r="V84" s="81">
        <f t="shared" si="46"/>
        <v>27</v>
      </c>
      <c r="W84" s="80">
        <f t="shared" si="47"/>
        <v>13.5</v>
      </c>
      <c r="X84" s="79">
        <f t="shared" si="48"/>
        <v>2</v>
      </c>
      <c r="Y84" s="78">
        <f>'لغة أجنبية'!I76</f>
        <v>16.75</v>
      </c>
      <c r="Z84" s="79">
        <f t="shared" si="49"/>
        <v>1</v>
      </c>
      <c r="AA84" s="81">
        <f t="shared" si="50"/>
        <v>16.75</v>
      </c>
      <c r="AB84" s="80">
        <f t="shared" si="51"/>
        <v>16.75</v>
      </c>
      <c r="AC84" s="79">
        <f t="shared" si="52"/>
        <v>1</v>
      </c>
      <c r="AD84" s="82">
        <f t="shared" si="53"/>
        <v>11.307692307692308</v>
      </c>
      <c r="AE84" s="84">
        <f t="shared" si="54"/>
        <v>30</v>
      </c>
    </row>
    <row r="85" spans="1:31" ht="18.75">
      <c r="A85" s="52">
        <f t="shared" si="55"/>
        <v>19</v>
      </c>
      <c r="B85" s="111" t="s">
        <v>146</v>
      </c>
      <c r="C85" s="122" t="s">
        <v>147</v>
      </c>
      <c r="D85" s="83">
        <f>'معايير الإيلاغ المالي الدولية'!I77</f>
        <v>11</v>
      </c>
      <c r="E85" s="79">
        <f t="shared" si="36"/>
        <v>0</v>
      </c>
      <c r="F85" s="78">
        <f>'تنيم مهنة المحاسبة في الجزائر'!I77</f>
        <v>23</v>
      </c>
      <c r="G85" s="79">
        <f t="shared" si="37"/>
        <v>6</v>
      </c>
      <c r="H85" s="78">
        <f>'مراجعة محاسبية ومالية'!I77</f>
        <v>25</v>
      </c>
      <c r="I85" s="79">
        <f t="shared" si="38"/>
        <v>6</v>
      </c>
      <c r="J85" s="80">
        <f t="shared" si="39"/>
        <v>59</v>
      </c>
      <c r="K85" s="80">
        <f t="shared" si="40"/>
        <v>9.833333333333334</v>
      </c>
      <c r="L85" s="79">
        <f t="shared" si="41"/>
        <v>12</v>
      </c>
      <c r="M85" s="78">
        <f>'رقابة داخلية'!I77</f>
        <v>22</v>
      </c>
      <c r="N85" s="79">
        <f t="shared" si="56"/>
        <v>5</v>
      </c>
      <c r="O85" s="78">
        <f>'الاتصال والتحرير الإداري'!I77</f>
        <v>27</v>
      </c>
      <c r="P85" s="79">
        <f t="shared" si="42"/>
        <v>4</v>
      </c>
      <c r="Q85" s="81">
        <f t="shared" si="43"/>
        <v>49</v>
      </c>
      <c r="R85" s="80">
        <f t="shared" si="44"/>
        <v>12.25</v>
      </c>
      <c r="S85" s="79">
        <f t="shared" si="45"/>
        <v>9</v>
      </c>
      <c r="T85" s="78">
        <f>'إعلام آلي ومحاسبة'!I77</f>
        <v>20.85</v>
      </c>
      <c r="U85" s="79">
        <f t="shared" si="57"/>
        <v>2</v>
      </c>
      <c r="V85" s="81">
        <f t="shared" si="46"/>
        <v>20.85</v>
      </c>
      <c r="W85" s="80">
        <f t="shared" si="47"/>
        <v>10.425</v>
      </c>
      <c r="X85" s="79">
        <f t="shared" si="48"/>
        <v>2</v>
      </c>
      <c r="Y85" s="78">
        <f>'لغة أجنبية'!I77</f>
        <v>14</v>
      </c>
      <c r="Z85" s="79">
        <f t="shared" si="49"/>
        <v>1</v>
      </c>
      <c r="AA85" s="81">
        <f t="shared" si="50"/>
        <v>14</v>
      </c>
      <c r="AB85" s="80">
        <f t="shared" si="51"/>
        <v>14</v>
      </c>
      <c r="AC85" s="79">
        <f t="shared" si="52"/>
        <v>1</v>
      </c>
      <c r="AD85" s="82">
        <f t="shared" si="53"/>
        <v>10.988461538461538</v>
      </c>
      <c r="AE85" s="84">
        <f t="shared" si="54"/>
        <v>30</v>
      </c>
    </row>
    <row r="86" spans="1:31" ht="18.75">
      <c r="A86" s="52">
        <f>A85+1</f>
        <v>20</v>
      </c>
      <c r="B86" s="111" t="s">
        <v>148</v>
      </c>
      <c r="C86" s="122" t="s">
        <v>149</v>
      </c>
      <c r="D86" s="149" t="e">
        <f>'معايير الإيلاغ المالي الدولية'!I78</f>
        <v>#VALUE!</v>
      </c>
      <c r="E86" s="150" t="e">
        <f t="shared" si="36"/>
        <v>#VALUE!</v>
      </c>
      <c r="F86" s="151" t="e">
        <f>'تنيم مهنة المحاسبة في الجزائر'!I78</f>
        <v>#VALUE!</v>
      </c>
      <c r="G86" s="150" t="e">
        <f t="shared" si="37"/>
        <v>#VALUE!</v>
      </c>
      <c r="H86" s="151" t="e">
        <f>'مراجعة محاسبية ومالية'!I78</f>
        <v>#VALUE!</v>
      </c>
      <c r="I86" s="150" t="e">
        <f t="shared" si="38"/>
        <v>#VALUE!</v>
      </c>
      <c r="J86" s="152" t="e">
        <f t="shared" si="39"/>
        <v>#VALUE!</v>
      </c>
      <c r="K86" s="152" t="e">
        <f t="shared" si="40"/>
        <v>#VALUE!</v>
      </c>
      <c r="L86" s="150" t="e">
        <f t="shared" si="41"/>
        <v>#VALUE!</v>
      </c>
      <c r="M86" s="151" t="e">
        <f>'رقابة داخلية'!I78</f>
        <v>#VALUE!</v>
      </c>
      <c r="N86" s="150" t="e">
        <f t="shared" si="56"/>
        <v>#VALUE!</v>
      </c>
      <c r="O86" s="151" t="e">
        <f>'الاتصال والتحرير الإداري'!I78</f>
        <v>#VALUE!</v>
      </c>
      <c r="P86" s="150" t="e">
        <f t="shared" si="42"/>
        <v>#VALUE!</v>
      </c>
      <c r="Q86" s="153" t="e">
        <f t="shared" si="43"/>
        <v>#VALUE!</v>
      </c>
      <c r="R86" s="152" t="e">
        <f t="shared" si="44"/>
        <v>#VALUE!</v>
      </c>
      <c r="S86" s="150" t="e">
        <f t="shared" si="45"/>
        <v>#VALUE!</v>
      </c>
      <c r="T86" s="78">
        <f>'إعلام آلي ومحاسبة'!I78</f>
        <v>0</v>
      </c>
      <c r="U86" s="79">
        <f t="shared" si="57"/>
        <v>0</v>
      </c>
      <c r="V86" s="81">
        <f t="shared" si="46"/>
        <v>0</v>
      </c>
      <c r="W86" s="80">
        <f t="shared" si="47"/>
        <v>0</v>
      </c>
      <c r="X86" s="79">
        <f t="shared" si="48"/>
        <v>0</v>
      </c>
      <c r="Y86" s="151" t="e">
        <f>'لغة أجنبية'!I78</f>
        <v>#VALUE!</v>
      </c>
      <c r="Z86" s="150" t="e">
        <f t="shared" si="49"/>
        <v>#VALUE!</v>
      </c>
      <c r="AA86" s="153" t="e">
        <f t="shared" si="50"/>
        <v>#VALUE!</v>
      </c>
      <c r="AB86" s="152" t="e">
        <f t="shared" si="51"/>
        <v>#VALUE!</v>
      </c>
      <c r="AC86" s="150" t="e">
        <f t="shared" si="52"/>
        <v>#VALUE!</v>
      </c>
      <c r="AD86" s="154" t="e">
        <f t="shared" si="53"/>
        <v>#VALUE!</v>
      </c>
      <c r="AE86" s="155" t="e">
        <f t="shared" si="54"/>
        <v>#VALUE!</v>
      </c>
    </row>
    <row r="87" spans="1:31" ht="18.75">
      <c r="A87" s="52">
        <f aca="true" t="shared" si="58" ref="A87:A98">A86+1</f>
        <v>21</v>
      </c>
      <c r="B87" s="111" t="s">
        <v>150</v>
      </c>
      <c r="C87" s="122" t="s">
        <v>151</v>
      </c>
      <c r="D87" s="83">
        <f>'معايير الإيلاغ المالي الدولية'!I79</f>
        <v>15.75</v>
      </c>
      <c r="E87" s="79">
        <f t="shared" si="36"/>
        <v>0</v>
      </c>
      <c r="F87" s="78">
        <f>'تنيم مهنة المحاسبة في الجزائر'!I79</f>
        <v>19</v>
      </c>
      <c r="G87" s="79">
        <f t="shared" si="37"/>
        <v>0</v>
      </c>
      <c r="H87" s="78">
        <f>'مراجعة محاسبية ومالية'!I79</f>
        <v>16</v>
      </c>
      <c r="I87" s="79">
        <f t="shared" si="38"/>
        <v>0</v>
      </c>
      <c r="J87" s="80">
        <f t="shared" si="39"/>
        <v>50.75</v>
      </c>
      <c r="K87" s="80">
        <f t="shared" si="40"/>
        <v>8.458333333333334</v>
      </c>
      <c r="L87" s="79">
        <f t="shared" si="41"/>
        <v>0</v>
      </c>
      <c r="M87" s="78">
        <f>'رقابة داخلية'!I79</f>
        <v>23</v>
      </c>
      <c r="N87" s="79">
        <f t="shared" si="56"/>
        <v>5</v>
      </c>
      <c r="O87" s="78">
        <f>'الاتصال والتحرير الإداري'!I79</f>
        <v>24.25</v>
      </c>
      <c r="P87" s="79">
        <f t="shared" si="42"/>
        <v>4</v>
      </c>
      <c r="Q87" s="81">
        <f t="shared" si="43"/>
        <v>47.25</v>
      </c>
      <c r="R87" s="80">
        <f t="shared" si="44"/>
        <v>11.8125</v>
      </c>
      <c r="S87" s="79">
        <f t="shared" si="45"/>
        <v>9</v>
      </c>
      <c r="T87" s="78">
        <f>'إعلام آلي ومحاسبة'!I79</f>
        <v>18.6</v>
      </c>
      <c r="U87" s="79">
        <f t="shared" si="57"/>
        <v>0</v>
      </c>
      <c r="V87" s="81">
        <f t="shared" si="46"/>
        <v>18.6</v>
      </c>
      <c r="W87" s="80">
        <f t="shared" si="47"/>
        <v>9.3</v>
      </c>
      <c r="X87" s="79">
        <f t="shared" si="48"/>
        <v>0</v>
      </c>
      <c r="Y87" s="78">
        <f>'لغة أجنبية'!I79</f>
        <v>14.25</v>
      </c>
      <c r="Z87" s="79">
        <f t="shared" si="49"/>
        <v>1</v>
      </c>
      <c r="AA87" s="81">
        <f t="shared" si="50"/>
        <v>14.25</v>
      </c>
      <c r="AB87" s="80">
        <f t="shared" si="51"/>
        <v>14.25</v>
      </c>
      <c r="AC87" s="79">
        <f t="shared" si="52"/>
        <v>1</v>
      </c>
      <c r="AD87" s="82">
        <f t="shared" si="53"/>
        <v>10.065384615384614</v>
      </c>
      <c r="AE87" s="84">
        <f t="shared" si="54"/>
        <v>30</v>
      </c>
    </row>
    <row r="88" spans="1:31" ht="18.75">
      <c r="A88" s="52">
        <f t="shared" si="58"/>
        <v>22</v>
      </c>
      <c r="B88" s="111" t="s">
        <v>152</v>
      </c>
      <c r="C88" s="122" t="s">
        <v>153</v>
      </c>
      <c r="D88" s="83">
        <f>'معايير الإيلاغ المالي الدولية'!I80</f>
        <v>17</v>
      </c>
      <c r="E88" s="79">
        <f t="shared" si="36"/>
        <v>0</v>
      </c>
      <c r="F88" s="78">
        <f>'تنيم مهنة المحاسبة في الجزائر'!I80</f>
        <v>25.5</v>
      </c>
      <c r="G88" s="79">
        <f t="shared" si="37"/>
        <v>6</v>
      </c>
      <c r="H88" s="78">
        <f>'مراجعة محاسبية ومالية'!I80</f>
        <v>21.5</v>
      </c>
      <c r="I88" s="79">
        <f t="shared" si="38"/>
        <v>6</v>
      </c>
      <c r="J88" s="80">
        <f t="shared" si="39"/>
        <v>64</v>
      </c>
      <c r="K88" s="80">
        <f t="shared" si="40"/>
        <v>10.666666666666666</v>
      </c>
      <c r="L88" s="79">
        <f t="shared" si="41"/>
        <v>18</v>
      </c>
      <c r="M88" s="78">
        <f>'رقابة داخلية'!I80</f>
        <v>22.5</v>
      </c>
      <c r="N88" s="79">
        <f t="shared" si="56"/>
        <v>5</v>
      </c>
      <c r="O88" s="78">
        <f>'الاتصال والتحرير الإداري'!I80</f>
        <v>27.5</v>
      </c>
      <c r="P88" s="79">
        <f t="shared" si="42"/>
        <v>4</v>
      </c>
      <c r="Q88" s="81">
        <f t="shared" si="43"/>
        <v>50</v>
      </c>
      <c r="R88" s="80">
        <f t="shared" si="44"/>
        <v>12.5</v>
      </c>
      <c r="S88" s="79">
        <f t="shared" si="45"/>
        <v>9</v>
      </c>
      <c r="T88" s="78">
        <f>'إعلام آلي ومحاسبة'!I80</f>
        <v>27.1</v>
      </c>
      <c r="U88" s="79">
        <f t="shared" si="57"/>
        <v>2</v>
      </c>
      <c r="V88" s="81">
        <f t="shared" si="46"/>
        <v>27.1</v>
      </c>
      <c r="W88" s="80">
        <f t="shared" si="47"/>
        <v>13.55</v>
      </c>
      <c r="X88" s="79">
        <f t="shared" si="48"/>
        <v>2</v>
      </c>
      <c r="Y88" s="78">
        <f>'لغة أجنبية'!I80</f>
        <v>16.5</v>
      </c>
      <c r="Z88" s="79">
        <f t="shared" si="49"/>
        <v>1</v>
      </c>
      <c r="AA88" s="81">
        <f t="shared" si="50"/>
        <v>16.5</v>
      </c>
      <c r="AB88" s="80">
        <f t="shared" si="51"/>
        <v>16.5</v>
      </c>
      <c r="AC88" s="79">
        <f t="shared" si="52"/>
        <v>1</v>
      </c>
      <c r="AD88" s="82">
        <f t="shared" si="53"/>
        <v>12.123076923076923</v>
      </c>
      <c r="AE88" s="84">
        <f t="shared" si="54"/>
        <v>30</v>
      </c>
    </row>
    <row r="89" spans="1:31" ht="18.75">
      <c r="A89" s="52">
        <f t="shared" si="58"/>
        <v>23</v>
      </c>
      <c r="B89" s="111" t="s">
        <v>154</v>
      </c>
      <c r="C89" s="122" t="s">
        <v>155</v>
      </c>
      <c r="D89" s="83">
        <f>'معايير الإيلاغ المالي الدولية'!I81</f>
        <v>21.25</v>
      </c>
      <c r="E89" s="79">
        <f t="shared" si="36"/>
        <v>6</v>
      </c>
      <c r="F89" s="78">
        <f>'تنيم مهنة المحاسبة في الجزائر'!I81</f>
        <v>22</v>
      </c>
      <c r="G89" s="79">
        <f t="shared" si="37"/>
        <v>6</v>
      </c>
      <c r="H89" s="78">
        <f>'مراجعة محاسبية ومالية'!I81</f>
        <v>21</v>
      </c>
      <c r="I89" s="79">
        <f t="shared" si="38"/>
        <v>6</v>
      </c>
      <c r="J89" s="80">
        <f t="shared" si="39"/>
        <v>64.25</v>
      </c>
      <c r="K89" s="80">
        <f t="shared" si="40"/>
        <v>10.708333333333334</v>
      </c>
      <c r="L89" s="79">
        <f t="shared" si="41"/>
        <v>18</v>
      </c>
      <c r="M89" s="78">
        <f>'رقابة داخلية'!I81</f>
        <v>22</v>
      </c>
      <c r="N89" s="79">
        <f t="shared" si="56"/>
        <v>5</v>
      </c>
      <c r="O89" s="78">
        <f>'الاتصال والتحرير الإداري'!I81</f>
        <v>27</v>
      </c>
      <c r="P89" s="79">
        <f t="shared" si="42"/>
        <v>4</v>
      </c>
      <c r="Q89" s="81">
        <f t="shared" si="43"/>
        <v>49</v>
      </c>
      <c r="R89" s="80">
        <f t="shared" si="44"/>
        <v>12.25</v>
      </c>
      <c r="S89" s="79">
        <f t="shared" si="45"/>
        <v>9</v>
      </c>
      <c r="T89" s="78">
        <f>'إعلام آلي ومحاسبة'!I81</f>
        <v>24.05</v>
      </c>
      <c r="U89" s="79">
        <f t="shared" si="57"/>
        <v>2</v>
      </c>
      <c r="V89" s="81">
        <f t="shared" si="46"/>
        <v>24.05</v>
      </c>
      <c r="W89" s="80">
        <f t="shared" si="47"/>
        <v>12.025</v>
      </c>
      <c r="X89" s="79">
        <f t="shared" si="48"/>
        <v>2</v>
      </c>
      <c r="Y89" s="78">
        <f>'لغة أجنبية'!I81</f>
        <v>16</v>
      </c>
      <c r="Z89" s="79">
        <f t="shared" si="49"/>
        <v>1</v>
      </c>
      <c r="AA89" s="81">
        <f t="shared" si="50"/>
        <v>16</v>
      </c>
      <c r="AB89" s="80">
        <f t="shared" si="51"/>
        <v>16</v>
      </c>
      <c r="AC89" s="79">
        <f t="shared" si="52"/>
        <v>1</v>
      </c>
      <c r="AD89" s="82">
        <f t="shared" si="53"/>
        <v>11.792307692307693</v>
      </c>
      <c r="AE89" s="84">
        <f t="shared" si="54"/>
        <v>30</v>
      </c>
    </row>
    <row r="90" spans="1:31" ht="18.75">
      <c r="A90" s="52">
        <f t="shared" si="58"/>
        <v>24</v>
      </c>
      <c r="B90" s="111" t="s">
        <v>156</v>
      </c>
      <c r="C90" s="122" t="s">
        <v>157</v>
      </c>
      <c r="D90" s="83">
        <f>'معايير الإيلاغ المالي الدولية'!I82</f>
        <v>10.5</v>
      </c>
      <c r="E90" s="79">
        <f t="shared" si="36"/>
        <v>0</v>
      </c>
      <c r="F90" s="78">
        <f>'تنيم مهنة المحاسبة في الجزائر'!I82</f>
        <v>20</v>
      </c>
      <c r="G90" s="79">
        <f t="shared" si="37"/>
        <v>6</v>
      </c>
      <c r="H90" s="78">
        <f>'مراجعة محاسبية ومالية'!I82</f>
        <v>21.25</v>
      </c>
      <c r="I90" s="79">
        <f t="shared" si="38"/>
        <v>6</v>
      </c>
      <c r="J90" s="80">
        <f t="shared" si="39"/>
        <v>51.75</v>
      </c>
      <c r="K90" s="80">
        <f t="shared" si="40"/>
        <v>8.625</v>
      </c>
      <c r="L90" s="79">
        <f t="shared" si="41"/>
        <v>12</v>
      </c>
      <c r="M90" s="78">
        <f>'رقابة داخلية'!I82</f>
        <v>23.5</v>
      </c>
      <c r="N90" s="79">
        <f t="shared" si="56"/>
        <v>5</v>
      </c>
      <c r="O90" s="78">
        <f>'الاتصال والتحرير الإداري'!I82</f>
        <v>21.75</v>
      </c>
      <c r="P90" s="79">
        <f t="shared" si="42"/>
        <v>4</v>
      </c>
      <c r="Q90" s="81">
        <f t="shared" si="43"/>
        <v>45.25</v>
      </c>
      <c r="R90" s="80">
        <f t="shared" si="44"/>
        <v>11.3125</v>
      </c>
      <c r="S90" s="79">
        <f t="shared" si="45"/>
        <v>9</v>
      </c>
      <c r="T90" s="78">
        <f>'إعلام آلي ومحاسبة'!I82</f>
        <v>26.5</v>
      </c>
      <c r="U90" s="79">
        <f t="shared" si="57"/>
        <v>2</v>
      </c>
      <c r="V90" s="81">
        <f t="shared" si="46"/>
        <v>26.5</v>
      </c>
      <c r="W90" s="80">
        <f t="shared" si="47"/>
        <v>13.25</v>
      </c>
      <c r="X90" s="79">
        <f t="shared" si="48"/>
        <v>2</v>
      </c>
      <c r="Y90" s="78">
        <f>'لغة أجنبية'!I82</f>
        <v>13.25</v>
      </c>
      <c r="Z90" s="79">
        <f t="shared" si="49"/>
        <v>1</v>
      </c>
      <c r="AA90" s="81">
        <f t="shared" si="50"/>
        <v>13.25</v>
      </c>
      <c r="AB90" s="80">
        <f t="shared" si="51"/>
        <v>13.25</v>
      </c>
      <c r="AC90" s="79">
        <f t="shared" si="52"/>
        <v>1</v>
      </c>
      <c r="AD90" s="82">
        <f t="shared" si="53"/>
        <v>10.51923076923077</v>
      </c>
      <c r="AE90" s="84">
        <f t="shared" si="54"/>
        <v>30</v>
      </c>
    </row>
    <row r="91" spans="1:31" ht="18.75">
      <c r="A91" s="52">
        <f t="shared" si="58"/>
        <v>25</v>
      </c>
      <c r="B91" s="111" t="s">
        <v>158</v>
      </c>
      <c r="C91" s="122" t="s">
        <v>159</v>
      </c>
      <c r="D91" s="83">
        <f>'معايير الإيلاغ المالي الدولية'!I83</f>
        <v>16.25</v>
      </c>
      <c r="E91" s="79">
        <f t="shared" si="36"/>
        <v>0</v>
      </c>
      <c r="F91" s="78">
        <f>'تنيم مهنة المحاسبة في الجزائر'!I83</f>
        <v>21</v>
      </c>
      <c r="G91" s="79">
        <f t="shared" si="37"/>
        <v>6</v>
      </c>
      <c r="H91" s="78">
        <f>'مراجعة محاسبية ومالية'!I83</f>
        <v>16.5</v>
      </c>
      <c r="I91" s="79">
        <f t="shared" si="38"/>
        <v>0</v>
      </c>
      <c r="J91" s="80">
        <f t="shared" si="39"/>
        <v>53.75</v>
      </c>
      <c r="K91" s="80">
        <f t="shared" si="40"/>
        <v>8.958333333333334</v>
      </c>
      <c r="L91" s="79">
        <f t="shared" si="41"/>
        <v>6</v>
      </c>
      <c r="M91" s="78">
        <f>'رقابة داخلية'!I83</f>
        <v>19.5</v>
      </c>
      <c r="N91" s="79">
        <f t="shared" si="56"/>
        <v>0</v>
      </c>
      <c r="O91" s="78">
        <f>'الاتصال والتحرير الإداري'!I83</f>
        <v>24</v>
      </c>
      <c r="P91" s="79">
        <f t="shared" si="42"/>
        <v>4</v>
      </c>
      <c r="Q91" s="81">
        <f t="shared" si="43"/>
        <v>43.5</v>
      </c>
      <c r="R91" s="80">
        <f t="shared" si="44"/>
        <v>10.875</v>
      </c>
      <c r="S91" s="79">
        <f t="shared" si="45"/>
        <v>9</v>
      </c>
      <c r="T91" s="78">
        <f>'إعلام آلي ومحاسبة'!I83</f>
        <v>19.5</v>
      </c>
      <c r="U91" s="79">
        <f t="shared" si="57"/>
        <v>0</v>
      </c>
      <c r="V91" s="81">
        <f t="shared" si="46"/>
        <v>19.5</v>
      </c>
      <c r="W91" s="80">
        <f t="shared" si="47"/>
        <v>9.75</v>
      </c>
      <c r="X91" s="79">
        <f t="shared" si="48"/>
        <v>0</v>
      </c>
      <c r="Y91" s="78">
        <f>'لغة أجنبية'!I83</f>
        <v>14.75</v>
      </c>
      <c r="Z91" s="79">
        <f t="shared" si="49"/>
        <v>1</v>
      </c>
      <c r="AA91" s="81">
        <f t="shared" si="50"/>
        <v>14.75</v>
      </c>
      <c r="AB91" s="80">
        <f t="shared" si="51"/>
        <v>14.75</v>
      </c>
      <c r="AC91" s="79">
        <f t="shared" si="52"/>
        <v>1</v>
      </c>
      <c r="AD91" s="82">
        <f t="shared" si="53"/>
        <v>10.115384615384615</v>
      </c>
      <c r="AE91" s="84">
        <f t="shared" si="54"/>
        <v>30</v>
      </c>
    </row>
    <row r="92" spans="1:31" ht="18.75">
      <c r="A92" s="52">
        <f t="shared" si="58"/>
        <v>26</v>
      </c>
      <c r="B92" s="111" t="s">
        <v>160</v>
      </c>
      <c r="C92" s="122" t="s">
        <v>161</v>
      </c>
      <c r="D92" s="83">
        <f>'معايير الإيلاغ المالي الدولية'!I84</f>
        <v>15.75</v>
      </c>
      <c r="E92" s="79">
        <f t="shared" si="36"/>
        <v>0</v>
      </c>
      <c r="F92" s="78">
        <f>'تنيم مهنة المحاسبة في الجزائر'!I84</f>
        <v>21.5</v>
      </c>
      <c r="G92" s="79">
        <f t="shared" si="37"/>
        <v>6</v>
      </c>
      <c r="H92" s="78">
        <f>'مراجعة محاسبية ومالية'!I84</f>
        <v>20</v>
      </c>
      <c r="I92" s="79">
        <f t="shared" si="38"/>
        <v>6</v>
      </c>
      <c r="J92" s="80">
        <f t="shared" si="39"/>
        <v>57.25</v>
      </c>
      <c r="K92" s="80">
        <f t="shared" si="40"/>
        <v>9.541666666666666</v>
      </c>
      <c r="L92" s="79">
        <f t="shared" si="41"/>
        <v>12</v>
      </c>
      <c r="M92" s="78">
        <f>'رقابة داخلية'!I84</f>
        <v>19</v>
      </c>
      <c r="N92" s="79">
        <f t="shared" si="56"/>
        <v>0</v>
      </c>
      <c r="O92" s="78">
        <f>'الاتصال والتحرير الإداري'!I84</f>
        <v>22.25</v>
      </c>
      <c r="P92" s="79">
        <f t="shared" si="42"/>
        <v>4</v>
      </c>
      <c r="Q92" s="81">
        <f t="shared" si="43"/>
        <v>41.25</v>
      </c>
      <c r="R92" s="80">
        <f t="shared" si="44"/>
        <v>10.3125</v>
      </c>
      <c r="S92" s="79">
        <f t="shared" si="45"/>
        <v>9</v>
      </c>
      <c r="T92" s="78">
        <f>'إعلام آلي ومحاسبة'!I84</f>
        <v>26.6</v>
      </c>
      <c r="U92" s="79">
        <f t="shared" si="57"/>
        <v>2</v>
      </c>
      <c r="V92" s="81">
        <f t="shared" si="46"/>
        <v>26.6</v>
      </c>
      <c r="W92" s="80">
        <f t="shared" si="47"/>
        <v>13.3</v>
      </c>
      <c r="X92" s="79">
        <f t="shared" si="48"/>
        <v>2</v>
      </c>
      <c r="Y92" s="78">
        <f>'لغة أجنبية'!I84</f>
        <v>14.75</v>
      </c>
      <c r="Z92" s="79">
        <f t="shared" si="49"/>
        <v>1</v>
      </c>
      <c r="AA92" s="81">
        <f t="shared" si="50"/>
        <v>14.75</v>
      </c>
      <c r="AB92" s="80">
        <f t="shared" si="51"/>
        <v>14.75</v>
      </c>
      <c r="AC92" s="79">
        <f t="shared" si="52"/>
        <v>1</v>
      </c>
      <c r="AD92" s="82">
        <f t="shared" si="53"/>
        <v>10.757692307692308</v>
      </c>
      <c r="AE92" s="84">
        <f t="shared" si="54"/>
        <v>30</v>
      </c>
    </row>
    <row r="93" spans="1:31" ht="18.75">
      <c r="A93" s="52">
        <f t="shared" si="58"/>
        <v>27</v>
      </c>
      <c r="B93" s="111" t="s">
        <v>162</v>
      </c>
      <c r="C93" s="122" t="s">
        <v>41</v>
      </c>
      <c r="D93" s="83">
        <f>'معايير الإيلاغ المالي الدولية'!I85</f>
        <v>15.25</v>
      </c>
      <c r="E93" s="79">
        <f t="shared" si="36"/>
        <v>0</v>
      </c>
      <c r="F93" s="78">
        <f>'تنيم مهنة المحاسبة في الجزائر'!I85</f>
        <v>17</v>
      </c>
      <c r="G93" s="79">
        <f t="shared" si="37"/>
        <v>0</v>
      </c>
      <c r="H93" s="78">
        <f>'مراجعة محاسبية ومالية'!I85</f>
        <v>18</v>
      </c>
      <c r="I93" s="79">
        <f t="shared" si="38"/>
        <v>0</v>
      </c>
      <c r="J93" s="80">
        <f t="shared" si="39"/>
        <v>50.25</v>
      </c>
      <c r="K93" s="80">
        <f t="shared" si="40"/>
        <v>8.375</v>
      </c>
      <c r="L93" s="79">
        <f t="shared" si="41"/>
        <v>0</v>
      </c>
      <c r="M93" s="78">
        <f>'رقابة داخلية'!I85</f>
        <v>23.5</v>
      </c>
      <c r="N93" s="79">
        <f t="shared" si="56"/>
        <v>5</v>
      </c>
      <c r="O93" s="78">
        <f>'الاتصال والتحرير الإداري'!I85</f>
        <v>23</v>
      </c>
      <c r="P93" s="79">
        <f t="shared" si="42"/>
        <v>4</v>
      </c>
      <c r="Q93" s="81">
        <f t="shared" si="43"/>
        <v>46.5</v>
      </c>
      <c r="R93" s="80">
        <f t="shared" si="44"/>
        <v>11.625</v>
      </c>
      <c r="S93" s="79">
        <f t="shared" si="45"/>
        <v>9</v>
      </c>
      <c r="T93" s="78">
        <f>'إعلام آلي ومحاسبة'!I85</f>
        <v>19.5</v>
      </c>
      <c r="U93" s="79">
        <f t="shared" si="57"/>
        <v>0</v>
      </c>
      <c r="V93" s="81">
        <f t="shared" si="46"/>
        <v>19.5</v>
      </c>
      <c r="W93" s="80">
        <f t="shared" si="47"/>
        <v>9.75</v>
      </c>
      <c r="X93" s="79">
        <f t="shared" si="48"/>
        <v>0</v>
      </c>
      <c r="Y93" s="78">
        <f>'لغة أجنبية'!I85</f>
        <v>13.75</v>
      </c>
      <c r="Z93" s="79">
        <f t="shared" si="49"/>
        <v>1</v>
      </c>
      <c r="AA93" s="81">
        <f t="shared" si="50"/>
        <v>13.75</v>
      </c>
      <c r="AB93" s="80">
        <f t="shared" si="51"/>
        <v>13.75</v>
      </c>
      <c r="AC93" s="79">
        <f t="shared" si="52"/>
        <v>1</v>
      </c>
      <c r="AD93" s="82">
        <f t="shared" si="53"/>
        <v>10</v>
      </c>
      <c r="AE93" s="84">
        <f t="shared" si="54"/>
        <v>30</v>
      </c>
    </row>
    <row r="94" spans="1:31" ht="18.75">
      <c r="A94" s="52">
        <f t="shared" si="58"/>
        <v>28</v>
      </c>
      <c r="B94" s="111" t="s">
        <v>163</v>
      </c>
      <c r="C94" s="122" t="s">
        <v>164</v>
      </c>
      <c r="D94" s="83">
        <f>'معايير الإيلاغ المالي الدولية'!I86</f>
        <v>11</v>
      </c>
      <c r="E94" s="79">
        <f t="shared" si="36"/>
        <v>0</v>
      </c>
      <c r="F94" s="78">
        <f>'تنيم مهنة المحاسبة في الجزائر'!I86</f>
        <v>21</v>
      </c>
      <c r="G94" s="79">
        <f t="shared" si="37"/>
        <v>6</v>
      </c>
      <c r="H94" s="78">
        <f>'مراجعة محاسبية ومالية'!I86</f>
        <v>17</v>
      </c>
      <c r="I94" s="79">
        <f t="shared" si="38"/>
        <v>0</v>
      </c>
      <c r="J94" s="80">
        <f t="shared" si="39"/>
        <v>49</v>
      </c>
      <c r="K94" s="80">
        <f t="shared" si="40"/>
        <v>8.166666666666666</v>
      </c>
      <c r="L94" s="79">
        <f t="shared" si="41"/>
        <v>6</v>
      </c>
      <c r="M94" s="78">
        <f>'رقابة داخلية'!I86</f>
        <v>23</v>
      </c>
      <c r="N94" s="79">
        <f t="shared" si="56"/>
        <v>5</v>
      </c>
      <c r="O94" s="78">
        <f>'الاتصال والتحرير الإداري'!I86</f>
        <v>22</v>
      </c>
      <c r="P94" s="79">
        <f t="shared" si="42"/>
        <v>4</v>
      </c>
      <c r="Q94" s="81">
        <f t="shared" si="43"/>
        <v>45</v>
      </c>
      <c r="R94" s="80">
        <f t="shared" si="44"/>
        <v>11.25</v>
      </c>
      <c r="S94" s="79">
        <f t="shared" si="45"/>
        <v>9</v>
      </c>
      <c r="T94" s="78">
        <f>'إعلام آلي ومحاسبة'!I86</f>
        <v>12</v>
      </c>
      <c r="U94" s="79">
        <f t="shared" si="57"/>
        <v>0</v>
      </c>
      <c r="V94" s="81">
        <f t="shared" si="46"/>
        <v>12</v>
      </c>
      <c r="W94" s="80">
        <f t="shared" si="47"/>
        <v>6</v>
      </c>
      <c r="X94" s="79">
        <f t="shared" si="48"/>
        <v>0</v>
      </c>
      <c r="Y94" s="78">
        <f>'لغة أجنبية'!I86</f>
        <v>13.75</v>
      </c>
      <c r="Z94" s="79">
        <f t="shared" si="49"/>
        <v>1</v>
      </c>
      <c r="AA94" s="81">
        <f t="shared" si="50"/>
        <v>13.75</v>
      </c>
      <c r="AB94" s="80">
        <f t="shared" si="51"/>
        <v>13.75</v>
      </c>
      <c r="AC94" s="79">
        <f t="shared" si="52"/>
        <v>1</v>
      </c>
      <c r="AD94" s="82">
        <f t="shared" si="53"/>
        <v>9.211538461538462</v>
      </c>
      <c r="AE94" s="84">
        <f t="shared" si="54"/>
        <v>16</v>
      </c>
    </row>
    <row r="95" spans="1:31" ht="18.75">
      <c r="A95" s="52">
        <f t="shared" si="58"/>
        <v>29</v>
      </c>
      <c r="B95" s="111" t="s">
        <v>165</v>
      </c>
      <c r="C95" s="122" t="s">
        <v>166</v>
      </c>
      <c r="D95" s="83">
        <f>'معايير الإيلاغ المالي الدولية'!I87</f>
        <v>21.25</v>
      </c>
      <c r="E95" s="79">
        <f t="shared" si="36"/>
        <v>6</v>
      </c>
      <c r="F95" s="78">
        <f>'تنيم مهنة المحاسبة في الجزائر'!I87</f>
        <v>21</v>
      </c>
      <c r="G95" s="79">
        <f t="shared" si="37"/>
        <v>6</v>
      </c>
      <c r="H95" s="78">
        <f>'مراجعة محاسبية ومالية'!I87</f>
        <v>22.5</v>
      </c>
      <c r="I95" s="79">
        <f t="shared" si="38"/>
        <v>6</v>
      </c>
      <c r="J95" s="80">
        <f t="shared" si="39"/>
        <v>64.75</v>
      </c>
      <c r="K95" s="80">
        <f t="shared" si="40"/>
        <v>10.791666666666666</v>
      </c>
      <c r="L95" s="79">
        <f t="shared" si="41"/>
        <v>18</v>
      </c>
      <c r="M95" s="78">
        <f>'رقابة داخلية'!I87</f>
        <v>23</v>
      </c>
      <c r="N95" s="79">
        <f t="shared" si="56"/>
        <v>5</v>
      </c>
      <c r="O95" s="78">
        <f>'الاتصال والتحرير الإداري'!I87</f>
        <v>27.5</v>
      </c>
      <c r="P95" s="79">
        <f t="shared" si="42"/>
        <v>4</v>
      </c>
      <c r="Q95" s="81">
        <f t="shared" si="43"/>
        <v>50.5</v>
      </c>
      <c r="R95" s="80">
        <f t="shared" si="44"/>
        <v>12.625</v>
      </c>
      <c r="S95" s="79">
        <f t="shared" si="45"/>
        <v>9</v>
      </c>
      <c r="T95" s="78">
        <f>'إعلام آلي ومحاسبة'!I87</f>
        <v>23</v>
      </c>
      <c r="U95" s="79">
        <f t="shared" si="57"/>
        <v>2</v>
      </c>
      <c r="V95" s="81">
        <f t="shared" si="46"/>
        <v>23</v>
      </c>
      <c r="W95" s="80">
        <f t="shared" si="47"/>
        <v>11.5</v>
      </c>
      <c r="X95" s="79">
        <f t="shared" si="48"/>
        <v>2</v>
      </c>
      <c r="Y95" s="78">
        <f>'لغة أجنبية'!I87</f>
        <v>15</v>
      </c>
      <c r="Z95" s="79">
        <f t="shared" si="49"/>
        <v>1</v>
      </c>
      <c r="AA95" s="81">
        <f t="shared" si="50"/>
        <v>15</v>
      </c>
      <c r="AB95" s="80">
        <f t="shared" si="51"/>
        <v>15</v>
      </c>
      <c r="AC95" s="79">
        <f t="shared" si="52"/>
        <v>1</v>
      </c>
      <c r="AD95" s="82">
        <f t="shared" si="53"/>
        <v>11.788461538461538</v>
      </c>
      <c r="AE95" s="84">
        <f t="shared" si="54"/>
        <v>30</v>
      </c>
    </row>
    <row r="96" spans="1:31" ht="18.75">
      <c r="A96" s="52">
        <f t="shared" si="58"/>
        <v>30</v>
      </c>
      <c r="B96" s="111" t="s">
        <v>167</v>
      </c>
      <c r="C96" s="122" t="s">
        <v>168</v>
      </c>
      <c r="D96" s="83">
        <f>'معايير الإيلاغ المالي الدولية'!I88</f>
        <v>12.5</v>
      </c>
      <c r="E96" s="79">
        <f t="shared" si="36"/>
        <v>0</v>
      </c>
      <c r="F96" s="78">
        <f>'تنيم مهنة المحاسبة في الجزائر'!I88</f>
        <v>20</v>
      </c>
      <c r="G96" s="79">
        <f t="shared" si="37"/>
        <v>6</v>
      </c>
      <c r="H96" s="78">
        <f>'مراجعة محاسبية ومالية'!I88</f>
        <v>18.5</v>
      </c>
      <c r="I96" s="79">
        <f t="shared" si="38"/>
        <v>0</v>
      </c>
      <c r="J96" s="80">
        <f t="shared" si="39"/>
        <v>51</v>
      </c>
      <c r="K96" s="80">
        <f t="shared" si="40"/>
        <v>8.5</v>
      </c>
      <c r="L96" s="79">
        <f t="shared" si="41"/>
        <v>6</v>
      </c>
      <c r="M96" s="78">
        <f>'رقابة داخلية'!I88</f>
        <v>22.5</v>
      </c>
      <c r="N96" s="79">
        <f t="shared" si="56"/>
        <v>5</v>
      </c>
      <c r="O96" s="78">
        <f>'الاتصال والتحرير الإداري'!I88</f>
        <v>28.5</v>
      </c>
      <c r="P96" s="79">
        <f t="shared" si="42"/>
        <v>4</v>
      </c>
      <c r="Q96" s="81">
        <f t="shared" si="43"/>
        <v>51</v>
      </c>
      <c r="R96" s="80">
        <f t="shared" si="44"/>
        <v>12.75</v>
      </c>
      <c r="S96" s="79">
        <f t="shared" si="45"/>
        <v>9</v>
      </c>
      <c r="T96" s="78">
        <f>'إعلام آلي ومحاسبة'!I88</f>
        <v>23.05</v>
      </c>
      <c r="U96" s="79">
        <f t="shared" si="57"/>
        <v>2</v>
      </c>
      <c r="V96" s="81">
        <f t="shared" si="46"/>
        <v>23.05</v>
      </c>
      <c r="W96" s="80">
        <f t="shared" si="47"/>
        <v>11.525</v>
      </c>
      <c r="X96" s="79">
        <f t="shared" si="48"/>
        <v>2</v>
      </c>
      <c r="Y96" s="78">
        <f>'لغة أجنبية'!I88</f>
        <v>11.25</v>
      </c>
      <c r="Z96" s="79">
        <f t="shared" si="49"/>
        <v>1</v>
      </c>
      <c r="AA96" s="81">
        <f t="shared" si="50"/>
        <v>11.25</v>
      </c>
      <c r="AB96" s="80">
        <f t="shared" si="51"/>
        <v>11.25</v>
      </c>
      <c r="AC96" s="79">
        <f t="shared" si="52"/>
        <v>1</v>
      </c>
      <c r="AD96" s="82">
        <f t="shared" si="53"/>
        <v>10.484615384615385</v>
      </c>
      <c r="AE96" s="84">
        <f t="shared" si="54"/>
        <v>30</v>
      </c>
    </row>
    <row r="97" spans="1:31" ht="18.75">
      <c r="A97" s="52">
        <f t="shared" si="58"/>
        <v>31</v>
      </c>
      <c r="B97" s="111" t="s">
        <v>169</v>
      </c>
      <c r="C97" s="122" t="s">
        <v>170</v>
      </c>
      <c r="D97" s="149" t="e">
        <f>'معايير الإيلاغ المالي الدولية'!I89</f>
        <v>#VALUE!</v>
      </c>
      <c r="E97" s="150" t="e">
        <f t="shared" si="36"/>
        <v>#VALUE!</v>
      </c>
      <c r="F97" s="151" t="e">
        <f>'تنيم مهنة المحاسبة في الجزائر'!I89</f>
        <v>#VALUE!</v>
      </c>
      <c r="G97" s="150" t="e">
        <f t="shared" si="37"/>
        <v>#VALUE!</v>
      </c>
      <c r="H97" s="151" t="e">
        <f>'مراجعة محاسبية ومالية'!I89</f>
        <v>#VALUE!</v>
      </c>
      <c r="I97" s="150" t="e">
        <f t="shared" si="38"/>
        <v>#VALUE!</v>
      </c>
      <c r="J97" s="152" t="e">
        <f t="shared" si="39"/>
        <v>#VALUE!</v>
      </c>
      <c r="K97" s="152" t="e">
        <f t="shared" si="40"/>
        <v>#VALUE!</v>
      </c>
      <c r="L97" s="150" t="e">
        <f t="shared" si="41"/>
        <v>#VALUE!</v>
      </c>
      <c r="M97" s="151" t="e">
        <f>'رقابة داخلية'!I89</f>
        <v>#VALUE!</v>
      </c>
      <c r="N97" s="150" t="e">
        <f t="shared" si="56"/>
        <v>#VALUE!</v>
      </c>
      <c r="O97" s="151">
        <f>'الاتصال والتحرير الإداري'!I89</f>
        <v>14</v>
      </c>
      <c r="P97" s="150">
        <f t="shared" si="42"/>
        <v>0</v>
      </c>
      <c r="Q97" s="153" t="e">
        <f t="shared" si="43"/>
        <v>#VALUE!</v>
      </c>
      <c r="R97" s="152" t="e">
        <f t="shared" si="44"/>
        <v>#VALUE!</v>
      </c>
      <c r="S97" s="150" t="e">
        <f t="shared" si="45"/>
        <v>#VALUE!</v>
      </c>
      <c r="T97" s="78">
        <f>'إعلام آلي ومحاسبة'!I89</f>
        <v>0</v>
      </c>
      <c r="U97" s="79">
        <f t="shared" si="57"/>
        <v>0</v>
      </c>
      <c r="V97" s="81">
        <f t="shared" si="46"/>
        <v>0</v>
      </c>
      <c r="W97" s="80">
        <f t="shared" si="47"/>
        <v>0</v>
      </c>
      <c r="X97" s="79">
        <f t="shared" si="48"/>
        <v>0</v>
      </c>
      <c r="Y97" s="78">
        <f>'لغة أجنبية'!I89</f>
        <v>6</v>
      </c>
      <c r="Z97" s="79">
        <f t="shared" si="49"/>
        <v>0</v>
      </c>
      <c r="AA97" s="81">
        <f t="shared" si="50"/>
        <v>6</v>
      </c>
      <c r="AB97" s="80">
        <f t="shared" si="51"/>
        <v>6</v>
      </c>
      <c r="AC97" s="79">
        <f t="shared" si="52"/>
        <v>0</v>
      </c>
      <c r="AD97" s="154" t="e">
        <f t="shared" si="53"/>
        <v>#VALUE!</v>
      </c>
      <c r="AE97" s="155" t="e">
        <f t="shared" si="54"/>
        <v>#VALUE!</v>
      </c>
    </row>
    <row r="98" spans="1:31" ht="18.75">
      <c r="A98" s="53">
        <f t="shared" si="58"/>
        <v>32</v>
      </c>
      <c r="B98" s="111" t="s">
        <v>171</v>
      </c>
      <c r="C98" s="122" t="s">
        <v>59</v>
      </c>
      <c r="D98" s="83">
        <f>'معايير الإيلاغ المالي الدولية'!I90</f>
        <v>16.75</v>
      </c>
      <c r="E98" s="79">
        <f t="shared" si="36"/>
        <v>0</v>
      </c>
      <c r="F98" s="78">
        <f>'تنيم مهنة المحاسبة في الجزائر'!I90</f>
        <v>23</v>
      </c>
      <c r="G98" s="79">
        <f t="shared" si="37"/>
        <v>6</v>
      </c>
      <c r="H98" s="78">
        <f>'مراجعة محاسبية ومالية'!I90</f>
        <v>19</v>
      </c>
      <c r="I98" s="79">
        <f t="shared" si="38"/>
        <v>0</v>
      </c>
      <c r="J98" s="80">
        <f t="shared" si="39"/>
        <v>58.75</v>
      </c>
      <c r="K98" s="80">
        <f t="shared" si="40"/>
        <v>9.791666666666666</v>
      </c>
      <c r="L98" s="79">
        <f t="shared" si="41"/>
        <v>6</v>
      </c>
      <c r="M98" s="78">
        <f>'رقابة داخلية'!I90</f>
        <v>23</v>
      </c>
      <c r="N98" s="79">
        <f t="shared" si="56"/>
        <v>5</v>
      </c>
      <c r="O98" s="78">
        <f>'الاتصال والتحرير الإداري'!I90</f>
        <v>24.5</v>
      </c>
      <c r="P98" s="79">
        <f t="shared" si="42"/>
        <v>4</v>
      </c>
      <c r="Q98" s="81">
        <f t="shared" si="43"/>
        <v>47.5</v>
      </c>
      <c r="R98" s="80">
        <f t="shared" si="44"/>
        <v>11.875</v>
      </c>
      <c r="S98" s="79">
        <f t="shared" si="45"/>
        <v>9</v>
      </c>
      <c r="T98" s="78">
        <f>'إعلام آلي ومحاسبة'!I90</f>
        <v>22.2</v>
      </c>
      <c r="U98" s="79">
        <f t="shared" si="57"/>
        <v>2</v>
      </c>
      <c r="V98" s="81">
        <f t="shared" si="46"/>
        <v>22.2</v>
      </c>
      <c r="W98" s="80">
        <f t="shared" si="47"/>
        <v>11.1</v>
      </c>
      <c r="X98" s="79">
        <f t="shared" si="48"/>
        <v>2</v>
      </c>
      <c r="Y98" s="78">
        <f>'لغة أجنبية'!I90</f>
        <v>14.75</v>
      </c>
      <c r="Z98" s="79">
        <f t="shared" si="49"/>
        <v>1</v>
      </c>
      <c r="AA98" s="81">
        <f t="shared" si="50"/>
        <v>14.75</v>
      </c>
      <c r="AB98" s="80">
        <f t="shared" si="51"/>
        <v>14.75</v>
      </c>
      <c r="AC98" s="79">
        <f t="shared" si="52"/>
        <v>1</v>
      </c>
      <c r="AD98" s="82">
        <f t="shared" si="53"/>
        <v>11.015384615384615</v>
      </c>
      <c r="AE98" s="84">
        <f t="shared" si="54"/>
        <v>30</v>
      </c>
    </row>
    <row r="99" spans="1:31" ht="19.5" thickBot="1">
      <c r="A99" s="53">
        <f t="shared" si="55"/>
        <v>33</v>
      </c>
      <c r="B99" s="114" t="s">
        <v>172</v>
      </c>
      <c r="C99" s="123" t="s">
        <v>173</v>
      </c>
      <c r="D99" s="85">
        <f>'معايير الإيلاغ المالي الدولية'!I91</f>
        <v>19</v>
      </c>
      <c r="E99" s="77">
        <f t="shared" si="36"/>
        <v>0</v>
      </c>
      <c r="F99" s="86">
        <f>'تنيم مهنة المحاسبة في الجزائر'!I91</f>
        <v>16.5</v>
      </c>
      <c r="G99" s="77">
        <f t="shared" si="37"/>
        <v>0</v>
      </c>
      <c r="H99" s="86">
        <f>'مراجعة محاسبية ومالية'!I91</f>
        <v>18.5</v>
      </c>
      <c r="I99" s="77">
        <f t="shared" si="38"/>
        <v>0</v>
      </c>
      <c r="J99" s="87">
        <f t="shared" si="39"/>
        <v>54</v>
      </c>
      <c r="K99" s="87">
        <f t="shared" si="40"/>
        <v>9</v>
      </c>
      <c r="L99" s="77">
        <f t="shared" si="41"/>
        <v>0</v>
      </c>
      <c r="M99" s="86">
        <f>'رقابة داخلية'!I91</f>
        <v>20</v>
      </c>
      <c r="N99" s="77">
        <f t="shared" si="56"/>
        <v>5</v>
      </c>
      <c r="O99" s="86">
        <f>'الاتصال والتحرير الإداري'!I91</f>
        <v>26.25</v>
      </c>
      <c r="P99" s="77">
        <f t="shared" si="42"/>
        <v>4</v>
      </c>
      <c r="Q99" s="88">
        <f t="shared" si="43"/>
        <v>46.25</v>
      </c>
      <c r="R99" s="87">
        <f t="shared" si="44"/>
        <v>11.5625</v>
      </c>
      <c r="S99" s="77">
        <f t="shared" si="45"/>
        <v>9</v>
      </c>
      <c r="T99" s="86">
        <f>'إعلام آلي ومحاسبة'!I91</f>
        <v>23.75</v>
      </c>
      <c r="U99" s="77">
        <f t="shared" si="57"/>
        <v>2</v>
      </c>
      <c r="V99" s="88">
        <f t="shared" si="46"/>
        <v>23.75</v>
      </c>
      <c r="W99" s="87">
        <f t="shared" si="47"/>
        <v>11.875</v>
      </c>
      <c r="X99" s="77">
        <f t="shared" si="48"/>
        <v>2</v>
      </c>
      <c r="Y99" s="86">
        <f>'لغة أجنبية'!I91</f>
        <v>15</v>
      </c>
      <c r="Z99" s="77">
        <f t="shared" si="49"/>
        <v>1</v>
      </c>
      <c r="AA99" s="88">
        <f t="shared" si="50"/>
        <v>15</v>
      </c>
      <c r="AB99" s="87">
        <f t="shared" si="51"/>
        <v>15</v>
      </c>
      <c r="AC99" s="77">
        <f t="shared" si="52"/>
        <v>1</v>
      </c>
      <c r="AD99" s="136">
        <f t="shared" si="53"/>
        <v>10.692307692307692</v>
      </c>
      <c r="AE99" s="89">
        <f t="shared" si="54"/>
        <v>30</v>
      </c>
    </row>
    <row r="100" spans="1:31" ht="24.75" customHeight="1">
      <c r="A100" s="182" t="s">
        <v>13</v>
      </c>
      <c r="B100" s="183"/>
      <c r="C100" s="184"/>
      <c r="D100" s="191" t="s">
        <v>233</v>
      </c>
      <c r="E100" s="172"/>
      <c r="F100" s="175" t="s">
        <v>233</v>
      </c>
      <c r="G100" s="175"/>
      <c r="H100" s="175" t="s">
        <v>265</v>
      </c>
      <c r="I100" s="175"/>
      <c r="J100" s="175" t="s">
        <v>34</v>
      </c>
      <c r="K100" s="175"/>
      <c r="L100" s="175"/>
      <c r="M100" s="175" t="s">
        <v>264</v>
      </c>
      <c r="N100" s="175"/>
      <c r="O100" s="169" t="s">
        <v>28</v>
      </c>
      <c r="P100" s="169"/>
      <c r="Q100" s="172"/>
      <c r="R100" s="172"/>
      <c r="S100" s="172"/>
      <c r="T100" s="175" t="s">
        <v>266</v>
      </c>
      <c r="U100" s="172"/>
      <c r="V100" s="176"/>
      <c r="W100" s="176"/>
      <c r="X100" s="176"/>
      <c r="Y100" s="175" t="s">
        <v>235</v>
      </c>
      <c r="Z100" s="172"/>
      <c r="AA100" s="176" t="s">
        <v>14</v>
      </c>
      <c r="AB100" s="176"/>
      <c r="AC100" s="176"/>
      <c r="AD100" s="176"/>
      <c r="AE100" s="179"/>
    </row>
    <row r="101" spans="1:31" ht="12.75" customHeight="1">
      <c r="A101" s="185"/>
      <c r="B101" s="186"/>
      <c r="C101" s="187"/>
      <c r="D101" s="192"/>
      <c r="E101" s="173"/>
      <c r="F101" s="194"/>
      <c r="G101" s="194"/>
      <c r="H101" s="194"/>
      <c r="I101" s="194"/>
      <c r="J101" s="194"/>
      <c r="K101" s="194"/>
      <c r="L101" s="194"/>
      <c r="M101" s="194"/>
      <c r="N101" s="194"/>
      <c r="O101" s="170"/>
      <c r="P101" s="170"/>
      <c r="Q101" s="173"/>
      <c r="R101" s="173"/>
      <c r="S101" s="173"/>
      <c r="T101" s="173"/>
      <c r="U101" s="173"/>
      <c r="V101" s="177"/>
      <c r="W101" s="177"/>
      <c r="X101" s="177"/>
      <c r="Y101" s="173"/>
      <c r="Z101" s="173"/>
      <c r="AA101" s="177"/>
      <c r="AB101" s="177"/>
      <c r="AC101" s="177"/>
      <c r="AD101" s="177"/>
      <c r="AE101" s="180"/>
    </row>
    <row r="102" spans="1:31" ht="33.75" customHeight="1" thickBot="1">
      <c r="A102" s="188"/>
      <c r="B102" s="189"/>
      <c r="C102" s="190"/>
      <c r="D102" s="193"/>
      <c r="E102" s="174"/>
      <c r="F102" s="195"/>
      <c r="G102" s="195"/>
      <c r="H102" s="195"/>
      <c r="I102" s="195"/>
      <c r="J102" s="195"/>
      <c r="K102" s="195"/>
      <c r="L102" s="195"/>
      <c r="M102" s="195"/>
      <c r="N102" s="195"/>
      <c r="O102" s="171"/>
      <c r="P102" s="171"/>
      <c r="Q102" s="174"/>
      <c r="R102" s="174"/>
      <c r="S102" s="174"/>
      <c r="T102" s="174"/>
      <c r="U102" s="174"/>
      <c r="V102" s="178"/>
      <c r="W102" s="178"/>
      <c r="X102" s="178"/>
      <c r="Y102" s="174"/>
      <c r="Z102" s="174"/>
      <c r="AA102" s="178"/>
      <c r="AB102" s="178"/>
      <c r="AC102" s="178"/>
      <c r="AD102" s="178"/>
      <c r="AE102" s="181"/>
    </row>
    <row r="103" ht="121.5" customHeight="1"/>
    <row r="104" ht="141" customHeight="1"/>
    <row r="105" ht="115.5" customHeight="1"/>
    <row r="106" ht="84" customHeight="1"/>
    <row r="107" ht="39" customHeight="1" thickBot="1"/>
    <row r="108" spans="3:26" ht="18.75" thickBot="1">
      <c r="C108" s="232" t="s">
        <v>16</v>
      </c>
      <c r="D108" s="232"/>
      <c r="E108" s="232"/>
      <c r="T108" s="235" t="s">
        <v>65</v>
      </c>
      <c r="U108" s="236"/>
      <c r="V108" s="236"/>
      <c r="W108" s="236"/>
      <c r="X108" s="236"/>
      <c r="Y108" s="236"/>
      <c r="Z108" s="237"/>
    </row>
    <row r="109" spans="3:5" ht="15.75">
      <c r="C109" s="125" t="s">
        <v>19</v>
      </c>
      <c r="D109" s="125"/>
      <c r="E109" s="61"/>
    </row>
    <row r="110" spans="3:5" ht="15.75">
      <c r="C110" s="21" t="s">
        <v>17</v>
      </c>
      <c r="D110" s="62"/>
      <c r="E110" s="61"/>
    </row>
    <row r="111" spans="3:5" ht="18">
      <c r="C111" s="22" t="s">
        <v>18</v>
      </c>
      <c r="D111" s="63"/>
      <c r="E111" s="63"/>
    </row>
    <row r="112" spans="1:26" ht="23.25" thickBot="1">
      <c r="A112" s="229"/>
      <c r="B112" s="229"/>
      <c r="C112" s="229"/>
      <c r="D112" s="229"/>
      <c r="E112" s="229"/>
      <c r="F112" s="229"/>
      <c r="G112" s="229"/>
      <c r="H112" s="60"/>
      <c r="I112" s="230"/>
      <c r="J112" s="230"/>
      <c r="K112" s="230"/>
      <c r="L112" s="230"/>
      <c r="M112" s="230"/>
      <c r="N112" s="230"/>
      <c r="O112" s="230"/>
      <c r="P112" s="230"/>
      <c r="Q112" s="60"/>
      <c r="R112" s="60"/>
      <c r="S112" s="60"/>
      <c r="T112" s="231"/>
      <c r="U112" s="231"/>
      <c r="V112" s="231"/>
      <c r="W112" s="231"/>
      <c r="X112" s="231"/>
      <c r="Y112" s="231"/>
      <c r="Z112" s="231"/>
    </row>
    <row r="113" spans="1:29" ht="21" thickBot="1">
      <c r="A113" s="15"/>
      <c r="B113" s="15"/>
      <c r="C113" s="215"/>
      <c r="D113" s="215"/>
      <c r="E113" s="215"/>
      <c r="F113" s="215"/>
      <c r="G113" s="215"/>
      <c r="H113" s="57"/>
      <c r="I113" s="57"/>
      <c r="J113" s="57"/>
      <c r="K113" s="57"/>
      <c r="L113" s="216" t="s">
        <v>231</v>
      </c>
      <c r="M113" s="217"/>
      <c r="N113" s="217"/>
      <c r="O113" s="217"/>
      <c r="P113" s="217"/>
      <c r="Q113" s="217"/>
      <c r="R113" s="217"/>
      <c r="S113" s="217"/>
      <c r="T113" s="217"/>
      <c r="U113" s="218"/>
      <c r="V113" s="57"/>
      <c r="W113" s="57"/>
      <c r="X113" s="57"/>
      <c r="Y113" s="57"/>
      <c r="Z113" s="57"/>
      <c r="AA113" s="57"/>
      <c r="AB113" s="57"/>
      <c r="AC113" s="57"/>
    </row>
    <row r="114" spans="1:29" ht="20.25" thickBot="1">
      <c r="A114" s="15"/>
      <c r="B114" s="15"/>
      <c r="C114" s="16"/>
      <c r="D114" s="64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71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</row>
    <row r="115" spans="1:29" ht="21" thickBot="1">
      <c r="A115" s="15"/>
      <c r="B115" s="15"/>
      <c r="C115" s="16"/>
      <c r="D115" s="216" t="s">
        <v>253</v>
      </c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8"/>
      <c r="X115" s="57"/>
      <c r="Y115" s="67"/>
      <c r="Z115" s="68"/>
      <c r="AC115" s="57"/>
    </row>
    <row r="116" spans="1:29" ht="20.25">
      <c r="A116" s="15"/>
      <c r="B116" s="15"/>
      <c r="C116" s="16"/>
      <c r="D116" s="41"/>
      <c r="E116" s="41"/>
      <c r="F116" s="41"/>
      <c r="G116" s="41"/>
      <c r="H116" s="41"/>
      <c r="I116" s="41"/>
      <c r="J116" s="41"/>
      <c r="K116" s="41"/>
      <c r="L116" s="41" t="s">
        <v>63</v>
      </c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57"/>
      <c r="Y116" s="41"/>
      <c r="Z116" s="41"/>
      <c r="AA116" s="41"/>
      <c r="AB116" s="41"/>
      <c r="AC116" s="57"/>
    </row>
    <row r="117" spans="1:29" ht="20.25" thickBot="1">
      <c r="A117" s="15"/>
      <c r="B117" s="15"/>
      <c r="C117" s="16"/>
      <c r="D117" s="64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71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</row>
    <row r="118" spans="1:31" ht="16.5" customHeight="1" thickBot="1">
      <c r="A118" s="219" t="s">
        <v>0</v>
      </c>
      <c r="B118" s="219" t="s">
        <v>62</v>
      </c>
      <c r="C118" s="219" t="s">
        <v>61</v>
      </c>
      <c r="D118" s="222" t="s">
        <v>26</v>
      </c>
      <c r="E118" s="223"/>
      <c r="F118" s="223"/>
      <c r="G118" s="223"/>
      <c r="H118" s="223"/>
      <c r="I118" s="223"/>
      <c r="J118" s="224" t="s">
        <v>8</v>
      </c>
      <c r="K118" s="224" t="s">
        <v>9</v>
      </c>
      <c r="L118" s="227" t="s">
        <v>10</v>
      </c>
      <c r="M118" s="228" t="s">
        <v>27</v>
      </c>
      <c r="N118" s="222"/>
      <c r="O118" s="222"/>
      <c r="P118" s="222"/>
      <c r="Q118" s="200" t="s">
        <v>8</v>
      </c>
      <c r="R118" s="233" t="s">
        <v>11</v>
      </c>
      <c r="S118" s="224" t="s">
        <v>10</v>
      </c>
      <c r="T118" s="196" t="s">
        <v>29</v>
      </c>
      <c r="U118" s="197"/>
      <c r="V118" s="196"/>
      <c r="W118" s="197"/>
      <c r="X118" s="214"/>
      <c r="Y118" s="196" t="s">
        <v>30</v>
      </c>
      <c r="Z118" s="197"/>
      <c r="AA118" s="196"/>
      <c r="AB118" s="197"/>
      <c r="AC118" s="197"/>
      <c r="AD118" s="198" t="s">
        <v>262</v>
      </c>
      <c r="AE118" s="204" t="s">
        <v>263</v>
      </c>
    </row>
    <row r="119" spans="1:31" ht="77.25" customHeight="1" thickBot="1">
      <c r="A119" s="220"/>
      <c r="B119" s="220"/>
      <c r="C119" s="220"/>
      <c r="D119" s="207" t="s">
        <v>254</v>
      </c>
      <c r="E119" s="208"/>
      <c r="F119" s="209" t="s">
        <v>255</v>
      </c>
      <c r="G119" s="209"/>
      <c r="H119" s="209" t="s">
        <v>256</v>
      </c>
      <c r="I119" s="199"/>
      <c r="J119" s="225"/>
      <c r="K119" s="226"/>
      <c r="L119" s="226"/>
      <c r="M119" s="210" t="s">
        <v>257</v>
      </c>
      <c r="N119" s="211"/>
      <c r="O119" s="212" t="s">
        <v>258</v>
      </c>
      <c r="P119" s="213"/>
      <c r="Q119" s="200"/>
      <c r="R119" s="234"/>
      <c r="S119" s="226"/>
      <c r="T119" s="201" t="s">
        <v>259</v>
      </c>
      <c r="U119" s="201"/>
      <c r="V119" s="58" t="s">
        <v>8</v>
      </c>
      <c r="W119" s="200" t="s">
        <v>11</v>
      </c>
      <c r="X119" s="200" t="s">
        <v>10</v>
      </c>
      <c r="Y119" s="201" t="s">
        <v>260</v>
      </c>
      <c r="Z119" s="201"/>
      <c r="AA119" s="58" t="s">
        <v>8</v>
      </c>
      <c r="AB119" s="200" t="s">
        <v>11</v>
      </c>
      <c r="AC119" s="202" t="s">
        <v>10</v>
      </c>
      <c r="AD119" s="199"/>
      <c r="AE119" s="205"/>
    </row>
    <row r="120" spans="1:31" ht="26.25" thickBot="1">
      <c r="A120" s="220"/>
      <c r="B120" s="221"/>
      <c r="C120" s="221"/>
      <c r="D120" s="65">
        <v>6</v>
      </c>
      <c r="E120" s="59" t="s">
        <v>12</v>
      </c>
      <c r="F120" s="59">
        <v>6</v>
      </c>
      <c r="G120" s="59" t="s">
        <v>12</v>
      </c>
      <c r="H120" s="59">
        <v>6</v>
      </c>
      <c r="I120" s="59" t="s">
        <v>12</v>
      </c>
      <c r="J120" s="69">
        <v>18</v>
      </c>
      <c r="K120" s="226"/>
      <c r="L120" s="226"/>
      <c r="M120" s="59">
        <v>5</v>
      </c>
      <c r="N120" s="59" t="s">
        <v>12</v>
      </c>
      <c r="O120" s="59">
        <v>4</v>
      </c>
      <c r="P120" s="59" t="s">
        <v>12</v>
      </c>
      <c r="Q120" s="72">
        <v>9</v>
      </c>
      <c r="R120" s="234"/>
      <c r="S120" s="226"/>
      <c r="T120" s="59">
        <v>2</v>
      </c>
      <c r="U120" s="59" t="s">
        <v>12</v>
      </c>
      <c r="V120" s="59">
        <v>2</v>
      </c>
      <c r="W120" s="201"/>
      <c r="X120" s="201"/>
      <c r="Y120" s="59">
        <v>1</v>
      </c>
      <c r="Z120" s="59" t="s">
        <v>12</v>
      </c>
      <c r="AA120" s="59">
        <v>1</v>
      </c>
      <c r="AB120" s="201"/>
      <c r="AC120" s="203"/>
      <c r="AD120" s="199"/>
      <c r="AE120" s="206"/>
    </row>
    <row r="121" spans="1:31" ht="21.75" customHeight="1">
      <c r="A121" s="51">
        <v>1</v>
      </c>
      <c r="B121" s="133" t="s">
        <v>174</v>
      </c>
      <c r="C121" s="142" t="s">
        <v>175</v>
      </c>
      <c r="D121" s="241" t="s">
        <v>236</v>
      </c>
      <c r="E121" s="242"/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3"/>
    </row>
    <row r="122" spans="1:31" s="23" customFormat="1" ht="18.75">
      <c r="A122" s="56">
        <f>A121+1</f>
        <v>2</v>
      </c>
      <c r="B122" s="111" t="s">
        <v>176</v>
      </c>
      <c r="C122" s="122" t="s">
        <v>177</v>
      </c>
      <c r="D122" s="83">
        <f>'معايير الإيلاغ المالي الدولية'!I106</f>
        <v>20.5</v>
      </c>
      <c r="E122" s="79">
        <f aca="true" t="shared" si="59" ref="E122:E152">IF(D122&gt;=20,6,0)</f>
        <v>6</v>
      </c>
      <c r="F122" s="78">
        <f>'تنيم مهنة المحاسبة في الجزائر'!I106</f>
        <v>23.5</v>
      </c>
      <c r="G122" s="79">
        <f aca="true" t="shared" si="60" ref="G122:G152">IF(F122&gt;=20,6,0)</f>
        <v>6</v>
      </c>
      <c r="H122" s="78">
        <f>'مراجعة محاسبية ومالية'!I106</f>
        <v>20.5</v>
      </c>
      <c r="I122" s="79">
        <f aca="true" t="shared" si="61" ref="I122:I152">IF(H122&gt;=20,6,0)</f>
        <v>6</v>
      </c>
      <c r="J122" s="80">
        <f aca="true" t="shared" si="62" ref="J122:J152">(D122+F122+H122)</f>
        <v>64.5</v>
      </c>
      <c r="K122" s="80">
        <f aca="true" t="shared" si="63" ref="K122:K152">(J122/6)</f>
        <v>10.75</v>
      </c>
      <c r="L122" s="79">
        <f aca="true" t="shared" si="64" ref="L122:L152">IF(K122&gt;=10,18,E122+G122+I122)</f>
        <v>18</v>
      </c>
      <c r="M122" s="78">
        <f>'رقابة داخلية'!I106</f>
        <v>24.5</v>
      </c>
      <c r="N122" s="124"/>
      <c r="O122" s="78">
        <f>'الاتصال والتحرير الإداري'!I106</f>
        <v>28.25</v>
      </c>
      <c r="P122" s="79">
        <f aca="true" t="shared" si="65" ref="P122:P152">IF(O122&gt;=20,4,0)</f>
        <v>4</v>
      </c>
      <c r="Q122" s="81">
        <f aca="true" t="shared" si="66" ref="Q122:Q152">(M122+O122)</f>
        <v>52.75</v>
      </c>
      <c r="R122" s="80">
        <f aca="true" t="shared" si="67" ref="R122:R152">(Q122)/4</f>
        <v>13.1875</v>
      </c>
      <c r="S122" s="79">
        <f aca="true" t="shared" si="68" ref="S122:S152">IF(R122&gt;=10,9,N122+P122)</f>
        <v>9</v>
      </c>
      <c r="T122" s="78">
        <f>'إعلام آلي ومحاسبة'!I106</f>
        <v>26</v>
      </c>
      <c r="U122" s="79">
        <f aca="true" t="shared" si="69" ref="U122:U127">IF(T122&gt;=20,2,0)</f>
        <v>2</v>
      </c>
      <c r="V122" s="81">
        <f aca="true" t="shared" si="70" ref="V122:V152">T122</f>
        <v>26</v>
      </c>
      <c r="W122" s="80">
        <f aca="true" t="shared" si="71" ref="W122:W152">(V122)/2</f>
        <v>13</v>
      </c>
      <c r="X122" s="79">
        <f aca="true" t="shared" si="72" ref="X122:X152">IF(W122&gt;=10,2,U122)</f>
        <v>2</v>
      </c>
      <c r="Y122" s="78">
        <f>'لغة أجنبية'!I106</f>
        <v>14.25</v>
      </c>
      <c r="Z122" s="79">
        <f aca="true" t="shared" si="73" ref="Z122:Z152">IF(Y122&gt;=10,1,0)</f>
        <v>1</v>
      </c>
      <c r="AA122" s="81">
        <f aca="true" t="shared" si="74" ref="AA122:AA152">Y122</f>
        <v>14.25</v>
      </c>
      <c r="AB122" s="80">
        <f aca="true" t="shared" si="75" ref="AB122:AB152">(AA122)/1</f>
        <v>14.25</v>
      </c>
      <c r="AC122" s="79">
        <f aca="true" t="shared" si="76" ref="AC122:AC152">IF(AB122&gt;=10,1,Z122)</f>
        <v>1</v>
      </c>
      <c r="AD122" s="82">
        <f aca="true" t="shared" si="77" ref="AD122:AD127">(J122+Q122+V122+AA122)/13</f>
        <v>12.115384615384615</v>
      </c>
      <c r="AE122" s="84">
        <f aca="true" t="shared" si="78" ref="AE122:AE152">IF(AD122&gt;=10,30,L122+S122+X122+AC122)</f>
        <v>30</v>
      </c>
    </row>
    <row r="123" spans="1:31" ht="18.75">
      <c r="A123" s="52">
        <f aca="true" t="shared" si="79" ref="A123:A139">A122+1</f>
        <v>3</v>
      </c>
      <c r="B123" s="111" t="s">
        <v>178</v>
      </c>
      <c r="C123" s="122" t="s">
        <v>179</v>
      </c>
      <c r="D123" s="83">
        <f>'معايير الإيلاغ المالي الدولية'!I107</f>
        <v>17</v>
      </c>
      <c r="E123" s="79">
        <f t="shared" si="59"/>
        <v>0</v>
      </c>
      <c r="F123" s="78">
        <f>'تنيم مهنة المحاسبة في الجزائر'!I107</f>
        <v>24.5</v>
      </c>
      <c r="G123" s="79">
        <f t="shared" si="60"/>
        <v>6</v>
      </c>
      <c r="H123" s="78">
        <f>'مراجعة محاسبية ومالية'!I107</f>
        <v>20</v>
      </c>
      <c r="I123" s="79">
        <f t="shared" si="61"/>
        <v>6</v>
      </c>
      <c r="J123" s="80">
        <f t="shared" si="62"/>
        <v>61.5</v>
      </c>
      <c r="K123" s="80">
        <f t="shared" si="63"/>
        <v>10.25</v>
      </c>
      <c r="L123" s="79">
        <f t="shared" si="64"/>
        <v>18</v>
      </c>
      <c r="M123" s="78">
        <f>'رقابة داخلية'!I107</f>
        <v>23</v>
      </c>
      <c r="N123" s="79">
        <f aca="true" t="shared" si="80" ref="N123:N152">IF(M123&gt;=20,5,0)</f>
        <v>5</v>
      </c>
      <c r="O123" s="78">
        <f>'الاتصال والتحرير الإداري'!I107</f>
        <v>25.75</v>
      </c>
      <c r="P123" s="79">
        <f t="shared" si="65"/>
        <v>4</v>
      </c>
      <c r="Q123" s="81">
        <f t="shared" si="66"/>
        <v>48.75</v>
      </c>
      <c r="R123" s="80">
        <f t="shared" si="67"/>
        <v>12.1875</v>
      </c>
      <c r="S123" s="79">
        <f t="shared" si="68"/>
        <v>9</v>
      </c>
      <c r="T123" s="78">
        <f>'إعلام آلي ومحاسبة'!I107</f>
        <v>21.5</v>
      </c>
      <c r="U123" s="79">
        <f t="shared" si="69"/>
        <v>2</v>
      </c>
      <c r="V123" s="81">
        <f t="shared" si="70"/>
        <v>21.5</v>
      </c>
      <c r="W123" s="80">
        <f t="shared" si="71"/>
        <v>10.75</v>
      </c>
      <c r="X123" s="79">
        <f t="shared" si="72"/>
        <v>2</v>
      </c>
      <c r="Y123" s="78">
        <f>'لغة أجنبية'!I107</f>
        <v>14.25</v>
      </c>
      <c r="Z123" s="79">
        <f t="shared" si="73"/>
        <v>1</v>
      </c>
      <c r="AA123" s="81">
        <f t="shared" si="74"/>
        <v>14.25</v>
      </c>
      <c r="AB123" s="80">
        <f t="shared" si="75"/>
        <v>14.25</v>
      </c>
      <c r="AC123" s="79">
        <f t="shared" si="76"/>
        <v>1</v>
      </c>
      <c r="AD123" s="82">
        <f t="shared" si="77"/>
        <v>11.23076923076923</v>
      </c>
      <c r="AE123" s="84">
        <f t="shared" si="78"/>
        <v>30</v>
      </c>
    </row>
    <row r="124" spans="1:31" ht="18.75">
      <c r="A124" s="55">
        <f t="shared" si="79"/>
        <v>4</v>
      </c>
      <c r="B124" s="111" t="s">
        <v>180</v>
      </c>
      <c r="C124" s="122" t="s">
        <v>181</v>
      </c>
      <c r="D124" s="83">
        <f>'معايير الإيلاغ المالي الدولية'!I108</f>
        <v>20</v>
      </c>
      <c r="E124" s="79">
        <f t="shared" si="59"/>
        <v>6</v>
      </c>
      <c r="F124" s="78">
        <f>'تنيم مهنة المحاسبة في الجزائر'!I108</f>
        <v>24</v>
      </c>
      <c r="G124" s="79">
        <f t="shared" si="60"/>
        <v>6</v>
      </c>
      <c r="H124" s="78">
        <f>'مراجعة محاسبية ومالية'!I108</f>
        <v>20</v>
      </c>
      <c r="I124" s="79">
        <f t="shared" si="61"/>
        <v>6</v>
      </c>
      <c r="J124" s="80">
        <f t="shared" si="62"/>
        <v>64</v>
      </c>
      <c r="K124" s="80">
        <f t="shared" si="63"/>
        <v>10.666666666666666</v>
      </c>
      <c r="L124" s="79">
        <f t="shared" si="64"/>
        <v>18</v>
      </c>
      <c r="M124" s="78">
        <f>'رقابة داخلية'!I108</f>
        <v>24.5</v>
      </c>
      <c r="N124" s="79">
        <f t="shared" si="80"/>
        <v>5</v>
      </c>
      <c r="O124" s="78">
        <f>'الاتصال والتحرير الإداري'!I108</f>
        <v>24.25</v>
      </c>
      <c r="P124" s="79">
        <f t="shared" si="65"/>
        <v>4</v>
      </c>
      <c r="Q124" s="81">
        <f t="shared" si="66"/>
        <v>48.75</v>
      </c>
      <c r="R124" s="80">
        <f t="shared" si="67"/>
        <v>12.1875</v>
      </c>
      <c r="S124" s="79">
        <f t="shared" si="68"/>
        <v>9</v>
      </c>
      <c r="T124" s="78">
        <f>'إعلام آلي ومحاسبة'!I108</f>
        <v>22</v>
      </c>
      <c r="U124" s="79">
        <f t="shared" si="69"/>
        <v>2</v>
      </c>
      <c r="V124" s="81">
        <f t="shared" si="70"/>
        <v>22</v>
      </c>
      <c r="W124" s="80">
        <f t="shared" si="71"/>
        <v>11</v>
      </c>
      <c r="X124" s="79">
        <f t="shared" si="72"/>
        <v>2</v>
      </c>
      <c r="Y124" s="78">
        <f>'لغة أجنبية'!I108</f>
        <v>15.25</v>
      </c>
      <c r="Z124" s="79">
        <f t="shared" si="73"/>
        <v>1</v>
      </c>
      <c r="AA124" s="81">
        <f t="shared" si="74"/>
        <v>15.25</v>
      </c>
      <c r="AB124" s="80">
        <f t="shared" si="75"/>
        <v>15.25</v>
      </c>
      <c r="AC124" s="79">
        <f t="shared" si="76"/>
        <v>1</v>
      </c>
      <c r="AD124" s="82">
        <f t="shared" si="77"/>
        <v>11.538461538461538</v>
      </c>
      <c r="AE124" s="84">
        <f t="shared" si="78"/>
        <v>30</v>
      </c>
    </row>
    <row r="125" spans="1:31" ht="18.75">
      <c r="A125" s="52">
        <f t="shared" si="79"/>
        <v>5</v>
      </c>
      <c r="B125" s="111" t="s">
        <v>182</v>
      </c>
      <c r="C125" s="122" t="s">
        <v>183</v>
      </c>
      <c r="D125" s="83">
        <f>'معايير الإيلاغ المالي الدولية'!I109</f>
        <v>17</v>
      </c>
      <c r="E125" s="79">
        <f t="shared" si="59"/>
        <v>0</v>
      </c>
      <c r="F125" s="78">
        <f>'تنيم مهنة المحاسبة في الجزائر'!I109</f>
        <v>23</v>
      </c>
      <c r="G125" s="79">
        <f t="shared" si="60"/>
        <v>6</v>
      </c>
      <c r="H125" s="78">
        <f>'مراجعة محاسبية ومالية'!I109</f>
        <v>20</v>
      </c>
      <c r="I125" s="79">
        <f t="shared" si="61"/>
        <v>6</v>
      </c>
      <c r="J125" s="80">
        <f t="shared" si="62"/>
        <v>60</v>
      </c>
      <c r="K125" s="80">
        <f t="shared" si="63"/>
        <v>10</v>
      </c>
      <c r="L125" s="79">
        <f t="shared" si="64"/>
        <v>18</v>
      </c>
      <c r="M125" s="78">
        <f>'رقابة داخلية'!I109</f>
        <v>22.5</v>
      </c>
      <c r="N125" s="79">
        <f t="shared" si="80"/>
        <v>5</v>
      </c>
      <c r="O125" s="78">
        <f>'الاتصال والتحرير الإداري'!I109</f>
        <v>27</v>
      </c>
      <c r="P125" s="79">
        <f t="shared" si="65"/>
        <v>4</v>
      </c>
      <c r="Q125" s="81">
        <f t="shared" si="66"/>
        <v>49.5</v>
      </c>
      <c r="R125" s="80">
        <f t="shared" si="67"/>
        <v>12.375</v>
      </c>
      <c r="S125" s="79">
        <f t="shared" si="68"/>
        <v>9</v>
      </c>
      <c r="T125" s="78">
        <f>'إعلام آلي ومحاسبة'!I109</f>
        <v>21.45</v>
      </c>
      <c r="U125" s="79">
        <f t="shared" si="69"/>
        <v>2</v>
      </c>
      <c r="V125" s="81">
        <f t="shared" si="70"/>
        <v>21.45</v>
      </c>
      <c r="W125" s="80">
        <f t="shared" si="71"/>
        <v>10.725</v>
      </c>
      <c r="X125" s="79">
        <f t="shared" si="72"/>
        <v>2</v>
      </c>
      <c r="Y125" s="78">
        <f>'لغة أجنبية'!I109</f>
        <v>14.25</v>
      </c>
      <c r="Z125" s="79">
        <f t="shared" si="73"/>
        <v>1</v>
      </c>
      <c r="AA125" s="81">
        <f t="shared" si="74"/>
        <v>14.25</v>
      </c>
      <c r="AB125" s="80">
        <f t="shared" si="75"/>
        <v>14.25</v>
      </c>
      <c r="AC125" s="79">
        <f t="shared" si="76"/>
        <v>1</v>
      </c>
      <c r="AD125" s="82">
        <f t="shared" si="77"/>
        <v>11.169230769230769</v>
      </c>
      <c r="AE125" s="84">
        <f t="shared" si="78"/>
        <v>30</v>
      </c>
    </row>
    <row r="126" spans="1:31" ht="18.75">
      <c r="A126" s="56">
        <f t="shared" si="79"/>
        <v>6</v>
      </c>
      <c r="B126" s="111" t="s">
        <v>184</v>
      </c>
      <c r="C126" s="122" t="s">
        <v>185</v>
      </c>
      <c r="D126" s="83">
        <f>'معايير الإيلاغ المالي الدولية'!I110</f>
        <v>26.5</v>
      </c>
      <c r="E126" s="79">
        <f t="shared" si="59"/>
        <v>6</v>
      </c>
      <c r="F126" s="78">
        <f>'تنيم مهنة المحاسبة في الجزائر'!I110</f>
        <v>22</v>
      </c>
      <c r="G126" s="79">
        <f t="shared" si="60"/>
        <v>6</v>
      </c>
      <c r="H126" s="78">
        <f>'مراجعة محاسبية ومالية'!I110</f>
        <v>24</v>
      </c>
      <c r="I126" s="79">
        <f t="shared" si="61"/>
        <v>6</v>
      </c>
      <c r="J126" s="80">
        <f t="shared" si="62"/>
        <v>72.5</v>
      </c>
      <c r="K126" s="80">
        <f t="shared" si="63"/>
        <v>12.083333333333334</v>
      </c>
      <c r="L126" s="79">
        <f t="shared" si="64"/>
        <v>18</v>
      </c>
      <c r="M126" s="78">
        <f>'رقابة داخلية'!I110</f>
        <v>23</v>
      </c>
      <c r="N126" s="79">
        <f t="shared" si="80"/>
        <v>5</v>
      </c>
      <c r="O126" s="78">
        <f>'الاتصال والتحرير الإداري'!I110</f>
        <v>31</v>
      </c>
      <c r="P126" s="79">
        <f t="shared" si="65"/>
        <v>4</v>
      </c>
      <c r="Q126" s="81">
        <f t="shared" si="66"/>
        <v>54</v>
      </c>
      <c r="R126" s="80">
        <f t="shared" si="67"/>
        <v>13.5</v>
      </c>
      <c r="S126" s="79">
        <f t="shared" si="68"/>
        <v>9</v>
      </c>
      <c r="T126" s="78">
        <f>'إعلام آلي ومحاسبة'!I110</f>
        <v>29</v>
      </c>
      <c r="U126" s="79">
        <f t="shared" si="69"/>
        <v>2</v>
      </c>
      <c r="V126" s="81">
        <f t="shared" si="70"/>
        <v>29</v>
      </c>
      <c r="W126" s="80">
        <f t="shared" si="71"/>
        <v>14.5</v>
      </c>
      <c r="X126" s="79">
        <f t="shared" si="72"/>
        <v>2</v>
      </c>
      <c r="Y126" s="78">
        <f>'لغة أجنبية'!I110</f>
        <v>17.5</v>
      </c>
      <c r="Z126" s="79">
        <f t="shared" si="73"/>
        <v>1</v>
      </c>
      <c r="AA126" s="81">
        <f t="shared" si="74"/>
        <v>17.5</v>
      </c>
      <c r="AB126" s="80">
        <f t="shared" si="75"/>
        <v>17.5</v>
      </c>
      <c r="AC126" s="79">
        <f t="shared" si="76"/>
        <v>1</v>
      </c>
      <c r="AD126" s="82">
        <f t="shared" si="77"/>
        <v>13.307692307692308</v>
      </c>
      <c r="AE126" s="84">
        <f t="shared" si="78"/>
        <v>30</v>
      </c>
    </row>
    <row r="127" spans="1:31" ht="18.75">
      <c r="A127" s="55">
        <f t="shared" si="79"/>
        <v>7</v>
      </c>
      <c r="B127" s="111" t="s">
        <v>186</v>
      </c>
      <c r="C127" s="122" t="s">
        <v>187</v>
      </c>
      <c r="D127" s="83">
        <f>'معايير الإيلاغ المالي الدولية'!I111</f>
        <v>16.5</v>
      </c>
      <c r="E127" s="79">
        <f t="shared" si="59"/>
        <v>0</v>
      </c>
      <c r="F127" s="78">
        <f>'تنيم مهنة المحاسبة في الجزائر'!I111</f>
        <v>21</v>
      </c>
      <c r="G127" s="79">
        <f t="shared" si="60"/>
        <v>6</v>
      </c>
      <c r="H127" s="78">
        <f>'مراجعة محاسبية ومالية'!I111</f>
        <v>20</v>
      </c>
      <c r="I127" s="79">
        <f t="shared" si="61"/>
        <v>6</v>
      </c>
      <c r="J127" s="80">
        <f t="shared" si="62"/>
        <v>57.5</v>
      </c>
      <c r="K127" s="80">
        <f t="shared" si="63"/>
        <v>9.583333333333334</v>
      </c>
      <c r="L127" s="79">
        <f t="shared" si="64"/>
        <v>12</v>
      </c>
      <c r="M127" s="78">
        <f>'رقابة داخلية'!I111</f>
        <v>20</v>
      </c>
      <c r="N127" s="79">
        <f t="shared" si="80"/>
        <v>5</v>
      </c>
      <c r="O127" s="78">
        <f>'الاتصال والتحرير الإداري'!I111</f>
        <v>27</v>
      </c>
      <c r="P127" s="79">
        <f t="shared" si="65"/>
        <v>4</v>
      </c>
      <c r="Q127" s="81">
        <f t="shared" si="66"/>
        <v>47</v>
      </c>
      <c r="R127" s="80">
        <f t="shared" si="67"/>
        <v>11.75</v>
      </c>
      <c r="S127" s="79">
        <f t="shared" si="68"/>
        <v>9</v>
      </c>
      <c r="T127" s="78">
        <f>'إعلام آلي ومحاسبة'!I111</f>
        <v>22.5</v>
      </c>
      <c r="U127" s="79">
        <f t="shared" si="69"/>
        <v>2</v>
      </c>
      <c r="V127" s="81">
        <f t="shared" si="70"/>
        <v>22.5</v>
      </c>
      <c r="W127" s="80">
        <f t="shared" si="71"/>
        <v>11.25</v>
      </c>
      <c r="X127" s="79">
        <f t="shared" si="72"/>
        <v>2</v>
      </c>
      <c r="Y127" s="78">
        <f>'لغة أجنبية'!I111</f>
        <v>15.25</v>
      </c>
      <c r="Z127" s="79">
        <f t="shared" si="73"/>
        <v>1</v>
      </c>
      <c r="AA127" s="81">
        <f t="shared" si="74"/>
        <v>15.25</v>
      </c>
      <c r="AB127" s="80">
        <f t="shared" si="75"/>
        <v>15.25</v>
      </c>
      <c r="AC127" s="79">
        <f t="shared" si="76"/>
        <v>1</v>
      </c>
      <c r="AD127" s="82">
        <f t="shared" si="77"/>
        <v>10.942307692307692</v>
      </c>
      <c r="AE127" s="84">
        <f t="shared" si="78"/>
        <v>30</v>
      </c>
    </row>
    <row r="128" spans="1:31" ht="18.75">
      <c r="A128" s="52">
        <f t="shared" si="79"/>
        <v>8</v>
      </c>
      <c r="B128" s="132" t="s">
        <v>188</v>
      </c>
      <c r="C128" s="143" t="s">
        <v>189</v>
      </c>
      <c r="D128" s="238" t="s">
        <v>236</v>
      </c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39"/>
      <c r="AA128" s="239"/>
      <c r="AB128" s="239"/>
      <c r="AC128" s="239"/>
      <c r="AD128" s="239"/>
      <c r="AE128" s="240"/>
    </row>
    <row r="129" spans="1:31" ht="18.75">
      <c r="A129" s="56">
        <f t="shared" si="79"/>
        <v>9</v>
      </c>
      <c r="B129" s="111" t="s">
        <v>190</v>
      </c>
      <c r="C129" s="122" t="s">
        <v>55</v>
      </c>
      <c r="D129" s="83">
        <f>'معايير الإيلاغ المالي الدولية'!I113</f>
        <v>26.75</v>
      </c>
      <c r="E129" s="79">
        <f t="shared" si="59"/>
        <v>6</v>
      </c>
      <c r="F129" s="78">
        <f>'تنيم مهنة المحاسبة في الجزائر'!I113</f>
        <v>23</v>
      </c>
      <c r="G129" s="79">
        <f t="shared" si="60"/>
        <v>6</v>
      </c>
      <c r="H129" s="78">
        <f>'مراجعة محاسبية ومالية'!I113</f>
        <v>18.5</v>
      </c>
      <c r="I129" s="79">
        <f t="shared" si="61"/>
        <v>0</v>
      </c>
      <c r="J129" s="80">
        <f t="shared" si="62"/>
        <v>68.25</v>
      </c>
      <c r="K129" s="80">
        <f t="shared" si="63"/>
        <v>11.375</v>
      </c>
      <c r="L129" s="79">
        <f t="shared" si="64"/>
        <v>18</v>
      </c>
      <c r="M129" s="78">
        <f>'رقابة داخلية'!I113</f>
        <v>22.5</v>
      </c>
      <c r="N129" s="79">
        <f t="shared" si="80"/>
        <v>5</v>
      </c>
      <c r="O129" s="78">
        <f>'الاتصال والتحرير الإداري'!I113</f>
        <v>30</v>
      </c>
      <c r="P129" s="79">
        <f t="shared" si="65"/>
        <v>4</v>
      </c>
      <c r="Q129" s="81">
        <f t="shared" si="66"/>
        <v>52.5</v>
      </c>
      <c r="R129" s="80">
        <f t="shared" si="67"/>
        <v>13.125</v>
      </c>
      <c r="S129" s="79">
        <f t="shared" si="68"/>
        <v>9</v>
      </c>
      <c r="T129" s="78">
        <f>'إعلام آلي ومحاسبة'!I113</f>
        <v>20.75</v>
      </c>
      <c r="U129" s="79">
        <f>IF(T129&gt;=20,2,0)</f>
        <v>2</v>
      </c>
      <c r="V129" s="81">
        <f t="shared" si="70"/>
        <v>20.75</v>
      </c>
      <c r="W129" s="80">
        <f t="shared" si="71"/>
        <v>10.375</v>
      </c>
      <c r="X129" s="79">
        <f t="shared" si="72"/>
        <v>2</v>
      </c>
      <c r="Y129" s="78">
        <f>'لغة أجنبية'!I113</f>
        <v>14</v>
      </c>
      <c r="Z129" s="79">
        <f t="shared" si="73"/>
        <v>1</v>
      </c>
      <c r="AA129" s="81">
        <f t="shared" si="74"/>
        <v>14</v>
      </c>
      <c r="AB129" s="80">
        <f t="shared" si="75"/>
        <v>14</v>
      </c>
      <c r="AC129" s="79">
        <f t="shared" si="76"/>
        <v>1</v>
      </c>
      <c r="AD129" s="82">
        <f>(J129+Q129+V129+AA129)/13</f>
        <v>11.961538461538462</v>
      </c>
      <c r="AE129" s="84">
        <f t="shared" si="78"/>
        <v>30</v>
      </c>
    </row>
    <row r="130" spans="1:31" ht="18.75">
      <c r="A130" s="52">
        <f t="shared" si="79"/>
        <v>10</v>
      </c>
      <c r="B130" s="111" t="s">
        <v>191</v>
      </c>
      <c r="C130" s="122" t="s">
        <v>192</v>
      </c>
      <c r="D130" s="149" t="e">
        <f>'معايير الإيلاغ المالي الدولية'!I114</f>
        <v>#VALUE!</v>
      </c>
      <c r="E130" s="150" t="e">
        <f t="shared" si="59"/>
        <v>#VALUE!</v>
      </c>
      <c r="F130" s="151" t="e">
        <f>'تنيم مهنة المحاسبة في الجزائر'!I114</f>
        <v>#VALUE!</v>
      </c>
      <c r="G130" s="150" t="e">
        <f t="shared" si="60"/>
        <v>#VALUE!</v>
      </c>
      <c r="H130" s="151" t="e">
        <f>'مراجعة محاسبية ومالية'!I114</f>
        <v>#VALUE!</v>
      </c>
      <c r="I130" s="150" t="e">
        <f t="shared" si="61"/>
        <v>#VALUE!</v>
      </c>
      <c r="J130" s="152" t="e">
        <f t="shared" si="62"/>
        <v>#VALUE!</v>
      </c>
      <c r="K130" s="152" t="e">
        <f t="shared" si="63"/>
        <v>#VALUE!</v>
      </c>
      <c r="L130" s="150" t="e">
        <f t="shared" si="64"/>
        <v>#VALUE!</v>
      </c>
      <c r="M130" s="151" t="e">
        <f>'رقابة داخلية'!I114</f>
        <v>#VALUE!</v>
      </c>
      <c r="N130" s="150" t="e">
        <f t="shared" si="80"/>
        <v>#VALUE!</v>
      </c>
      <c r="O130" s="151" t="e">
        <f>'الاتصال والتحرير الإداري'!I114</f>
        <v>#VALUE!</v>
      </c>
      <c r="P130" s="150" t="e">
        <f t="shared" si="65"/>
        <v>#VALUE!</v>
      </c>
      <c r="Q130" s="153" t="e">
        <f t="shared" si="66"/>
        <v>#VALUE!</v>
      </c>
      <c r="R130" s="152" t="e">
        <f t="shared" si="67"/>
        <v>#VALUE!</v>
      </c>
      <c r="S130" s="150" t="e">
        <f t="shared" si="68"/>
        <v>#VALUE!</v>
      </c>
      <c r="T130" s="78">
        <f>'إعلام آلي ومحاسبة'!I114</f>
        <v>0</v>
      </c>
      <c r="U130" s="79">
        <f aca="true" t="shared" si="81" ref="U130:U147">IF(T130&gt;=20,2,0)</f>
        <v>0</v>
      </c>
      <c r="V130" s="81">
        <f t="shared" si="70"/>
        <v>0</v>
      </c>
      <c r="W130" s="80">
        <f t="shared" si="71"/>
        <v>0</v>
      </c>
      <c r="X130" s="79">
        <f t="shared" si="72"/>
        <v>0</v>
      </c>
      <c r="Y130" s="151" t="e">
        <f>'لغة أجنبية'!I114</f>
        <v>#VALUE!</v>
      </c>
      <c r="Z130" s="150" t="e">
        <f t="shared" si="73"/>
        <v>#VALUE!</v>
      </c>
      <c r="AA130" s="153" t="e">
        <f t="shared" si="74"/>
        <v>#VALUE!</v>
      </c>
      <c r="AB130" s="152" t="e">
        <f t="shared" si="75"/>
        <v>#VALUE!</v>
      </c>
      <c r="AC130" s="150" t="e">
        <f t="shared" si="76"/>
        <v>#VALUE!</v>
      </c>
      <c r="AD130" s="154" t="e">
        <f aca="true" t="shared" si="82" ref="AD130:AD147">(J130+Q130+V130+AA130)/13</f>
        <v>#VALUE!</v>
      </c>
      <c r="AE130" s="155" t="e">
        <f t="shared" si="78"/>
        <v>#VALUE!</v>
      </c>
    </row>
    <row r="131" spans="1:31" ht="18.75">
      <c r="A131" s="52">
        <f t="shared" si="79"/>
        <v>11</v>
      </c>
      <c r="B131" s="111" t="s">
        <v>193</v>
      </c>
      <c r="C131" s="122" t="s">
        <v>194</v>
      </c>
      <c r="D131" s="83">
        <f>'معايير الإيلاغ المالي الدولية'!I115</f>
        <v>21</v>
      </c>
      <c r="E131" s="79">
        <f t="shared" si="59"/>
        <v>6</v>
      </c>
      <c r="F131" s="78">
        <f>'تنيم مهنة المحاسبة في الجزائر'!I115</f>
        <v>22</v>
      </c>
      <c r="G131" s="79">
        <f t="shared" si="60"/>
        <v>6</v>
      </c>
      <c r="H131" s="78">
        <f>'مراجعة محاسبية ومالية'!I115</f>
        <v>23.5</v>
      </c>
      <c r="I131" s="79">
        <f t="shared" si="61"/>
        <v>6</v>
      </c>
      <c r="J131" s="80">
        <f t="shared" si="62"/>
        <v>66.5</v>
      </c>
      <c r="K131" s="80">
        <f t="shared" si="63"/>
        <v>11.083333333333334</v>
      </c>
      <c r="L131" s="79">
        <f t="shared" si="64"/>
        <v>18</v>
      </c>
      <c r="M131" s="78">
        <f>'رقابة داخلية'!I115</f>
        <v>23.5</v>
      </c>
      <c r="N131" s="79">
        <f t="shared" si="80"/>
        <v>5</v>
      </c>
      <c r="O131" s="78">
        <f>'الاتصال والتحرير الإداري'!I115</f>
        <v>28.75</v>
      </c>
      <c r="P131" s="79">
        <f t="shared" si="65"/>
        <v>4</v>
      </c>
      <c r="Q131" s="81">
        <f t="shared" si="66"/>
        <v>52.25</v>
      </c>
      <c r="R131" s="80">
        <f t="shared" si="67"/>
        <v>13.0625</v>
      </c>
      <c r="S131" s="79">
        <f t="shared" si="68"/>
        <v>9</v>
      </c>
      <c r="T131" s="78">
        <f>'إعلام آلي ومحاسبة'!I115</f>
        <v>22.1</v>
      </c>
      <c r="U131" s="79">
        <f t="shared" si="81"/>
        <v>2</v>
      </c>
      <c r="V131" s="81">
        <f t="shared" si="70"/>
        <v>22.1</v>
      </c>
      <c r="W131" s="80">
        <f t="shared" si="71"/>
        <v>11.05</v>
      </c>
      <c r="X131" s="79">
        <f t="shared" si="72"/>
        <v>2</v>
      </c>
      <c r="Y131" s="78">
        <f>'لغة أجنبية'!I115</f>
        <v>16</v>
      </c>
      <c r="Z131" s="79">
        <f t="shared" si="73"/>
        <v>1</v>
      </c>
      <c r="AA131" s="81">
        <f t="shared" si="74"/>
        <v>16</v>
      </c>
      <c r="AB131" s="80">
        <f t="shared" si="75"/>
        <v>16</v>
      </c>
      <c r="AC131" s="79">
        <f t="shared" si="76"/>
        <v>1</v>
      </c>
      <c r="AD131" s="82">
        <f t="shared" si="82"/>
        <v>12.065384615384614</v>
      </c>
      <c r="AE131" s="84">
        <f t="shared" si="78"/>
        <v>30</v>
      </c>
    </row>
    <row r="132" spans="1:31" s="23" customFormat="1" ht="18.75">
      <c r="A132" s="52">
        <f t="shared" si="79"/>
        <v>12</v>
      </c>
      <c r="B132" s="113" t="s">
        <v>195</v>
      </c>
      <c r="C132" s="144" t="s">
        <v>40</v>
      </c>
      <c r="D132" s="83">
        <f>'معايير الإيلاغ المالي الدولية'!I116</f>
        <v>11</v>
      </c>
      <c r="E132" s="79">
        <f t="shared" si="59"/>
        <v>0</v>
      </c>
      <c r="F132" s="78">
        <f>'تنيم مهنة المحاسبة في الجزائر'!I116</f>
        <v>14</v>
      </c>
      <c r="G132" s="79">
        <f t="shared" si="60"/>
        <v>0</v>
      </c>
      <c r="H132" s="78">
        <f>'مراجعة محاسبية ومالية'!I116</f>
        <v>12</v>
      </c>
      <c r="I132" s="79">
        <f t="shared" si="61"/>
        <v>0</v>
      </c>
      <c r="J132" s="80">
        <f t="shared" si="62"/>
        <v>37</v>
      </c>
      <c r="K132" s="80">
        <f t="shared" si="63"/>
        <v>6.166666666666667</v>
      </c>
      <c r="L132" s="79">
        <f t="shared" si="64"/>
        <v>0</v>
      </c>
      <c r="M132" s="78">
        <f>'رقابة داخلية'!I116</f>
        <v>14</v>
      </c>
      <c r="N132" s="79">
        <f t="shared" si="80"/>
        <v>0</v>
      </c>
      <c r="O132" s="78">
        <f>'الاتصال والتحرير الإداري'!I116</f>
        <v>1</v>
      </c>
      <c r="P132" s="79">
        <f t="shared" si="65"/>
        <v>0</v>
      </c>
      <c r="Q132" s="81">
        <f t="shared" si="66"/>
        <v>15</v>
      </c>
      <c r="R132" s="80">
        <f t="shared" si="67"/>
        <v>3.75</v>
      </c>
      <c r="S132" s="79">
        <f t="shared" si="68"/>
        <v>0</v>
      </c>
      <c r="T132" s="78">
        <f>'إعلام آلي ومحاسبة'!I116</f>
        <v>1.75</v>
      </c>
      <c r="U132" s="79">
        <f t="shared" si="81"/>
        <v>0</v>
      </c>
      <c r="V132" s="81">
        <f t="shared" si="70"/>
        <v>1.75</v>
      </c>
      <c r="W132" s="80">
        <f t="shared" si="71"/>
        <v>0.875</v>
      </c>
      <c r="X132" s="79">
        <f t="shared" si="72"/>
        <v>0</v>
      </c>
      <c r="Y132" s="78">
        <f>'لغة أجنبية'!I116</f>
        <v>4</v>
      </c>
      <c r="Z132" s="79">
        <f t="shared" si="73"/>
        <v>0</v>
      </c>
      <c r="AA132" s="81">
        <f t="shared" si="74"/>
        <v>4</v>
      </c>
      <c r="AB132" s="80">
        <f t="shared" si="75"/>
        <v>4</v>
      </c>
      <c r="AC132" s="79">
        <f t="shared" si="76"/>
        <v>0</v>
      </c>
      <c r="AD132" s="82">
        <f t="shared" si="82"/>
        <v>4.4423076923076925</v>
      </c>
      <c r="AE132" s="84">
        <f t="shared" si="78"/>
        <v>0</v>
      </c>
    </row>
    <row r="133" spans="1:31" ht="18.75">
      <c r="A133" s="52">
        <f t="shared" si="79"/>
        <v>13</v>
      </c>
      <c r="B133" s="111" t="s">
        <v>196</v>
      </c>
      <c r="C133" s="122" t="s">
        <v>197</v>
      </c>
      <c r="D133" s="83">
        <f>'معايير الإيلاغ المالي الدولية'!I117</f>
        <v>24.5</v>
      </c>
      <c r="E133" s="79">
        <f t="shared" si="59"/>
        <v>6</v>
      </c>
      <c r="F133" s="78">
        <f>'تنيم مهنة المحاسبة في الجزائر'!I117</f>
        <v>22.5</v>
      </c>
      <c r="G133" s="79">
        <f t="shared" si="60"/>
        <v>6</v>
      </c>
      <c r="H133" s="78">
        <f>'مراجعة محاسبية ومالية'!I117</f>
        <v>25</v>
      </c>
      <c r="I133" s="79">
        <f t="shared" si="61"/>
        <v>6</v>
      </c>
      <c r="J133" s="80">
        <f t="shared" si="62"/>
        <v>72</v>
      </c>
      <c r="K133" s="80">
        <f t="shared" si="63"/>
        <v>12</v>
      </c>
      <c r="L133" s="79">
        <f t="shared" si="64"/>
        <v>18</v>
      </c>
      <c r="M133" s="78">
        <f>'رقابة داخلية'!I117</f>
        <v>21</v>
      </c>
      <c r="N133" s="79">
        <f t="shared" si="80"/>
        <v>5</v>
      </c>
      <c r="O133" s="78">
        <f>'الاتصال والتحرير الإداري'!I117</f>
        <v>31</v>
      </c>
      <c r="P133" s="79">
        <f t="shared" si="65"/>
        <v>4</v>
      </c>
      <c r="Q133" s="81">
        <f t="shared" si="66"/>
        <v>52</v>
      </c>
      <c r="R133" s="80">
        <f t="shared" si="67"/>
        <v>13</v>
      </c>
      <c r="S133" s="79">
        <f t="shared" si="68"/>
        <v>9</v>
      </c>
      <c r="T133" s="78">
        <f>'إعلام آلي ومحاسبة'!I117</f>
        <v>32</v>
      </c>
      <c r="U133" s="79">
        <f t="shared" si="81"/>
        <v>2</v>
      </c>
      <c r="V133" s="81">
        <f t="shared" si="70"/>
        <v>32</v>
      </c>
      <c r="W133" s="80">
        <f t="shared" si="71"/>
        <v>16</v>
      </c>
      <c r="X133" s="79">
        <f t="shared" si="72"/>
        <v>2</v>
      </c>
      <c r="Y133" s="78">
        <f>'لغة أجنبية'!I117</f>
        <v>16.5</v>
      </c>
      <c r="Z133" s="79">
        <f t="shared" si="73"/>
        <v>1</v>
      </c>
      <c r="AA133" s="81">
        <f t="shared" si="74"/>
        <v>16.5</v>
      </c>
      <c r="AB133" s="80">
        <f t="shared" si="75"/>
        <v>16.5</v>
      </c>
      <c r="AC133" s="79">
        <f t="shared" si="76"/>
        <v>1</v>
      </c>
      <c r="AD133" s="82">
        <f t="shared" si="82"/>
        <v>13.26923076923077</v>
      </c>
      <c r="AE133" s="84">
        <f t="shared" si="78"/>
        <v>30</v>
      </c>
    </row>
    <row r="134" spans="1:31" ht="18.75">
      <c r="A134" s="52">
        <f t="shared" si="79"/>
        <v>14</v>
      </c>
      <c r="B134" s="111" t="s">
        <v>198</v>
      </c>
      <c r="C134" s="122" t="s">
        <v>199</v>
      </c>
      <c r="D134" s="83">
        <f>'معايير الإيلاغ المالي الدولية'!I118</f>
        <v>20.5</v>
      </c>
      <c r="E134" s="79">
        <f t="shared" si="59"/>
        <v>6</v>
      </c>
      <c r="F134" s="78">
        <f>'تنيم مهنة المحاسبة في الجزائر'!I118</f>
        <v>22</v>
      </c>
      <c r="G134" s="79">
        <f t="shared" si="60"/>
        <v>6</v>
      </c>
      <c r="H134" s="78">
        <f>'مراجعة محاسبية ومالية'!I118</f>
        <v>16.5</v>
      </c>
      <c r="I134" s="79">
        <f t="shared" si="61"/>
        <v>0</v>
      </c>
      <c r="J134" s="80">
        <f t="shared" si="62"/>
        <v>59</v>
      </c>
      <c r="K134" s="80">
        <f t="shared" si="63"/>
        <v>9.833333333333334</v>
      </c>
      <c r="L134" s="79">
        <f t="shared" si="64"/>
        <v>12</v>
      </c>
      <c r="M134" s="78">
        <f>'رقابة داخلية'!I118</f>
        <v>24</v>
      </c>
      <c r="N134" s="79">
        <f t="shared" si="80"/>
        <v>5</v>
      </c>
      <c r="O134" s="78">
        <f>'الاتصال والتحرير الإداري'!I118</f>
        <v>24.75</v>
      </c>
      <c r="P134" s="79">
        <f t="shared" si="65"/>
        <v>4</v>
      </c>
      <c r="Q134" s="81">
        <f t="shared" si="66"/>
        <v>48.75</v>
      </c>
      <c r="R134" s="80">
        <f t="shared" si="67"/>
        <v>12.1875</v>
      </c>
      <c r="S134" s="79">
        <f t="shared" si="68"/>
        <v>9</v>
      </c>
      <c r="T134" s="78">
        <f>'إعلام آلي ومحاسبة'!I118</f>
        <v>18.5</v>
      </c>
      <c r="U134" s="79">
        <f t="shared" si="81"/>
        <v>0</v>
      </c>
      <c r="V134" s="81">
        <f t="shared" si="70"/>
        <v>18.5</v>
      </c>
      <c r="W134" s="80">
        <f t="shared" si="71"/>
        <v>9.25</v>
      </c>
      <c r="X134" s="79">
        <f t="shared" si="72"/>
        <v>0</v>
      </c>
      <c r="Y134" s="78">
        <f>'لغة أجنبية'!I118</f>
        <v>14.5</v>
      </c>
      <c r="Z134" s="79">
        <f t="shared" si="73"/>
        <v>1</v>
      </c>
      <c r="AA134" s="81">
        <f t="shared" si="74"/>
        <v>14.5</v>
      </c>
      <c r="AB134" s="80">
        <f t="shared" si="75"/>
        <v>14.5</v>
      </c>
      <c r="AC134" s="79">
        <f t="shared" si="76"/>
        <v>1</v>
      </c>
      <c r="AD134" s="82">
        <f t="shared" si="82"/>
        <v>10.826923076923077</v>
      </c>
      <c r="AE134" s="84">
        <f t="shared" si="78"/>
        <v>30</v>
      </c>
    </row>
    <row r="135" spans="1:31" ht="18.75">
      <c r="A135" s="52">
        <f t="shared" si="79"/>
        <v>15</v>
      </c>
      <c r="B135" s="111" t="s">
        <v>200</v>
      </c>
      <c r="C135" s="122" t="s">
        <v>201</v>
      </c>
      <c r="D135" s="83">
        <f>'معايير الإيلاغ المالي الدولية'!I119</f>
        <v>22.25</v>
      </c>
      <c r="E135" s="79">
        <f t="shared" si="59"/>
        <v>6</v>
      </c>
      <c r="F135" s="78">
        <f>'تنيم مهنة المحاسبة في الجزائر'!I119</f>
        <v>21.5</v>
      </c>
      <c r="G135" s="79">
        <f t="shared" si="60"/>
        <v>6</v>
      </c>
      <c r="H135" s="78">
        <f>'مراجعة محاسبية ومالية'!I119</f>
        <v>17.75</v>
      </c>
      <c r="I135" s="79">
        <f t="shared" si="61"/>
        <v>0</v>
      </c>
      <c r="J135" s="80">
        <f t="shared" si="62"/>
        <v>61.5</v>
      </c>
      <c r="K135" s="80">
        <f t="shared" si="63"/>
        <v>10.25</v>
      </c>
      <c r="L135" s="79">
        <f t="shared" si="64"/>
        <v>18</v>
      </c>
      <c r="M135" s="78">
        <f>'رقابة داخلية'!I119</f>
        <v>21.5</v>
      </c>
      <c r="N135" s="79">
        <f t="shared" si="80"/>
        <v>5</v>
      </c>
      <c r="O135" s="78">
        <f>'الاتصال والتحرير الإداري'!I119</f>
        <v>24.75</v>
      </c>
      <c r="P135" s="79">
        <f t="shared" si="65"/>
        <v>4</v>
      </c>
      <c r="Q135" s="81">
        <f t="shared" si="66"/>
        <v>46.25</v>
      </c>
      <c r="R135" s="80">
        <f t="shared" si="67"/>
        <v>11.5625</v>
      </c>
      <c r="S135" s="79">
        <f t="shared" si="68"/>
        <v>9</v>
      </c>
      <c r="T135" s="78">
        <f>'إعلام آلي ومحاسبة'!I119</f>
        <v>22.25</v>
      </c>
      <c r="U135" s="79">
        <f t="shared" si="81"/>
        <v>2</v>
      </c>
      <c r="V135" s="81">
        <f t="shared" si="70"/>
        <v>22.25</v>
      </c>
      <c r="W135" s="80">
        <f t="shared" si="71"/>
        <v>11.125</v>
      </c>
      <c r="X135" s="79">
        <f t="shared" si="72"/>
        <v>2</v>
      </c>
      <c r="Y135" s="78">
        <f>'لغة أجنبية'!I119</f>
        <v>13.75</v>
      </c>
      <c r="Z135" s="79">
        <f t="shared" si="73"/>
        <v>1</v>
      </c>
      <c r="AA135" s="81">
        <f t="shared" si="74"/>
        <v>13.75</v>
      </c>
      <c r="AB135" s="80">
        <f t="shared" si="75"/>
        <v>13.75</v>
      </c>
      <c r="AC135" s="79">
        <f t="shared" si="76"/>
        <v>1</v>
      </c>
      <c r="AD135" s="82">
        <f t="shared" si="82"/>
        <v>11.057692307692308</v>
      </c>
      <c r="AE135" s="84">
        <f t="shared" si="78"/>
        <v>30</v>
      </c>
    </row>
    <row r="136" spans="1:31" ht="18.75">
      <c r="A136" s="52">
        <f t="shared" si="79"/>
        <v>16</v>
      </c>
      <c r="B136" s="111" t="s">
        <v>161</v>
      </c>
      <c r="C136" s="122" t="s">
        <v>202</v>
      </c>
      <c r="D136" s="83">
        <f>'معايير الإيلاغ المالي الدولية'!I120</f>
        <v>18</v>
      </c>
      <c r="E136" s="79">
        <f t="shared" si="59"/>
        <v>0</v>
      </c>
      <c r="F136" s="78">
        <f>'تنيم مهنة المحاسبة في الجزائر'!I120</f>
        <v>23.5</v>
      </c>
      <c r="G136" s="79">
        <f t="shared" si="60"/>
        <v>6</v>
      </c>
      <c r="H136" s="78">
        <f>'مراجعة محاسبية ومالية'!I120</f>
        <v>14</v>
      </c>
      <c r="I136" s="79">
        <f t="shared" si="61"/>
        <v>0</v>
      </c>
      <c r="J136" s="80">
        <f t="shared" si="62"/>
        <v>55.5</v>
      </c>
      <c r="K136" s="80">
        <f t="shared" si="63"/>
        <v>9.25</v>
      </c>
      <c r="L136" s="79">
        <f t="shared" si="64"/>
        <v>6</v>
      </c>
      <c r="M136" s="78">
        <f>'رقابة داخلية'!I120</f>
        <v>21</v>
      </c>
      <c r="N136" s="79">
        <f t="shared" si="80"/>
        <v>5</v>
      </c>
      <c r="O136" s="78">
        <f>'الاتصال والتحرير الإداري'!I120</f>
        <v>27.25</v>
      </c>
      <c r="P136" s="79">
        <f t="shared" si="65"/>
        <v>4</v>
      </c>
      <c r="Q136" s="81">
        <f t="shared" si="66"/>
        <v>48.25</v>
      </c>
      <c r="R136" s="80">
        <f t="shared" si="67"/>
        <v>12.0625</v>
      </c>
      <c r="S136" s="79">
        <f t="shared" si="68"/>
        <v>9</v>
      </c>
      <c r="T136" s="78">
        <f>'إعلام آلي ومحاسبة'!I120</f>
        <v>25</v>
      </c>
      <c r="U136" s="79">
        <f t="shared" si="81"/>
        <v>2</v>
      </c>
      <c r="V136" s="81">
        <f t="shared" si="70"/>
        <v>25</v>
      </c>
      <c r="W136" s="80">
        <f t="shared" si="71"/>
        <v>12.5</v>
      </c>
      <c r="X136" s="79">
        <f t="shared" si="72"/>
        <v>2</v>
      </c>
      <c r="Y136" s="78">
        <f>'لغة أجنبية'!I120</f>
        <v>15.5</v>
      </c>
      <c r="Z136" s="79">
        <f t="shared" si="73"/>
        <v>1</v>
      </c>
      <c r="AA136" s="81">
        <f t="shared" si="74"/>
        <v>15.5</v>
      </c>
      <c r="AB136" s="80">
        <f t="shared" si="75"/>
        <v>15.5</v>
      </c>
      <c r="AC136" s="79">
        <f t="shared" si="76"/>
        <v>1</v>
      </c>
      <c r="AD136" s="82">
        <f t="shared" si="82"/>
        <v>11.096153846153847</v>
      </c>
      <c r="AE136" s="84">
        <f t="shared" si="78"/>
        <v>30</v>
      </c>
    </row>
    <row r="137" spans="1:31" ht="18.75">
      <c r="A137" s="52">
        <f t="shared" si="79"/>
        <v>17</v>
      </c>
      <c r="B137" s="111" t="s">
        <v>203</v>
      </c>
      <c r="C137" s="122" t="s">
        <v>204</v>
      </c>
      <c r="D137" s="83">
        <f>'معايير الإيلاغ المالي الدولية'!I121</f>
        <v>25</v>
      </c>
      <c r="E137" s="79">
        <f t="shared" si="59"/>
        <v>6</v>
      </c>
      <c r="F137" s="78">
        <f>'تنيم مهنة المحاسبة في الجزائر'!I121</f>
        <v>22</v>
      </c>
      <c r="G137" s="79">
        <f t="shared" si="60"/>
        <v>6</v>
      </c>
      <c r="H137" s="78">
        <f>'مراجعة محاسبية ومالية'!I121</f>
        <v>20.5</v>
      </c>
      <c r="I137" s="79">
        <f t="shared" si="61"/>
        <v>6</v>
      </c>
      <c r="J137" s="80">
        <f t="shared" si="62"/>
        <v>67.5</v>
      </c>
      <c r="K137" s="80">
        <f t="shared" si="63"/>
        <v>11.25</v>
      </c>
      <c r="L137" s="79">
        <f t="shared" si="64"/>
        <v>18</v>
      </c>
      <c r="M137" s="78">
        <f>'رقابة داخلية'!I121</f>
        <v>23</v>
      </c>
      <c r="N137" s="79">
        <f t="shared" si="80"/>
        <v>5</v>
      </c>
      <c r="O137" s="78">
        <f>'الاتصال والتحرير الإداري'!I121</f>
        <v>30.5</v>
      </c>
      <c r="P137" s="79">
        <f t="shared" si="65"/>
        <v>4</v>
      </c>
      <c r="Q137" s="81">
        <f t="shared" si="66"/>
        <v>53.5</v>
      </c>
      <c r="R137" s="80">
        <f t="shared" si="67"/>
        <v>13.375</v>
      </c>
      <c r="S137" s="79">
        <f t="shared" si="68"/>
        <v>9</v>
      </c>
      <c r="T137" s="78">
        <f>'إعلام آلي ومحاسبة'!I121</f>
        <v>25.75</v>
      </c>
      <c r="U137" s="79">
        <f t="shared" si="81"/>
        <v>2</v>
      </c>
      <c r="V137" s="81">
        <f t="shared" si="70"/>
        <v>25.75</v>
      </c>
      <c r="W137" s="80">
        <f t="shared" si="71"/>
        <v>12.875</v>
      </c>
      <c r="X137" s="79">
        <f t="shared" si="72"/>
        <v>2</v>
      </c>
      <c r="Y137" s="78">
        <f>'لغة أجنبية'!I121</f>
        <v>17.75</v>
      </c>
      <c r="Z137" s="79">
        <f t="shared" si="73"/>
        <v>1</v>
      </c>
      <c r="AA137" s="81">
        <f t="shared" si="74"/>
        <v>17.75</v>
      </c>
      <c r="AB137" s="80">
        <f t="shared" si="75"/>
        <v>17.75</v>
      </c>
      <c r="AC137" s="79">
        <f t="shared" si="76"/>
        <v>1</v>
      </c>
      <c r="AD137" s="82">
        <f t="shared" si="82"/>
        <v>12.653846153846153</v>
      </c>
      <c r="AE137" s="84">
        <f t="shared" si="78"/>
        <v>30</v>
      </c>
    </row>
    <row r="138" spans="1:31" ht="18.75">
      <c r="A138" s="52">
        <f t="shared" si="79"/>
        <v>18</v>
      </c>
      <c r="B138" s="111" t="s">
        <v>205</v>
      </c>
      <c r="C138" s="122" t="s">
        <v>206</v>
      </c>
      <c r="D138" s="83">
        <f>'معايير الإيلاغ المالي الدولية'!I122</f>
        <v>14</v>
      </c>
      <c r="E138" s="79">
        <f t="shared" si="59"/>
        <v>0</v>
      </c>
      <c r="F138" s="78">
        <f>'تنيم مهنة المحاسبة في الجزائر'!I122</f>
        <v>21</v>
      </c>
      <c r="G138" s="79">
        <f t="shared" si="60"/>
        <v>6</v>
      </c>
      <c r="H138" s="78">
        <f>'مراجعة محاسبية ومالية'!I122</f>
        <v>18</v>
      </c>
      <c r="I138" s="79">
        <f t="shared" si="61"/>
        <v>0</v>
      </c>
      <c r="J138" s="80">
        <f t="shared" si="62"/>
        <v>53</v>
      </c>
      <c r="K138" s="80">
        <f t="shared" si="63"/>
        <v>8.833333333333334</v>
      </c>
      <c r="L138" s="79">
        <f t="shared" si="64"/>
        <v>6</v>
      </c>
      <c r="M138" s="78">
        <f>'رقابة داخلية'!I122</f>
        <v>22</v>
      </c>
      <c r="N138" s="79">
        <f t="shared" si="80"/>
        <v>5</v>
      </c>
      <c r="O138" s="78">
        <f>'الاتصال والتحرير الإداري'!I122</f>
        <v>24.75</v>
      </c>
      <c r="P138" s="79">
        <f t="shared" si="65"/>
        <v>4</v>
      </c>
      <c r="Q138" s="81">
        <f t="shared" si="66"/>
        <v>46.75</v>
      </c>
      <c r="R138" s="80">
        <f t="shared" si="67"/>
        <v>11.6875</v>
      </c>
      <c r="S138" s="79">
        <f t="shared" si="68"/>
        <v>9</v>
      </c>
      <c r="T138" s="78">
        <f>'إعلام آلي ومحاسبة'!I122</f>
        <v>17.5</v>
      </c>
      <c r="U138" s="79">
        <f t="shared" si="81"/>
        <v>0</v>
      </c>
      <c r="V138" s="81">
        <f t="shared" si="70"/>
        <v>17.5</v>
      </c>
      <c r="W138" s="80">
        <f t="shared" si="71"/>
        <v>8.75</v>
      </c>
      <c r="X138" s="79">
        <f t="shared" si="72"/>
        <v>0</v>
      </c>
      <c r="Y138" s="78">
        <f>'لغة أجنبية'!I122</f>
        <v>12.75</v>
      </c>
      <c r="Z138" s="79">
        <f t="shared" si="73"/>
        <v>1</v>
      </c>
      <c r="AA138" s="81">
        <f t="shared" si="74"/>
        <v>12.75</v>
      </c>
      <c r="AB138" s="80">
        <f t="shared" si="75"/>
        <v>12.75</v>
      </c>
      <c r="AC138" s="79">
        <f t="shared" si="76"/>
        <v>1</v>
      </c>
      <c r="AD138" s="82">
        <f t="shared" si="82"/>
        <v>10</v>
      </c>
      <c r="AE138" s="84">
        <f t="shared" si="78"/>
        <v>30</v>
      </c>
    </row>
    <row r="139" spans="1:31" ht="18.75">
      <c r="A139" s="52">
        <f t="shared" si="79"/>
        <v>19</v>
      </c>
      <c r="B139" s="111" t="s">
        <v>207</v>
      </c>
      <c r="C139" s="122" t="s">
        <v>49</v>
      </c>
      <c r="D139" s="83">
        <f>'معايير الإيلاغ المالي الدولية'!I123</f>
        <v>18</v>
      </c>
      <c r="E139" s="79">
        <f t="shared" si="59"/>
        <v>0</v>
      </c>
      <c r="F139" s="78">
        <f>'تنيم مهنة المحاسبة في الجزائر'!I123</f>
        <v>23.5</v>
      </c>
      <c r="G139" s="79">
        <f t="shared" si="60"/>
        <v>6</v>
      </c>
      <c r="H139" s="78">
        <f>'مراجعة محاسبية ومالية'!I123</f>
        <v>20.5</v>
      </c>
      <c r="I139" s="79">
        <f t="shared" si="61"/>
        <v>6</v>
      </c>
      <c r="J139" s="80">
        <f t="shared" si="62"/>
        <v>62</v>
      </c>
      <c r="K139" s="80">
        <f t="shared" si="63"/>
        <v>10.333333333333334</v>
      </c>
      <c r="L139" s="79">
        <f t="shared" si="64"/>
        <v>18</v>
      </c>
      <c r="M139" s="78">
        <f>'رقابة داخلية'!I123</f>
        <v>19.5</v>
      </c>
      <c r="N139" s="79">
        <f t="shared" si="80"/>
        <v>0</v>
      </c>
      <c r="O139" s="78">
        <f>'الاتصال والتحرير الإداري'!I123</f>
        <v>29</v>
      </c>
      <c r="P139" s="79">
        <f t="shared" si="65"/>
        <v>4</v>
      </c>
      <c r="Q139" s="81">
        <f t="shared" si="66"/>
        <v>48.5</v>
      </c>
      <c r="R139" s="80">
        <f t="shared" si="67"/>
        <v>12.125</v>
      </c>
      <c r="S139" s="79">
        <f t="shared" si="68"/>
        <v>9</v>
      </c>
      <c r="T139" s="78">
        <f>'إعلام آلي ومحاسبة'!I123</f>
        <v>22.95</v>
      </c>
      <c r="U139" s="79">
        <f t="shared" si="81"/>
        <v>2</v>
      </c>
      <c r="V139" s="81">
        <f t="shared" si="70"/>
        <v>22.95</v>
      </c>
      <c r="W139" s="80">
        <f t="shared" si="71"/>
        <v>11.475</v>
      </c>
      <c r="X139" s="79">
        <f t="shared" si="72"/>
        <v>2</v>
      </c>
      <c r="Y139" s="78">
        <f>'لغة أجنبية'!I123</f>
        <v>15.25</v>
      </c>
      <c r="Z139" s="79">
        <f t="shared" si="73"/>
        <v>1</v>
      </c>
      <c r="AA139" s="81">
        <f t="shared" si="74"/>
        <v>15.25</v>
      </c>
      <c r="AB139" s="80">
        <f t="shared" si="75"/>
        <v>15.25</v>
      </c>
      <c r="AC139" s="79">
        <f t="shared" si="76"/>
        <v>1</v>
      </c>
      <c r="AD139" s="82">
        <f t="shared" si="82"/>
        <v>11.438461538461537</v>
      </c>
      <c r="AE139" s="84">
        <f t="shared" si="78"/>
        <v>30</v>
      </c>
    </row>
    <row r="140" spans="1:31" ht="18.75">
      <c r="A140" s="52">
        <f>A139+1</f>
        <v>20</v>
      </c>
      <c r="B140" s="111" t="s">
        <v>208</v>
      </c>
      <c r="C140" s="122" t="s">
        <v>209</v>
      </c>
      <c r="D140" s="83">
        <f>'معايير الإيلاغ المالي الدولية'!I124</f>
        <v>24</v>
      </c>
      <c r="E140" s="79">
        <f t="shared" si="59"/>
        <v>6</v>
      </c>
      <c r="F140" s="78">
        <f>'تنيم مهنة المحاسبة في الجزائر'!I124</f>
        <v>22.5</v>
      </c>
      <c r="G140" s="79">
        <f t="shared" si="60"/>
        <v>6</v>
      </c>
      <c r="H140" s="78">
        <f>'مراجعة محاسبية ومالية'!I124</f>
        <v>20</v>
      </c>
      <c r="I140" s="79">
        <f t="shared" si="61"/>
        <v>6</v>
      </c>
      <c r="J140" s="80">
        <f t="shared" si="62"/>
        <v>66.5</v>
      </c>
      <c r="K140" s="80">
        <f t="shared" si="63"/>
        <v>11.083333333333334</v>
      </c>
      <c r="L140" s="79">
        <f t="shared" si="64"/>
        <v>18</v>
      </c>
      <c r="M140" s="78">
        <f>'رقابة داخلية'!I124</f>
        <v>24</v>
      </c>
      <c r="N140" s="79">
        <f t="shared" si="80"/>
        <v>5</v>
      </c>
      <c r="O140" s="78">
        <f>'الاتصال والتحرير الإداري'!I124</f>
        <v>27.25</v>
      </c>
      <c r="P140" s="79">
        <f t="shared" si="65"/>
        <v>4</v>
      </c>
      <c r="Q140" s="81">
        <f t="shared" si="66"/>
        <v>51.25</v>
      </c>
      <c r="R140" s="80">
        <f t="shared" si="67"/>
        <v>12.8125</v>
      </c>
      <c r="S140" s="79">
        <f t="shared" si="68"/>
        <v>9</v>
      </c>
      <c r="T140" s="78">
        <f>'إعلام آلي ومحاسبة'!I124</f>
        <v>16.1</v>
      </c>
      <c r="U140" s="79">
        <f t="shared" si="81"/>
        <v>0</v>
      </c>
      <c r="V140" s="81">
        <f t="shared" si="70"/>
        <v>16.1</v>
      </c>
      <c r="W140" s="80">
        <f t="shared" si="71"/>
        <v>8.05</v>
      </c>
      <c r="X140" s="79">
        <f t="shared" si="72"/>
        <v>0</v>
      </c>
      <c r="Y140" s="78">
        <f>'لغة أجنبية'!I124</f>
        <v>11.75</v>
      </c>
      <c r="Z140" s="79">
        <f t="shared" si="73"/>
        <v>1</v>
      </c>
      <c r="AA140" s="81">
        <f t="shared" si="74"/>
        <v>11.75</v>
      </c>
      <c r="AB140" s="80">
        <f t="shared" si="75"/>
        <v>11.75</v>
      </c>
      <c r="AC140" s="79">
        <f t="shared" si="76"/>
        <v>1</v>
      </c>
      <c r="AD140" s="82">
        <f t="shared" si="82"/>
        <v>11.2</v>
      </c>
      <c r="AE140" s="84">
        <f t="shared" si="78"/>
        <v>30</v>
      </c>
    </row>
    <row r="141" spans="1:31" ht="18.75">
      <c r="A141" s="52">
        <f aca="true" t="shared" si="83" ref="A141:A152">A140+1</f>
        <v>21</v>
      </c>
      <c r="B141" s="111" t="s">
        <v>210</v>
      </c>
      <c r="C141" s="122" t="s">
        <v>44</v>
      </c>
      <c r="D141" s="83">
        <f>'معايير الإيلاغ المالي الدولية'!I125</f>
        <v>22.5</v>
      </c>
      <c r="E141" s="79">
        <f t="shared" si="59"/>
        <v>6</v>
      </c>
      <c r="F141" s="78">
        <f>'تنيم مهنة المحاسبة في الجزائر'!I125</f>
        <v>21</v>
      </c>
      <c r="G141" s="79">
        <f t="shared" si="60"/>
        <v>6</v>
      </c>
      <c r="H141" s="78">
        <f>'مراجعة محاسبية ومالية'!I125</f>
        <v>21.5</v>
      </c>
      <c r="I141" s="79">
        <f t="shared" si="61"/>
        <v>6</v>
      </c>
      <c r="J141" s="80">
        <f t="shared" si="62"/>
        <v>65</v>
      </c>
      <c r="K141" s="80">
        <f t="shared" si="63"/>
        <v>10.833333333333334</v>
      </c>
      <c r="L141" s="79">
        <f t="shared" si="64"/>
        <v>18</v>
      </c>
      <c r="M141" s="78">
        <f>'رقابة داخلية'!I125</f>
        <v>20.5</v>
      </c>
      <c r="N141" s="79">
        <f t="shared" si="80"/>
        <v>5</v>
      </c>
      <c r="O141" s="78">
        <f>'الاتصال والتحرير الإداري'!I125</f>
        <v>22.25</v>
      </c>
      <c r="P141" s="79">
        <f t="shared" si="65"/>
        <v>4</v>
      </c>
      <c r="Q141" s="81">
        <f t="shared" si="66"/>
        <v>42.75</v>
      </c>
      <c r="R141" s="80">
        <f t="shared" si="67"/>
        <v>10.6875</v>
      </c>
      <c r="S141" s="79">
        <f t="shared" si="68"/>
        <v>9</v>
      </c>
      <c r="T141" s="78">
        <f>'إعلام آلي ومحاسبة'!I125</f>
        <v>16</v>
      </c>
      <c r="U141" s="79">
        <f t="shared" si="81"/>
        <v>0</v>
      </c>
      <c r="V141" s="81">
        <f t="shared" si="70"/>
        <v>16</v>
      </c>
      <c r="W141" s="80">
        <f t="shared" si="71"/>
        <v>8</v>
      </c>
      <c r="X141" s="79">
        <f t="shared" si="72"/>
        <v>0</v>
      </c>
      <c r="Y141" s="78">
        <f>'لغة أجنبية'!I125</f>
        <v>13.5</v>
      </c>
      <c r="Z141" s="79">
        <f t="shared" si="73"/>
        <v>1</v>
      </c>
      <c r="AA141" s="81">
        <f t="shared" si="74"/>
        <v>13.5</v>
      </c>
      <c r="AB141" s="80">
        <f t="shared" si="75"/>
        <v>13.5</v>
      </c>
      <c r="AC141" s="79">
        <f t="shared" si="76"/>
        <v>1</v>
      </c>
      <c r="AD141" s="82">
        <f t="shared" si="82"/>
        <v>10.557692307692308</v>
      </c>
      <c r="AE141" s="84">
        <f t="shared" si="78"/>
        <v>30</v>
      </c>
    </row>
    <row r="142" spans="1:31" ht="18.75">
      <c r="A142" s="52">
        <f t="shared" si="83"/>
        <v>22</v>
      </c>
      <c r="B142" s="111" t="s">
        <v>211</v>
      </c>
      <c r="C142" s="122" t="s">
        <v>212</v>
      </c>
      <c r="D142" s="83">
        <f>'معايير الإيلاغ المالي الدولية'!I126</f>
        <v>17.5</v>
      </c>
      <c r="E142" s="79">
        <f t="shared" si="59"/>
        <v>0</v>
      </c>
      <c r="F142" s="78">
        <f>'تنيم مهنة المحاسبة في الجزائر'!I126</f>
        <v>24</v>
      </c>
      <c r="G142" s="79">
        <f t="shared" si="60"/>
        <v>6</v>
      </c>
      <c r="H142" s="78">
        <f>'مراجعة محاسبية ومالية'!I126</f>
        <v>20.5</v>
      </c>
      <c r="I142" s="79">
        <f t="shared" si="61"/>
        <v>6</v>
      </c>
      <c r="J142" s="80">
        <f t="shared" si="62"/>
        <v>62</v>
      </c>
      <c r="K142" s="80">
        <f t="shared" si="63"/>
        <v>10.333333333333334</v>
      </c>
      <c r="L142" s="79">
        <f t="shared" si="64"/>
        <v>18</v>
      </c>
      <c r="M142" s="78">
        <f>'رقابة داخلية'!I126</f>
        <v>25.5</v>
      </c>
      <c r="N142" s="79">
        <f t="shared" si="80"/>
        <v>5</v>
      </c>
      <c r="O142" s="78">
        <f>'الاتصال والتحرير الإداري'!I126</f>
        <v>29</v>
      </c>
      <c r="P142" s="79">
        <f t="shared" si="65"/>
        <v>4</v>
      </c>
      <c r="Q142" s="81">
        <f t="shared" si="66"/>
        <v>54.5</v>
      </c>
      <c r="R142" s="80">
        <f t="shared" si="67"/>
        <v>13.625</v>
      </c>
      <c r="S142" s="79">
        <f t="shared" si="68"/>
        <v>9</v>
      </c>
      <c r="T142" s="78">
        <f>'إعلام آلي ومحاسبة'!I126</f>
        <v>28</v>
      </c>
      <c r="U142" s="79">
        <f t="shared" si="81"/>
        <v>2</v>
      </c>
      <c r="V142" s="81">
        <f t="shared" si="70"/>
        <v>28</v>
      </c>
      <c r="W142" s="80">
        <f t="shared" si="71"/>
        <v>14</v>
      </c>
      <c r="X142" s="79">
        <f t="shared" si="72"/>
        <v>2</v>
      </c>
      <c r="Y142" s="78">
        <f>'لغة أجنبية'!I126</f>
        <v>17</v>
      </c>
      <c r="Z142" s="79">
        <f t="shared" si="73"/>
        <v>1</v>
      </c>
      <c r="AA142" s="81">
        <f t="shared" si="74"/>
        <v>17</v>
      </c>
      <c r="AB142" s="80">
        <f t="shared" si="75"/>
        <v>17</v>
      </c>
      <c r="AC142" s="79">
        <f t="shared" si="76"/>
        <v>1</v>
      </c>
      <c r="AD142" s="82">
        <f t="shared" si="82"/>
        <v>12.423076923076923</v>
      </c>
      <c r="AE142" s="84">
        <f t="shared" si="78"/>
        <v>30</v>
      </c>
    </row>
    <row r="143" spans="1:31" ht="18.75">
      <c r="A143" s="52">
        <f t="shared" si="83"/>
        <v>23</v>
      </c>
      <c r="B143" s="111" t="s">
        <v>213</v>
      </c>
      <c r="C143" s="122" t="s">
        <v>45</v>
      </c>
      <c r="D143" s="83">
        <f>'معايير الإيلاغ المالي الدولية'!I127</f>
        <v>20.25</v>
      </c>
      <c r="E143" s="79">
        <f t="shared" si="59"/>
        <v>6</v>
      </c>
      <c r="F143" s="78">
        <f>'تنيم مهنة المحاسبة في الجزائر'!I127</f>
        <v>18</v>
      </c>
      <c r="G143" s="79">
        <f t="shared" si="60"/>
        <v>0</v>
      </c>
      <c r="H143" s="78">
        <f>'مراجعة محاسبية ومالية'!I127</f>
        <v>18</v>
      </c>
      <c r="I143" s="79">
        <f t="shared" si="61"/>
        <v>0</v>
      </c>
      <c r="J143" s="80">
        <f t="shared" si="62"/>
        <v>56.25</v>
      </c>
      <c r="K143" s="80">
        <f t="shared" si="63"/>
        <v>9.375</v>
      </c>
      <c r="L143" s="79">
        <f t="shared" si="64"/>
        <v>6</v>
      </c>
      <c r="M143" s="78">
        <f>'رقابة داخلية'!I127</f>
        <v>18.5</v>
      </c>
      <c r="N143" s="79">
        <f t="shared" si="80"/>
        <v>0</v>
      </c>
      <c r="O143" s="78">
        <f>'الاتصال والتحرير الإداري'!I127</f>
        <v>28.25</v>
      </c>
      <c r="P143" s="79">
        <f t="shared" si="65"/>
        <v>4</v>
      </c>
      <c r="Q143" s="81">
        <f t="shared" si="66"/>
        <v>46.75</v>
      </c>
      <c r="R143" s="80">
        <f t="shared" si="67"/>
        <v>11.6875</v>
      </c>
      <c r="S143" s="79">
        <f t="shared" si="68"/>
        <v>9</v>
      </c>
      <c r="T143" s="78">
        <f>'إعلام آلي ومحاسبة'!I127</f>
        <v>21.75</v>
      </c>
      <c r="U143" s="79">
        <f t="shared" si="81"/>
        <v>2</v>
      </c>
      <c r="V143" s="81">
        <f t="shared" si="70"/>
        <v>21.75</v>
      </c>
      <c r="W143" s="80">
        <f t="shared" si="71"/>
        <v>10.875</v>
      </c>
      <c r="X143" s="79">
        <f t="shared" si="72"/>
        <v>2</v>
      </c>
      <c r="Y143" s="78">
        <f>'لغة أجنبية'!I127</f>
        <v>14.75</v>
      </c>
      <c r="Z143" s="79">
        <f t="shared" si="73"/>
        <v>1</v>
      </c>
      <c r="AA143" s="81">
        <f t="shared" si="74"/>
        <v>14.75</v>
      </c>
      <c r="AB143" s="80">
        <f t="shared" si="75"/>
        <v>14.75</v>
      </c>
      <c r="AC143" s="79">
        <f t="shared" si="76"/>
        <v>1</v>
      </c>
      <c r="AD143" s="82">
        <f t="shared" si="82"/>
        <v>10.73076923076923</v>
      </c>
      <c r="AE143" s="84">
        <f t="shared" si="78"/>
        <v>30</v>
      </c>
    </row>
    <row r="144" spans="1:31" ht="18.75">
      <c r="A144" s="52">
        <f t="shared" si="83"/>
        <v>24</v>
      </c>
      <c r="B144" s="111" t="s">
        <v>214</v>
      </c>
      <c r="C144" s="122" t="s">
        <v>215</v>
      </c>
      <c r="D144" s="83">
        <f>'معايير الإيلاغ المالي الدولية'!I128</f>
        <v>17.75</v>
      </c>
      <c r="E144" s="79">
        <f t="shared" si="59"/>
        <v>0</v>
      </c>
      <c r="F144" s="78">
        <f>'تنيم مهنة المحاسبة في الجزائر'!I128</f>
        <v>23</v>
      </c>
      <c r="G144" s="79">
        <f t="shared" si="60"/>
        <v>6</v>
      </c>
      <c r="H144" s="78">
        <f>'مراجعة محاسبية ومالية'!I128</f>
        <v>23.5</v>
      </c>
      <c r="I144" s="79">
        <f t="shared" si="61"/>
        <v>6</v>
      </c>
      <c r="J144" s="80">
        <f t="shared" si="62"/>
        <v>64.25</v>
      </c>
      <c r="K144" s="80">
        <f t="shared" si="63"/>
        <v>10.708333333333334</v>
      </c>
      <c r="L144" s="79">
        <f t="shared" si="64"/>
        <v>18</v>
      </c>
      <c r="M144" s="78">
        <f>'رقابة داخلية'!I128</f>
        <v>20.5</v>
      </c>
      <c r="N144" s="79">
        <f t="shared" si="80"/>
        <v>5</v>
      </c>
      <c r="O144" s="78">
        <f>'الاتصال والتحرير الإداري'!I128</f>
        <v>30</v>
      </c>
      <c r="P144" s="79">
        <f t="shared" si="65"/>
        <v>4</v>
      </c>
      <c r="Q144" s="81">
        <f t="shared" si="66"/>
        <v>50.5</v>
      </c>
      <c r="R144" s="80">
        <f t="shared" si="67"/>
        <v>12.625</v>
      </c>
      <c r="S144" s="79">
        <f t="shared" si="68"/>
        <v>9</v>
      </c>
      <c r="T144" s="78">
        <f>'إعلام آلي ومحاسبة'!I128</f>
        <v>21.85</v>
      </c>
      <c r="U144" s="79">
        <f t="shared" si="81"/>
        <v>2</v>
      </c>
      <c r="V144" s="81">
        <f t="shared" si="70"/>
        <v>21.85</v>
      </c>
      <c r="W144" s="80">
        <f t="shared" si="71"/>
        <v>10.925</v>
      </c>
      <c r="X144" s="79">
        <f t="shared" si="72"/>
        <v>2</v>
      </c>
      <c r="Y144" s="78">
        <f>'لغة أجنبية'!I128</f>
        <v>14</v>
      </c>
      <c r="Z144" s="79">
        <f t="shared" si="73"/>
        <v>1</v>
      </c>
      <c r="AA144" s="81">
        <f t="shared" si="74"/>
        <v>14</v>
      </c>
      <c r="AB144" s="80">
        <f t="shared" si="75"/>
        <v>14</v>
      </c>
      <c r="AC144" s="79">
        <f t="shared" si="76"/>
        <v>1</v>
      </c>
      <c r="AD144" s="82">
        <f t="shared" si="82"/>
        <v>11.584615384615384</v>
      </c>
      <c r="AE144" s="84">
        <f t="shared" si="78"/>
        <v>30</v>
      </c>
    </row>
    <row r="145" spans="1:31" ht="18.75">
      <c r="A145" s="52">
        <f t="shared" si="83"/>
        <v>25</v>
      </c>
      <c r="B145" s="111" t="s">
        <v>216</v>
      </c>
      <c r="C145" s="122" t="s">
        <v>217</v>
      </c>
      <c r="D145" s="83">
        <f>'معايير الإيلاغ المالي الدولية'!I129</f>
        <v>20</v>
      </c>
      <c r="E145" s="79">
        <f t="shared" si="59"/>
        <v>6</v>
      </c>
      <c r="F145" s="78">
        <f>'تنيم مهنة المحاسبة في الجزائر'!I129</f>
        <v>22.5</v>
      </c>
      <c r="G145" s="79">
        <f t="shared" si="60"/>
        <v>6</v>
      </c>
      <c r="H145" s="78">
        <f>'مراجعة محاسبية ومالية'!I129</f>
        <v>20.5</v>
      </c>
      <c r="I145" s="79">
        <f t="shared" si="61"/>
        <v>6</v>
      </c>
      <c r="J145" s="80">
        <f t="shared" si="62"/>
        <v>63</v>
      </c>
      <c r="K145" s="80">
        <f t="shared" si="63"/>
        <v>10.5</v>
      </c>
      <c r="L145" s="79">
        <f t="shared" si="64"/>
        <v>18</v>
      </c>
      <c r="M145" s="78">
        <f>'رقابة داخلية'!I129</f>
        <v>20.5</v>
      </c>
      <c r="N145" s="79">
        <f t="shared" si="80"/>
        <v>5</v>
      </c>
      <c r="O145" s="78">
        <f>'الاتصال والتحرير الإداري'!I129</f>
        <v>17.25</v>
      </c>
      <c r="P145" s="79">
        <f t="shared" si="65"/>
        <v>0</v>
      </c>
      <c r="Q145" s="81">
        <f t="shared" si="66"/>
        <v>37.75</v>
      </c>
      <c r="R145" s="80">
        <f t="shared" si="67"/>
        <v>9.4375</v>
      </c>
      <c r="S145" s="79">
        <f t="shared" si="68"/>
        <v>5</v>
      </c>
      <c r="T145" s="78">
        <f>'إعلام آلي ومحاسبة'!I129</f>
        <v>19</v>
      </c>
      <c r="U145" s="79">
        <f t="shared" si="81"/>
        <v>0</v>
      </c>
      <c r="V145" s="81">
        <f t="shared" si="70"/>
        <v>19</v>
      </c>
      <c r="W145" s="80">
        <f t="shared" si="71"/>
        <v>9.5</v>
      </c>
      <c r="X145" s="79">
        <f t="shared" si="72"/>
        <v>0</v>
      </c>
      <c r="Y145" s="78">
        <f>'لغة أجنبية'!I129</f>
        <v>15.75</v>
      </c>
      <c r="Z145" s="79">
        <f t="shared" si="73"/>
        <v>1</v>
      </c>
      <c r="AA145" s="81">
        <f t="shared" si="74"/>
        <v>15.75</v>
      </c>
      <c r="AB145" s="80">
        <f t="shared" si="75"/>
        <v>15.75</v>
      </c>
      <c r="AC145" s="79">
        <f t="shared" si="76"/>
        <v>1</v>
      </c>
      <c r="AD145" s="82">
        <f t="shared" si="82"/>
        <v>10.423076923076923</v>
      </c>
      <c r="AE145" s="84">
        <f t="shared" si="78"/>
        <v>30</v>
      </c>
    </row>
    <row r="146" spans="1:31" ht="18.75">
      <c r="A146" s="52">
        <f t="shared" si="83"/>
        <v>26</v>
      </c>
      <c r="B146" s="111" t="s">
        <v>218</v>
      </c>
      <c r="C146" s="122" t="s">
        <v>59</v>
      </c>
      <c r="D146" s="83">
        <f>'معايير الإيلاغ المالي الدولية'!I130</f>
        <v>9.5</v>
      </c>
      <c r="E146" s="79">
        <f t="shared" si="59"/>
        <v>0</v>
      </c>
      <c r="F146" s="78">
        <f>'تنيم مهنة المحاسبة في الجزائر'!I130</f>
        <v>16</v>
      </c>
      <c r="G146" s="79">
        <f t="shared" si="60"/>
        <v>0</v>
      </c>
      <c r="H146" s="78">
        <f>'مراجعة محاسبية ومالية'!I130</f>
        <v>13</v>
      </c>
      <c r="I146" s="79">
        <f t="shared" si="61"/>
        <v>0</v>
      </c>
      <c r="J146" s="80">
        <f t="shared" si="62"/>
        <v>38.5</v>
      </c>
      <c r="K146" s="80">
        <f t="shared" si="63"/>
        <v>6.416666666666667</v>
      </c>
      <c r="L146" s="79">
        <f t="shared" si="64"/>
        <v>0</v>
      </c>
      <c r="M146" s="78">
        <f>'رقابة داخلية'!I130</f>
        <v>14</v>
      </c>
      <c r="N146" s="79">
        <f t="shared" si="80"/>
        <v>0</v>
      </c>
      <c r="O146" s="78">
        <f>'الاتصال والتحرير الإداري'!I130</f>
        <v>14</v>
      </c>
      <c r="P146" s="79">
        <f t="shared" si="65"/>
        <v>0</v>
      </c>
      <c r="Q146" s="81">
        <f t="shared" si="66"/>
        <v>28</v>
      </c>
      <c r="R146" s="80">
        <f t="shared" si="67"/>
        <v>7</v>
      </c>
      <c r="S146" s="79">
        <f t="shared" si="68"/>
        <v>0</v>
      </c>
      <c r="T146" s="78">
        <f>'إعلام آلي ومحاسبة'!I130</f>
        <v>0</v>
      </c>
      <c r="U146" s="79">
        <f t="shared" si="81"/>
        <v>0</v>
      </c>
      <c r="V146" s="81">
        <f t="shared" si="70"/>
        <v>0</v>
      </c>
      <c r="W146" s="80">
        <f t="shared" si="71"/>
        <v>0</v>
      </c>
      <c r="X146" s="79">
        <f t="shared" si="72"/>
        <v>0</v>
      </c>
      <c r="Y146" s="78">
        <f>'لغة أجنبية'!I130</f>
        <v>9.75</v>
      </c>
      <c r="Z146" s="79">
        <f t="shared" si="73"/>
        <v>0</v>
      </c>
      <c r="AA146" s="81">
        <f t="shared" si="74"/>
        <v>9.75</v>
      </c>
      <c r="AB146" s="80">
        <f t="shared" si="75"/>
        <v>9.75</v>
      </c>
      <c r="AC146" s="79">
        <f t="shared" si="76"/>
        <v>0</v>
      </c>
      <c r="AD146" s="82">
        <f t="shared" si="82"/>
        <v>5.865384615384615</v>
      </c>
      <c r="AE146" s="84">
        <f t="shared" si="78"/>
        <v>0</v>
      </c>
    </row>
    <row r="147" spans="1:31" ht="18.75">
      <c r="A147" s="52">
        <f t="shared" si="83"/>
        <v>27</v>
      </c>
      <c r="B147" s="111" t="s">
        <v>107</v>
      </c>
      <c r="C147" s="122" t="s">
        <v>219</v>
      </c>
      <c r="D147" s="83">
        <f>'معايير الإيلاغ المالي الدولية'!I131</f>
        <v>10</v>
      </c>
      <c r="E147" s="79">
        <f t="shared" si="59"/>
        <v>0</v>
      </c>
      <c r="F147" s="78">
        <f>'تنيم مهنة المحاسبة في الجزائر'!I131</f>
        <v>14.5</v>
      </c>
      <c r="G147" s="79">
        <f t="shared" si="60"/>
        <v>0</v>
      </c>
      <c r="H147" s="78">
        <f>'مراجعة محاسبية ومالية'!I131</f>
        <v>12.5</v>
      </c>
      <c r="I147" s="79">
        <f t="shared" si="61"/>
        <v>0</v>
      </c>
      <c r="J147" s="80">
        <f t="shared" si="62"/>
        <v>37</v>
      </c>
      <c r="K147" s="80">
        <f t="shared" si="63"/>
        <v>6.166666666666667</v>
      </c>
      <c r="L147" s="79">
        <f t="shared" si="64"/>
        <v>0</v>
      </c>
      <c r="M147" s="78">
        <f>'رقابة داخلية'!I131</f>
        <v>21.5</v>
      </c>
      <c r="N147" s="79">
        <f t="shared" si="80"/>
        <v>5</v>
      </c>
      <c r="O147" s="78">
        <f>'الاتصال والتحرير الإداري'!I131</f>
        <v>24.25</v>
      </c>
      <c r="P147" s="79">
        <f t="shared" si="65"/>
        <v>4</v>
      </c>
      <c r="Q147" s="81">
        <f t="shared" si="66"/>
        <v>45.75</v>
      </c>
      <c r="R147" s="80">
        <f t="shared" si="67"/>
        <v>11.4375</v>
      </c>
      <c r="S147" s="79">
        <f t="shared" si="68"/>
        <v>9</v>
      </c>
      <c r="T147" s="78">
        <f>'إعلام آلي ومحاسبة'!I131</f>
        <v>21</v>
      </c>
      <c r="U147" s="79">
        <f t="shared" si="81"/>
        <v>2</v>
      </c>
      <c r="V147" s="81">
        <f t="shared" si="70"/>
        <v>21</v>
      </c>
      <c r="W147" s="80">
        <f t="shared" si="71"/>
        <v>10.5</v>
      </c>
      <c r="X147" s="79">
        <f t="shared" si="72"/>
        <v>2</v>
      </c>
      <c r="Y147" s="78">
        <f>'لغة أجنبية'!I131</f>
        <v>12.5</v>
      </c>
      <c r="Z147" s="79">
        <f t="shared" si="73"/>
        <v>1</v>
      </c>
      <c r="AA147" s="81">
        <f t="shared" si="74"/>
        <v>12.5</v>
      </c>
      <c r="AB147" s="80">
        <f t="shared" si="75"/>
        <v>12.5</v>
      </c>
      <c r="AC147" s="79">
        <f t="shared" si="76"/>
        <v>1</v>
      </c>
      <c r="AD147" s="82">
        <f t="shared" si="82"/>
        <v>8.942307692307692</v>
      </c>
      <c r="AE147" s="84">
        <f t="shared" si="78"/>
        <v>12</v>
      </c>
    </row>
    <row r="148" spans="1:31" ht="18.75">
      <c r="A148" s="263">
        <f t="shared" si="83"/>
        <v>28</v>
      </c>
      <c r="B148" s="132" t="s">
        <v>220</v>
      </c>
      <c r="C148" s="143" t="s">
        <v>221</v>
      </c>
      <c r="D148" s="238" t="s">
        <v>236</v>
      </c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  <c r="AA148" s="239"/>
      <c r="AB148" s="239"/>
      <c r="AC148" s="239"/>
      <c r="AD148" s="239"/>
      <c r="AE148" s="240"/>
    </row>
    <row r="149" spans="1:31" ht="18.75">
      <c r="A149" s="52">
        <f t="shared" si="83"/>
        <v>29</v>
      </c>
      <c r="B149" s="111" t="s">
        <v>222</v>
      </c>
      <c r="C149" s="122" t="s">
        <v>223</v>
      </c>
      <c r="D149" s="83">
        <f>'معايير الإيلاغ المالي الدولية'!I133</f>
        <v>20</v>
      </c>
      <c r="E149" s="79">
        <f t="shared" si="59"/>
        <v>6</v>
      </c>
      <c r="F149" s="78">
        <f>'تنيم مهنة المحاسبة في الجزائر'!I133</f>
        <v>26</v>
      </c>
      <c r="G149" s="79">
        <f t="shared" si="60"/>
        <v>6</v>
      </c>
      <c r="H149" s="78">
        <f>'مراجعة محاسبية ومالية'!I133</f>
        <v>24</v>
      </c>
      <c r="I149" s="79">
        <f t="shared" si="61"/>
        <v>6</v>
      </c>
      <c r="J149" s="80">
        <f t="shared" si="62"/>
        <v>70</v>
      </c>
      <c r="K149" s="80">
        <f t="shared" si="63"/>
        <v>11.666666666666666</v>
      </c>
      <c r="L149" s="79">
        <f t="shared" si="64"/>
        <v>18</v>
      </c>
      <c r="M149" s="78">
        <f>'رقابة داخلية'!I133</f>
        <v>23</v>
      </c>
      <c r="N149" s="79">
        <f t="shared" si="80"/>
        <v>5</v>
      </c>
      <c r="O149" s="78">
        <f>'الاتصال والتحرير الإداري'!I133</f>
        <v>26.5</v>
      </c>
      <c r="P149" s="79">
        <f t="shared" si="65"/>
        <v>4</v>
      </c>
      <c r="Q149" s="81">
        <f t="shared" si="66"/>
        <v>49.5</v>
      </c>
      <c r="R149" s="80">
        <f t="shared" si="67"/>
        <v>12.375</v>
      </c>
      <c r="S149" s="79">
        <f t="shared" si="68"/>
        <v>9</v>
      </c>
      <c r="T149" s="78">
        <f>'إعلام آلي ومحاسبة'!I133</f>
        <v>19.25</v>
      </c>
      <c r="U149" s="79">
        <f>IF(T149&gt;=20,2,0)</f>
        <v>0</v>
      </c>
      <c r="V149" s="81">
        <f t="shared" si="70"/>
        <v>19.25</v>
      </c>
      <c r="W149" s="80">
        <f t="shared" si="71"/>
        <v>9.625</v>
      </c>
      <c r="X149" s="79">
        <f t="shared" si="72"/>
        <v>0</v>
      </c>
      <c r="Y149" s="78">
        <f>'لغة أجنبية'!I133</f>
        <v>17</v>
      </c>
      <c r="Z149" s="79">
        <f t="shared" si="73"/>
        <v>1</v>
      </c>
      <c r="AA149" s="81">
        <f t="shared" si="74"/>
        <v>17</v>
      </c>
      <c r="AB149" s="80">
        <f t="shared" si="75"/>
        <v>17</v>
      </c>
      <c r="AC149" s="79">
        <f t="shared" si="76"/>
        <v>1</v>
      </c>
      <c r="AD149" s="82">
        <f>(J149+Q149+V149+AA149)/13</f>
        <v>11.98076923076923</v>
      </c>
      <c r="AE149" s="84">
        <f t="shared" si="78"/>
        <v>30</v>
      </c>
    </row>
    <row r="150" spans="1:31" ht="18.75">
      <c r="A150" s="52">
        <f t="shared" si="83"/>
        <v>30</v>
      </c>
      <c r="B150" s="111" t="s">
        <v>60</v>
      </c>
      <c r="C150" s="122" t="s">
        <v>224</v>
      </c>
      <c r="D150" s="83">
        <f>'معايير الإيلاغ المالي الدولية'!I134</f>
        <v>18</v>
      </c>
      <c r="E150" s="79">
        <f t="shared" si="59"/>
        <v>0</v>
      </c>
      <c r="F150" s="78">
        <f>'تنيم مهنة المحاسبة في الجزائر'!I134</f>
        <v>13</v>
      </c>
      <c r="G150" s="79">
        <f t="shared" si="60"/>
        <v>0</v>
      </c>
      <c r="H150" s="78">
        <f>'مراجعة محاسبية ومالية'!I134</f>
        <v>14.5</v>
      </c>
      <c r="I150" s="79">
        <f t="shared" si="61"/>
        <v>0</v>
      </c>
      <c r="J150" s="80">
        <f t="shared" si="62"/>
        <v>45.5</v>
      </c>
      <c r="K150" s="80">
        <f t="shared" si="63"/>
        <v>7.583333333333333</v>
      </c>
      <c r="L150" s="79">
        <f t="shared" si="64"/>
        <v>0</v>
      </c>
      <c r="M150" s="78">
        <f>'رقابة داخلية'!I134</f>
        <v>13</v>
      </c>
      <c r="N150" s="79">
        <f t="shared" si="80"/>
        <v>0</v>
      </c>
      <c r="O150" s="78">
        <f>'الاتصال والتحرير الإداري'!I134</f>
        <v>23</v>
      </c>
      <c r="P150" s="79">
        <f t="shared" si="65"/>
        <v>4</v>
      </c>
      <c r="Q150" s="81">
        <f t="shared" si="66"/>
        <v>36</v>
      </c>
      <c r="R150" s="80">
        <f t="shared" si="67"/>
        <v>9</v>
      </c>
      <c r="S150" s="79">
        <f t="shared" si="68"/>
        <v>4</v>
      </c>
      <c r="T150" s="78">
        <f>'إعلام آلي ومحاسبة'!I134</f>
        <v>11</v>
      </c>
      <c r="U150" s="79">
        <f>IF(T150&gt;=20,2,0)</f>
        <v>0</v>
      </c>
      <c r="V150" s="81">
        <f t="shared" si="70"/>
        <v>11</v>
      </c>
      <c r="W150" s="80">
        <f t="shared" si="71"/>
        <v>5.5</v>
      </c>
      <c r="X150" s="79">
        <f t="shared" si="72"/>
        <v>0</v>
      </c>
      <c r="Y150" s="78">
        <f>'لغة أجنبية'!I134</f>
        <v>5.5</v>
      </c>
      <c r="Z150" s="79">
        <f t="shared" si="73"/>
        <v>0</v>
      </c>
      <c r="AA150" s="81">
        <f t="shared" si="74"/>
        <v>5.5</v>
      </c>
      <c r="AB150" s="80">
        <f t="shared" si="75"/>
        <v>5.5</v>
      </c>
      <c r="AC150" s="79">
        <f t="shared" si="76"/>
        <v>0</v>
      </c>
      <c r="AD150" s="82">
        <f>(J150+Q150+V150+AA150)/13</f>
        <v>7.538461538461538</v>
      </c>
      <c r="AE150" s="84">
        <f t="shared" si="78"/>
        <v>4</v>
      </c>
    </row>
    <row r="151" spans="1:31" ht="18.75">
      <c r="A151" s="52">
        <f t="shared" si="83"/>
        <v>31</v>
      </c>
      <c r="B151" s="111" t="s">
        <v>225</v>
      </c>
      <c r="C151" s="122" t="s">
        <v>226</v>
      </c>
      <c r="D151" s="83">
        <f>'معايير الإيلاغ المالي الدولية'!I135</f>
        <v>17</v>
      </c>
      <c r="E151" s="79">
        <f t="shared" si="59"/>
        <v>0</v>
      </c>
      <c r="F151" s="78">
        <f>'تنيم مهنة المحاسبة في الجزائر'!I135</f>
        <v>16.5</v>
      </c>
      <c r="G151" s="79">
        <f t="shared" si="60"/>
        <v>0</v>
      </c>
      <c r="H151" s="78">
        <f>'مراجعة محاسبية ومالية'!I135</f>
        <v>16</v>
      </c>
      <c r="I151" s="79">
        <f t="shared" si="61"/>
        <v>0</v>
      </c>
      <c r="J151" s="80">
        <f t="shared" si="62"/>
        <v>49.5</v>
      </c>
      <c r="K151" s="80">
        <f t="shared" si="63"/>
        <v>8.25</v>
      </c>
      <c r="L151" s="79">
        <f t="shared" si="64"/>
        <v>0</v>
      </c>
      <c r="M151" s="78">
        <f>'رقابة داخلية'!I135</f>
        <v>23</v>
      </c>
      <c r="N151" s="79">
        <f t="shared" si="80"/>
        <v>5</v>
      </c>
      <c r="O151" s="78">
        <f>'الاتصال والتحرير الإداري'!I135</f>
        <v>20</v>
      </c>
      <c r="P151" s="79">
        <f t="shared" si="65"/>
        <v>4</v>
      </c>
      <c r="Q151" s="81">
        <f t="shared" si="66"/>
        <v>43</v>
      </c>
      <c r="R151" s="80">
        <f t="shared" si="67"/>
        <v>10.75</v>
      </c>
      <c r="S151" s="79">
        <f t="shared" si="68"/>
        <v>9</v>
      </c>
      <c r="T151" s="78">
        <f>'إعلام آلي ومحاسبة'!I135</f>
        <v>16</v>
      </c>
      <c r="U151" s="79">
        <f>IF(T151&gt;=20,2,0)</f>
        <v>0</v>
      </c>
      <c r="V151" s="81">
        <f t="shared" si="70"/>
        <v>16</v>
      </c>
      <c r="W151" s="80">
        <f t="shared" si="71"/>
        <v>8</v>
      </c>
      <c r="X151" s="79">
        <f t="shared" si="72"/>
        <v>0</v>
      </c>
      <c r="Y151" s="78">
        <f>'لغة أجنبية'!I135</f>
        <v>11.5</v>
      </c>
      <c r="Z151" s="79">
        <f t="shared" si="73"/>
        <v>1</v>
      </c>
      <c r="AA151" s="81">
        <f t="shared" si="74"/>
        <v>11.5</v>
      </c>
      <c r="AB151" s="80">
        <f t="shared" si="75"/>
        <v>11.5</v>
      </c>
      <c r="AC151" s="79">
        <f t="shared" si="76"/>
        <v>1</v>
      </c>
      <c r="AD151" s="82">
        <f>(J151+Q151+V151+AA151)/13</f>
        <v>9.23076923076923</v>
      </c>
      <c r="AE151" s="84">
        <f t="shared" si="78"/>
        <v>10</v>
      </c>
    </row>
    <row r="152" spans="1:31" ht="19.5" thickBot="1">
      <c r="A152" s="247">
        <f t="shared" si="83"/>
        <v>32</v>
      </c>
      <c r="B152" s="248" t="s">
        <v>227</v>
      </c>
      <c r="C152" s="249" t="s">
        <v>228</v>
      </c>
      <c r="D152" s="250">
        <f>'معايير الإيلاغ المالي الدولية'!I136</f>
        <v>11.5</v>
      </c>
      <c r="E152" s="251">
        <f t="shared" si="59"/>
        <v>0</v>
      </c>
      <c r="F152" s="252">
        <f>'تنيم مهنة المحاسبة في الجزائر'!I136</f>
        <v>23</v>
      </c>
      <c r="G152" s="251">
        <f t="shared" si="60"/>
        <v>6</v>
      </c>
      <c r="H152" s="252">
        <f>'مراجعة محاسبية ومالية'!I136</f>
        <v>20</v>
      </c>
      <c r="I152" s="251">
        <f t="shared" si="61"/>
        <v>6</v>
      </c>
      <c r="J152" s="253">
        <f t="shared" si="62"/>
        <v>54.5</v>
      </c>
      <c r="K152" s="253">
        <f t="shared" si="63"/>
        <v>9.083333333333334</v>
      </c>
      <c r="L152" s="251">
        <f t="shared" si="64"/>
        <v>12</v>
      </c>
      <c r="M152" s="252">
        <f>'رقابة داخلية'!I136</f>
        <v>20.5</v>
      </c>
      <c r="N152" s="251">
        <f t="shared" si="80"/>
        <v>5</v>
      </c>
      <c r="O152" s="252">
        <f>'الاتصال والتحرير الإداري'!I136</f>
        <v>29</v>
      </c>
      <c r="P152" s="251">
        <f t="shared" si="65"/>
        <v>4</v>
      </c>
      <c r="Q152" s="254">
        <f t="shared" si="66"/>
        <v>49.5</v>
      </c>
      <c r="R152" s="253">
        <f t="shared" si="67"/>
        <v>12.375</v>
      </c>
      <c r="S152" s="251">
        <f t="shared" si="68"/>
        <v>9</v>
      </c>
      <c r="T152" s="252">
        <f>'إعلام آلي ومحاسبة'!I136</f>
        <v>17</v>
      </c>
      <c r="U152" s="251">
        <f>IF(T152&gt;=20,2,0)</f>
        <v>0</v>
      </c>
      <c r="V152" s="254">
        <f t="shared" si="70"/>
        <v>17</v>
      </c>
      <c r="W152" s="253">
        <f t="shared" si="71"/>
        <v>8.5</v>
      </c>
      <c r="X152" s="251">
        <f t="shared" si="72"/>
        <v>0</v>
      </c>
      <c r="Y152" s="252">
        <f>'لغة أجنبية'!I136</f>
        <v>17.5</v>
      </c>
      <c r="Z152" s="251">
        <f t="shared" si="73"/>
        <v>1</v>
      </c>
      <c r="AA152" s="254">
        <f t="shared" si="74"/>
        <v>17.5</v>
      </c>
      <c r="AB152" s="253">
        <f t="shared" si="75"/>
        <v>17.5</v>
      </c>
      <c r="AC152" s="251">
        <f t="shared" si="76"/>
        <v>1</v>
      </c>
      <c r="AD152" s="255">
        <f>(J152+Q152+V152+AA152)/13</f>
        <v>10.653846153846153</v>
      </c>
      <c r="AE152" s="256">
        <f t="shared" si="78"/>
        <v>30</v>
      </c>
    </row>
    <row r="153" spans="1:31" ht="24.75" customHeight="1">
      <c r="A153" s="182" t="s">
        <v>13</v>
      </c>
      <c r="B153" s="183"/>
      <c r="C153" s="184"/>
      <c r="D153" s="257" t="s">
        <v>233</v>
      </c>
      <c r="E153" s="258"/>
      <c r="F153" s="259" t="s">
        <v>233</v>
      </c>
      <c r="G153" s="259"/>
      <c r="H153" s="259" t="s">
        <v>265</v>
      </c>
      <c r="I153" s="259"/>
      <c r="J153" s="259" t="s">
        <v>34</v>
      </c>
      <c r="K153" s="259"/>
      <c r="L153" s="259"/>
      <c r="M153" s="259" t="s">
        <v>264</v>
      </c>
      <c r="N153" s="259"/>
      <c r="O153" s="260" t="s">
        <v>28</v>
      </c>
      <c r="P153" s="260"/>
      <c r="Q153" s="258"/>
      <c r="R153" s="258"/>
      <c r="S153" s="258"/>
      <c r="T153" s="259" t="s">
        <v>266</v>
      </c>
      <c r="U153" s="258"/>
      <c r="V153" s="261"/>
      <c r="W153" s="261"/>
      <c r="X153" s="261"/>
      <c r="Y153" s="259" t="s">
        <v>235</v>
      </c>
      <c r="Z153" s="258"/>
      <c r="AA153" s="261" t="s">
        <v>14</v>
      </c>
      <c r="AB153" s="261"/>
      <c r="AC153" s="261"/>
      <c r="AD153" s="261"/>
      <c r="AE153" s="262"/>
    </row>
    <row r="154" spans="1:31" ht="12.75" customHeight="1">
      <c r="A154" s="185"/>
      <c r="B154" s="186"/>
      <c r="C154" s="187"/>
      <c r="D154" s="192"/>
      <c r="E154" s="173"/>
      <c r="F154" s="194"/>
      <c r="G154" s="194"/>
      <c r="H154" s="194"/>
      <c r="I154" s="194"/>
      <c r="J154" s="194"/>
      <c r="K154" s="194"/>
      <c r="L154" s="194"/>
      <c r="M154" s="194"/>
      <c r="N154" s="194"/>
      <c r="O154" s="170"/>
      <c r="P154" s="170"/>
      <c r="Q154" s="173"/>
      <c r="R154" s="173"/>
      <c r="S154" s="173"/>
      <c r="T154" s="173"/>
      <c r="U154" s="173"/>
      <c r="V154" s="177"/>
      <c r="W154" s="177"/>
      <c r="X154" s="177"/>
      <c r="Y154" s="173"/>
      <c r="Z154" s="173"/>
      <c r="AA154" s="177"/>
      <c r="AB154" s="177"/>
      <c r="AC154" s="177"/>
      <c r="AD154" s="177"/>
      <c r="AE154" s="180"/>
    </row>
    <row r="155" spans="1:31" ht="33.75" customHeight="1" thickBot="1">
      <c r="A155" s="188"/>
      <c r="B155" s="189"/>
      <c r="C155" s="190"/>
      <c r="D155" s="193"/>
      <c r="E155" s="174"/>
      <c r="F155" s="195"/>
      <c r="G155" s="195"/>
      <c r="H155" s="195"/>
      <c r="I155" s="195"/>
      <c r="J155" s="195"/>
      <c r="K155" s="195"/>
      <c r="L155" s="195"/>
      <c r="M155" s="195"/>
      <c r="N155" s="195"/>
      <c r="O155" s="171"/>
      <c r="P155" s="171"/>
      <c r="Q155" s="174"/>
      <c r="R155" s="174"/>
      <c r="S155" s="174"/>
      <c r="T155" s="174"/>
      <c r="U155" s="174"/>
      <c r="V155" s="178"/>
      <c r="W155" s="178"/>
      <c r="X155" s="178"/>
      <c r="Y155" s="174"/>
      <c r="Z155" s="174"/>
      <c r="AA155" s="178"/>
      <c r="AB155" s="178"/>
      <c r="AC155" s="178"/>
      <c r="AD155" s="178"/>
      <c r="AE155" s="181"/>
    </row>
    <row r="156" ht="163.5" customHeight="1"/>
    <row r="157" ht="150" customHeight="1"/>
    <row r="158" ht="118.5" customHeight="1"/>
    <row r="159" ht="74.25" customHeight="1"/>
    <row r="161" spans="3:5" ht="15.75">
      <c r="C161" s="125" t="s">
        <v>19</v>
      </c>
      <c r="D161" s="125"/>
      <c r="E161" s="61"/>
    </row>
    <row r="162" spans="3:5" ht="15.75">
      <c r="C162" s="21" t="s">
        <v>17</v>
      </c>
      <c r="D162" s="62"/>
      <c r="E162" s="61"/>
    </row>
    <row r="163" spans="3:5" ht="18">
      <c r="C163" s="22" t="s">
        <v>18</v>
      </c>
      <c r="D163" s="63"/>
      <c r="E163" s="63"/>
    </row>
    <row r="164" spans="1:26" ht="23.25" thickBot="1">
      <c r="A164" s="229"/>
      <c r="B164" s="229"/>
      <c r="C164" s="229"/>
      <c r="D164" s="229"/>
      <c r="E164" s="229"/>
      <c r="F164" s="229"/>
      <c r="G164" s="229"/>
      <c r="H164" s="60"/>
      <c r="I164" s="230"/>
      <c r="J164" s="230"/>
      <c r="K164" s="230"/>
      <c r="L164" s="230"/>
      <c r="M164" s="230"/>
      <c r="N164" s="230"/>
      <c r="O164" s="230"/>
      <c r="P164" s="230"/>
      <c r="Q164" s="60"/>
      <c r="R164" s="60"/>
      <c r="S164" s="60"/>
      <c r="T164" s="231"/>
      <c r="U164" s="231"/>
      <c r="V164" s="231"/>
      <c r="W164" s="231"/>
      <c r="X164" s="231"/>
      <c r="Y164" s="231"/>
      <c r="Z164" s="231"/>
    </row>
    <row r="165" spans="1:29" ht="21" thickBot="1">
      <c r="A165" s="15"/>
      <c r="B165" s="15"/>
      <c r="C165" s="215"/>
      <c r="D165" s="215"/>
      <c r="E165" s="215"/>
      <c r="F165" s="215"/>
      <c r="G165" s="215"/>
      <c r="H165" s="57"/>
      <c r="I165" s="57"/>
      <c r="J165" s="57"/>
      <c r="K165" s="57"/>
      <c r="L165" s="216" t="s">
        <v>231</v>
      </c>
      <c r="M165" s="217"/>
      <c r="N165" s="217"/>
      <c r="O165" s="217"/>
      <c r="P165" s="217"/>
      <c r="Q165" s="217"/>
      <c r="R165" s="217"/>
      <c r="S165" s="217"/>
      <c r="T165" s="217"/>
      <c r="U165" s="218"/>
      <c r="V165" s="57"/>
      <c r="W165" s="57"/>
      <c r="X165" s="57"/>
      <c r="Y165" s="57"/>
      <c r="Z165" s="57"/>
      <c r="AA165" s="57"/>
      <c r="AB165" s="57"/>
      <c r="AC165" s="57"/>
    </row>
    <row r="166" spans="1:29" ht="20.25" thickBot="1">
      <c r="A166" s="15"/>
      <c r="B166" s="15"/>
      <c r="C166" s="16"/>
      <c r="D166" s="64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71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</row>
    <row r="167" spans="1:29" ht="21" thickBot="1">
      <c r="A167" s="15"/>
      <c r="B167" s="15"/>
      <c r="C167" s="16"/>
      <c r="D167" s="216" t="s">
        <v>253</v>
      </c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18"/>
      <c r="X167" s="57"/>
      <c r="Y167" s="67"/>
      <c r="Z167" s="68"/>
      <c r="AC167" s="57"/>
    </row>
    <row r="168" spans="1:29" ht="20.25">
      <c r="A168" s="15"/>
      <c r="B168" s="15"/>
      <c r="C168" s="16"/>
      <c r="D168" s="41"/>
      <c r="E168" s="41"/>
      <c r="F168" s="41"/>
      <c r="G168" s="41"/>
      <c r="H168" s="41"/>
      <c r="I168" s="41"/>
      <c r="J168" s="41"/>
      <c r="K168" s="41"/>
      <c r="L168" s="41" t="s">
        <v>273</v>
      </c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57"/>
      <c r="Y168" s="41"/>
      <c r="Z168" s="41"/>
      <c r="AA168" s="41"/>
      <c r="AB168" s="41"/>
      <c r="AC168" s="57"/>
    </row>
    <row r="169" spans="1:29" ht="20.25" thickBot="1">
      <c r="A169" s="15"/>
      <c r="B169" s="15"/>
      <c r="C169" s="16"/>
      <c r="D169" s="64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71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</row>
    <row r="170" spans="1:31" ht="16.5" customHeight="1" thickBot="1">
      <c r="A170" s="219" t="s">
        <v>0</v>
      </c>
      <c r="B170" s="219" t="s">
        <v>62</v>
      </c>
      <c r="C170" s="219" t="s">
        <v>61</v>
      </c>
      <c r="D170" s="222" t="s">
        <v>26</v>
      </c>
      <c r="E170" s="223"/>
      <c r="F170" s="223"/>
      <c r="G170" s="223"/>
      <c r="H170" s="223"/>
      <c r="I170" s="223"/>
      <c r="J170" s="224" t="s">
        <v>8</v>
      </c>
      <c r="K170" s="224" t="s">
        <v>9</v>
      </c>
      <c r="L170" s="227" t="s">
        <v>10</v>
      </c>
      <c r="M170" s="228" t="s">
        <v>27</v>
      </c>
      <c r="N170" s="222"/>
      <c r="O170" s="222"/>
      <c r="P170" s="222"/>
      <c r="Q170" s="200" t="s">
        <v>8</v>
      </c>
      <c r="R170" s="233" t="s">
        <v>11</v>
      </c>
      <c r="S170" s="224" t="s">
        <v>10</v>
      </c>
      <c r="T170" s="196" t="s">
        <v>29</v>
      </c>
      <c r="U170" s="197"/>
      <c r="V170" s="196"/>
      <c r="W170" s="197"/>
      <c r="X170" s="214"/>
      <c r="Y170" s="196" t="s">
        <v>30</v>
      </c>
      <c r="Z170" s="197"/>
      <c r="AA170" s="196"/>
      <c r="AB170" s="197"/>
      <c r="AC170" s="197"/>
      <c r="AD170" s="198" t="s">
        <v>262</v>
      </c>
      <c r="AE170" s="204" t="s">
        <v>263</v>
      </c>
    </row>
    <row r="171" spans="1:31" ht="80.25" customHeight="1" thickBot="1">
      <c r="A171" s="220"/>
      <c r="B171" s="220"/>
      <c r="C171" s="220"/>
      <c r="D171" s="207" t="s">
        <v>254</v>
      </c>
      <c r="E171" s="208"/>
      <c r="F171" s="209" t="s">
        <v>255</v>
      </c>
      <c r="G171" s="209"/>
      <c r="H171" s="209" t="s">
        <v>256</v>
      </c>
      <c r="I171" s="199"/>
      <c r="J171" s="225"/>
      <c r="K171" s="226"/>
      <c r="L171" s="226"/>
      <c r="M171" s="210" t="s">
        <v>257</v>
      </c>
      <c r="N171" s="211"/>
      <c r="O171" s="212" t="s">
        <v>258</v>
      </c>
      <c r="P171" s="213"/>
      <c r="Q171" s="200"/>
      <c r="R171" s="234"/>
      <c r="S171" s="226"/>
      <c r="T171" s="201" t="s">
        <v>259</v>
      </c>
      <c r="U171" s="201"/>
      <c r="V171" s="58" t="s">
        <v>8</v>
      </c>
      <c r="W171" s="200" t="s">
        <v>11</v>
      </c>
      <c r="X171" s="200" t="s">
        <v>10</v>
      </c>
      <c r="Y171" s="201" t="s">
        <v>260</v>
      </c>
      <c r="Z171" s="201"/>
      <c r="AA171" s="58" t="s">
        <v>8</v>
      </c>
      <c r="AB171" s="200" t="s">
        <v>11</v>
      </c>
      <c r="AC171" s="202" t="s">
        <v>10</v>
      </c>
      <c r="AD171" s="199"/>
      <c r="AE171" s="205"/>
    </row>
    <row r="172" spans="1:31" ht="26.25" thickBot="1">
      <c r="A172" s="220"/>
      <c r="B172" s="221"/>
      <c r="C172" s="221"/>
      <c r="D172" s="65">
        <v>6</v>
      </c>
      <c r="E172" s="59" t="s">
        <v>12</v>
      </c>
      <c r="F172" s="59">
        <v>6</v>
      </c>
      <c r="G172" s="59" t="s">
        <v>12</v>
      </c>
      <c r="H172" s="59">
        <v>6</v>
      </c>
      <c r="I172" s="59" t="s">
        <v>12</v>
      </c>
      <c r="J172" s="69">
        <v>18</v>
      </c>
      <c r="K172" s="226"/>
      <c r="L172" s="226"/>
      <c r="M172" s="59">
        <v>5</v>
      </c>
      <c r="N172" s="59" t="s">
        <v>12</v>
      </c>
      <c r="O172" s="59">
        <v>4</v>
      </c>
      <c r="P172" s="59" t="s">
        <v>12</v>
      </c>
      <c r="Q172" s="72">
        <v>9</v>
      </c>
      <c r="R172" s="234"/>
      <c r="S172" s="226"/>
      <c r="T172" s="59">
        <v>2</v>
      </c>
      <c r="U172" s="59" t="s">
        <v>12</v>
      </c>
      <c r="V172" s="59">
        <v>2</v>
      </c>
      <c r="W172" s="201"/>
      <c r="X172" s="201"/>
      <c r="Y172" s="59">
        <v>1</v>
      </c>
      <c r="Z172" s="59" t="s">
        <v>12</v>
      </c>
      <c r="AA172" s="59">
        <v>1</v>
      </c>
      <c r="AB172" s="201"/>
      <c r="AC172" s="203"/>
      <c r="AD172" s="199"/>
      <c r="AE172" s="206"/>
    </row>
    <row r="173" spans="1:31" ht="18.75">
      <c r="A173" s="51">
        <v>1</v>
      </c>
      <c r="B173" s="126" t="s">
        <v>268</v>
      </c>
      <c r="C173" s="148" t="s">
        <v>269</v>
      </c>
      <c r="D173" s="66">
        <f>'معايير الإيلاغ المالي الدولية'!I152</f>
        <v>12.5</v>
      </c>
      <c r="E173" s="28">
        <f>IF(D173&gt;=20,6,0)</f>
        <v>0</v>
      </c>
      <c r="F173" s="46">
        <f>'تنيم مهنة المحاسبة في الجزائر'!I152</f>
        <v>22</v>
      </c>
      <c r="G173" s="28">
        <f>IF(F173&gt;=20,6,0)</f>
        <v>6</v>
      </c>
      <c r="H173" s="46">
        <v>20</v>
      </c>
      <c r="I173" s="28">
        <f>IF(H173&gt;=20,6,0)</f>
        <v>6</v>
      </c>
      <c r="J173" s="70">
        <f>(D173+F173+H173)</f>
        <v>54.5</v>
      </c>
      <c r="K173" s="70">
        <f>(J173/6)</f>
        <v>9.083333333333334</v>
      </c>
      <c r="L173" s="28">
        <f>IF(K173&gt;=10,18,E173+G173+I173)</f>
        <v>12</v>
      </c>
      <c r="M173" s="46">
        <f>'رقابة داخلية'!I152</f>
        <v>21</v>
      </c>
      <c r="N173" s="28">
        <f>IF(M173&gt;=20,5,0)</f>
        <v>5</v>
      </c>
      <c r="O173" s="46">
        <v>25</v>
      </c>
      <c r="P173" s="28">
        <f>IF(O173&gt;=20,4,0)</f>
        <v>4</v>
      </c>
      <c r="Q173" s="73">
        <f>(M173+O173)</f>
        <v>46</v>
      </c>
      <c r="R173" s="70">
        <f>(Q173)/4</f>
        <v>11.5</v>
      </c>
      <c r="S173" s="28">
        <f>IF(R173&gt;=10,9,N173+P173)</f>
        <v>9</v>
      </c>
      <c r="T173" s="46">
        <f>'إعلام آلي ومحاسبة'!I152</f>
        <v>26</v>
      </c>
      <c r="U173" s="28">
        <f>IF(T173&gt;=20,2,0)</f>
        <v>2</v>
      </c>
      <c r="V173" s="73">
        <f>T173</f>
        <v>26</v>
      </c>
      <c r="W173" s="70">
        <f>(V173)/2</f>
        <v>13</v>
      </c>
      <c r="X173" s="28">
        <f>IF(W173&gt;=10,2,U173)</f>
        <v>2</v>
      </c>
      <c r="Y173" s="46">
        <v>12.75</v>
      </c>
      <c r="Z173" s="28">
        <f>IF(Y173&gt;=10,1,0)</f>
        <v>1</v>
      </c>
      <c r="AA173" s="73">
        <f>Y173</f>
        <v>12.75</v>
      </c>
      <c r="AB173" s="70">
        <f>(AA173)/1</f>
        <v>12.75</v>
      </c>
      <c r="AC173" s="28">
        <f>IF(AB173&gt;=10,1,Z173)</f>
        <v>1</v>
      </c>
      <c r="AD173" s="75">
        <f>(J173+Q173+V173+AA173)/13</f>
        <v>10.711538461538462</v>
      </c>
      <c r="AE173" s="76">
        <f>IF(AD173&gt;=10,30,L173+S173+X173+AC173)</f>
        <v>30</v>
      </c>
    </row>
    <row r="174" spans="1:31" s="23" customFormat="1" ht="18.75">
      <c r="A174" s="56">
        <f>A173+1</f>
        <v>2</v>
      </c>
      <c r="B174" s="111" t="s">
        <v>195</v>
      </c>
      <c r="C174" s="122" t="s">
        <v>201</v>
      </c>
      <c r="D174" s="83">
        <f>'معايير الإيلاغ المالي الدولية'!I153</f>
        <v>14.25</v>
      </c>
      <c r="E174" s="79">
        <f>IF(D174&gt;=20,6,0)</f>
        <v>0</v>
      </c>
      <c r="F174" s="78">
        <f>'تنيم مهنة المحاسبة في الجزائر'!I153</f>
        <v>20.5</v>
      </c>
      <c r="G174" s="79">
        <f>IF(F174&gt;=20,6,0)</f>
        <v>6</v>
      </c>
      <c r="H174" s="78">
        <v>20.5</v>
      </c>
      <c r="I174" s="79">
        <f>IF(H174&gt;=20,6,0)</f>
        <v>6</v>
      </c>
      <c r="J174" s="80">
        <f>(D174+F174+H174)</f>
        <v>55.25</v>
      </c>
      <c r="K174" s="80">
        <f>(J174/6)</f>
        <v>9.208333333333334</v>
      </c>
      <c r="L174" s="79">
        <f>IF(K174&gt;=10,18,E174+G174+I174)</f>
        <v>12</v>
      </c>
      <c r="M174" s="78">
        <f>'رقابة داخلية'!I153</f>
        <v>22.5</v>
      </c>
      <c r="N174" s="79">
        <f>IF(M174&gt;=20,5,0)</f>
        <v>5</v>
      </c>
      <c r="O174" s="78">
        <v>28.5</v>
      </c>
      <c r="P174" s="79">
        <f>IF(O174&gt;=20,4,0)</f>
        <v>4</v>
      </c>
      <c r="Q174" s="81">
        <f>(M174+O174)</f>
        <v>51</v>
      </c>
      <c r="R174" s="80">
        <f>(Q174)/4</f>
        <v>12.75</v>
      </c>
      <c r="S174" s="79">
        <f>IF(R174&gt;=10,9,N174+P174)</f>
        <v>9</v>
      </c>
      <c r="T174" s="78">
        <f>'إعلام آلي ومحاسبة'!I153</f>
        <v>17</v>
      </c>
      <c r="U174" s="79">
        <f>IF(T174&gt;=20,2,0)</f>
        <v>0</v>
      </c>
      <c r="V174" s="81">
        <f>T174</f>
        <v>17</v>
      </c>
      <c r="W174" s="80">
        <f>(V174)/2</f>
        <v>8.5</v>
      </c>
      <c r="X174" s="79">
        <f>IF(W174&gt;=10,2,U174)</f>
        <v>0</v>
      </c>
      <c r="Y174" s="78">
        <v>11.75</v>
      </c>
      <c r="Z174" s="79">
        <f>IF(Y174&gt;=10,1,0)</f>
        <v>1</v>
      </c>
      <c r="AA174" s="81">
        <f>Y174</f>
        <v>11.75</v>
      </c>
      <c r="AB174" s="80">
        <f>(AA174)/1</f>
        <v>11.75</v>
      </c>
      <c r="AC174" s="79">
        <f>IF(AB174&gt;=10,1,Z174)</f>
        <v>1</v>
      </c>
      <c r="AD174" s="82">
        <f>(J174+Q174+V174+AA174)/13</f>
        <v>10.384615384615385</v>
      </c>
      <c r="AE174" s="84">
        <f>IF(AD174&gt;=10,30,L174+S174+X174+AC174)</f>
        <v>30</v>
      </c>
    </row>
    <row r="175" spans="1:31" ht="19.5" thickBot="1">
      <c r="A175" s="52">
        <f>A174+1</f>
        <v>3</v>
      </c>
      <c r="B175" s="114" t="s">
        <v>270</v>
      </c>
      <c r="C175" s="123" t="s">
        <v>271</v>
      </c>
      <c r="D175" s="85">
        <f>'معايير الإيلاغ المالي الدولية'!I154</f>
        <v>15.5</v>
      </c>
      <c r="E175" s="77">
        <f>IF(D175&gt;=20,6,0)</f>
        <v>0</v>
      </c>
      <c r="F175" s="86">
        <f>'تنيم مهنة المحاسبة في الجزائر'!I154</f>
        <v>26</v>
      </c>
      <c r="G175" s="77">
        <f>IF(F175&gt;=20,6,0)</f>
        <v>6</v>
      </c>
      <c r="H175" s="86">
        <v>20</v>
      </c>
      <c r="I175" s="77">
        <f>IF(H175&gt;=20,6,0)</f>
        <v>6</v>
      </c>
      <c r="J175" s="87">
        <f>(D175+F175+H175)</f>
        <v>61.5</v>
      </c>
      <c r="K175" s="87">
        <f>(J175/6)</f>
        <v>10.25</v>
      </c>
      <c r="L175" s="77">
        <f>IF(K175&gt;=10,18,E175+G175+I175)</f>
        <v>18</v>
      </c>
      <c r="M175" s="86">
        <f>'رقابة داخلية'!I154</f>
        <v>24.5</v>
      </c>
      <c r="N175" s="77">
        <f>IF(M175&gt;=20,5,0)</f>
        <v>5</v>
      </c>
      <c r="O175" s="86">
        <v>27.5</v>
      </c>
      <c r="P175" s="77">
        <f>IF(O175&gt;=20,4,0)</f>
        <v>4</v>
      </c>
      <c r="Q175" s="88">
        <f>(M175+O175)</f>
        <v>52</v>
      </c>
      <c r="R175" s="87">
        <f>(Q175)/4</f>
        <v>13</v>
      </c>
      <c r="S175" s="77">
        <f>IF(R175&gt;=10,9,N175+P175)</f>
        <v>9</v>
      </c>
      <c r="T175" s="86">
        <f>'إعلام آلي ومحاسبة'!I154</f>
        <v>8</v>
      </c>
      <c r="U175" s="77">
        <f>IF(T175&gt;=20,2,0)</f>
        <v>0</v>
      </c>
      <c r="V175" s="88">
        <f>T175</f>
        <v>8</v>
      </c>
      <c r="W175" s="87">
        <f>(V175)/2</f>
        <v>4</v>
      </c>
      <c r="X175" s="77">
        <f>IF(W175&gt;=10,2,U175)</f>
        <v>0</v>
      </c>
      <c r="Y175" s="86">
        <v>10</v>
      </c>
      <c r="Z175" s="77">
        <f>IF(Y175&gt;=10,1,0)</f>
        <v>1</v>
      </c>
      <c r="AA175" s="88">
        <f>Y175</f>
        <v>10</v>
      </c>
      <c r="AB175" s="87">
        <f>(AA175)/1</f>
        <v>10</v>
      </c>
      <c r="AC175" s="77">
        <f>IF(AB175&gt;=10,1,Z175)</f>
        <v>1</v>
      </c>
      <c r="AD175" s="136">
        <f>(J175+Q175+V175+AA175)/13</f>
        <v>10.115384615384615</v>
      </c>
      <c r="AE175" s="89">
        <f>IF(AD175&gt;=10,30,L175+S175+X175+AC175)</f>
        <v>30</v>
      </c>
    </row>
    <row r="176" spans="1:31" ht="24.75" customHeight="1">
      <c r="A176" s="182" t="s">
        <v>13</v>
      </c>
      <c r="B176" s="183"/>
      <c r="C176" s="184"/>
      <c r="D176" s="191" t="s">
        <v>233</v>
      </c>
      <c r="E176" s="172"/>
      <c r="F176" s="175" t="s">
        <v>233</v>
      </c>
      <c r="G176" s="175"/>
      <c r="H176" s="175" t="s">
        <v>265</v>
      </c>
      <c r="I176" s="175"/>
      <c r="J176" s="175" t="s">
        <v>34</v>
      </c>
      <c r="K176" s="175"/>
      <c r="L176" s="175"/>
      <c r="M176" s="175" t="s">
        <v>264</v>
      </c>
      <c r="N176" s="175"/>
      <c r="O176" s="169" t="s">
        <v>28</v>
      </c>
      <c r="P176" s="169"/>
      <c r="Q176" s="172"/>
      <c r="R176" s="172"/>
      <c r="S176" s="172"/>
      <c r="T176" s="175" t="s">
        <v>266</v>
      </c>
      <c r="U176" s="172"/>
      <c r="V176" s="176"/>
      <c r="W176" s="176"/>
      <c r="X176" s="176"/>
      <c r="Y176" s="175" t="s">
        <v>235</v>
      </c>
      <c r="Z176" s="172"/>
      <c r="AA176" s="176" t="s">
        <v>14</v>
      </c>
      <c r="AB176" s="176"/>
      <c r="AC176" s="176"/>
      <c r="AD176" s="176"/>
      <c r="AE176" s="179"/>
    </row>
    <row r="177" spans="1:31" ht="12.75" customHeight="1">
      <c r="A177" s="185"/>
      <c r="B177" s="186"/>
      <c r="C177" s="187"/>
      <c r="D177" s="192"/>
      <c r="E177" s="173"/>
      <c r="F177" s="194"/>
      <c r="G177" s="194"/>
      <c r="H177" s="194"/>
      <c r="I177" s="194"/>
      <c r="J177" s="194"/>
      <c r="K177" s="194"/>
      <c r="L177" s="194"/>
      <c r="M177" s="194"/>
      <c r="N177" s="194"/>
      <c r="O177" s="170"/>
      <c r="P177" s="170"/>
      <c r="Q177" s="173"/>
      <c r="R177" s="173"/>
      <c r="S177" s="173"/>
      <c r="T177" s="173"/>
      <c r="U177" s="173"/>
      <c r="V177" s="177"/>
      <c r="W177" s="177"/>
      <c r="X177" s="177"/>
      <c r="Y177" s="173"/>
      <c r="Z177" s="173"/>
      <c r="AA177" s="177"/>
      <c r="AB177" s="177"/>
      <c r="AC177" s="177"/>
      <c r="AD177" s="177"/>
      <c r="AE177" s="180"/>
    </row>
    <row r="178" spans="1:31" ht="33.75" customHeight="1" thickBot="1">
      <c r="A178" s="188"/>
      <c r="B178" s="189"/>
      <c r="C178" s="190"/>
      <c r="D178" s="193"/>
      <c r="E178" s="174"/>
      <c r="F178" s="195"/>
      <c r="G178" s="195"/>
      <c r="H178" s="195"/>
      <c r="I178" s="195"/>
      <c r="J178" s="195"/>
      <c r="K178" s="195"/>
      <c r="L178" s="195"/>
      <c r="M178" s="195"/>
      <c r="N178" s="195"/>
      <c r="O178" s="171"/>
      <c r="P178" s="171"/>
      <c r="Q178" s="174"/>
      <c r="R178" s="174"/>
      <c r="S178" s="174"/>
      <c r="T178" s="174"/>
      <c r="U178" s="174"/>
      <c r="V178" s="178"/>
      <c r="W178" s="178"/>
      <c r="X178" s="178"/>
      <c r="Y178" s="174"/>
      <c r="Z178" s="174"/>
      <c r="AA178" s="178"/>
      <c r="AB178" s="178"/>
      <c r="AC178" s="178"/>
      <c r="AD178" s="178"/>
      <c r="AE178" s="181"/>
    </row>
  </sheetData>
  <sheetProtection/>
  <mergeCells count="191">
    <mergeCell ref="W171:W172"/>
    <mergeCell ref="X171:X172"/>
    <mergeCell ref="Y171:Z171"/>
    <mergeCell ref="AB171:AB172"/>
    <mergeCell ref="AC171:AC172"/>
    <mergeCell ref="V170:X170"/>
    <mergeCell ref="Y170:Z170"/>
    <mergeCell ref="AA170:AC170"/>
    <mergeCell ref="AD170:AD172"/>
    <mergeCell ref="AE170:AE172"/>
    <mergeCell ref="D171:E171"/>
    <mergeCell ref="F171:G171"/>
    <mergeCell ref="H171:I171"/>
    <mergeCell ref="M171:N171"/>
    <mergeCell ref="O171:P171"/>
    <mergeCell ref="L170:L172"/>
    <mergeCell ref="M170:P170"/>
    <mergeCell ref="Q170:Q171"/>
    <mergeCell ref="R170:R172"/>
    <mergeCell ref="S170:S172"/>
    <mergeCell ref="T170:U170"/>
    <mergeCell ref="T171:U171"/>
    <mergeCell ref="A170:A172"/>
    <mergeCell ref="B170:B172"/>
    <mergeCell ref="C170:C172"/>
    <mergeCell ref="D170:I170"/>
    <mergeCell ref="J170:J171"/>
    <mergeCell ref="K170:K172"/>
    <mergeCell ref="A164:G164"/>
    <mergeCell ref="I164:P164"/>
    <mergeCell ref="T164:Z164"/>
    <mergeCell ref="C165:G165"/>
    <mergeCell ref="L165:U165"/>
    <mergeCell ref="D167:W167"/>
    <mergeCell ref="D128:AE128"/>
    <mergeCell ref="D121:AE121"/>
    <mergeCell ref="D12:AE12"/>
    <mergeCell ref="Q153:S155"/>
    <mergeCell ref="T153:U155"/>
    <mergeCell ref="V153:X155"/>
    <mergeCell ref="Y153:Z155"/>
    <mergeCell ref="AA153:AE155"/>
    <mergeCell ref="Y119:Z119"/>
    <mergeCell ref="AB119:AB120"/>
    <mergeCell ref="AC119:AC120"/>
    <mergeCell ref="T119:U119"/>
    <mergeCell ref="D148:AE148"/>
    <mergeCell ref="A153:C155"/>
    <mergeCell ref="D153:E155"/>
    <mergeCell ref="F153:G155"/>
    <mergeCell ref="H153:I155"/>
    <mergeCell ref="J153:L155"/>
    <mergeCell ref="M153:N155"/>
    <mergeCell ref="O153:P155"/>
    <mergeCell ref="Y118:Z118"/>
    <mergeCell ref="AA118:AC118"/>
    <mergeCell ref="AD118:AD120"/>
    <mergeCell ref="AE118:AE120"/>
    <mergeCell ref="D119:E119"/>
    <mergeCell ref="F119:G119"/>
    <mergeCell ref="H119:I119"/>
    <mergeCell ref="M119:N119"/>
    <mergeCell ref="O119:P119"/>
    <mergeCell ref="M118:P118"/>
    <mergeCell ref="Q118:Q119"/>
    <mergeCell ref="R118:R120"/>
    <mergeCell ref="S118:S120"/>
    <mergeCell ref="T118:U118"/>
    <mergeCell ref="V118:X118"/>
    <mergeCell ref="W119:W120"/>
    <mergeCell ref="X119:X120"/>
    <mergeCell ref="C113:G113"/>
    <mergeCell ref="L113:U113"/>
    <mergeCell ref="D115:W115"/>
    <mergeCell ref="A118:A120"/>
    <mergeCell ref="B118:B120"/>
    <mergeCell ref="C118:C120"/>
    <mergeCell ref="D118:I118"/>
    <mergeCell ref="J118:J119"/>
    <mergeCell ref="K118:K120"/>
    <mergeCell ref="L118:L120"/>
    <mergeCell ref="B64:B66"/>
    <mergeCell ref="C108:E108"/>
    <mergeCell ref="T108:Z108"/>
    <mergeCell ref="A112:G112"/>
    <mergeCell ref="I112:P112"/>
    <mergeCell ref="T112:Z112"/>
    <mergeCell ref="Q64:Q65"/>
    <mergeCell ref="R64:R66"/>
    <mergeCell ref="S64:S66"/>
    <mergeCell ref="T64:U64"/>
    <mergeCell ref="T54:Z54"/>
    <mergeCell ref="A45:C47"/>
    <mergeCell ref="D45:E47"/>
    <mergeCell ref="F45:G47"/>
    <mergeCell ref="H45:I47"/>
    <mergeCell ref="J45:L47"/>
    <mergeCell ref="Q45:S47"/>
    <mergeCell ref="M45:N47"/>
    <mergeCell ref="O45:P47"/>
    <mergeCell ref="C54:E54"/>
    <mergeCell ref="C1:E1"/>
    <mergeCell ref="Q9:Q10"/>
    <mergeCell ref="R9:R11"/>
    <mergeCell ref="S9:S11"/>
    <mergeCell ref="C5:G5"/>
    <mergeCell ref="L5:U5"/>
    <mergeCell ref="D7:W7"/>
    <mergeCell ref="V9:X9"/>
    <mergeCell ref="T1:Z1"/>
    <mergeCell ref="T10:U10"/>
    <mergeCell ref="T9:U9"/>
    <mergeCell ref="T45:U47"/>
    <mergeCell ref="A9:A11"/>
    <mergeCell ref="C9:C11"/>
    <mergeCell ref="H10:I10"/>
    <mergeCell ref="D9:I9"/>
    <mergeCell ref="J9:J10"/>
    <mergeCell ref="M10:N10"/>
    <mergeCell ref="D10:E10"/>
    <mergeCell ref="B9:B11"/>
    <mergeCell ref="W10:W11"/>
    <mergeCell ref="X10:X11"/>
    <mergeCell ref="AA45:AE47"/>
    <mergeCell ref="K9:K11"/>
    <mergeCell ref="L9:L11"/>
    <mergeCell ref="M9:P9"/>
    <mergeCell ref="Y9:Z9"/>
    <mergeCell ref="AA9:AC9"/>
    <mergeCell ref="Y10:Z10"/>
    <mergeCell ref="O10:P10"/>
    <mergeCell ref="AD9:AD11"/>
    <mergeCell ref="AE9:AE11"/>
    <mergeCell ref="V45:X47"/>
    <mergeCell ref="A58:G58"/>
    <mergeCell ref="I58:P58"/>
    <mergeCell ref="T58:Z58"/>
    <mergeCell ref="AB10:AB11"/>
    <mergeCell ref="AC10:AC11"/>
    <mergeCell ref="Y45:Z47"/>
    <mergeCell ref="F10:G10"/>
    <mergeCell ref="C59:G59"/>
    <mergeCell ref="L59:U59"/>
    <mergeCell ref="D61:W61"/>
    <mergeCell ref="A64:A66"/>
    <mergeCell ref="C64:C66"/>
    <mergeCell ref="D64:I64"/>
    <mergeCell ref="J64:J65"/>
    <mergeCell ref="K64:K66"/>
    <mergeCell ref="L64:L66"/>
    <mergeCell ref="M64:P64"/>
    <mergeCell ref="V64:X64"/>
    <mergeCell ref="Y64:Z64"/>
    <mergeCell ref="T65:U65"/>
    <mergeCell ref="W65:W66"/>
    <mergeCell ref="X65:X66"/>
    <mergeCell ref="Y65:Z65"/>
    <mergeCell ref="AA64:AC64"/>
    <mergeCell ref="AD64:AD66"/>
    <mergeCell ref="AB65:AB66"/>
    <mergeCell ref="AC65:AC66"/>
    <mergeCell ref="AE64:AE66"/>
    <mergeCell ref="D65:E65"/>
    <mergeCell ref="F65:G65"/>
    <mergeCell ref="H65:I65"/>
    <mergeCell ref="M65:N65"/>
    <mergeCell ref="O65:P65"/>
    <mergeCell ref="A100:C102"/>
    <mergeCell ref="D100:E102"/>
    <mergeCell ref="F100:G102"/>
    <mergeCell ref="H100:I102"/>
    <mergeCell ref="J100:L102"/>
    <mergeCell ref="M100:N102"/>
    <mergeCell ref="O100:P102"/>
    <mergeCell ref="Q100:S102"/>
    <mergeCell ref="T100:U102"/>
    <mergeCell ref="V100:X102"/>
    <mergeCell ref="Y100:Z102"/>
    <mergeCell ref="AA100:AE102"/>
    <mergeCell ref="A176:C178"/>
    <mergeCell ref="D176:E178"/>
    <mergeCell ref="F176:G178"/>
    <mergeCell ref="H176:I178"/>
    <mergeCell ref="J176:L178"/>
    <mergeCell ref="M176:N178"/>
    <mergeCell ref="O176:P178"/>
    <mergeCell ref="Q176:S178"/>
    <mergeCell ref="T176:U178"/>
    <mergeCell ref="V176:X178"/>
    <mergeCell ref="Y176:Z178"/>
    <mergeCell ref="AA176:AE178"/>
  </mergeCells>
  <printOptions horizontalCentered="1"/>
  <pageMargins left="0.3937007874015748" right="0.3937007874015748" top="0.7874015748031497" bottom="0.7874015748031497" header="0.7874015748031497" footer="0.787401574803149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BADJI MOKHTAR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RAMDANE</dc:creator>
  <cp:keywords/>
  <dc:description/>
  <cp:lastModifiedBy>f</cp:lastModifiedBy>
  <cp:lastPrinted>2019-07-03T09:38:45Z</cp:lastPrinted>
  <dcterms:created xsi:type="dcterms:W3CDTF">2005-09-20T07:51:42Z</dcterms:created>
  <dcterms:modified xsi:type="dcterms:W3CDTF">2019-07-03T09:39:47Z</dcterms:modified>
  <cp:category/>
  <cp:version/>
  <cp:contentType/>
  <cp:contentStatus/>
</cp:coreProperties>
</file>