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 tabRatio="753" activeTab="7"/>
  </bookViews>
  <sheets>
    <sheet name="محاسبة الشركات" sheetId="6" r:id="rId1"/>
    <sheet name="محاسبة مالية معمقة" sheetId="7" r:id="rId2"/>
    <sheet name="معايير المراجعة الدولية" sheetId="8" r:id="rId3"/>
    <sheet name="نطام الرقابة الداخلي" sheetId="10" r:id="rId4"/>
    <sheet name="معايير المراجعة المحلية" sheetId="9" r:id="rId5"/>
    <sheet name="اللإفلاس والتسوية القضائية" sheetId="4" r:id="rId6"/>
    <sheet name="إنجليزية" sheetId="5" r:id="rId7"/>
    <sheet name="Sem5(AC)" sheetId="11" r:id="rId8"/>
  </sheets>
  <definedNames>
    <definedName name="_xlnm._FilterDatabase" localSheetId="7" hidden="1">'Sem5(AC)'!$AD$1:$AD$39</definedName>
    <definedName name="_xlnm.Print_Area" localSheetId="7">'Sem5(AC)'!$B$1:$AH$112</definedName>
    <definedName name="_xlnm.Print_Area" localSheetId="5">'اللإفلاس والتسوية القضائية'!$A$2:$H$99</definedName>
    <definedName name="_xlnm.Print_Area" localSheetId="6">إنجليزية!$A$2:$H$99</definedName>
    <definedName name="_xlnm.Print_Area" localSheetId="0">'محاسبة الشركات'!$A$1:$I$98</definedName>
    <definedName name="_xlnm.Print_Area" localSheetId="1">'محاسبة مالية معمقة'!$A$1:$I$98</definedName>
    <definedName name="_xlnm.Print_Area" localSheetId="2">'معايير المراجعة الدولية'!$A$1:$I$98</definedName>
    <definedName name="_xlnm.Print_Area" localSheetId="4">'معايير المراجعة المحلية'!$A$1:$H$98</definedName>
    <definedName name="_xlnm.Print_Area" localSheetId="3">'نطام الرقابة الداخلي'!$A$1:$H$98</definedName>
  </definedNames>
  <calcPr calcId="124519"/>
</workbook>
</file>

<file path=xl/calcChain.xml><?xml version="1.0" encoding="utf-8"?>
<calcChain xmlns="http://schemas.openxmlformats.org/spreadsheetml/2006/main">
  <c r="H23" i="8"/>
  <c r="H22"/>
  <c r="H21"/>
  <c r="H20"/>
  <c r="H19"/>
  <c r="H18"/>
  <c r="H17"/>
  <c r="H16"/>
  <c r="H15"/>
  <c r="H14"/>
  <c r="H13"/>
  <c r="H12"/>
  <c r="H11"/>
  <c r="H10"/>
  <c r="H9"/>
  <c r="H8"/>
  <c r="G98" i="10" l="1"/>
  <c r="E98"/>
  <c r="G97"/>
  <c r="E97"/>
  <c r="H97" s="1"/>
  <c r="N109" i="11" s="1"/>
  <c r="G96" i="10"/>
  <c r="E96"/>
  <c r="G95"/>
  <c r="E95"/>
  <c r="G94"/>
  <c r="E94"/>
  <c r="G93"/>
  <c r="E93"/>
  <c r="H93" s="1"/>
  <c r="N105" i="11" s="1"/>
  <c r="G92" i="10"/>
  <c r="E92"/>
  <c r="G91"/>
  <c r="E91"/>
  <c r="G90"/>
  <c r="E90"/>
  <c r="G89"/>
  <c r="E89"/>
  <c r="H89" s="1"/>
  <c r="G88"/>
  <c r="E88"/>
  <c r="G87"/>
  <c r="E87"/>
  <c r="H87" s="1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G68"/>
  <c r="H68" s="1"/>
  <c r="N80" i="11" s="1"/>
  <c r="E68" i="10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G36"/>
  <c r="E36"/>
  <c r="G34"/>
  <c r="E34"/>
  <c r="G33"/>
  <c r="E33"/>
  <c r="G32"/>
  <c r="E32"/>
  <c r="G31"/>
  <c r="E31"/>
  <c r="G30"/>
  <c r="E30"/>
  <c r="G29"/>
  <c r="E29"/>
  <c r="H29" s="1"/>
  <c r="N31" i="11" s="1"/>
  <c r="G28" i="10"/>
  <c r="E28"/>
  <c r="G27"/>
  <c r="E27"/>
  <c r="G26"/>
  <c r="E26"/>
  <c r="H26" s="1"/>
  <c r="N28" i="11" s="1"/>
  <c r="G25" i="10"/>
  <c r="E25"/>
  <c r="G24"/>
  <c r="E24"/>
  <c r="G23"/>
  <c r="E23"/>
  <c r="G22"/>
  <c r="E22"/>
  <c r="G21"/>
  <c r="E21"/>
  <c r="H21" s="1"/>
  <c r="N23" i="11" s="1"/>
  <c r="G20" i="10"/>
  <c r="E20"/>
  <c r="G19"/>
  <c r="E19"/>
  <c r="G18"/>
  <c r="E18"/>
  <c r="G17"/>
  <c r="E17"/>
  <c r="H17" s="1"/>
  <c r="N19" i="11" s="1"/>
  <c r="G16" i="10"/>
  <c r="E16"/>
  <c r="G15"/>
  <c r="E15"/>
  <c r="G14"/>
  <c r="E14"/>
  <c r="G13"/>
  <c r="E13"/>
  <c r="H13" s="1"/>
  <c r="N15" i="11" s="1"/>
  <c r="G12" i="10"/>
  <c r="E12"/>
  <c r="G11"/>
  <c r="E11"/>
  <c r="G10"/>
  <c r="E10"/>
  <c r="G9"/>
  <c r="E9"/>
  <c r="G8"/>
  <c r="E8"/>
  <c r="G7"/>
  <c r="E7"/>
  <c r="G6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G2"/>
  <c r="E2"/>
  <c r="G98" i="9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G68"/>
  <c r="E68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G36"/>
  <c r="E36"/>
  <c r="G34"/>
  <c r="E34"/>
  <c r="G33"/>
  <c r="H33" s="1"/>
  <c r="P35" i="11" s="1"/>
  <c r="Q35" s="1"/>
  <c r="E33" i="9"/>
  <c r="G32"/>
  <c r="E32"/>
  <c r="G31"/>
  <c r="H31" s="1"/>
  <c r="P33" i="11" s="1"/>
  <c r="Q33" s="1"/>
  <c r="E31" i="9"/>
  <c r="G30"/>
  <c r="E30"/>
  <c r="G29"/>
  <c r="E29"/>
  <c r="G28"/>
  <c r="E28"/>
  <c r="G27"/>
  <c r="E27"/>
  <c r="G26"/>
  <c r="E26"/>
  <c r="G25"/>
  <c r="E25"/>
  <c r="G24"/>
  <c r="H24" s="1"/>
  <c r="P26" i="11" s="1"/>
  <c r="Q26" s="1"/>
  <c r="E24" i="9"/>
  <c r="G23"/>
  <c r="E23"/>
  <c r="G22"/>
  <c r="E22"/>
  <c r="G21"/>
  <c r="E21"/>
  <c r="G20"/>
  <c r="H20" s="1"/>
  <c r="P22" i="11" s="1"/>
  <c r="Q22" s="1"/>
  <c r="E20" i="9"/>
  <c r="G19"/>
  <c r="E19"/>
  <c r="G18"/>
  <c r="H18" s="1"/>
  <c r="P20" i="11" s="1"/>
  <c r="Q20" s="1"/>
  <c r="E18" i="9"/>
  <c r="G17"/>
  <c r="E17"/>
  <c r="G16"/>
  <c r="H16" s="1"/>
  <c r="P18" i="11" s="1"/>
  <c r="Q18" s="1"/>
  <c r="E16" i="9"/>
  <c r="G15"/>
  <c r="E15"/>
  <c r="G14"/>
  <c r="H14" s="1"/>
  <c r="P16" i="11" s="1"/>
  <c r="Q16" s="1"/>
  <c r="E14" i="9"/>
  <c r="G13"/>
  <c r="E13"/>
  <c r="G12"/>
  <c r="H12" s="1"/>
  <c r="P14" i="11" s="1"/>
  <c r="Q14" s="1"/>
  <c r="E12" i="9"/>
  <c r="G11"/>
  <c r="E11"/>
  <c r="G10"/>
  <c r="H10" s="1"/>
  <c r="P12" i="11" s="1"/>
  <c r="Q12" s="1"/>
  <c r="E10" i="9"/>
  <c r="G9"/>
  <c r="E9"/>
  <c r="G8"/>
  <c r="H8" s="1"/>
  <c r="P10" i="11" s="1"/>
  <c r="Q10" s="1"/>
  <c r="E8" i="9"/>
  <c r="G7"/>
  <c r="E7"/>
  <c r="G6"/>
  <c r="H6" s="1"/>
  <c r="P8" i="11" s="1"/>
  <c r="Q8" s="1"/>
  <c r="E6" i="9"/>
  <c r="G5"/>
  <c r="E5"/>
  <c r="G4"/>
  <c r="H4" s="1"/>
  <c r="P6" i="11" s="1"/>
  <c r="Q6" s="1"/>
  <c r="E4" i="9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G2"/>
  <c r="E2"/>
  <c r="H98" i="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H68"/>
  <c r="F68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H36"/>
  <c r="F36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F23"/>
  <c r="I23" s="1"/>
  <c r="I25" i="11" s="1"/>
  <c r="J25" s="1"/>
  <c r="F22" i="8"/>
  <c r="I22" s="1"/>
  <c r="I24" i="11" s="1"/>
  <c r="J24" s="1"/>
  <c r="F21" i="8"/>
  <c r="I21" s="1"/>
  <c r="I23" i="11" s="1"/>
  <c r="J23" s="1"/>
  <c r="F20" i="8"/>
  <c r="I20" s="1"/>
  <c r="I22" i="11" s="1"/>
  <c r="J22" s="1"/>
  <c r="F19" i="8"/>
  <c r="I19" s="1"/>
  <c r="I21" i="11" s="1"/>
  <c r="J21" s="1"/>
  <c r="F18" i="8"/>
  <c r="I18" s="1"/>
  <c r="I20" i="11" s="1"/>
  <c r="J20" s="1"/>
  <c r="F17" i="8"/>
  <c r="I17" s="1"/>
  <c r="I19" i="11" s="1"/>
  <c r="J19" s="1"/>
  <c r="F16" i="8"/>
  <c r="I16" s="1"/>
  <c r="I18" i="11" s="1"/>
  <c r="J18" s="1"/>
  <c r="F15" i="8"/>
  <c r="I15" s="1"/>
  <c r="I17" i="11" s="1"/>
  <c r="J17" s="1"/>
  <c r="F14" i="8"/>
  <c r="I14" s="1"/>
  <c r="I16" i="11" s="1"/>
  <c r="J16" s="1"/>
  <c r="F13" i="8"/>
  <c r="I13" s="1"/>
  <c r="I15" i="11" s="1"/>
  <c r="J15" s="1"/>
  <c r="F12" i="8"/>
  <c r="I12" s="1"/>
  <c r="I14" i="11" s="1"/>
  <c r="J14" s="1"/>
  <c r="F11" i="8"/>
  <c r="I11" s="1"/>
  <c r="I13" i="11" s="1"/>
  <c r="J13" s="1"/>
  <c r="F10" i="8"/>
  <c r="I10" s="1"/>
  <c r="I12" i="11" s="1"/>
  <c r="J12" s="1"/>
  <c r="F9" i="8"/>
  <c r="I9" s="1"/>
  <c r="I11" i="11" s="1"/>
  <c r="J11" s="1"/>
  <c r="F8" i="8"/>
  <c r="I8" s="1"/>
  <c r="I10" i="11" s="1"/>
  <c r="J10" s="1"/>
  <c r="H7" i="8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H2"/>
  <c r="F2"/>
  <c r="H98" i="7"/>
  <c r="I98" s="1"/>
  <c r="G110" i="11" s="1"/>
  <c r="F98" i="7"/>
  <c r="H97"/>
  <c r="F97"/>
  <c r="H96"/>
  <c r="F96"/>
  <c r="H95"/>
  <c r="F95"/>
  <c r="H94"/>
  <c r="F94"/>
  <c r="H93"/>
  <c r="F93"/>
  <c r="H92"/>
  <c r="F92"/>
  <c r="H91"/>
  <c r="F91"/>
  <c r="H90"/>
  <c r="G102" i="11" s="1"/>
  <c r="F90" i="7"/>
  <c r="H89"/>
  <c r="I89" s="1"/>
  <c r="F89"/>
  <c r="H88"/>
  <c r="I88" s="1"/>
  <c r="G100" i="11" s="1"/>
  <c r="F88" i="7"/>
  <c r="H87"/>
  <c r="I87" s="1"/>
  <c r="G99" i="11" s="1"/>
  <c r="H99" s="1"/>
  <c r="F87" i="7"/>
  <c r="H86"/>
  <c r="F86"/>
  <c r="H85"/>
  <c r="F85"/>
  <c r="H84"/>
  <c r="I84" s="1"/>
  <c r="G96" i="11" s="1"/>
  <c r="F84" i="7"/>
  <c r="H83"/>
  <c r="F83"/>
  <c r="H82"/>
  <c r="I82" s="1"/>
  <c r="G94" i="11" s="1"/>
  <c r="F82" i="7"/>
  <c r="H81"/>
  <c r="F81"/>
  <c r="H80"/>
  <c r="F80"/>
  <c r="H79"/>
  <c r="F79"/>
  <c r="H78"/>
  <c r="I78" s="1"/>
  <c r="F78"/>
  <c r="H77"/>
  <c r="I77" s="1"/>
  <c r="G89" i="11" s="1"/>
  <c r="F77" i="7"/>
  <c r="H76"/>
  <c r="F76"/>
  <c r="H75"/>
  <c r="I75" s="1"/>
  <c r="F75"/>
  <c r="H74"/>
  <c r="F74"/>
  <c r="H73"/>
  <c r="I73" s="1"/>
  <c r="G85" i="11" s="1"/>
  <c r="F73" i="7"/>
  <c r="H72"/>
  <c r="F72"/>
  <c r="H71"/>
  <c r="I71" s="1"/>
  <c r="G83" i="11" s="1"/>
  <c r="F71" i="7"/>
  <c r="H70"/>
  <c r="I70" s="1"/>
  <c r="G82" i="11" s="1"/>
  <c r="F70" i="7"/>
  <c r="H69"/>
  <c r="F69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H68"/>
  <c r="F68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H36"/>
  <c r="F36"/>
  <c r="H34"/>
  <c r="F34"/>
  <c r="H33"/>
  <c r="I33" s="1"/>
  <c r="G35" i="11" s="1"/>
  <c r="F33" i="7"/>
  <c r="H32"/>
  <c r="F32"/>
  <c r="H31"/>
  <c r="I31" s="1"/>
  <c r="G33" i="11" s="1"/>
  <c r="F31" i="7"/>
  <c r="H30"/>
  <c r="F30"/>
  <c r="H29"/>
  <c r="I29" s="1"/>
  <c r="G31" i="11" s="1"/>
  <c r="F29" i="7"/>
  <c r="H28"/>
  <c r="I28" s="1"/>
  <c r="G30" i="11" s="1"/>
  <c r="F28" i="7"/>
  <c r="H27"/>
  <c r="I27" s="1"/>
  <c r="G29" i="11" s="1"/>
  <c r="F27" i="7"/>
  <c r="H26"/>
  <c r="I26" s="1"/>
  <c r="G28" i="11" s="1"/>
  <c r="F26" i="7"/>
  <c r="H25"/>
  <c r="I25" s="1"/>
  <c r="G27" i="11" s="1"/>
  <c r="F25" i="7"/>
  <c r="H24"/>
  <c r="F24"/>
  <c r="H23"/>
  <c r="F23"/>
  <c r="H22"/>
  <c r="I22" s="1"/>
  <c r="G24" i="11" s="1"/>
  <c r="F22" i="7"/>
  <c r="H21"/>
  <c r="I21" s="1"/>
  <c r="G23" i="11" s="1"/>
  <c r="F21" i="7"/>
  <c r="H20"/>
  <c r="I20" s="1"/>
  <c r="G22" i="11" s="1"/>
  <c r="F20" i="7"/>
  <c r="H19"/>
  <c r="I19" s="1"/>
  <c r="G21" i="11" s="1"/>
  <c r="F19" i="7"/>
  <c r="H18"/>
  <c r="F18"/>
  <c r="H17"/>
  <c r="I17" s="1"/>
  <c r="G19" i="11" s="1"/>
  <c r="F17" i="7"/>
  <c r="H16"/>
  <c r="I16" s="1"/>
  <c r="G18" i="11" s="1"/>
  <c r="F16" i="7"/>
  <c r="H15"/>
  <c r="I15" s="1"/>
  <c r="G17" i="11" s="1"/>
  <c r="F15" i="7"/>
  <c r="H14"/>
  <c r="I14" s="1"/>
  <c r="G16" i="11" s="1"/>
  <c r="F14" i="7"/>
  <c r="H13"/>
  <c r="I13" s="1"/>
  <c r="G15" i="11" s="1"/>
  <c r="F13" i="7"/>
  <c r="H12"/>
  <c r="F12"/>
  <c r="H11"/>
  <c r="F11"/>
  <c r="H10"/>
  <c r="F10"/>
  <c r="H9"/>
  <c r="I9" s="1"/>
  <c r="G11" i="11" s="1"/>
  <c r="F9" i="7"/>
  <c r="H8"/>
  <c r="F8"/>
  <c r="H7"/>
  <c r="I7" s="1"/>
  <c r="G9" i="11" s="1"/>
  <c r="F7" i="7"/>
  <c r="H6"/>
  <c r="I6" s="1"/>
  <c r="G8" i="11" s="1"/>
  <c r="F6" i="7"/>
  <c r="H5"/>
  <c r="I5" s="1"/>
  <c r="G7" i="11" s="1"/>
  <c r="F5" i="7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H2"/>
  <c r="F2"/>
  <c r="H98" i="6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H68"/>
  <c r="F68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H36"/>
  <c r="F36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H2"/>
  <c r="F2"/>
  <c r="G99" i="5"/>
  <c r="H99" s="1"/>
  <c r="Z110" i="11" s="1"/>
  <c r="E99" i="5"/>
  <c r="G98"/>
  <c r="H98" s="1"/>
  <c r="Z109" i="11" s="1"/>
  <c r="E98" i="5"/>
  <c r="G97"/>
  <c r="E97"/>
  <c r="G96"/>
  <c r="H96" s="1"/>
  <c r="Z107" i="11" s="1"/>
  <c r="E96" i="5"/>
  <c r="E95"/>
  <c r="H95" s="1"/>
  <c r="Z106" i="11" s="1"/>
  <c r="E94" i="5"/>
  <c r="H94" s="1"/>
  <c r="Z105" i="11" s="1"/>
  <c r="E93" i="5"/>
  <c r="H93" s="1"/>
  <c r="Z104" i="11" s="1"/>
  <c r="E92" i="5"/>
  <c r="H92" s="1"/>
  <c r="Z103" i="11" s="1"/>
  <c r="E91" i="5"/>
  <c r="Z102" i="11" s="1"/>
  <c r="E90" i="5"/>
  <c r="H90" s="1"/>
  <c r="H89"/>
  <c r="Z100" i="11" s="1"/>
  <c r="E89" i="5"/>
  <c r="H88"/>
  <c r="Z99" i="11" s="1"/>
  <c r="E88" i="5"/>
  <c r="G87"/>
  <c r="H87" s="1"/>
  <c r="Z98" i="11" s="1"/>
  <c r="E87" i="5"/>
  <c r="E86"/>
  <c r="H86" s="1"/>
  <c r="Z97" i="11" s="1"/>
  <c r="E85" i="5"/>
  <c r="H85" s="1"/>
  <c r="Z96" i="11" s="1"/>
  <c r="E84" i="5"/>
  <c r="H84" s="1"/>
  <c r="Z95" i="11" s="1"/>
  <c r="E83" i="5"/>
  <c r="H83" s="1"/>
  <c r="Z94" i="11" s="1"/>
  <c r="G82" i="5"/>
  <c r="E82"/>
  <c r="G81"/>
  <c r="E81"/>
  <c r="G80"/>
  <c r="H80" s="1"/>
  <c r="Z91" i="11" s="1"/>
  <c r="E80" i="5"/>
  <c r="G79"/>
  <c r="E79"/>
  <c r="G78"/>
  <c r="H78" s="1"/>
  <c r="Z89" i="11" s="1"/>
  <c r="E78" i="5"/>
  <c r="G77"/>
  <c r="H77" s="1"/>
  <c r="Z88" i="11" s="1"/>
  <c r="E77" i="5"/>
  <c r="G76"/>
  <c r="H76" s="1"/>
  <c r="E76"/>
  <c r="G75"/>
  <c r="H75" s="1"/>
  <c r="Z86" i="11" s="1"/>
  <c r="E75" i="5"/>
  <c r="G74"/>
  <c r="H74" s="1"/>
  <c r="Z85" i="11" s="1"/>
  <c r="E74" i="5"/>
  <c r="G73"/>
  <c r="H73" s="1"/>
  <c r="Z84" i="11" s="1"/>
  <c r="E73" i="5"/>
  <c r="G72"/>
  <c r="H72" s="1"/>
  <c r="Z83" i="11" s="1"/>
  <c r="E72" i="5"/>
  <c r="G71"/>
  <c r="H71" s="1"/>
  <c r="Z82" i="11" s="1"/>
  <c r="E71" i="5"/>
  <c r="G70"/>
  <c r="H70" s="1"/>
  <c r="Z81" i="11" s="1"/>
  <c r="E70" i="5"/>
  <c r="A70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G69"/>
  <c r="E69"/>
  <c r="G67"/>
  <c r="E67"/>
  <c r="G66"/>
  <c r="E66"/>
  <c r="G65"/>
  <c r="E65"/>
  <c r="G64"/>
  <c r="E64"/>
  <c r="E63"/>
  <c r="H63" s="1"/>
  <c r="Z69" i="11" s="1"/>
  <c r="E62" i="5"/>
  <c r="H62" s="1"/>
  <c r="Z68" i="11" s="1"/>
  <c r="E61" i="5"/>
  <c r="H61" s="1"/>
  <c r="Z67" i="11" s="1"/>
  <c r="E60" i="5"/>
  <c r="H60" s="1"/>
  <c r="Z66" i="11" s="1"/>
  <c r="E59" i="5"/>
  <c r="H59" s="1"/>
  <c r="Z65" i="11" s="1"/>
  <c r="E58" i="5"/>
  <c r="H58" s="1"/>
  <c r="Z64" i="11" s="1"/>
  <c r="E57" i="5"/>
  <c r="H57" s="1"/>
  <c r="Z63" i="11" s="1"/>
  <c r="E56" i="5"/>
  <c r="H56" s="1"/>
  <c r="Z62" i="11" s="1"/>
  <c r="G55" i="5"/>
  <c r="E55"/>
  <c r="E54"/>
  <c r="H54" s="1"/>
  <c r="Z60" i="11" s="1"/>
  <c r="E53" i="5"/>
  <c r="H53" s="1"/>
  <c r="Z59" i="11" s="1"/>
  <c r="E52" i="5"/>
  <c r="H52" s="1"/>
  <c r="Z58" i="11" s="1"/>
  <c r="E51" i="5"/>
  <c r="H51" s="1"/>
  <c r="Z57" i="11" s="1"/>
  <c r="G50" i="5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G37"/>
  <c r="E37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E25"/>
  <c r="H25" s="1"/>
  <c r="Z26" i="11" s="1"/>
  <c r="E24" i="5"/>
  <c r="H24" s="1"/>
  <c r="Z25" i="11" s="1"/>
  <c r="E23" i="5"/>
  <c r="H23" s="1"/>
  <c r="Z24" i="11" s="1"/>
  <c r="E22" i="5"/>
  <c r="H22" s="1"/>
  <c r="Z23" i="11" s="1"/>
  <c r="E21" i="5"/>
  <c r="H21" s="1"/>
  <c r="Z22" i="11" s="1"/>
  <c r="E20" i="5"/>
  <c r="H20" s="1"/>
  <c r="Z21" i="11" s="1"/>
  <c r="E19" i="5"/>
  <c r="H19" s="1"/>
  <c r="Z20" i="11" s="1"/>
  <c r="E18" i="5"/>
  <c r="H18" s="1"/>
  <c r="Z19" i="11" s="1"/>
  <c r="E17" i="5"/>
  <c r="H17" s="1"/>
  <c r="Z18" i="11" s="1"/>
  <c r="E16" i="5"/>
  <c r="H16" s="1"/>
  <c r="Z17" i="11" s="1"/>
  <c r="E15" i="5"/>
  <c r="H15" s="1"/>
  <c r="Z16" i="11" s="1"/>
  <c r="E14" i="5"/>
  <c r="H14" s="1"/>
  <c r="Z15" i="11" s="1"/>
  <c r="G13" i="5"/>
  <c r="E13"/>
  <c r="E12"/>
  <c r="H12" s="1"/>
  <c r="Z13" i="11" s="1"/>
  <c r="E11" i="5"/>
  <c r="H11" s="1"/>
  <c r="Z12" i="11" s="1"/>
  <c r="E10" i="5"/>
  <c r="H10" s="1"/>
  <c r="Z11" i="11" s="1"/>
  <c r="E9" i="5"/>
  <c r="H9" s="1"/>
  <c r="Z10" i="11" s="1"/>
  <c r="E8" i="5"/>
  <c r="H8" s="1"/>
  <c r="Z9" i="11" s="1"/>
  <c r="G7" i="5"/>
  <c r="E7"/>
  <c r="G6"/>
  <c r="E6"/>
  <c r="H6" s="1"/>
  <c r="Z7" i="11" s="1"/>
  <c r="G5" i="5"/>
  <c r="E5"/>
  <c r="G4"/>
  <c r="E4"/>
  <c r="H4" s="1"/>
  <c r="Z5" i="11" s="1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G3"/>
  <c r="E3"/>
  <c r="G99" i="4"/>
  <c r="E99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A70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G69"/>
  <c r="E69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G37"/>
  <c r="E37"/>
  <c r="G35"/>
  <c r="E35"/>
  <c r="G34"/>
  <c r="E34"/>
  <c r="E33"/>
  <c r="H33" s="1"/>
  <c r="U34" i="11" s="1"/>
  <c r="E32" i="4"/>
  <c r="H32" s="1"/>
  <c r="U33" i="11" s="1"/>
  <c r="E31" i="4"/>
  <c r="H31" s="1"/>
  <c r="U32" i="11" s="1"/>
  <c r="E30" i="4"/>
  <c r="H30" s="1"/>
  <c r="U31" i="11" s="1"/>
  <c r="E29" i="4"/>
  <c r="H29" s="1"/>
  <c r="U30" i="11" s="1"/>
  <c r="E28" i="4"/>
  <c r="H28" s="1"/>
  <c r="U29" i="11" s="1"/>
  <c r="E27" i="4"/>
  <c r="H27" s="1"/>
  <c r="U28" i="11" s="1"/>
  <c r="E26" i="4"/>
  <c r="H26" s="1"/>
  <c r="U27" i="11" s="1"/>
  <c r="G25" i="4"/>
  <c r="E25"/>
  <c r="G24"/>
  <c r="E24"/>
  <c r="E23"/>
  <c r="H23" s="1"/>
  <c r="U24" i="11" s="1"/>
  <c r="E22" i="4"/>
  <c r="H22" s="1"/>
  <c r="U23" i="11" s="1"/>
  <c r="E21" i="4"/>
  <c r="H21" s="1"/>
  <c r="U22" i="11" s="1"/>
  <c r="E20" i="4"/>
  <c r="H20" s="1"/>
  <c r="U21" i="11" s="1"/>
  <c r="E19" i="4"/>
  <c r="H19" s="1"/>
  <c r="U20" i="11" s="1"/>
  <c r="E18" i="4"/>
  <c r="H18" s="1"/>
  <c r="U19" i="11" s="1"/>
  <c r="G17" i="4"/>
  <c r="E17"/>
  <c r="G16"/>
  <c r="E16"/>
  <c r="G15"/>
  <c r="E15"/>
  <c r="G14"/>
  <c r="E14"/>
  <c r="G13"/>
  <c r="E13"/>
  <c r="G12"/>
  <c r="E12"/>
  <c r="E11"/>
  <c r="H11" s="1"/>
  <c r="U12" i="11" s="1"/>
  <c r="G10" i="4"/>
  <c r="E10"/>
  <c r="G9"/>
  <c r="E9"/>
  <c r="G8"/>
  <c r="E8"/>
  <c r="G7"/>
  <c r="E7"/>
  <c r="G6"/>
  <c r="E6"/>
  <c r="G5"/>
  <c r="E5"/>
  <c r="G4"/>
  <c r="E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G3"/>
  <c r="E3"/>
  <c r="H9" i="10" l="1"/>
  <c r="N11" i="11" s="1"/>
  <c r="H30" i="5"/>
  <c r="Z31" i="11" s="1"/>
  <c r="AA31" s="1"/>
  <c r="H32" i="5"/>
  <c r="Z33" i="11" s="1"/>
  <c r="H34" i="5"/>
  <c r="Z35" i="11" s="1"/>
  <c r="AB35" s="1"/>
  <c r="AC35" s="1"/>
  <c r="H66" i="5"/>
  <c r="H55"/>
  <c r="Z61" i="11" s="1"/>
  <c r="AB61" s="1"/>
  <c r="AC61" s="1"/>
  <c r="H3" i="5"/>
  <c r="Z4" i="11" s="1"/>
  <c r="H27" i="5"/>
  <c r="Z28" i="11" s="1"/>
  <c r="AB28" s="1"/>
  <c r="AC28" s="1"/>
  <c r="H29" i="5"/>
  <c r="Z30" i="11" s="1"/>
  <c r="AB30" s="1"/>
  <c r="AC30" s="1"/>
  <c r="H31" i="5"/>
  <c r="Z32" i="11" s="1"/>
  <c r="AA32" s="1"/>
  <c r="H33" i="5"/>
  <c r="Z34" i="11" s="1"/>
  <c r="H35" i="5"/>
  <c r="Z36" i="11" s="1"/>
  <c r="AA36" s="1"/>
  <c r="H65" i="5"/>
  <c r="Z71" i="11" s="1"/>
  <c r="AA71" s="1"/>
  <c r="H67" i="5"/>
  <c r="Z73" i="11" s="1"/>
  <c r="AB73" s="1"/>
  <c r="AC73" s="1"/>
  <c r="AB103"/>
  <c r="AC103" s="1"/>
  <c r="AD103" s="1"/>
  <c r="AA103"/>
  <c r="H7" i="5"/>
  <c r="Z8" i="11" s="1"/>
  <c r="AB8" s="1"/>
  <c r="AC8" s="1"/>
  <c r="H13" i="5"/>
  <c r="Z14" i="11" s="1"/>
  <c r="AB14" s="1"/>
  <c r="AC14" s="1"/>
  <c r="H37" i="5"/>
  <c r="Z43" i="11" s="1"/>
  <c r="AB43" s="1"/>
  <c r="AC43" s="1"/>
  <c r="H64" i="5"/>
  <c r="Z70" i="11" s="1"/>
  <c r="AB70" s="1"/>
  <c r="AC70" s="1"/>
  <c r="Z72"/>
  <c r="AB72" s="1"/>
  <c r="AC72" s="1"/>
  <c r="H35" i="4"/>
  <c r="U36" i="11" s="1"/>
  <c r="H6" i="4"/>
  <c r="U7" i="11" s="1"/>
  <c r="W7" s="1"/>
  <c r="H8" i="4"/>
  <c r="U9" i="11" s="1"/>
  <c r="W9" s="1"/>
  <c r="H4" i="4"/>
  <c r="U5" i="11" s="1"/>
  <c r="V5" s="1"/>
  <c r="H70" i="4"/>
  <c r="U81" i="11" s="1"/>
  <c r="V81" s="1"/>
  <c r="H72" i="4"/>
  <c r="U83" i="11" s="1"/>
  <c r="V83" s="1"/>
  <c r="H3" i="4"/>
  <c r="U4" i="11" s="1"/>
  <c r="W4" s="1"/>
  <c r="H34" i="9"/>
  <c r="P36" i="11" s="1"/>
  <c r="Q36" s="1"/>
  <c r="H21" i="9"/>
  <c r="P23" i="11" s="1"/>
  <c r="Q23" s="1"/>
  <c r="H25" i="9"/>
  <c r="P27" i="11" s="1"/>
  <c r="Q27" s="1"/>
  <c r="H29" i="9"/>
  <c r="P31" i="11" s="1"/>
  <c r="Q31" s="1"/>
  <c r="H68" i="9"/>
  <c r="P80" i="11" s="1"/>
  <c r="Q80" s="1"/>
  <c r="H22" i="9"/>
  <c r="P24" i="11" s="1"/>
  <c r="Q24" s="1"/>
  <c r="H26" i="9"/>
  <c r="P28" i="11" s="1"/>
  <c r="Q28" s="1"/>
  <c r="H30" i="9"/>
  <c r="P32" i="11" s="1"/>
  <c r="Q32" s="1"/>
  <c r="H38" i="9"/>
  <c r="P45" i="11" s="1"/>
  <c r="Q45" s="1"/>
  <c r="H40" i="9"/>
  <c r="P47" i="11" s="1"/>
  <c r="Q47" s="1"/>
  <c r="H42" i="9"/>
  <c r="P49" i="11" s="1"/>
  <c r="Q49" s="1"/>
  <c r="H44" i="9"/>
  <c r="P51" i="11" s="1"/>
  <c r="Q51" s="1"/>
  <c r="H46" i="9"/>
  <c r="P53" i="11" s="1"/>
  <c r="Q53" s="1"/>
  <c r="H48" i="9"/>
  <c r="P55" i="11" s="1"/>
  <c r="Q55" s="1"/>
  <c r="H50" i="9"/>
  <c r="P57" i="11" s="1"/>
  <c r="Q57" s="1"/>
  <c r="H52" i="9"/>
  <c r="P59" i="11" s="1"/>
  <c r="Q59" s="1"/>
  <c r="H54" i="9"/>
  <c r="P61" i="11" s="1"/>
  <c r="Q61" s="1"/>
  <c r="H56" i="9"/>
  <c r="P63" i="11" s="1"/>
  <c r="Q63" s="1"/>
  <c r="H58" i="9"/>
  <c r="P65" i="11" s="1"/>
  <c r="Q65" s="1"/>
  <c r="H60" i="9"/>
  <c r="P67" i="11" s="1"/>
  <c r="Q67" s="1"/>
  <c r="H62" i="9"/>
  <c r="P69" i="11" s="1"/>
  <c r="Q69" s="1"/>
  <c r="H64" i="9"/>
  <c r="P71" i="11" s="1"/>
  <c r="Q71" s="1"/>
  <c r="H66" i="9"/>
  <c r="P73" i="11" s="1"/>
  <c r="Q73" s="1"/>
  <c r="H6" i="10"/>
  <c r="N8" i="11" s="1"/>
  <c r="R8" s="1"/>
  <c r="S8" s="1"/>
  <c r="H31" i="10"/>
  <c r="N33" i="11" s="1"/>
  <c r="R33" s="1"/>
  <c r="S33" s="1"/>
  <c r="H10" i="10"/>
  <c r="N12" i="11" s="1"/>
  <c r="O12" s="1"/>
  <c r="H32" i="10"/>
  <c r="N34" i="11" s="1"/>
  <c r="H34" i="10"/>
  <c r="N36" i="11" s="1"/>
  <c r="R36" s="1"/>
  <c r="S36" s="1"/>
  <c r="H69" i="10"/>
  <c r="N81" i="11" s="1"/>
  <c r="O81" s="1"/>
  <c r="H3" i="10"/>
  <c r="N5" i="11" s="1"/>
  <c r="H7" i="10"/>
  <c r="N9" i="11" s="1"/>
  <c r="O9" s="1"/>
  <c r="H12" i="10"/>
  <c r="N14" i="11" s="1"/>
  <c r="R14" s="1"/>
  <c r="S14" s="1"/>
  <c r="H22" i="10"/>
  <c r="N24" i="11" s="1"/>
  <c r="H71" i="10"/>
  <c r="N83" i="11" s="1"/>
  <c r="O83" s="1"/>
  <c r="H81" i="10"/>
  <c r="N93" i="11" s="1"/>
  <c r="O93" s="1"/>
  <c r="H85" i="10"/>
  <c r="N97" i="11" s="1"/>
  <c r="O97" s="1"/>
  <c r="H27" i="10"/>
  <c r="N29" i="11" s="1"/>
  <c r="N102"/>
  <c r="H92" i="10"/>
  <c r="N104" i="11" s="1"/>
  <c r="H94" i="10"/>
  <c r="N106" i="11" s="1"/>
  <c r="O106" s="1"/>
  <c r="H96" i="10"/>
  <c r="N108" i="11" s="1"/>
  <c r="H5" i="10"/>
  <c r="N7" i="11" s="1"/>
  <c r="H14" i="10"/>
  <c r="N16" i="11" s="1"/>
  <c r="O16" s="1"/>
  <c r="H18" i="10"/>
  <c r="N20" i="11" s="1"/>
  <c r="R20" s="1"/>
  <c r="S20" s="1"/>
  <c r="H25" i="10"/>
  <c r="N27" i="11" s="1"/>
  <c r="H74" i="10"/>
  <c r="N86" i="11" s="1"/>
  <c r="H78" i="10"/>
  <c r="H80"/>
  <c r="N92" i="11" s="1"/>
  <c r="H4" i="10"/>
  <c r="N6" i="11" s="1"/>
  <c r="O6" s="1"/>
  <c r="H8" i="10"/>
  <c r="N10" i="11" s="1"/>
  <c r="H11" i="10"/>
  <c r="N13" i="11" s="1"/>
  <c r="O13" s="1"/>
  <c r="H28" i="10"/>
  <c r="N30" i="11" s="1"/>
  <c r="O30" s="1"/>
  <c r="H30" i="10"/>
  <c r="N32" i="11" s="1"/>
  <c r="O32" s="1"/>
  <c r="H36" i="10"/>
  <c r="N43" i="11" s="1"/>
  <c r="O43" s="1"/>
  <c r="H83" i="10"/>
  <c r="N95" i="11" s="1"/>
  <c r="H33" i="10"/>
  <c r="N35" i="11" s="1"/>
  <c r="R35" s="1"/>
  <c r="S35" s="1"/>
  <c r="H73" i="10"/>
  <c r="N85" i="11" s="1"/>
  <c r="O85" s="1"/>
  <c r="H77" i="10"/>
  <c r="N89" i="11" s="1"/>
  <c r="I24" i="8"/>
  <c r="I26" i="11" s="1"/>
  <c r="J26" s="1"/>
  <c r="I26" i="8"/>
  <c r="I28" i="11" s="1"/>
  <c r="J28" s="1"/>
  <c r="I32" i="8"/>
  <c r="I34" i="11" s="1"/>
  <c r="J34" s="1"/>
  <c r="I34" i="8"/>
  <c r="I36" i="11" s="1"/>
  <c r="J36" s="1"/>
  <c r="I75" i="8"/>
  <c r="I87" i="11" s="1"/>
  <c r="J87" s="1"/>
  <c r="I79" i="8"/>
  <c r="I91" i="11" s="1"/>
  <c r="J91" s="1"/>
  <c r="I29" i="8"/>
  <c r="I31" i="11" s="1"/>
  <c r="J31" s="1"/>
  <c r="I4" i="8"/>
  <c r="I6" i="11" s="1"/>
  <c r="J6" s="1"/>
  <c r="I6" i="8"/>
  <c r="I8" i="11" s="1"/>
  <c r="J8" s="1"/>
  <c r="I2" i="8"/>
  <c r="I4" i="11" s="1"/>
  <c r="J4" s="1"/>
  <c r="I36" i="8"/>
  <c r="I43" i="11" s="1"/>
  <c r="J43" s="1"/>
  <c r="I31" i="8"/>
  <c r="I33" i="11" s="1"/>
  <c r="J33" s="1"/>
  <c r="I57" i="8"/>
  <c r="I64" i="11" s="1"/>
  <c r="J64" s="1"/>
  <c r="I65" i="8"/>
  <c r="G105" i="11"/>
  <c r="I97" i="7"/>
  <c r="G109" i="11" s="1"/>
  <c r="I71" i="6"/>
  <c r="E83" i="11" s="1"/>
  <c r="F83" s="1"/>
  <c r="I73" i="6"/>
  <c r="E85" i="11" s="1"/>
  <c r="F85" s="1"/>
  <c r="I75" i="6"/>
  <c r="I77"/>
  <c r="E89" i="11" s="1"/>
  <c r="F89" s="1"/>
  <c r="I83" i="6"/>
  <c r="E95" i="11" s="1"/>
  <c r="F95" s="1"/>
  <c r="I85" i="6"/>
  <c r="E97" i="11" s="1"/>
  <c r="F97" s="1"/>
  <c r="I87" i="6"/>
  <c r="E99" i="11" s="1"/>
  <c r="I2" i="6"/>
  <c r="E4" i="11" s="1"/>
  <c r="F4" s="1"/>
  <c r="E105"/>
  <c r="F105" s="1"/>
  <c r="I97" i="6"/>
  <c r="E109" i="11" s="1"/>
  <c r="F109" s="1"/>
  <c r="I82" i="6"/>
  <c r="E94" i="11" s="1"/>
  <c r="F94" s="1"/>
  <c r="I16" i="6"/>
  <c r="E18" i="11" s="1"/>
  <c r="F18" s="1"/>
  <c r="I32" i="6"/>
  <c r="E34" i="11" s="1"/>
  <c r="F34" s="1"/>
  <c r="H26" i="5"/>
  <c r="Z27" i="11" s="1"/>
  <c r="AB27" s="1"/>
  <c r="AC27" s="1"/>
  <c r="H28" i="5"/>
  <c r="Z29" i="11" s="1"/>
  <c r="AA29" s="1"/>
  <c r="AA5"/>
  <c r="AB5"/>
  <c r="AC5" s="1"/>
  <c r="H73" i="4"/>
  <c r="U84" i="11" s="1"/>
  <c r="V84" s="1"/>
  <c r="H75" i="4"/>
  <c r="U86" i="11" s="1"/>
  <c r="V86" s="1"/>
  <c r="H79" i="4"/>
  <c r="H81"/>
  <c r="U92" i="11" s="1"/>
  <c r="V92" s="1"/>
  <c r="H93" i="4"/>
  <c r="U104" i="11" s="1"/>
  <c r="H95" i="4"/>
  <c r="U106" i="11" s="1"/>
  <c r="W106" s="1"/>
  <c r="H97" i="4"/>
  <c r="U108" i="11" s="1"/>
  <c r="W108" s="1"/>
  <c r="H37" i="4"/>
  <c r="U43" i="11" s="1"/>
  <c r="V43" s="1"/>
  <c r="W5"/>
  <c r="X5" s="1"/>
  <c r="H24" i="4"/>
  <c r="U25" i="11" s="1"/>
  <c r="V25" s="1"/>
  <c r="H70" i="9"/>
  <c r="P82" i="11" s="1"/>
  <c r="Q82" s="1"/>
  <c r="H72" i="9"/>
  <c r="P84" i="11" s="1"/>
  <c r="Q84" s="1"/>
  <c r="H74" i="9"/>
  <c r="P86" i="11" s="1"/>
  <c r="Q86" s="1"/>
  <c r="H76" i="9"/>
  <c r="P88" i="11" s="1"/>
  <c r="Q88" s="1"/>
  <c r="H78" i="9"/>
  <c r="H80"/>
  <c r="P92" i="11" s="1"/>
  <c r="Q92" s="1"/>
  <c r="H82" i="9"/>
  <c r="P94" i="11" s="1"/>
  <c r="Q94" s="1"/>
  <c r="H84" i="9"/>
  <c r="P96" i="11" s="1"/>
  <c r="Q96" s="1"/>
  <c r="H88" i="9"/>
  <c r="P100" i="11" s="1"/>
  <c r="Q100" s="1"/>
  <c r="P102"/>
  <c r="Q102" s="1"/>
  <c r="H92" i="9"/>
  <c r="P104" i="11" s="1"/>
  <c r="Q104" s="1"/>
  <c r="H94" i="9"/>
  <c r="P106" i="11" s="1"/>
  <c r="Q106" s="1"/>
  <c r="H96" i="9"/>
  <c r="P108" i="11" s="1"/>
  <c r="Q108" s="1"/>
  <c r="H2" i="9"/>
  <c r="P4" i="11" s="1"/>
  <c r="Q4" s="1"/>
  <c r="H27" i="9"/>
  <c r="P29" i="11" s="1"/>
  <c r="Q29" s="1"/>
  <c r="H23" i="9"/>
  <c r="P25" i="11" s="1"/>
  <c r="Q25" s="1"/>
  <c r="H70" i="10"/>
  <c r="N82" i="11" s="1"/>
  <c r="H72" i="10"/>
  <c r="N84" i="11" s="1"/>
  <c r="R84" s="1"/>
  <c r="S84" s="1"/>
  <c r="H79" i="10"/>
  <c r="N91" i="11" s="1"/>
  <c r="H86" i="10"/>
  <c r="N98" i="11" s="1"/>
  <c r="H88" i="10"/>
  <c r="N100" i="11" s="1"/>
  <c r="H82" i="10"/>
  <c r="N94" i="11" s="1"/>
  <c r="O94" s="1"/>
  <c r="H91" i="10"/>
  <c r="N103" i="11" s="1"/>
  <c r="H95" i="10"/>
  <c r="N107" i="11" s="1"/>
  <c r="O104"/>
  <c r="H44" i="10"/>
  <c r="N51" i="11" s="1"/>
  <c r="H46" i="10"/>
  <c r="N53" i="11" s="1"/>
  <c r="O53" s="1"/>
  <c r="H52" i="10"/>
  <c r="N59" i="11" s="1"/>
  <c r="O59" s="1"/>
  <c r="H54" i="10"/>
  <c r="N61" i="11" s="1"/>
  <c r="O61" s="1"/>
  <c r="H2" i="10"/>
  <c r="N4" i="11" s="1"/>
  <c r="H15" i="10"/>
  <c r="N17" i="11" s="1"/>
  <c r="H20" i="10"/>
  <c r="N22" i="11" s="1"/>
  <c r="R22" s="1"/>
  <c r="S22" s="1"/>
  <c r="H23" i="10"/>
  <c r="N25" i="11" s="1"/>
  <c r="O25" s="1"/>
  <c r="O5"/>
  <c r="H16" i="10"/>
  <c r="N18" i="11" s="1"/>
  <c r="H19" i="10"/>
  <c r="N21" i="11" s="1"/>
  <c r="O21" s="1"/>
  <c r="H24" i="10"/>
  <c r="N26" i="11" s="1"/>
  <c r="R26" s="1"/>
  <c r="S26" s="1"/>
  <c r="I70" i="8"/>
  <c r="I82" i="11" s="1"/>
  <c r="J82" s="1"/>
  <c r="I76" i="8"/>
  <c r="I88" i="11" s="1"/>
  <c r="J88" s="1"/>
  <c r="I78" i="8"/>
  <c r="I102" i="11"/>
  <c r="J102" s="1"/>
  <c r="I98" i="8"/>
  <c r="I110" i="11" s="1"/>
  <c r="J110" s="1"/>
  <c r="I27" i="8"/>
  <c r="I29" i="11" s="1"/>
  <c r="J29" s="1"/>
  <c r="I36" i="7"/>
  <c r="G43" i="11" s="1"/>
  <c r="H43" s="1"/>
  <c r="I2" i="7"/>
  <c r="G4" i="11" s="1"/>
  <c r="H4" s="1"/>
  <c r="I5" i="6"/>
  <c r="E7" i="11" s="1"/>
  <c r="F7" s="1"/>
  <c r="H99" i="4"/>
  <c r="U110" i="11" s="1"/>
  <c r="U102"/>
  <c r="H89" i="4"/>
  <c r="U100" i="11" s="1"/>
  <c r="H87" i="4"/>
  <c r="U98" i="11" s="1"/>
  <c r="H85" i="4"/>
  <c r="U96" i="11" s="1"/>
  <c r="H83" i="4"/>
  <c r="U94" i="11" s="1"/>
  <c r="H77" i="4"/>
  <c r="U88" i="11" s="1"/>
  <c r="W86"/>
  <c r="W83"/>
  <c r="H71" i="4"/>
  <c r="U82" i="11" s="1"/>
  <c r="W81"/>
  <c r="V36"/>
  <c r="W36"/>
  <c r="V34"/>
  <c r="W34"/>
  <c r="W33"/>
  <c r="V33"/>
  <c r="W32"/>
  <c r="V32"/>
  <c r="V31"/>
  <c r="W31"/>
  <c r="V30"/>
  <c r="W30"/>
  <c r="W29"/>
  <c r="V29"/>
  <c r="W28"/>
  <c r="V28"/>
  <c r="V27"/>
  <c r="W27"/>
  <c r="W25"/>
  <c r="V24"/>
  <c r="W24"/>
  <c r="V23"/>
  <c r="W23"/>
  <c r="V22"/>
  <c r="W22"/>
  <c r="W21"/>
  <c r="V21"/>
  <c r="W20"/>
  <c r="V20"/>
  <c r="W19"/>
  <c r="V19"/>
  <c r="V12"/>
  <c r="W12"/>
  <c r="V9"/>
  <c r="V7"/>
  <c r="AB110"/>
  <c r="AC110" s="1"/>
  <c r="AA110"/>
  <c r="AB109"/>
  <c r="AC109" s="1"/>
  <c r="AA109"/>
  <c r="H97" i="5"/>
  <c r="Z108" i="11" s="1"/>
  <c r="AB107"/>
  <c r="AC107" s="1"/>
  <c r="AA107"/>
  <c r="AB106"/>
  <c r="AC106" s="1"/>
  <c r="AA106"/>
  <c r="AB105"/>
  <c r="AC105" s="1"/>
  <c r="AA105"/>
  <c r="AA104"/>
  <c r="AB104"/>
  <c r="AC104" s="1"/>
  <c r="AA102"/>
  <c r="AB102"/>
  <c r="AC102" s="1"/>
  <c r="AA100"/>
  <c r="AB100"/>
  <c r="AC100" s="1"/>
  <c r="AB99"/>
  <c r="AC99" s="1"/>
  <c r="AA99"/>
  <c r="AA98"/>
  <c r="AB98"/>
  <c r="AC98" s="1"/>
  <c r="AB97"/>
  <c r="AC97" s="1"/>
  <c r="AA97"/>
  <c r="AB96"/>
  <c r="AC96" s="1"/>
  <c r="AA96"/>
  <c r="AA95"/>
  <c r="AB95"/>
  <c r="AC95" s="1"/>
  <c r="H82" i="5"/>
  <c r="Z93" i="11" s="1"/>
  <c r="AA94"/>
  <c r="AB94"/>
  <c r="AC94" s="1"/>
  <c r="AA91"/>
  <c r="AB91"/>
  <c r="AC91" s="1"/>
  <c r="H79" i="5"/>
  <c r="AA89" i="11"/>
  <c r="AB89"/>
  <c r="AC89" s="1"/>
  <c r="AA88"/>
  <c r="AB88"/>
  <c r="AC88" s="1"/>
  <c r="AD88" s="1"/>
  <c r="Z87"/>
  <c r="AB86"/>
  <c r="AC86" s="1"/>
  <c r="AA86"/>
  <c r="AB85"/>
  <c r="AC85" s="1"/>
  <c r="AA85"/>
  <c r="AB84"/>
  <c r="AC84" s="1"/>
  <c r="AA84"/>
  <c r="AA83"/>
  <c r="AB83"/>
  <c r="AC83" s="1"/>
  <c r="AA82"/>
  <c r="AB82"/>
  <c r="AC82" s="1"/>
  <c r="AB81"/>
  <c r="AC81" s="1"/>
  <c r="AA81"/>
  <c r="AB71"/>
  <c r="AC71" s="1"/>
  <c r="AB69"/>
  <c r="AC69" s="1"/>
  <c r="AA69"/>
  <c r="AB68"/>
  <c r="AC68" s="1"/>
  <c r="AA68"/>
  <c r="AA67"/>
  <c r="AB67"/>
  <c r="AC67" s="1"/>
  <c r="AA66"/>
  <c r="AB66"/>
  <c r="AC66" s="1"/>
  <c r="AA65"/>
  <c r="AB65"/>
  <c r="AC65" s="1"/>
  <c r="AA64"/>
  <c r="AB64"/>
  <c r="AC64" s="1"/>
  <c r="AA63"/>
  <c r="AB63"/>
  <c r="AC63" s="1"/>
  <c r="AA62"/>
  <c r="AB62"/>
  <c r="AC62" s="1"/>
  <c r="AA60"/>
  <c r="AB60"/>
  <c r="AC60" s="1"/>
  <c r="AA59"/>
  <c r="AB59"/>
  <c r="AC59" s="1"/>
  <c r="AA58"/>
  <c r="AB58"/>
  <c r="AC58" s="1"/>
  <c r="AA57"/>
  <c r="AB57"/>
  <c r="AC57" s="1"/>
  <c r="AA43"/>
  <c r="AB36"/>
  <c r="AC36" s="1"/>
  <c r="AA35"/>
  <c r="AB34"/>
  <c r="AC34" s="1"/>
  <c r="AA34"/>
  <c r="AB33"/>
  <c r="AC33" s="1"/>
  <c r="AA33"/>
  <c r="AB31"/>
  <c r="AC31" s="1"/>
  <c r="AA30"/>
  <c r="AB26"/>
  <c r="AC26" s="1"/>
  <c r="AA26"/>
  <c r="AB25"/>
  <c r="AC25" s="1"/>
  <c r="AA25"/>
  <c r="AB24"/>
  <c r="AC24" s="1"/>
  <c r="AA24"/>
  <c r="AB23"/>
  <c r="AC23" s="1"/>
  <c r="AA23"/>
  <c r="AB22"/>
  <c r="AC22" s="1"/>
  <c r="AA22"/>
  <c r="AB21"/>
  <c r="AC21" s="1"/>
  <c r="AA21"/>
  <c r="AB20"/>
  <c r="AC20" s="1"/>
  <c r="AA20"/>
  <c r="AB19"/>
  <c r="AC19" s="1"/>
  <c r="AA19"/>
  <c r="AB18"/>
  <c r="AC18" s="1"/>
  <c r="AA18"/>
  <c r="AB17"/>
  <c r="AC17" s="1"/>
  <c r="AA17"/>
  <c r="AB16"/>
  <c r="AC16" s="1"/>
  <c r="AA16"/>
  <c r="AB15"/>
  <c r="AC15" s="1"/>
  <c r="AA15"/>
  <c r="AA14"/>
  <c r="AA13"/>
  <c r="AB13"/>
  <c r="AC13" s="1"/>
  <c r="AB12"/>
  <c r="AC12" s="1"/>
  <c r="AA12"/>
  <c r="AB11"/>
  <c r="AC11" s="1"/>
  <c r="AA11"/>
  <c r="AB10"/>
  <c r="AC10" s="1"/>
  <c r="AA10"/>
  <c r="AB9"/>
  <c r="AC9" s="1"/>
  <c r="AA9"/>
  <c r="AA8"/>
  <c r="AB7"/>
  <c r="AC7" s="1"/>
  <c r="AA7"/>
  <c r="H5" i="5"/>
  <c r="Z6" i="11" s="1"/>
  <c r="I96" i="7"/>
  <c r="G108" i="11" s="1"/>
  <c r="H108" s="1"/>
  <c r="I94" i="7"/>
  <c r="G106" i="11" s="1"/>
  <c r="H106" s="1"/>
  <c r="I86" i="7"/>
  <c r="G98" i="11" s="1"/>
  <c r="H98" s="1"/>
  <c r="I80" i="7"/>
  <c r="G92" i="11" s="1"/>
  <c r="H92" s="1"/>
  <c r="I76" i="7"/>
  <c r="G88" i="11" s="1"/>
  <c r="H88" s="1"/>
  <c r="I74" i="7"/>
  <c r="G86" i="11" s="1"/>
  <c r="H86" s="1"/>
  <c r="I72" i="7"/>
  <c r="G84" i="11" s="1"/>
  <c r="H84" s="1"/>
  <c r="I32" i="7"/>
  <c r="G34" i="11" s="1"/>
  <c r="H34" s="1"/>
  <c r="I24" i="7"/>
  <c r="G26" i="11" s="1"/>
  <c r="I18" i="7"/>
  <c r="G20" i="11" s="1"/>
  <c r="H20" s="1"/>
  <c r="I12" i="7"/>
  <c r="G14" i="11" s="1"/>
  <c r="H14" s="1"/>
  <c r="I10" i="7"/>
  <c r="G12" i="11" s="1"/>
  <c r="H12" s="1"/>
  <c r="I8" i="7"/>
  <c r="G10" i="11" s="1"/>
  <c r="H10" s="1"/>
  <c r="I3" i="8"/>
  <c r="I5" i="11" s="1"/>
  <c r="J5" s="1"/>
  <c r="I92" i="8"/>
  <c r="I104" i="11" s="1"/>
  <c r="J104" s="1"/>
  <c r="I97" i="8"/>
  <c r="I109" i="11" s="1"/>
  <c r="J109" s="1"/>
  <c r="I96" i="8"/>
  <c r="I108" i="11" s="1"/>
  <c r="J108" s="1"/>
  <c r="I95" i="8"/>
  <c r="I107" i="11" s="1"/>
  <c r="J107" s="1"/>
  <c r="I94" i="8"/>
  <c r="I106" i="11" s="1"/>
  <c r="J106" s="1"/>
  <c r="I105"/>
  <c r="J105" s="1"/>
  <c r="I91" i="8"/>
  <c r="I103" i="11" s="1"/>
  <c r="J103" s="1"/>
  <c r="I89" i="8"/>
  <c r="I88"/>
  <c r="I100" i="11" s="1"/>
  <c r="J100" s="1"/>
  <c r="I99"/>
  <c r="J99" s="1"/>
  <c r="I86" i="8"/>
  <c r="I98" i="11" s="1"/>
  <c r="J98" s="1"/>
  <c r="I85" i="8"/>
  <c r="I97" i="11" s="1"/>
  <c r="J97" s="1"/>
  <c r="I84" i="8"/>
  <c r="I96" i="11" s="1"/>
  <c r="J96" s="1"/>
  <c r="I83" i="8"/>
  <c r="I95" i="11" s="1"/>
  <c r="J95" s="1"/>
  <c r="I82" i="8"/>
  <c r="I94" i="11" s="1"/>
  <c r="J94" s="1"/>
  <c r="I81" i="8"/>
  <c r="I93" i="11" s="1"/>
  <c r="J93" s="1"/>
  <c r="I80" i="8"/>
  <c r="I92" i="11" s="1"/>
  <c r="J92" s="1"/>
  <c r="I77" i="8"/>
  <c r="I89" i="11" s="1"/>
  <c r="J89" s="1"/>
  <c r="I74" i="8"/>
  <c r="I86" i="11" s="1"/>
  <c r="J86" s="1"/>
  <c r="I73" i="8"/>
  <c r="I85" i="11" s="1"/>
  <c r="J85" s="1"/>
  <c r="I72" i="8"/>
  <c r="I84" i="11" s="1"/>
  <c r="J84" s="1"/>
  <c r="I71" i="8"/>
  <c r="I83" i="11" s="1"/>
  <c r="J83" s="1"/>
  <c r="I69" i="8"/>
  <c r="I81" i="11" s="1"/>
  <c r="J81" s="1"/>
  <c r="I33" i="8"/>
  <c r="I35" i="11" s="1"/>
  <c r="J35" s="1"/>
  <c r="I30" i="8"/>
  <c r="I32" i="11" s="1"/>
  <c r="J32" s="1"/>
  <c r="I28" i="8"/>
  <c r="I30" i="11" s="1"/>
  <c r="J30" s="1"/>
  <c r="I25" i="8"/>
  <c r="I27" i="11" s="1"/>
  <c r="J27" s="1"/>
  <c r="I7" i="8"/>
  <c r="I9" i="11" s="1"/>
  <c r="J9" s="1"/>
  <c r="I5" i="8"/>
  <c r="I7" i="11" s="1"/>
  <c r="J7" s="1"/>
  <c r="I95" i="6"/>
  <c r="E107" i="11" s="1"/>
  <c r="F107" s="1"/>
  <c r="I91" i="6"/>
  <c r="E103" i="11" s="1"/>
  <c r="E102"/>
  <c r="F102" s="1"/>
  <c r="I89" i="6"/>
  <c r="I81"/>
  <c r="E93" i="11" s="1"/>
  <c r="F93" s="1"/>
  <c r="I79" i="6"/>
  <c r="E91" i="11" s="1"/>
  <c r="F91" s="1"/>
  <c r="I69" i="6"/>
  <c r="E81" i="11" s="1"/>
  <c r="F81" s="1"/>
  <c r="I45" i="6"/>
  <c r="E52" i="11" s="1"/>
  <c r="F52" s="1"/>
  <c r="I43" i="6"/>
  <c r="E50" i="11" s="1"/>
  <c r="F50" s="1"/>
  <c r="I41" i="6"/>
  <c r="E48" i="11" s="1"/>
  <c r="F48" s="1"/>
  <c r="I39" i="6"/>
  <c r="E46" i="11" s="1"/>
  <c r="F46" s="1"/>
  <c r="I37" i="6"/>
  <c r="E44" i="11" s="1"/>
  <c r="F44" s="1"/>
  <c r="I33" i="6"/>
  <c r="E35" i="11" s="1"/>
  <c r="F35" s="1"/>
  <c r="I21" i="6"/>
  <c r="E23" i="11" s="1"/>
  <c r="F23" s="1"/>
  <c r="H98" i="9"/>
  <c r="P110" i="11" s="1"/>
  <c r="Q110" s="1"/>
  <c r="H86" i="9"/>
  <c r="P98" i="11" s="1"/>
  <c r="Q98" s="1"/>
  <c r="H32" i="9"/>
  <c r="P34" i="11" s="1"/>
  <c r="Q34" s="1"/>
  <c r="H28" i="9"/>
  <c r="P30" i="11" s="1"/>
  <c r="Q30" s="1"/>
  <c r="H98" i="10"/>
  <c r="N110" i="11" s="1"/>
  <c r="O109"/>
  <c r="O107"/>
  <c r="O105"/>
  <c r="O102"/>
  <c r="N99"/>
  <c r="O98"/>
  <c r="H84" i="10"/>
  <c r="N96" i="11" s="1"/>
  <c r="O95"/>
  <c r="O92"/>
  <c r="O91"/>
  <c r="O89"/>
  <c r="H76" i="10"/>
  <c r="N88" i="11" s="1"/>
  <c r="H75" i="10"/>
  <c r="N87" i="11" s="1"/>
  <c r="O86"/>
  <c r="O84"/>
  <c r="O80"/>
  <c r="H66" i="10"/>
  <c r="N73" i="11" s="1"/>
  <c r="H64" i="10"/>
  <c r="N71" i="11" s="1"/>
  <c r="H62" i="10"/>
  <c r="N69" i="11" s="1"/>
  <c r="H60" i="10"/>
  <c r="N67" i="11" s="1"/>
  <c r="H58" i="10"/>
  <c r="N65" i="11" s="1"/>
  <c r="H56" i="10"/>
  <c r="N63" i="11" s="1"/>
  <c r="H50" i="10"/>
  <c r="N57" i="11" s="1"/>
  <c r="H48" i="10"/>
  <c r="N55" i="11" s="1"/>
  <c r="R53"/>
  <c r="S53" s="1"/>
  <c r="H42" i="10"/>
  <c r="N49" i="11" s="1"/>
  <c r="H40" i="10"/>
  <c r="N47" i="11" s="1"/>
  <c r="H38" i="10"/>
  <c r="N45" i="11" s="1"/>
  <c r="O34"/>
  <c r="O33"/>
  <c r="O31"/>
  <c r="O28"/>
  <c r="O24"/>
  <c r="R24"/>
  <c r="S24" s="1"/>
  <c r="O23"/>
  <c r="O20"/>
  <c r="O19"/>
  <c r="O18"/>
  <c r="R18"/>
  <c r="S18" s="1"/>
  <c r="O17"/>
  <c r="O15"/>
  <c r="O11"/>
  <c r="O10"/>
  <c r="R10"/>
  <c r="S10" s="1"/>
  <c r="O7"/>
  <c r="I88" i="6"/>
  <c r="E100" i="11" s="1"/>
  <c r="F100" s="1"/>
  <c r="I86" i="6"/>
  <c r="E98" i="11" s="1"/>
  <c r="F98" s="1"/>
  <c r="I84" i="6"/>
  <c r="E96" i="11" s="1"/>
  <c r="F96" s="1"/>
  <c r="I80" i="6"/>
  <c r="E92" i="11" s="1"/>
  <c r="F92" s="1"/>
  <c r="I78" i="6"/>
  <c r="I76"/>
  <c r="E88" i="11" s="1"/>
  <c r="F88" s="1"/>
  <c r="E87"/>
  <c r="F87" s="1"/>
  <c r="I74" i="6"/>
  <c r="E86" i="11" s="1"/>
  <c r="F86" s="1"/>
  <c r="I72" i="6"/>
  <c r="E84" i="11" s="1"/>
  <c r="F84" s="1"/>
  <c r="I70" i="6"/>
  <c r="E82" i="11" s="1"/>
  <c r="F82" s="1"/>
  <c r="I34" i="6"/>
  <c r="E36" i="11" s="1"/>
  <c r="F36" s="1"/>
  <c r="I29" i="6"/>
  <c r="E31" i="11" s="1"/>
  <c r="F31" s="1"/>
  <c r="I26" i="6"/>
  <c r="E28" i="11" s="1"/>
  <c r="F28" s="1"/>
  <c r="I25" i="6"/>
  <c r="E27" i="11" s="1"/>
  <c r="F27" s="1"/>
  <c r="I23" i="6"/>
  <c r="E25" i="11" s="1"/>
  <c r="F25" s="1"/>
  <c r="I22" i="6"/>
  <c r="E24" i="11" s="1"/>
  <c r="F24" s="1"/>
  <c r="I18" i="6"/>
  <c r="E20" i="11" s="1"/>
  <c r="F20" s="1"/>
  <c r="I17" i="6"/>
  <c r="E19" i="11" s="1"/>
  <c r="F19" s="1"/>
  <c r="I13" i="6"/>
  <c r="E15" i="11" s="1"/>
  <c r="F15" s="1"/>
  <c r="I10" i="6"/>
  <c r="E12" i="11" s="1"/>
  <c r="F12" s="1"/>
  <c r="I9" i="6"/>
  <c r="E11" i="11" s="1"/>
  <c r="F11" s="1"/>
  <c r="I7" i="6"/>
  <c r="E9" i="11" s="1"/>
  <c r="F9" s="1"/>
  <c r="I6" i="6"/>
  <c r="E8" i="11" s="1"/>
  <c r="F8" s="1"/>
  <c r="I3" i="6"/>
  <c r="E5" i="11" s="1"/>
  <c r="F5" s="1"/>
  <c r="I92" i="7"/>
  <c r="G104" i="11" s="1"/>
  <c r="I91" i="7"/>
  <c r="G103" i="11" s="1"/>
  <c r="H103" s="1"/>
  <c r="G87"/>
  <c r="I11" i="7"/>
  <c r="G13" i="11" s="1"/>
  <c r="I3" i="7"/>
  <c r="G5" i="11" s="1"/>
  <c r="H5" s="1"/>
  <c r="H110"/>
  <c r="I95" i="7"/>
  <c r="G107" i="11" s="1"/>
  <c r="H105"/>
  <c r="H102"/>
  <c r="H100"/>
  <c r="I85" i="7"/>
  <c r="G97" i="11" s="1"/>
  <c r="H96"/>
  <c r="I83" i="7"/>
  <c r="G95" i="11" s="1"/>
  <c r="H94"/>
  <c r="I81" i="7"/>
  <c r="G93" i="11" s="1"/>
  <c r="I79" i="7"/>
  <c r="G91" i="11" s="1"/>
  <c r="H89"/>
  <c r="H85"/>
  <c r="H83"/>
  <c r="H82"/>
  <c r="I69" i="7"/>
  <c r="G81" i="11" s="1"/>
  <c r="I34" i="7"/>
  <c r="G36" i="11" s="1"/>
  <c r="H35"/>
  <c r="H33"/>
  <c r="I30" i="7"/>
  <c r="G32" i="11" s="1"/>
  <c r="H31"/>
  <c r="H30"/>
  <c r="H29"/>
  <c r="H28"/>
  <c r="H27"/>
  <c r="H26"/>
  <c r="I23" i="7"/>
  <c r="G25" i="11" s="1"/>
  <c r="H24"/>
  <c r="H23"/>
  <c r="H22"/>
  <c r="H21"/>
  <c r="H19"/>
  <c r="K18"/>
  <c r="H18"/>
  <c r="H17"/>
  <c r="H16"/>
  <c r="H15"/>
  <c r="H11"/>
  <c r="H9"/>
  <c r="H8"/>
  <c r="H7"/>
  <c r="I4" i="7"/>
  <c r="G6" i="11" s="1"/>
  <c r="AA4"/>
  <c r="AB4"/>
  <c r="AC4" s="1"/>
  <c r="F99"/>
  <c r="I12" i="6"/>
  <c r="E14" i="11" s="1"/>
  <c r="F14" s="1"/>
  <c r="I14" i="6"/>
  <c r="E16" i="11" s="1"/>
  <c r="F16" s="1"/>
  <c r="I19" i="6"/>
  <c r="E21" i="11" s="1"/>
  <c r="F21" s="1"/>
  <c r="I28" i="6"/>
  <c r="E30" i="11" s="1"/>
  <c r="F30" s="1"/>
  <c r="I30" i="6"/>
  <c r="E32" i="11" s="1"/>
  <c r="F32" s="1"/>
  <c r="I8" i="6"/>
  <c r="E10" i="11" s="1"/>
  <c r="F10" s="1"/>
  <c r="I15" i="6"/>
  <c r="E17" i="11" s="1"/>
  <c r="F17" s="1"/>
  <c r="I24" i="6"/>
  <c r="E26" i="11" s="1"/>
  <c r="F26" s="1"/>
  <c r="I31" i="6"/>
  <c r="E33" i="11" s="1"/>
  <c r="F33" s="1"/>
  <c r="I36" i="6"/>
  <c r="E43" i="11" s="1"/>
  <c r="F43" s="1"/>
  <c r="I92" i="6"/>
  <c r="E104" i="11" s="1"/>
  <c r="F104" s="1"/>
  <c r="I94" i="6"/>
  <c r="E106" i="11" s="1"/>
  <c r="F106" s="1"/>
  <c r="I96" i="6"/>
  <c r="E108" i="11" s="1"/>
  <c r="F108" s="1"/>
  <c r="I98" i="6"/>
  <c r="E110" i="11" s="1"/>
  <c r="F110" s="1"/>
  <c r="I4" i="6"/>
  <c r="E6" i="11" s="1"/>
  <c r="F6" s="1"/>
  <c r="I11" i="6"/>
  <c r="E13" i="11" s="1"/>
  <c r="F13" s="1"/>
  <c r="I20" i="6"/>
  <c r="E22" i="11" s="1"/>
  <c r="F22" s="1"/>
  <c r="I27" i="6"/>
  <c r="E29" i="11" s="1"/>
  <c r="F29" s="1"/>
  <c r="I47" i="6"/>
  <c r="E54" i="11" s="1"/>
  <c r="F54" s="1"/>
  <c r="H38" i="5"/>
  <c r="Z44" i="11" s="1"/>
  <c r="H40" i="5"/>
  <c r="Z46" i="11" s="1"/>
  <c r="H42" i="5"/>
  <c r="Z48" i="11" s="1"/>
  <c r="H44" i="5"/>
  <c r="Z50" i="11" s="1"/>
  <c r="H46" i="5"/>
  <c r="Z52" i="11" s="1"/>
  <c r="H48" i="5"/>
  <c r="Z54" i="11" s="1"/>
  <c r="H50" i="5"/>
  <c r="Z56" i="11" s="1"/>
  <c r="H81" i="5"/>
  <c r="Z92" i="11" s="1"/>
  <c r="H39" i="5"/>
  <c r="Z45" i="11" s="1"/>
  <c r="H41" i="5"/>
  <c r="Z47" i="11" s="1"/>
  <c r="H43" i="5"/>
  <c r="Z49" i="11" s="1"/>
  <c r="H45" i="5"/>
  <c r="Z51" i="11" s="1"/>
  <c r="H47" i="5"/>
  <c r="Z53" i="11" s="1"/>
  <c r="H49" i="5"/>
  <c r="Z55" i="11" s="1"/>
  <c r="H69" i="5"/>
  <c r="Z80" i="11" s="1"/>
  <c r="H74" i="4"/>
  <c r="U85" i="11" s="1"/>
  <c r="H9" i="4"/>
  <c r="U10" i="11" s="1"/>
  <c r="H3" i="9"/>
  <c r="P5" i="11" s="1"/>
  <c r="Q5" s="1"/>
  <c r="H5" i="9"/>
  <c r="P7" i="11" s="1"/>
  <c r="Q7" s="1"/>
  <c r="H7" i="9"/>
  <c r="P9" i="11" s="1"/>
  <c r="Q9" s="1"/>
  <c r="H9" i="9"/>
  <c r="P11" i="11" s="1"/>
  <c r="Q11" s="1"/>
  <c r="H11" i="9"/>
  <c r="P13" i="11" s="1"/>
  <c r="Q13" s="1"/>
  <c r="H13" i="9"/>
  <c r="P15" i="11" s="1"/>
  <c r="Q15" s="1"/>
  <c r="H15" i="9"/>
  <c r="P17" i="11" s="1"/>
  <c r="Q17" s="1"/>
  <c r="H17" i="9"/>
  <c r="P19" i="11" s="1"/>
  <c r="Q19" s="1"/>
  <c r="H19" i="9"/>
  <c r="P21" i="11" s="1"/>
  <c r="Q21" s="1"/>
  <c r="H37" i="9"/>
  <c r="P44" i="11" s="1"/>
  <c r="Q44" s="1"/>
  <c r="H39" i="9"/>
  <c r="P46" i="11" s="1"/>
  <c r="Q46" s="1"/>
  <c r="H41" i="9"/>
  <c r="P48" i="11" s="1"/>
  <c r="Q48" s="1"/>
  <c r="H43" i="9"/>
  <c r="P50" i="11" s="1"/>
  <c r="Q50" s="1"/>
  <c r="H45" i="9"/>
  <c r="P52" i="11" s="1"/>
  <c r="Q52" s="1"/>
  <c r="H47" i="9"/>
  <c r="P54" i="11" s="1"/>
  <c r="Q54" s="1"/>
  <c r="H49" i="9"/>
  <c r="P56" i="11" s="1"/>
  <c r="Q56" s="1"/>
  <c r="H51" i="9"/>
  <c r="P58" i="11" s="1"/>
  <c r="Q58" s="1"/>
  <c r="H53" i="9"/>
  <c r="P60" i="11" s="1"/>
  <c r="Q60" s="1"/>
  <c r="H55" i="9"/>
  <c r="P62" i="11" s="1"/>
  <c r="Q62" s="1"/>
  <c r="H57" i="9"/>
  <c r="P64" i="11" s="1"/>
  <c r="Q64" s="1"/>
  <c r="H59" i="9"/>
  <c r="P66" i="11" s="1"/>
  <c r="Q66" s="1"/>
  <c r="H61" i="9"/>
  <c r="P68" i="11" s="1"/>
  <c r="Q68" s="1"/>
  <c r="H63" i="9"/>
  <c r="P70" i="11" s="1"/>
  <c r="Q70" s="1"/>
  <c r="H65" i="9"/>
  <c r="P72" i="11" s="1"/>
  <c r="Q72" s="1"/>
  <c r="H69" i="9"/>
  <c r="P81" i="11" s="1"/>
  <c r="Q81" s="1"/>
  <c r="H71" i="9"/>
  <c r="P83" i="11" s="1"/>
  <c r="Q83" s="1"/>
  <c r="H73" i="9"/>
  <c r="P85" i="11" s="1"/>
  <c r="Q85" s="1"/>
  <c r="H75" i="9"/>
  <c r="P87" i="11" s="1"/>
  <c r="Q87" s="1"/>
  <c r="H77" i="9"/>
  <c r="P89" i="11" s="1"/>
  <c r="Q89" s="1"/>
  <c r="H79" i="9"/>
  <c r="P91" i="11" s="1"/>
  <c r="Q91" s="1"/>
  <c r="H81" i="9"/>
  <c r="P93" i="11" s="1"/>
  <c r="Q93" s="1"/>
  <c r="H83" i="9"/>
  <c r="P95" i="11" s="1"/>
  <c r="Q95" s="1"/>
  <c r="H85" i="9"/>
  <c r="P97" i="11" s="1"/>
  <c r="Q97" s="1"/>
  <c r="H87" i="9"/>
  <c r="P99" i="11" s="1"/>
  <c r="Q99" s="1"/>
  <c r="H89" i="9"/>
  <c r="H91"/>
  <c r="P103" i="11" s="1"/>
  <c r="Q103" s="1"/>
  <c r="H93" i="9"/>
  <c r="P105" i="11" s="1"/>
  <c r="Q105" s="1"/>
  <c r="H95" i="9"/>
  <c r="P107" i="11" s="1"/>
  <c r="Q107" s="1"/>
  <c r="H97" i="9"/>
  <c r="P109" i="11" s="1"/>
  <c r="Q109" s="1"/>
  <c r="H36" i="9"/>
  <c r="P43" i="11" s="1"/>
  <c r="Q43" s="1"/>
  <c r="H37" i="10"/>
  <c r="N44" i="11" s="1"/>
  <c r="H39" i="10"/>
  <c r="N46" i="11" s="1"/>
  <c r="H41" i="10"/>
  <c r="N48" i="11" s="1"/>
  <c r="H43" i="10"/>
  <c r="N50" i="11" s="1"/>
  <c r="H45" i="10"/>
  <c r="N52" i="11" s="1"/>
  <c r="H47" i="10"/>
  <c r="N54" i="11" s="1"/>
  <c r="H49" i="10"/>
  <c r="N56" i="11" s="1"/>
  <c r="H51" i="10"/>
  <c r="N58" i="11" s="1"/>
  <c r="H53" i="10"/>
  <c r="N60" i="11" s="1"/>
  <c r="H55" i="10"/>
  <c r="N62" i="11" s="1"/>
  <c r="H57" i="10"/>
  <c r="N64" i="11" s="1"/>
  <c r="H59" i="10"/>
  <c r="N66" i="11" s="1"/>
  <c r="H61" i="10"/>
  <c r="N68" i="11" s="1"/>
  <c r="H63" i="10"/>
  <c r="N70" i="11" s="1"/>
  <c r="H65" i="10"/>
  <c r="N72" i="11" s="1"/>
  <c r="I38" i="8"/>
  <c r="I45" i="11" s="1"/>
  <c r="J45" s="1"/>
  <c r="I40" i="8"/>
  <c r="I47" i="11" s="1"/>
  <c r="J47" s="1"/>
  <c r="I42" i="8"/>
  <c r="I49" i="11" s="1"/>
  <c r="J49" s="1"/>
  <c r="I44" i="8"/>
  <c r="I51" i="11" s="1"/>
  <c r="J51" s="1"/>
  <c r="I46" i="8"/>
  <c r="I53" i="11" s="1"/>
  <c r="J53" s="1"/>
  <c r="I48" i="8"/>
  <c r="I55" i="11" s="1"/>
  <c r="J55" s="1"/>
  <c r="I50" i="8"/>
  <c r="I57" i="11" s="1"/>
  <c r="J57" s="1"/>
  <c r="I52" i="8"/>
  <c r="I59" i="11" s="1"/>
  <c r="J59" s="1"/>
  <c r="I54" i="8"/>
  <c r="I61" i="11" s="1"/>
  <c r="J61" s="1"/>
  <c r="I56" i="8"/>
  <c r="I63" i="11" s="1"/>
  <c r="J63" s="1"/>
  <c r="I58" i="8"/>
  <c r="I65" i="11" s="1"/>
  <c r="J65" s="1"/>
  <c r="I60" i="8"/>
  <c r="I67" i="11" s="1"/>
  <c r="J67" s="1"/>
  <c r="I62" i="8"/>
  <c r="I69" i="11" s="1"/>
  <c r="J69" s="1"/>
  <c r="I64" i="8"/>
  <c r="I71" i="11" s="1"/>
  <c r="J71" s="1"/>
  <c r="I66" i="8"/>
  <c r="I73" i="11" s="1"/>
  <c r="J73" s="1"/>
  <c r="I37" i="8"/>
  <c r="I44" i="11" s="1"/>
  <c r="J44" s="1"/>
  <c r="I39" i="8"/>
  <c r="I46" i="11" s="1"/>
  <c r="J46" s="1"/>
  <c r="I41" i="8"/>
  <c r="I48" i="11" s="1"/>
  <c r="J48" s="1"/>
  <c r="I43" i="8"/>
  <c r="I50" i="11" s="1"/>
  <c r="J50" s="1"/>
  <c r="I45" i="8"/>
  <c r="I52" i="11" s="1"/>
  <c r="J52" s="1"/>
  <c r="I47" i="8"/>
  <c r="I54" i="11" s="1"/>
  <c r="J54" s="1"/>
  <c r="I49" i="8"/>
  <c r="I56" i="11" s="1"/>
  <c r="J56" s="1"/>
  <c r="I51" i="8"/>
  <c r="I58" i="11" s="1"/>
  <c r="J58" s="1"/>
  <c r="I53" i="8"/>
  <c r="I60" i="11" s="1"/>
  <c r="J60" s="1"/>
  <c r="I55" i="8"/>
  <c r="I62" i="11" s="1"/>
  <c r="J62" s="1"/>
  <c r="I59" i="8"/>
  <c r="I66" i="11" s="1"/>
  <c r="J66" s="1"/>
  <c r="I61" i="8"/>
  <c r="I68" i="11" s="1"/>
  <c r="J68" s="1"/>
  <c r="I63" i="8"/>
  <c r="I70" i="11" s="1"/>
  <c r="J70" s="1"/>
  <c r="I72"/>
  <c r="J72" s="1"/>
  <c r="I68" i="8"/>
  <c r="I80" i="11" s="1"/>
  <c r="J80" s="1"/>
  <c r="I37" i="7"/>
  <c r="G44" i="11" s="1"/>
  <c r="I39" i="7"/>
  <c r="G46" i="11" s="1"/>
  <c r="I41" i="7"/>
  <c r="G48" i="11" s="1"/>
  <c r="I43" i="7"/>
  <c r="G50" i="11" s="1"/>
  <c r="I45" i="7"/>
  <c r="G52" i="11" s="1"/>
  <c r="I47" i="7"/>
  <c r="G54" i="11" s="1"/>
  <c r="I49" i="7"/>
  <c r="G56" i="11" s="1"/>
  <c r="I51" i="7"/>
  <c r="G58" i="11" s="1"/>
  <c r="I53" i="7"/>
  <c r="G60" i="11" s="1"/>
  <c r="I55" i="7"/>
  <c r="G62" i="11" s="1"/>
  <c r="I57" i="7"/>
  <c r="G64" i="11" s="1"/>
  <c r="I59" i="7"/>
  <c r="G66" i="11" s="1"/>
  <c r="I61" i="7"/>
  <c r="G68" i="11" s="1"/>
  <c r="I63" i="7"/>
  <c r="G70" i="11" s="1"/>
  <c r="I65" i="7"/>
  <c r="G72" i="11" s="1"/>
  <c r="I68" i="7"/>
  <c r="G80" i="11" s="1"/>
  <c r="I38" i="7"/>
  <c r="G45" i="11" s="1"/>
  <c r="I40" i="7"/>
  <c r="G47" i="11" s="1"/>
  <c r="I42" i="7"/>
  <c r="G49" i="11" s="1"/>
  <c r="I44" i="7"/>
  <c r="G51" i="11" s="1"/>
  <c r="H51" s="1"/>
  <c r="I46" i="7"/>
  <c r="G53" i="11" s="1"/>
  <c r="I48" i="7"/>
  <c r="G55" i="11" s="1"/>
  <c r="I50" i="7"/>
  <c r="G57" i="11" s="1"/>
  <c r="I52" i="7"/>
  <c r="G59" i="11" s="1"/>
  <c r="I54" i="7"/>
  <c r="G61" i="11" s="1"/>
  <c r="I56" i="7"/>
  <c r="G63" i="11" s="1"/>
  <c r="I58" i="7"/>
  <c r="G65" i="11" s="1"/>
  <c r="I60" i="7"/>
  <c r="G67" i="11" s="1"/>
  <c r="I62" i="7"/>
  <c r="G69" i="11" s="1"/>
  <c r="I64" i="7"/>
  <c r="G71" i="11" s="1"/>
  <c r="I66" i="7"/>
  <c r="G73" i="11" s="1"/>
  <c r="I49" i="6"/>
  <c r="E56" i="11" s="1"/>
  <c r="F56" s="1"/>
  <c r="I51" i="6"/>
  <c r="E58" i="11" s="1"/>
  <c r="F58" s="1"/>
  <c r="I53" i="6"/>
  <c r="E60" i="11" s="1"/>
  <c r="F60" s="1"/>
  <c r="I55" i="6"/>
  <c r="E62" i="11" s="1"/>
  <c r="F62" s="1"/>
  <c r="I57" i="6"/>
  <c r="E64" i="11" s="1"/>
  <c r="F64" s="1"/>
  <c r="I59" i="6"/>
  <c r="E66" i="11" s="1"/>
  <c r="F66" s="1"/>
  <c r="I61" i="6"/>
  <c r="E68" i="11" s="1"/>
  <c r="F68" s="1"/>
  <c r="I63" i="6"/>
  <c r="E70" i="11" s="1"/>
  <c r="F70" s="1"/>
  <c r="I65" i="6"/>
  <c r="E72" i="11" s="1"/>
  <c r="F72" s="1"/>
  <c r="I68" i="6"/>
  <c r="E80" i="11" s="1"/>
  <c r="F80" s="1"/>
  <c r="I38" i="6"/>
  <c r="E45" i="11" s="1"/>
  <c r="F45" s="1"/>
  <c r="I40" i="6"/>
  <c r="E47" i="11" s="1"/>
  <c r="F47" s="1"/>
  <c r="I42" i="6"/>
  <c r="E49" i="11" s="1"/>
  <c r="F49" s="1"/>
  <c r="I44" i="6"/>
  <c r="E51" i="11" s="1"/>
  <c r="I46" i="6"/>
  <c r="E53" i="11" s="1"/>
  <c r="F53" s="1"/>
  <c r="I48" i="6"/>
  <c r="E55" i="11" s="1"/>
  <c r="F55" s="1"/>
  <c r="I50" i="6"/>
  <c r="E57" i="11" s="1"/>
  <c r="F57" s="1"/>
  <c r="I52" i="6"/>
  <c r="E59" i="11" s="1"/>
  <c r="F59" s="1"/>
  <c r="I54" i="6"/>
  <c r="E61" i="11" s="1"/>
  <c r="F61" s="1"/>
  <c r="I56" i="6"/>
  <c r="E63" i="11" s="1"/>
  <c r="F63" s="1"/>
  <c r="I58" i="6"/>
  <c r="E65" i="11" s="1"/>
  <c r="F65" s="1"/>
  <c r="I60" i="6"/>
  <c r="E67" i="11" s="1"/>
  <c r="F67" s="1"/>
  <c r="I62" i="6"/>
  <c r="E69" i="11" s="1"/>
  <c r="F69" s="1"/>
  <c r="I64" i="6"/>
  <c r="E71" i="11" s="1"/>
  <c r="F71" s="1"/>
  <c r="I66" i="6"/>
  <c r="E73" i="11" s="1"/>
  <c r="F73" s="1"/>
  <c r="H5" i="4"/>
  <c r="U6" i="11" s="1"/>
  <c r="H7" i="4"/>
  <c r="U8" i="11" s="1"/>
  <c r="H10" i="4"/>
  <c r="U11" i="11" s="1"/>
  <c r="H25" i="4"/>
  <c r="U26" i="11" s="1"/>
  <c r="H34" i="4"/>
  <c r="U35" i="11" s="1"/>
  <c r="H76" i="4"/>
  <c r="U87" i="11" s="1"/>
  <c r="H78" i="4"/>
  <c r="U89" i="11" s="1"/>
  <c r="H80" i="4"/>
  <c r="U91" i="11" s="1"/>
  <c r="H82" i="4"/>
  <c r="U93" i="11" s="1"/>
  <c r="H84" i="4"/>
  <c r="U95" i="11" s="1"/>
  <c r="H86" i="4"/>
  <c r="U97" i="11" s="1"/>
  <c r="H88" i="4"/>
  <c r="U99" i="11" s="1"/>
  <c r="H90" i="4"/>
  <c r="H92"/>
  <c r="U103" i="11" s="1"/>
  <c r="H94" i="4"/>
  <c r="U105" i="11" s="1"/>
  <c r="H96" i="4"/>
  <c r="U107" i="11" s="1"/>
  <c r="H98" i="4"/>
  <c r="U109" i="11" s="1"/>
  <c r="H13" i="4"/>
  <c r="U14" i="11" s="1"/>
  <c r="H15" i="4"/>
  <c r="U16" i="11" s="1"/>
  <c r="H17" i="4"/>
  <c r="U18" i="11" s="1"/>
  <c r="H38" i="4"/>
  <c r="U44" i="11" s="1"/>
  <c r="H40" i="4"/>
  <c r="U46" i="11" s="1"/>
  <c r="H42" i="4"/>
  <c r="U48" i="11" s="1"/>
  <c r="H44" i="4"/>
  <c r="U50" i="11" s="1"/>
  <c r="H46" i="4"/>
  <c r="U52" i="11" s="1"/>
  <c r="H48" i="4"/>
  <c r="U54" i="11" s="1"/>
  <c r="H50" i="4"/>
  <c r="U56" i="11" s="1"/>
  <c r="H52" i="4"/>
  <c r="U58" i="11" s="1"/>
  <c r="H54" i="4"/>
  <c r="U60" i="11" s="1"/>
  <c r="H56" i="4"/>
  <c r="U62" i="11" s="1"/>
  <c r="H58" i="4"/>
  <c r="U64" i="11" s="1"/>
  <c r="H60" i="4"/>
  <c r="U66" i="11" s="1"/>
  <c r="H62" i="4"/>
  <c r="U68" i="11" s="1"/>
  <c r="H64" i="4"/>
  <c r="U70" i="11" s="1"/>
  <c r="H66" i="4"/>
  <c r="U72" i="11" s="1"/>
  <c r="H69" i="4"/>
  <c r="U80" i="11" s="1"/>
  <c r="H12" i="4"/>
  <c r="U13" i="11" s="1"/>
  <c r="H14" i="4"/>
  <c r="U15" i="11" s="1"/>
  <c r="H16" i="4"/>
  <c r="U17" i="11" s="1"/>
  <c r="H39" i="4"/>
  <c r="U45" i="11" s="1"/>
  <c r="H41" i="4"/>
  <c r="U47" i="11" s="1"/>
  <c r="H43" i="4"/>
  <c r="U49" i="11" s="1"/>
  <c r="H45" i="4"/>
  <c r="U51" i="11" s="1"/>
  <c r="H47" i="4"/>
  <c r="U53" i="11" s="1"/>
  <c r="H49" i="4"/>
  <c r="U55" i="11" s="1"/>
  <c r="H51" i="4"/>
  <c r="U57" i="11" s="1"/>
  <c r="H53" i="4"/>
  <c r="U59" i="11" s="1"/>
  <c r="H55" i="4"/>
  <c r="U61" i="11" s="1"/>
  <c r="H57" i="4"/>
  <c r="U63" i="11" s="1"/>
  <c r="H59" i="4"/>
  <c r="U65" i="11" s="1"/>
  <c r="H61" i="4"/>
  <c r="U67" i="11" s="1"/>
  <c r="H63" i="4"/>
  <c r="U69" i="11" s="1"/>
  <c r="H65" i="4"/>
  <c r="U71" i="11" s="1"/>
  <c r="H67" i="4"/>
  <c r="U73" i="11" s="1"/>
  <c r="AA73" l="1"/>
  <c r="AA70"/>
  <c r="AA61"/>
  <c r="AB32"/>
  <c r="AC32" s="1"/>
  <c r="AA28"/>
  <c r="AA27"/>
  <c r="O36"/>
  <c r="O35"/>
  <c r="O26"/>
  <c r="O22"/>
  <c r="O14"/>
  <c r="R12"/>
  <c r="S12" s="1"/>
  <c r="O8"/>
  <c r="R6"/>
  <c r="S6" s="1"/>
  <c r="V106"/>
  <c r="W84"/>
  <c r="W43"/>
  <c r="V4"/>
  <c r="R80"/>
  <c r="S80" s="1"/>
  <c r="R28"/>
  <c r="S28" s="1"/>
  <c r="K34"/>
  <c r="K99"/>
  <c r="L99" s="1"/>
  <c r="M99" s="1"/>
  <c r="K4"/>
  <c r="AD68"/>
  <c r="AD81"/>
  <c r="AD85"/>
  <c r="AD100"/>
  <c r="AD102"/>
  <c r="AD109"/>
  <c r="AD89"/>
  <c r="AD95"/>
  <c r="AD104"/>
  <c r="AB29"/>
  <c r="AC29" s="1"/>
  <c r="AA72"/>
  <c r="AB51"/>
  <c r="AC51" s="1"/>
  <c r="AA51"/>
  <c r="AD7"/>
  <c r="AD11"/>
  <c r="AD15"/>
  <c r="AD17"/>
  <c r="AD19"/>
  <c r="AD23"/>
  <c r="AD25"/>
  <c r="W92"/>
  <c r="X92" s="1"/>
  <c r="Y92" s="1"/>
  <c r="W51"/>
  <c r="X51" s="1"/>
  <c r="V51"/>
  <c r="V108"/>
  <c r="V103"/>
  <c r="W103"/>
  <c r="X103" s="1"/>
  <c r="Y103" s="1"/>
  <c r="R23"/>
  <c r="S23" s="1"/>
  <c r="T23" s="1"/>
  <c r="R25"/>
  <c r="S25" s="1"/>
  <c r="T25" s="1"/>
  <c r="R31"/>
  <c r="S31" s="1"/>
  <c r="T31" s="1"/>
  <c r="R102"/>
  <c r="S102" s="1"/>
  <c r="T102" s="1"/>
  <c r="R92"/>
  <c r="S92" s="1"/>
  <c r="T92" s="1"/>
  <c r="R106"/>
  <c r="S106" s="1"/>
  <c r="T106" s="1"/>
  <c r="R27"/>
  <c r="S27" s="1"/>
  <c r="R4"/>
  <c r="S4" s="1"/>
  <c r="R108"/>
  <c r="S108" s="1"/>
  <c r="T108" s="1"/>
  <c r="R29"/>
  <c r="S29" s="1"/>
  <c r="T29" s="1"/>
  <c r="R61"/>
  <c r="S61" s="1"/>
  <c r="T61" s="1"/>
  <c r="R86"/>
  <c r="S86" s="1"/>
  <c r="T86" s="1"/>
  <c r="R94"/>
  <c r="S94" s="1"/>
  <c r="T94" s="1"/>
  <c r="R104"/>
  <c r="S104" s="1"/>
  <c r="T104" s="1"/>
  <c r="R100"/>
  <c r="S100" s="1"/>
  <c r="T100" s="1"/>
  <c r="R82"/>
  <c r="S82" s="1"/>
  <c r="O108"/>
  <c r="O4"/>
  <c r="O27"/>
  <c r="O29"/>
  <c r="R32"/>
  <c r="S32" s="1"/>
  <c r="T32" s="1"/>
  <c r="T12"/>
  <c r="R16"/>
  <c r="S16" s="1"/>
  <c r="T16" s="1"/>
  <c r="R59"/>
  <c r="S59" s="1"/>
  <c r="T59" s="1"/>
  <c r="O82"/>
  <c r="O100"/>
  <c r="T20"/>
  <c r="O51"/>
  <c r="R51"/>
  <c r="S51" s="1"/>
  <c r="O103"/>
  <c r="R103"/>
  <c r="S103" s="1"/>
  <c r="K7"/>
  <c r="K105"/>
  <c r="L105" s="1"/>
  <c r="M105" s="1"/>
  <c r="K89"/>
  <c r="L89" s="1"/>
  <c r="M89" s="1"/>
  <c r="K109"/>
  <c r="L109" s="1"/>
  <c r="H109"/>
  <c r="F51"/>
  <c r="K51"/>
  <c r="F103"/>
  <c r="K103"/>
  <c r="K12"/>
  <c r="AE12" s="1"/>
  <c r="K35"/>
  <c r="L35" s="1"/>
  <c r="M35" s="1"/>
  <c r="AD86"/>
  <c r="AD110"/>
  <c r="K28"/>
  <c r="AE28" s="1"/>
  <c r="R98"/>
  <c r="S98" s="1"/>
  <c r="T98" s="1"/>
  <c r="K8"/>
  <c r="L8" s="1"/>
  <c r="M8" s="1"/>
  <c r="K23"/>
  <c r="AE23" s="1"/>
  <c r="K102"/>
  <c r="L102" s="1"/>
  <c r="M102" s="1"/>
  <c r="AD30"/>
  <c r="AD32"/>
  <c r="AD34"/>
  <c r="AD36"/>
  <c r="AD57"/>
  <c r="AD59"/>
  <c r="AD61"/>
  <c r="AD63"/>
  <c r="AD65"/>
  <c r="AD67"/>
  <c r="AD73"/>
  <c r="AD27"/>
  <c r="Y5"/>
  <c r="K24"/>
  <c r="AE24" s="1"/>
  <c r="T33"/>
  <c r="T36"/>
  <c r="AD31"/>
  <c r="AD33"/>
  <c r="AD35"/>
  <c r="AD8"/>
  <c r="AD10"/>
  <c r="AD12"/>
  <c r="AD14"/>
  <c r="AD16"/>
  <c r="AD18"/>
  <c r="AD20"/>
  <c r="AD22"/>
  <c r="AD24"/>
  <c r="AD26"/>
  <c r="AD28"/>
  <c r="T6"/>
  <c r="T14"/>
  <c r="T22"/>
  <c r="T24"/>
  <c r="T35"/>
  <c r="K96"/>
  <c r="L96" s="1"/>
  <c r="M96" s="1"/>
  <c r="T8"/>
  <c r="R5"/>
  <c r="S5" s="1"/>
  <c r="T5" s="1"/>
  <c r="AD5"/>
  <c r="AD91"/>
  <c r="AD96"/>
  <c r="AD105"/>
  <c r="AD107"/>
  <c r="AD83"/>
  <c r="AD94"/>
  <c r="AD97"/>
  <c r="AD99"/>
  <c r="AD106"/>
  <c r="AD72"/>
  <c r="AD43"/>
  <c r="AD58"/>
  <c r="AD60"/>
  <c r="AD62"/>
  <c r="AD64"/>
  <c r="AD66"/>
  <c r="AD70"/>
  <c r="AD69"/>
  <c r="AD13"/>
  <c r="AD29"/>
  <c r="V104"/>
  <c r="W104"/>
  <c r="X104" s="1"/>
  <c r="V70"/>
  <c r="W70"/>
  <c r="X70" s="1"/>
  <c r="R30"/>
  <c r="S30" s="1"/>
  <c r="T30" s="1"/>
  <c r="O70"/>
  <c r="R70"/>
  <c r="S70" s="1"/>
  <c r="T53"/>
  <c r="T10"/>
  <c r="T18"/>
  <c r="T26"/>
  <c r="T28"/>
  <c r="K108"/>
  <c r="L108" s="1"/>
  <c r="M108" s="1"/>
  <c r="AD4"/>
  <c r="W110"/>
  <c r="V110"/>
  <c r="V109"/>
  <c r="W109"/>
  <c r="X108"/>
  <c r="W107"/>
  <c r="V107"/>
  <c r="X106"/>
  <c r="Y106" s="1"/>
  <c r="W105"/>
  <c r="V105"/>
  <c r="W102"/>
  <c r="V102"/>
  <c r="V100"/>
  <c r="W100"/>
  <c r="V99"/>
  <c r="W99"/>
  <c r="V98"/>
  <c r="W98"/>
  <c r="V97"/>
  <c r="W97"/>
  <c r="V96"/>
  <c r="W96"/>
  <c r="V95"/>
  <c r="W95"/>
  <c r="V94"/>
  <c r="W94"/>
  <c r="V93"/>
  <c r="W93"/>
  <c r="X93" s="1"/>
  <c r="V91"/>
  <c r="W91"/>
  <c r="V89"/>
  <c r="W89"/>
  <c r="V88"/>
  <c r="W88"/>
  <c r="V87"/>
  <c r="W87"/>
  <c r="X86"/>
  <c r="Y86" s="1"/>
  <c r="V85"/>
  <c r="W85"/>
  <c r="X84"/>
  <c r="Y84" s="1"/>
  <c r="X83"/>
  <c r="Y83" s="1"/>
  <c r="V82"/>
  <c r="W82"/>
  <c r="X81"/>
  <c r="Y81" s="1"/>
  <c r="V80"/>
  <c r="W80"/>
  <c r="W73"/>
  <c r="V73"/>
  <c r="W72"/>
  <c r="V72"/>
  <c r="W71"/>
  <c r="V71"/>
  <c r="V69"/>
  <c r="W69"/>
  <c r="V68"/>
  <c r="W68"/>
  <c r="V67"/>
  <c r="W67"/>
  <c r="W66"/>
  <c r="V66"/>
  <c r="V65"/>
  <c r="W65"/>
  <c r="V64"/>
  <c r="W64"/>
  <c r="V63"/>
  <c r="W63"/>
  <c r="V62"/>
  <c r="W62"/>
  <c r="V61"/>
  <c r="W61"/>
  <c r="V60"/>
  <c r="W60"/>
  <c r="V59"/>
  <c r="W59"/>
  <c r="V58"/>
  <c r="W58"/>
  <c r="V57"/>
  <c r="W57"/>
  <c r="V56"/>
  <c r="W56"/>
  <c r="V55"/>
  <c r="W55"/>
  <c r="V54"/>
  <c r="W54"/>
  <c r="V53"/>
  <c r="W53"/>
  <c r="V52"/>
  <c r="W52"/>
  <c r="W50"/>
  <c r="V50"/>
  <c r="V49"/>
  <c r="W49"/>
  <c r="V48"/>
  <c r="W48"/>
  <c r="V47"/>
  <c r="W47"/>
  <c r="W46"/>
  <c r="V46"/>
  <c r="W45"/>
  <c r="V45"/>
  <c r="W44"/>
  <c r="V44"/>
  <c r="X43"/>
  <c r="Y43" s="1"/>
  <c r="X36"/>
  <c r="Y36" s="1"/>
  <c r="W35"/>
  <c r="V35"/>
  <c r="X34"/>
  <c r="Y34" s="1"/>
  <c r="X33"/>
  <c r="Y33" s="1"/>
  <c r="X32"/>
  <c r="Y32" s="1"/>
  <c r="X31"/>
  <c r="Y31" s="1"/>
  <c r="X30"/>
  <c r="Y30" s="1"/>
  <c r="X29"/>
  <c r="Y29" s="1"/>
  <c r="X28"/>
  <c r="Y28" s="1"/>
  <c r="X27"/>
  <c r="Y27" s="1"/>
  <c r="V26"/>
  <c r="W26"/>
  <c r="X25"/>
  <c r="Y25" s="1"/>
  <c r="X24"/>
  <c r="Y24" s="1"/>
  <c r="X23"/>
  <c r="Y23" s="1"/>
  <c r="X22"/>
  <c r="Y22" s="1"/>
  <c r="X21"/>
  <c r="Y21" s="1"/>
  <c r="X20"/>
  <c r="Y20" s="1"/>
  <c r="X19"/>
  <c r="Y19" s="1"/>
  <c r="W18"/>
  <c r="V18"/>
  <c r="W17"/>
  <c r="V17"/>
  <c r="W16"/>
  <c r="V16"/>
  <c r="W15"/>
  <c r="V15"/>
  <c r="V14"/>
  <c r="W14"/>
  <c r="W13"/>
  <c r="V13"/>
  <c r="X12"/>
  <c r="Y12" s="1"/>
  <c r="W11"/>
  <c r="V11"/>
  <c r="W10"/>
  <c r="V10"/>
  <c r="X9"/>
  <c r="Y9" s="1"/>
  <c r="W8"/>
  <c r="V8"/>
  <c r="X7"/>
  <c r="Y7" s="1"/>
  <c r="V6"/>
  <c r="W6"/>
  <c r="X4"/>
  <c r="Y4" s="1"/>
  <c r="AB108"/>
  <c r="AC108" s="1"/>
  <c r="AA108"/>
  <c r="AD98"/>
  <c r="AA93"/>
  <c r="AB93"/>
  <c r="AA92"/>
  <c r="AB92"/>
  <c r="AC92" s="1"/>
  <c r="AA87"/>
  <c r="AB87"/>
  <c r="AC87" s="1"/>
  <c r="AD84"/>
  <c r="AD82"/>
  <c r="AA80"/>
  <c r="AB80"/>
  <c r="AC80" s="1"/>
  <c r="AD71"/>
  <c r="AA56"/>
  <c r="AB56"/>
  <c r="AC56" s="1"/>
  <c r="AA55"/>
  <c r="AB55"/>
  <c r="AC55" s="1"/>
  <c r="AA54"/>
  <c r="AB54"/>
  <c r="AC54" s="1"/>
  <c r="AA53"/>
  <c r="AB53"/>
  <c r="AC53" s="1"/>
  <c r="AA52"/>
  <c r="AB52"/>
  <c r="AC52" s="1"/>
  <c r="AB50"/>
  <c r="AC50" s="1"/>
  <c r="AA50"/>
  <c r="AA49"/>
  <c r="AB49"/>
  <c r="AC49" s="1"/>
  <c r="AA48"/>
  <c r="AB48"/>
  <c r="AC48" s="1"/>
  <c r="AA47"/>
  <c r="AB47"/>
  <c r="AC47" s="1"/>
  <c r="AB46"/>
  <c r="AC46" s="1"/>
  <c r="AA46"/>
  <c r="AA45"/>
  <c r="AB45"/>
  <c r="AC45" s="1"/>
  <c r="AA44"/>
  <c r="AB44"/>
  <c r="AC44" s="1"/>
  <c r="AD21"/>
  <c r="AD9"/>
  <c r="AB6"/>
  <c r="AC6" s="1"/>
  <c r="AA6"/>
  <c r="K94"/>
  <c r="L94" s="1"/>
  <c r="M94" s="1"/>
  <c r="K85"/>
  <c r="L85" s="1"/>
  <c r="M85" s="1"/>
  <c r="K83"/>
  <c r="K100"/>
  <c r="L100" s="1"/>
  <c r="M100" s="1"/>
  <c r="K88"/>
  <c r="L88" s="1"/>
  <c r="M88" s="1"/>
  <c r="K84"/>
  <c r="AE84" s="1"/>
  <c r="K27"/>
  <c r="L27" s="1"/>
  <c r="M27" s="1"/>
  <c r="K22"/>
  <c r="L22" s="1"/>
  <c r="M22" s="1"/>
  <c r="K20"/>
  <c r="L20" s="1"/>
  <c r="M20" s="1"/>
  <c r="K19"/>
  <c r="K11"/>
  <c r="K9"/>
  <c r="L9" s="1"/>
  <c r="M9" s="1"/>
  <c r="K5"/>
  <c r="L5" s="1"/>
  <c r="M5" s="1"/>
  <c r="R109"/>
  <c r="S109" s="1"/>
  <c r="T109" s="1"/>
  <c r="R107"/>
  <c r="S107" s="1"/>
  <c r="T107" s="1"/>
  <c r="R105"/>
  <c r="S105" s="1"/>
  <c r="T105" s="1"/>
  <c r="R97"/>
  <c r="R95"/>
  <c r="R93"/>
  <c r="S93" s="1"/>
  <c r="T93" s="1"/>
  <c r="R91"/>
  <c r="S91" s="1"/>
  <c r="T91" s="1"/>
  <c r="R89"/>
  <c r="R85"/>
  <c r="S85" s="1"/>
  <c r="T85" s="1"/>
  <c r="R83"/>
  <c r="R81"/>
  <c r="S81" s="1"/>
  <c r="T81" s="1"/>
  <c r="R43"/>
  <c r="S43" s="1"/>
  <c r="T43" s="1"/>
  <c r="R34"/>
  <c r="S34" s="1"/>
  <c r="T34" s="1"/>
  <c r="R21"/>
  <c r="S21" s="1"/>
  <c r="T21" s="1"/>
  <c r="R19"/>
  <c r="S19" s="1"/>
  <c r="T19" s="1"/>
  <c r="R17"/>
  <c r="S17" s="1"/>
  <c r="T17" s="1"/>
  <c r="R15"/>
  <c r="S15" s="1"/>
  <c r="T15" s="1"/>
  <c r="R13"/>
  <c r="S13" s="1"/>
  <c r="T13" s="1"/>
  <c r="R11"/>
  <c r="S11" s="1"/>
  <c r="T11" s="1"/>
  <c r="R9"/>
  <c r="S9" s="1"/>
  <c r="T9" s="1"/>
  <c r="R7"/>
  <c r="S7" s="1"/>
  <c r="T7" s="1"/>
  <c r="R110"/>
  <c r="S110" s="1"/>
  <c r="O110"/>
  <c r="R99"/>
  <c r="O99"/>
  <c r="R96"/>
  <c r="S96" s="1"/>
  <c r="O96"/>
  <c r="R88"/>
  <c r="S88" s="1"/>
  <c r="O88"/>
  <c r="R87"/>
  <c r="S87" s="1"/>
  <c r="O87"/>
  <c r="T84"/>
  <c r="T82"/>
  <c r="T80"/>
  <c r="R73"/>
  <c r="S73" s="1"/>
  <c r="O73"/>
  <c r="R72"/>
  <c r="S72" s="1"/>
  <c r="O72"/>
  <c r="R71"/>
  <c r="S71" s="1"/>
  <c r="O71"/>
  <c r="R69"/>
  <c r="S69" s="1"/>
  <c r="O69"/>
  <c r="O68"/>
  <c r="R68"/>
  <c r="S68" s="1"/>
  <c r="R67"/>
  <c r="S67" s="1"/>
  <c r="O67"/>
  <c r="R66"/>
  <c r="S66" s="1"/>
  <c r="O66"/>
  <c r="R65"/>
  <c r="S65" s="1"/>
  <c r="O65"/>
  <c r="O64"/>
  <c r="R64"/>
  <c r="S64" s="1"/>
  <c r="R63"/>
  <c r="S63" s="1"/>
  <c r="O63"/>
  <c r="R62"/>
  <c r="S62" s="1"/>
  <c r="O62"/>
  <c r="R60"/>
  <c r="S60" s="1"/>
  <c r="O60"/>
  <c r="R58"/>
  <c r="S58" s="1"/>
  <c r="O58"/>
  <c r="R57"/>
  <c r="S57" s="1"/>
  <c r="O57"/>
  <c r="R56"/>
  <c r="S56" s="1"/>
  <c r="O56"/>
  <c r="R55"/>
  <c r="S55" s="1"/>
  <c r="O55"/>
  <c r="R54"/>
  <c r="S54" s="1"/>
  <c r="O54"/>
  <c r="R52"/>
  <c r="S52" s="1"/>
  <c r="O52"/>
  <c r="R50"/>
  <c r="S50" s="1"/>
  <c r="O50"/>
  <c r="R49"/>
  <c r="S49" s="1"/>
  <c r="O49"/>
  <c r="R48"/>
  <c r="S48" s="1"/>
  <c r="O48"/>
  <c r="R47"/>
  <c r="S47" s="1"/>
  <c r="O47"/>
  <c r="R46"/>
  <c r="S46" s="1"/>
  <c r="O46"/>
  <c r="R45"/>
  <c r="S45" s="1"/>
  <c r="O45"/>
  <c r="R44"/>
  <c r="S44" s="1"/>
  <c r="O44"/>
  <c r="T4"/>
  <c r="K110"/>
  <c r="L110" s="1"/>
  <c r="M110" s="1"/>
  <c r="K106"/>
  <c r="K98"/>
  <c r="L98" s="1"/>
  <c r="M98" s="1"/>
  <c r="K92"/>
  <c r="L92" s="1"/>
  <c r="M92" s="1"/>
  <c r="K86"/>
  <c r="L86" s="1"/>
  <c r="M86" s="1"/>
  <c r="K82"/>
  <c r="K43"/>
  <c r="L43" s="1"/>
  <c r="M43" s="1"/>
  <c r="K33"/>
  <c r="L33" s="1"/>
  <c r="M33" s="1"/>
  <c r="K31"/>
  <c r="L31" s="1"/>
  <c r="M31" s="1"/>
  <c r="K30"/>
  <c r="K29"/>
  <c r="K26"/>
  <c r="L26" s="1"/>
  <c r="M26" s="1"/>
  <c r="K21"/>
  <c r="K17"/>
  <c r="L17" s="1"/>
  <c r="M17" s="1"/>
  <c r="K16"/>
  <c r="L16" s="1"/>
  <c r="M16" s="1"/>
  <c r="K15"/>
  <c r="L15" s="1"/>
  <c r="M15" s="1"/>
  <c r="K14"/>
  <c r="K10"/>
  <c r="L10" s="1"/>
  <c r="M10" s="1"/>
  <c r="K104"/>
  <c r="H104"/>
  <c r="K87"/>
  <c r="H87"/>
  <c r="K70"/>
  <c r="H70"/>
  <c r="K13"/>
  <c r="H13"/>
  <c r="K107"/>
  <c r="H107"/>
  <c r="K97"/>
  <c r="H97"/>
  <c r="H95"/>
  <c r="K95"/>
  <c r="K93"/>
  <c r="H93"/>
  <c r="H91"/>
  <c r="K91"/>
  <c r="K81"/>
  <c r="H81"/>
  <c r="K80"/>
  <c r="H80"/>
  <c r="K73"/>
  <c r="H73"/>
  <c r="H72"/>
  <c r="K72"/>
  <c r="H71"/>
  <c r="K71"/>
  <c r="K69"/>
  <c r="H69"/>
  <c r="H68"/>
  <c r="K68"/>
  <c r="H67"/>
  <c r="K67"/>
  <c r="K66"/>
  <c r="H66"/>
  <c r="K65"/>
  <c r="H65"/>
  <c r="H64"/>
  <c r="K64"/>
  <c r="H63"/>
  <c r="K63"/>
  <c r="K62"/>
  <c r="H62"/>
  <c r="K61"/>
  <c r="H61"/>
  <c r="H60"/>
  <c r="K60"/>
  <c r="H59"/>
  <c r="K59"/>
  <c r="K58"/>
  <c r="H58"/>
  <c r="K57"/>
  <c r="H57"/>
  <c r="K56"/>
  <c r="H56"/>
  <c r="H55"/>
  <c r="K55"/>
  <c r="K54"/>
  <c r="H54"/>
  <c r="K53"/>
  <c r="H53"/>
  <c r="H52"/>
  <c r="K52"/>
  <c r="K50"/>
  <c r="H50"/>
  <c r="K49"/>
  <c r="H49"/>
  <c r="H48"/>
  <c r="K48"/>
  <c r="H47"/>
  <c r="K47"/>
  <c r="H46"/>
  <c r="K46"/>
  <c r="K45"/>
  <c r="H45"/>
  <c r="H44"/>
  <c r="K44"/>
  <c r="H36"/>
  <c r="K36"/>
  <c r="AE36" s="1"/>
  <c r="L34"/>
  <c r="M34" s="1"/>
  <c r="K32"/>
  <c r="AE32" s="1"/>
  <c r="H32"/>
  <c r="K25"/>
  <c r="H25"/>
  <c r="L23"/>
  <c r="M23" s="1"/>
  <c r="L18"/>
  <c r="M18" s="1"/>
  <c r="L7"/>
  <c r="M7" s="1"/>
  <c r="K6"/>
  <c r="H6"/>
  <c r="AE4" l="1"/>
  <c r="L4"/>
  <c r="M4" s="1"/>
  <c r="AE29"/>
  <c r="M109"/>
  <c r="L12"/>
  <c r="M12" s="1"/>
  <c r="AF12" s="1"/>
  <c r="AD51"/>
  <c r="Y108"/>
  <c r="Y51"/>
  <c r="AE25"/>
  <c r="AE106"/>
  <c r="T27"/>
  <c r="AE21"/>
  <c r="AE30"/>
  <c r="T51"/>
  <c r="T103"/>
  <c r="L24"/>
  <c r="M24" s="1"/>
  <c r="AF24" s="1"/>
  <c r="L30"/>
  <c r="M30" s="1"/>
  <c r="L28"/>
  <c r="M28" s="1"/>
  <c r="AF28" s="1"/>
  <c r="AH28" s="1"/>
  <c r="L51"/>
  <c r="M51" s="1"/>
  <c r="AE51"/>
  <c r="L103"/>
  <c r="M103" s="1"/>
  <c r="AE103"/>
  <c r="T44"/>
  <c r="T46"/>
  <c r="T48"/>
  <c r="T50"/>
  <c r="T54"/>
  <c r="T56"/>
  <c r="T58"/>
  <c r="T62"/>
  <c r="T66"/>
  <c r="T71"/>
  <c r="T73"/>
  <c r="Y93"/>
  <c r="T70"/>
  <c r="L106"/>
  <c r="M106" s="1"/>
  <c r="AE70"/>
  <c r="AE104"/>
  <c r="AE19"/>
  <c r="AD48"/>
  <c r="AD53"/>
  <c r="AD55"/>
  <c r="Y70"/>
  <c r="AD80"/>
  <c r="AD92"/>
  <c r="AE108"/>
  <c r="AD108"/>
  <c r="AD45"/>
  <c r="AD49"/>
  <c r="AD52"/>
  <c r="AD46"/>
  <c r="AD50"/>
  <c r="AD47"/>
  <c r="AD56"/>
  <c r="AD6"/>
  <c r="Y104"/>
  <c r="S89"/>
  <c r="T89" s="1"/>
  <c r="S97"/>
  <c r="T97" s="1"/>
  <c r="AE83"/>
  <c r="AE81"/>
  <c r="S83"/>
  <c r="T83" s="1"/>
  <c r="T64"/>
  <c r="T45"/>
  <c r="T47"/>
  <c r="T49"/>
  <c r="T52"/>
  <c r="T55"/>
  <c r="T57"/>
  <c r="T60"/>
  <c r="T63"/>
  <c r="T65"/>
  <c r="T67"/>
  <c r="T69"/>
  <c r="T72"/>
  <c r="T68"/>
  <c r="AE7"/>
  <c r="AF7" s="1"/>
  <c r="AH7" s="1"/>
  <c r="AE34"/>
  <c r="AF34" s="1"/>
  <c r="L19"/>
  <c r="M19" s="1"/>
  <c r="AE27"/>
  <c r="AF27" s="1"/>
  <c r="L83"/>
  <c r="M83" s="1"/>
  <c r="AE20"/>
  <c r="AF20" s="1"/>
  <c r="AE9"/>
  <c r="AF9" s="1"/>
  <c r="AE33"/>
  <c r="AF33" s="1"/>
  <c r="AH33" s="1"/>
  <c r="L84"/>
  <c r="M84" s="1"/>
  <c r="AF84" s="1"/>
  <c r="AE86"/>
  <c r="AF86" s="1"/>
  <c r="AE92"/>
  <c r="AE5"/>
  <c r="AF5" s="1"/>
  <c r="AE22"/>
  <c r="AF22" s="1"/>
  <c r="L21"/>
  <c r="M21" s="1"/>
  <c r="AE31"/>
  <c r="AF31" s="1"/>
  <c r="AH31" s="1"/>
  <c r="S99"/>
  <c r="T99" s="1"/>
  <c r="S95"/>
  <c r="T95" s="1"/>
  <c r="AE43"/>
  <c r="AF43" s="1"/>
  <c r="AD87"/>
  <c r="X110"/>
  <c r="Y110" s="1"/>
  <c r="AE110"/>
  <c r="X109"/>
  <c r="Y109" s="1"/>
  <c r="AE109"/>
  <c r="X107"/>
  <c r="Y107" s="1"/>
  <c r="AE107"/>
  <c r="X105"/>
  <c r="Y105" s="1"/>
  <c r="AE105"/>
  <c r="X102"/>
  <c r="Y102" s="1"/>
  <c r="AE102"/>
  <c r="X100"/>
  <c r="Y100" s="1"/>
  <c r="AE100"/>
  <c r="X99"/>
  <c r="Y99" s="1"/>
  <c r="AE99"/>
  <c r="X98"/>
  <c r="Y98" s="1"/>
  <c r="AE98"/>
  <c r="X97"/>
  <c r="Y97" s="1"/>
  <c r="AE97"/>
  <c r="X96"/>
  <c r="Y96" s="1"/>
  <c r="AE96"/>
  <c r="X95"/>
  <c r="Y95" s="1"/>
  <c r="AE95"/>
  <c r="X94"/>
  <c r="Y94" s="1"/>
  <c r="AE94"/>
  <c r="X91"/>
  <c r="Y91" s="1"/>
  <c r="AE91"/>
  <c r="X89"/>
  <c r="Y89" s="1"/>
  <c r="AE89"/>
  <c r="X88"/>
  <c r="Y88" s="1"/>
  <c r="AE88"/>
  <c r="X87"/>
  <c r="Y87" s="1"/>
  <c r="AE87"/>
  <c r="X85"/>
  <c r="Y85" s="1"/>
  <c r="AE85"/>
  <c r="X82"/>
  <c r="Y82" s="1"/>
  <c r="AE82"/>
  <c r="X80"/>
  <c r="Y80" s="1"/>
  <c r="AE80"/>
  <c r="X73"/>
  <c r="Y73" s="1"/>
  <c r="AE73"/>
  <c r="X72"/>
  <c r="Y72" s="1"/>
  <c r="AE72"/>
  <c r="X71"/>
  <c r="Y71" s="1"/>
  <c r="AE71"/>
  <c r="X69"/>
  <c r="Y69" s="1"/>
  <c r="AE69"/>
  <c r="X68"/>
  <c r="Y68" s="1"/>
  <c r="AE68"/>
  <c r="X67"/>
  <c r="Y67" s="1"/>
  <c r="AE67"/>
  <c r="X66"/>
  <c r="Y66" s="1"/>
  <c r="AE66"/>
  <c r="X65"/>
  <c r="Y65" s="1"/>
  <c r="AE65"/>
  <c r="X64"/>
  <c r="Y64" s="1"/>
  <c r="AE64"/>
  <c r="X63"/>
  <c r="Y63" s="1"/>
  <c r="AE63"/>
  <c r="X62"/>
  <c r="Y62" s="1"/>
  <c r="AE62"/>
  <c r="X61"/>
  <c r="Y61" s="1"/>
  <c r="AE61"/>
  <c r="X60"/>
  <c r="Y60" s="1"/>
  <c r="AE60"/>
  <c r="X59"/>
  <c r="Y59" s="1"/>
  <c r="AE59"/>
  <c r="X58"/>
  <c r="Y58" s="1"/>
  <c r="AE58"/>
  <c r="X57"/>
  <c r="Y57" s="1"/>
  <c r="AE57"/>
  <c r="X56"/>
  <c r="Y56" s="1"/>
  <c r="AE56"/>
  <c r="X55"/>
  <c r="Y55" s="1"/>
  <c r="AE55"/>
  <c r="X54"/>
  <c r="Y54" s="1"/>
  <c r="AE54"/>
  <c r="X53"/>
  <c r="Y53" s="1"/>
  <c r="AE53"/>
  <c r="X52"/>
  <c r="Y52" s="1"/>
  <c r="AE52"/>
  <c r="X50"/>
  <c r="Y50" s="1"/>
  <c r="AE50"/>
  <c r="X49"/>
  <c r="Y49" s="1"/>
  <c r="AE49"/>
  <c r="X48"/>
  <c r="Y48" s="1"/>
  <c r="AE48"/>
  <c r="X47"/>
  <c r="Y47" s="1"/>
  <c r="AE47"/>
  <c r="X46"/>
  <c r="Y46" s="1"/>
  <c r="AE46"/>
  <c r="X45"/>
  <c r="Y45" s="1"/>
  <c r="AE45"/>
  <c r="X44"/>
  <c r="Y44" s="1"/>
  <c r="AE44"/>
  <c r="X35"/>
  <c r="Y35" s="1"/>
  <c r="AE35"/>
  <c r="X26"/>
  <c r="Y26" s="1"/>
  <c r="AE26"/>
  <c r="X18"/>
  <c r="Y18" s="1"/>
  <c r="AE18"/>
  <c r="X17"/>
  <c r="Y17" s="1"/>
  <c r="AE17"/>
  <c r="X16"/>
  <c r="Y16" s="1"/>
  <c r="AE16"/>
  <c r="X15"/>
  <c r="Y15" s="1"/>
  <c r="AE15"/>
  <c r="X14"/>
  <c r="Y14" s="1"/>
  <c r="AE14"/>
  <c r="X13"/>
  <c r="Y13" s="1"/>
  <c r="AE13"/>
  <c r="X11"/>
  <c r="Y11" s="1"/>
  <c r="AE11"/>
  <c r="X10"/>
  <c r="Y10" s="1"/>
  <c r="AE10"/>
  <c r="X8"/>
  <c r="Y8" s="1"/>
  <c r="AE8"/>
  <c r="X6"/>
  <c r="Y6" s="1"/>
  <c r="AE6"/>
  <c r="AC93"/>
  <c r="AD93" s="1"/>
  <c r="AE93"/>
  <c r="AD54"/>
  <c r="AD44"/>
  <c r="L82"/>
  <c r="M82" s="1"/>
  <c r="L29"/>
  <c r="M29" s="1"/>
  <c r="AF29" s="1"/>
  <c r="L11"/>
  <c r="M11" s="1"/>
  <c r="L14"/>
  <c r="M14" s="1"/>
  <c r="T110"/>
  <c r="T96"/>
  <c r="T88"/>
  <c r="T87"/>
  <c r="AF23"/>
  <c r="AH23" s="1"/>
  <c r="L104"/>
  <c r="M104" s="1"/>
  <c r="L87"/>
  <c r="M87" s="1"/>
  <c r="L70"/>
  <c r="M70" s="1"/>
  <c r="L13"/>
  <c r="M13" s="1"/>
  <c r="L107"/>
  <c r="M107" s="1"/>
  <c r="L97"/>
  <c r="M97" s="1"/>
  <c r="L95"/>
  <c r="M95" s="1"/>
  <c r="L93"/>
  <c r="M93" s="1"/>
  <c r="L91"/>
  <c r="M91" s="1"/>
  <c r="L81"/>
  <c r="M81" s="1"/>
  <c r="L80"/>
  <c r="M80" s="1"/>
  <c r="L73"/>
  <c r="M73" s="1"/>
  <c r="L72"/>
  <c r="M72" s="1"/>
  <c r="L71"/>
  <c r="M71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0"/>
  <c r="M50" s="1"/>
  <c r="L49"/>
  <c r="M49" s="1"/>
  <c r="L48"/>
  <c r="M48" s="1"/>
  <c r="L47"/>
  <c r="M47" s="1"/>
  <c r="L46"/>
  <c r="M46" s="1"/>
  <c r="L45"/>
  <c r="M45" s="1"/>
  <c r="L44"/>
  <c r="M44" s="1"/>
  <c r="L36"/>
  <c r="M36" s="1"/>
  <c r="L32"/>
  <c r="M32" s="1"/>
  <c r="L25"/>
  <c r="M25" s="1"/>
  <c r="L6"/>
  <c r="M6" s="1"/>
  <c r="AF4"/>
  <c r="AG4" s="1"/>
  <c r="AF93" l="1"/>
  <c r="AF30"/>
  <c r="AH30" s="1"/>
  <c r="AF108"/>
  <c r="AH108" s="1"/>
  <c r="AF26"/>
  <c r="AH26" s="1"/>
  <c r="AF99"/>
  <c r="AH99" s="1"/>
  <c r="AF102"/>
  <c r="AH102" s="1"/>
  <c r="AF106"/>
  <c r="AG106" s="1"/>
  <c r="AF21"/>
  <c r="AG21" s="1"/>
  <c r="AF88"/>
  <c r="AG88" s="1"/>
  <c r="AF19"/>
  <c r="AH19" s="1"/>
  <c r="AF70"/>
  <c r="AH70" s="1"/>
  <c r="AF51"/>
  <c r="AF103"/>
  <c r="AF104"/>
  <c r="AH104" s="1"/>
  <c r="AF10"/>
  <c r="AH10" s="1"/>
  <c r="AF13"/>
  <c r="AH13" s="1"/>
  <c r="AF15"/>
  <c r="AG15" s="1"/>
  <c r="AF17"/>
  <c r="AG17" s="1"/>
  <c r="AF83"/>
  <c r="AH83" s="1"/>
  <c r="AF110"/>
  <c r="AG110" s="1"/>
  <c r="AF8"/>
  <c r="AH8" s="1"/>
  <c r="AF16"/>
  <c r="AG16" s="1"/>
  <c r="AF18"/>
  <c r="AH18" s="1"/>
  <c r="AF35"/>
  <c r="AG35" s="1"/>
  <c r="AF94"/>
  <c r="AH94" s="1"/>
  <c r="AF98"/>
  <c r="AH98" s="1"/>
  <c r="AF100"/>
  <c r="AH100" s="1"/>
  <c r="AF105"/>
  <c r="AG105" s="1"/>
  <c r="AF109"/>
  <c r="AH109" s="1"/>
  <c r="AF92"/>
  <c r="AH92" s="1"/>
  <c r="AG5"/>
  <c r="AH5"/>
  <c r="AF85"/>
  <c r="AG85" s="1"/>
  <c r="AF63"/>
  <c r="AH63" s="1"/>
  <c r="AF89"/>
  <c r="AG89" s="1"/>
  <c r="AF82"/>
  <c r="AH82" s="1"/>
  <c r="AF96"/>
  <c r="AG96" s="1"/>
  <c r="AF14"/>
  <c r="AG14" s="1"/>
  <c r="AF11"/>
  <c r="AG11" s="1"/>
  <c r="AF87"/>
  <c r="AH87" s="1"/>
  <c r="AG31"/>
  <c r="AF49"/>
  <c r="AG49" s="1"/>
  <c r="AG23"/>
  <c r="AG7"/>
  <c r="AF55"/>
  <c r="AH55" s="1"/>
  <c r="AG28"/>
  <c r="AF46"/>
  <c r="AG46" s="1"/>
  <c r="AF6"/>
  <c r="AG6" s="1"/>
  <c r="AF107"/>
  <c r="AF97"/>
  <c r="AF95"/>
  <c r="AF91"/>
  <c r="AG86"/>
  <c r="AH86"/>
  <c r="AG84"/>
  <c r="AH84"/>
  <c r="AF81"/>
  <c r="AF80"/>
  <c r="AF73"/>
  <c r="AF72"/>
  <c r="AH72" s="1"/>
  <c r="AF71"/>
  <c r="AF69"/>
  <c r="AF68"/>
  <c r="AF67"/>
  <c r="AF66"/>
  <c r="AF65"/>
  <c r="AF64"/>
  <c r="AF62"/>
  <c r="AF61"/>
  <c r="AF60"/>
  <c r="AF59"/>
  <c r="AF58"/>
  <c r="AF57"/>
  <c r="AF56"/>
  <c r="AF54"/>
  <c r="AF53"/>
  <c r="AF52"/>
  <c r="AF50"/>
  <c r="AF48"/>
  <c r="AF47"/>
  <c r="AF45"/>
  <c r="AF44"/>
  <c r="AH43"/>
  <c r="AG43"/>
  <c r="AF36"/>
  <c r="AG34"/>
  <c r="AH34"/>
  <c r="AF32"/>
  <c r="AH29"/>
  <c r="AG29"/>
  <c r="AH27"/>
  <c r="AG27"/>
  <c r="AF25"/>
  <c r="AG24"/>
  <c r="AH24"/>
  <c r="AH22"/>
  <c r="AG22"/>
  <c r="AH20"/>
  <c r="AG20"/>
  <c r="AH12"/>
  <c r="AG12"/>
  <c r="AG9"/>
  <c r="AH9"/>
  <c r="AH4"/>
  <c r="AG99" l="1"/>
  <c r="AG30"/>
  <c r="AG108"/>
  <c r="AH106"/>
  <c r="AG26"/>
  <c r="AH21"/>
  <c r="AG102"/>
  <c r="AH35"/>
  <c r="AG70"/>
  <c r="AH110"/>
  <c r="AH15"/>
  <c r="AG10"/>
  <c r="AH16"/>
  <c r="AH88"/>
  <c r="AG19"/>
  <c r="AG8"/>
  <c r="AH14"/>
  <c r="AG83"/>
  <c r="AG92"/>
  <c r="AG18"/>
  <c r="AH11"/>
  <c r="AH17"/>
  <c r="AG63"/>
  <c r="AG13"/>
  <c r="AG98"/>
  <c r="AH105"/>
  <c r="AH85"/>
  <c r="AG104"/>
  <c r="AH103"/>
  <c r="AG103"/>
  <c r="AH51"/>
  <c r="AG51"/>
  <c r="AG100"/>
  <c r="AH96"/>
  <c r="AG94"/>
  <c r="AG82"/>
  <c r="AH89"/>
  <c r="AG87"/>
  <c r="AH49"/>
  <c r="AG55"/>
  <c r="AH6"/>
  <c r="AH46"/>
  <c r="AH107"/>
  <c r="AG107"/>
  <c r="AG97"/>
  <c r="AH97"/>
  <c r="AH95"/>
  <c r="AG95"/>
  <c r="AG93"/>
  <c r="AH93"/>
  <c r="AH91"/>
  <c r="AG91"/>
  <c r="AH81"/>
  <c r="AG81"/>
  <c r="AH80"/>
  <c r="AG80"/>
  <c r="AG73"/>
  <c r="AH73"/>
  <c r="AH71"/>
  <c r="AG71"/>
  <c r="AG69"/>
  <c r="AH69"/>
  <c r="AG68"/>
  <c r="AH68"/>
  <c r="AH67"/>
  <c r="AG67"/>
  <c r="AG66"/>
  <c r="AH66"/>
  <c r="AG65"/>
  <c r="AH65"/>
  <c r="AG64"/>
  <c r="AH64"/>
  <c r="AH62"/>
  <c r="AG62"/>
  <c r="AG61"/>
  <c r="AH61"/>
  <c r="AG60"/>
  <c r="AH60"/>
  <c r="AH59"/>
  <c r="AG59"/>
  <c r="AG58"/>
  <c r="AH58"/>
  <c r="AG57"/>
  <c r="AH57"/>
  <c r="AG56"/>
  <c r="AH56"/>
  <c r="AG54"/>
  <c r="AH54"/>
  <c r="AG53"/>
  <c r="AH53"/>
  <c r="AH52"/>
  <c r="AG52"/>
  <c r="AG50"/>
  <c r="AH50"/>
  <c r="AH48"/>
  <c r="AG48"/>
  <c r="AG47"/>
  <c r="AH47"/>
  <c r="AG45"/>
  <c r="AH45"/>
  <c r="AG44"/>
  <c r="AH44"/>
  <c r="AH36"/>
  <c r="AG36"/>
  <c r="AG32"/>
  <c r="AH32"/>
  <c r="AG25"/>
  <c r="AH25"/>
</calcChain>
</file>

<file path=xl/sharedStrings.xml><?xml version="1.0" encoding="utf-8"?>
<sst xmlns="http://schemas.openxmlformats.org/spreadsheetml/2006/main" count="1836" uniqueCount="229">
  <si>
    <t>الرقم</t>
  </si>
  <si>
    <t xml:space="preserve">اللقب </t>
  </si>
  <si>
    <t>الاسم</t>
  </si>
  <si>
    <t xml:space="preserve">الإمتحان </t>
  </si>
  <si>
    <t>المعدل1</t>
  </si>
  <si>
    <t>الإستدراك</t>
  </si>
  <si>
    <t>المعدل2</t>
  </si>
  <si>
    <t>المعدل النهائي</t>
  </si>
  <si>
    <t>وفاء</t>
  </si>
  <si>
    <t>وسيم</t>
  </si>
  <si>
    <t>شيماء</t>
  </si>
  <si>
    <t>سلمى</t>
  </si>
  <si>
    <t>ريان</t>
  </si>
  <si>
    <t xml:space="preserve">عمراني </t>
  </si>
  <si>
    <t xml:space="preserve">بن صغير </t>
  </si>
  <si>
    <t>رانيا</t>
  </si>
  <si>
    <t xml:space="preserve">بهلولي </t>
  </si>
  <si>
    <t>حنان</t>
  </si>
  <si>
    <t xml:space="preserve">بن هويس </t>
  </si>
  <si>
    <t>مايا (مع)</t>
  </si>
  <si>
    <t xml:space="preserve">شرقي </t>
  </si>
  <si>
    <t>بلال (مع)</t>
  </si>
  <si>
    <t>تين</t>
  </si>
  <si>
    <t>اللقب</t>
  </si>
  <si>
    <t>التطبيق</t>
  </si>
  <si>
    <t xml:space="preserve"> </t>
  </si>
  <si>
    <t xml:space="preserve"> الاسم </t>
  </si>
  <si>
    <t>وحـــــدة التعليـــم الأساسيـــة</t>
  </si>
  <si>
    <t>وحـــــدة التعليـــم المنهجية</t>
  </si>
  <si>
    <t xml:space="preserve">وحـــــدة التعليـــم الاستكشافية                                  </t>
  </si>
  <si>
    <t>وحـــــدة التعليـــم الأفقية</t>
  </si>
  <si>
    <t>معـــدل السداسي السادس</t>
  </si>
  <si>
    <t>عدد و.ق للسداسي السادس</t>
  </si>
  <si>
    <t>نتيجة S5</t>
  </si>
  <si>
    <t>محاسبة مالية معمقة 1</t>
  </si>
  <si>
    <t>المجمــوع</t>
  </si>
  <si>
    <t>المعـــدل</t>
  </si>
  <si>
    <t>مج و. قياسية</t>
  </si>
  <si>
    <t>الإفلاس والتسوية القضائية</t>
  </si>
  <si>
    <t>المجموع</t>
  </si>
  <si>
    <t xml:space="preserve">انجليزية </t>
  </si>
  <si>
    <t>و.ق.م</t>
  </si>
  <si>
    <t>امضاءات الأساتذة</t>
  </si>
  <si>
    <t>خماس</t>
  </si>
  <si>
    <t>وحـــــدات   أساسيـــة</t>
  </si>
  <si>
    <t>وحـــــدات منهجية</t>
  </si>
  <si>
    <t xml:space="preserve">وحـــــدات استكشافية                                  </t>
  </si>
  <si>
    <t>وحدات التعليم الأفقية</t>
  </si>
  <si>
    <t>محاسبة الشركات</t>
  </si>
  <si>
    <t>معايير المراجعة الدولية</t>
  </si>
  <si>
    <t>معايير المراجعة المحلية</t>
  </si>
  <si>
    <t>نظام الرقابة الداخية</t>
  </si>
  <si>
    <t>بن قارة</t>
  </si>
  <si>
    <t>أحمودة</t>
  </si>
  <si>
    <t>عطوي</t>
  </si>
  <si>
    <t xml:space="preserve"> اسكندر </t>
  </si>
  <si>
    <t>غجاتي</t>
  </si>
  <si>
    <t xml:space="preserve"> فاطمة </t>
  </si>
  <si>
    <t>باشا</t>
  </si>
  <si>
    <t xml:space="preserve"> شناز</t>
  </si>
  <si>
    <t xml:space="preserve">ريزي </t>
  </si>
  <si>
    <t>اسيا</t>
  </si>
  <si>
    <t xml:space="preserve">بورحلة </t>
  </si>
  <si>
    <t xml:space="preserve">صفاء </t>
  </si>
  <si>
    <t xml:space="preserve">طبيب </t>
  </si>
  <si>
    <t xml:space="preserve">شيماء </t>
  </si>
  <si>
    <t xml:space="preserve">بوركاب </t>
  </si>
  <si>
    <t xml:space="preserve">لينة </t>
  </si>
  <si>
    <t xml:space="preserve">بن جامع </t>
  </si>
  <si>
    <t xml:space="preserve">شهرة </t>
  </si>
  <si>
    <t xml:space="preserve">بركات </t>
  </si>
  <si>
    <t>إلياس</t>
  </si>
  <si>
    <t xml:space="preserve">العارف </t>
  </si>
  <si>
    <t>جيهان عائشة</t>
  </si>
  <si>
    <t xml:space="preserve">بركاس </t>
  </si>
  <si>
    <t>عبدالرحمان</t>
  </si>
  <si>
    <t xml:space="preserve">غرايسة </t>
  </si>
  <si>
    <t xml:space="preserve">منال </t>
  </si>
  <si>
    <t>صياد</t>
  </si>
  <si>
    <t xml:space="preserve"> نورة </t>
  </si>
  <si>
    <t xml:space="preserve">عيسوس </t>
  </si>
  <si>
    <t xml:space="preserve">سلمى </t>
  </si>
  <si>
    <t xml:space="preserve">مصدق </t>
  </si>
  <si>
    <t xml:space="preserve">كوتر </t>
  </si>
  <si>
    <t>عبدالمالك</t>
  </si>
  <si>
    <t xml:space="preserve"> محمد نور </t>
  </si>
  <si>
    <t xml:space="preserve">ادريسي  </t>
  </si>
  <si>
    <t>وسيم جمال الدين</t>
  </si>
  <si>
    <t xml:space="preserve">سعدالله </t>
  </si>
  <si>
    <t xml:space="preserve">ياسمين </t>
  </si>
  <si>
    <t>جلولي</t>
  </si>
  <si>
    <t xml:space="preserve"> مروان</t>
  </si>
  <si>
    <t xml:space="preserve">بلكحلة </t>
  </si>
  <si>
    <t xml:space="preserve">نواصر </t>
  </si>
  <si>
    <t xml:space="preserve">ريان </t>
  </si>
  <si>
    <t xml:space="preserve">سنيقر </t>
  </si>
  <si>
    <t xml:space="preserve">زعير </t>
  </si>
  <si>
    <t>شهرزاد</t>
  </si>
  <si>
    <t>علي العرنان</t>
  </si>
  <si>
    <t xml:space="preserve"> شيماء </t>
  </si>
  <si>
    <t>خالدي</t>
  </si>
  <si>
    <t xml:space="preserve"> يسرى</t>
  </si>
  <si>
    <t>بن ذيب</t>
  </si>
  <si>
    <t xml:space="preserve"> مروة</t>
  </si>
  <si>
    <t xml:space="preserve">تغري </t>
  </si>
  <si>
    <t xml:space="preserve">رانية </t>
  </si>
  <si>
    <t xml:space="preserve">بولقصع </t>
  </si>
  <si>
    <t xml:space="preserve">خريف </t>
  </si>
  <si>
    <t>محمد الشريف</t>
  </si>
  <si>
    <t>بن سليمان</t>
  </si>
  <si>
    <t>سهام (D)</t>
  </si>
  <si>
    <t>عميش</t>
  </si>
  <si>
    <t xml:space="preserve"> أميمة</t>
  </si>
  <si>
    <t xml:space="preserve">قجالي </t>
  </si>
  <si>
    <t xml:space="preserve">نور الدين </t>
  </si>
  <si>
    <t xml:space="preserve">خزازنة </t>
  </si>
  <si>
    <t>سلاف</t>
  </si>
  <si>
    <t>بن محمد</t>
  </si>
  <si>
    <t xml:space="preserve"> فطوم</t>
  </si>
  <si>
    <t xml:space="preserve">ليتيم </t>
  </si>
  <si>
    <t xml:space="preserve">إيمان </t>
  </si>
  <si>
    <t xml:space="preserve">العطار </t>
  </si>
  <si>
    <t>لقمان</t>
  </si>
  <si>
    <t>شعبي</t>
  </si>
  <si>
    <t xml:space="preserve"> مراد</t>
  </si>
  <si>
    <t xml:space="preserve">شابي </t>
  </si>
  <si>
    <t xml:space="preserve">أية </t>
  </si>
  <si>
    <t>حمايدية</t>
  </si>
  <si>
    <t>أسماء</t>
  </si>
  <si>
    <t xml:space="preserve">قوري </t>
  </si>
  <si>
    <t>عمارة كربة</t>
  </si>
  <si>
    <t xml:space="preserve"> سندس </t>
  </si>
  <si>
    <t>بن جدو</t>
  </si>
  <si>
    <t xml:space="preserve"> ايمن</t>
  </si>
  <si>
    <t xml:space="preserve">عون الله </t>
  </si>
  <si>
    <t xml:space="preserve">جهان </t>
  </si>
  <si>
    <t>عمراوي</t>
  </si>
  <si>
    <t xml:space="preserve"> بثينة </t>
  </si>
  <si>
    <t xml:space="preserve">تومي </t>
  </si>
  <si>
    <t>عز الدين</t>
  </si>
  <si>
    <t xml:space="preserve">بشير </t>
  </si>
  <si>
    <t>عبد الحي</t>
  </si>
  <si>
    <t>فضلي</t>
  </si>
  <si>
    <t xml:space="preserve"> رائد </t>
  </si>
  <si>
    <t>حميداني</t>
  </si>
  <si>
    <t xml:space="preserve"> محمد اسلام </t>
  </si>
  <si>
    <t>منجح</t>
  </si>
  <si>
    <t xml:space="preserve"> يمينة </t>
  </si>
  <si>
    <t xml:space="preserve">كرمي </t>
  </si>
  <si>
    <t xml:space="preserve">زواينية </t>
  </si>
  <si>
    <t xml:space="preserve">محمد سامي </t>
  </si>
  <si>
    <t xml:space="preserve">بوريب </t>
  </si>
  <si>
    <t>صبار</t>
  </si>
  <si>
    <t xml:space="preserve"> علاء الدين </t>
  </si>
  <si>
    <t>سليماني</t>
  </si>
  <si>
    <t xml:space="preserve"> مهدي </t>
  </si>
  <si>
    <t xml:space="preserve">بن محمد </t>
  </si>
  <si>
    <t xml:space="preserve">سندرة </t>
  </si>
  <si>
    <t xml:space="preserve">كرباعي </t>
  </si>
  <si>
    <t>عبدالرزاق</t>
  </si>
  <si>
    <t xml:space="preserve">ناجي </t>
  </si>
  <si>
    <t xml:space="preserve">سيف الدين </t>
  </si>
  <si>
    <t>شاكر</t>
  </si>
  <si>
    <t xml:space="preserve"> محمد الصالح </t>
  </si>
  <si>
    <t xml:space="preserve">عبدي </t>
  </si>
  <si>
    <t xml:space="preserve">سوسن </t>
  </si>
  <si>
    <t>مغمولي</t>
  </si>
  <si>
    <t xml:space="preserve"> محمد</t>
  </si>
  <si>
    <t>نجوعة</t>
  </si>
  <si>
    <t xml:space="preserve"> ريان </t>
  </si>
  <si>
    <t xml:space="preserve">بلحساني </t>
  </si>
  <si>
    <t>راحيل</t>
  </si>
  <si>
    <t xml:space="preserve">وزار </t>
  </si>
  <si>
    <t xml:space="preserve">فارس </t>
  </si>
  <si>
    <t xml:space="preserve">سوكي </t>
  </si>
  <si>
    <t xml:space="preserve">روميساء </t>
  </si>
  <si>
    <t xml:space="preserve">طويل </t>
  </si>
  <si>
    <t xml:space="preserve">راضية </t>
  </si>
  <si>
    <t>العابد</t>
  </si>
  <si>
    <t>عائشة</t>
  </si>
  <si>
    <t>بوراس</t>
  </si>
  <si>
    <t xml:space="preserve"> ايوب </t>
  </si>
  <si>
    <t xml:space="preserve">جندي </t>
  </si>
  <si>
    <t xml:space="preserve">كراسع </t>
  </si>
  <si>
    <t>عماد</t>
  </si>
  <si>
    <t xml:space="preserve">زارة </t>
  </si>
  <si>
    <t xml:space="preserve">فريال </t>
  </si>
  <si>
    <t xml:space="preserve">بومالى </t>
  </si>
  <si>
    <t xml:space="preserve"> ماسينيسا عبد الجليل</t>
  </si>
  <si>
    <t>العايب</t>
  </si>
  <si>
    <t xml:space="preserve"> شهيناز</t>
  </si>
  <si>
    <t xml:space="preserve">بوغريرة </t>
  </si>
  <si>
    <t xml:space="preserve">هندة </t>
  </si>
  <si>
    <t xml:space="preserve">زياني </t>
  </si>
  <si>
    <t xml:space="preserve">لامية </t>
  </si>
  <si>
    <t>جعفري</t>
  </si>
  <si>
    <t xml:space="preserve"> ريمة</t>
  </si>
  <si>
    <t xml:space="preserve">ملوش </t>
  </si>
  <si>
    <t xml:space="preserve">أسماء </t>
  </si>
  <si>
    <t xml:space="preserve">درويش </t>
  </si>
  <si>
    <t xml:space="preserve">بسمة </t>
  </si>
  <si>
    <t xml:space="preserve">سكحالي </t>
  </si>
  <si>
    <t xml:space="preserve">هادية </t>
  </si>
  <si>
    <t xml:space="preserve">علاوي </t>
  </si>
  <si>
    <t xml:space="preserve">شكيب </t>
  </si>
  <si>
    <t>مقدم</t>
  </si>
  <si>
    <t>عرعور</t>
  </si>
  <si>
    <t xml:space="preserve"> سلمى </t>
  </si>
  <si>
    <t xml:space="preserve">حمايدية </t>
  </si>
  <si>
    <t xml:space="preserve"> عبد النور(D)(مع)</t>
  </si>
  <si>
    <t>حنان(مع)</t>
  </si>
  <si>
    <t>كريم (D)(مع)</t>
  </si>
  <si>
    <t>جلايلي</t>
  </si>
  <si>
    <t>صالح (D)</t>
  </si>
  <si>
    <t>العلمي</t>
  </si>
  <si>
    <t>حبيبة (D)</t>
  </si>
  <si>
    <t>زكرياء</t>
  </si>
  <si>
    <t>برجم</t>
  </si>
  <si>
    <t>غيدة</t>
  </si>
  <si>
    <t>شاوي</t>
  </si>
  <si>
    <t xml:space="preserve">محمد </t>
  </si>
  <si>
    <t>رويمل</t>
  </si>
  <si>
    <t>رانية (مع)</t>
  </si>
  <si>
    <t xml:space="preserve">بوترعة </t>
  </si>
  <si>
    <t>مقصى</t>
  </si>
  <si>
    <t>كريتس</t>
  </si>
  <si>
    <t>مـــــنــــــقـــــــطـــــــــــع</t>
  </si>
  <si>
    <t>ديب</t>
  </si>
  <si>
    <t>سماش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</si>
</sst>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b/>
      <sz val="10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sz val="14"/>
      <name val="Simplified Arabic"/>
      <family val="1"/>
    </font>
    <font>
      <b/>
      <sz val="9"/>
      <color indexed="8"/>
      <name val="Simplified Arabic"/>
      <family val="1"/>
    </font>
    <font>
      <b/>
      <sz val="8"/>
      <name val="Comic Sans MS"/>
      <family val="4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39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1" applyFont="1" applyFill="1" applyBorder="1"/>
    <xf numFmtId="0" fontId="9" fillId="0" borderId="0" xfId="2" applyFont="1" applyFill="1" applyAlignment="1">
      <alignment readingOrder="2"/>
    </xf>
    <xf numFmtId="0" fontId="11" fillId="0" borderId="1" xfId="2" applyFont="1" applyFill="1" applyBorder="1" applyAlignment="1">
      <alignment horizontal="center" vertical="center" wrapText="1" readingOrder="2"/>
    </xf>
    <xf numFmtId="0" fontId="11" fillId="0" borderId="5" xfId="2" applyFont="1" applyFill="1" applyBorder="1" applyAlignment="1">
      <alignment horizontal="center" vertical="center" wrapText="1" readingOrder="2"/>
    </xf>
    <xf numFmtId="0" fontId="11" fillId="0" borderId="0" xfId="2" applyFont="1" applyFill="1" applyAlignment="1">
      <alignment readingOrder="2"/>
    </xf>
    <xf numFmtId="0" fontId="11" fillId="0" borderId="1" xfId="2" applyFont="1" applyFill="1" applyBorder="1" applyAlignment="1">
      <alignment readingOrder="2"/>
    </xf>
    <xf numFmtId="0" fontId="14" fillId="0" borderId="1" xfId="3" applyFont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readingOrder="2"/>
    </xf>
    <xf numFmtId="3" fontId="4" fillId="0" borderId="1" xfId="2" applyNumberFormat="1" applyFont="1" applyFill="1" applyBorder="1" applyAlignment="1">
      <alignment horizontal="center" vertical="center" readingOrder="2"/>
    </xf>
    <xf numFmtId="4" fontId="4" fillId="2" borderId="1" xfId="2" applyNumberFormat="1" applyFont="1" applyFill="1" applyBorder="1" applyAlignment="1">
      <alignment horizontal="center" vertical="center" readingOrder="2"/>
    </xf>
    <xf numFmtId="0" fontId="13" fillId="0" borderId="0" xfId="2" applyFont="1" applyFill="1"/>
    <xf numFmtId="0" fontId="10" fillId="2" borderId="9" xfId="2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readingOrder="2"/>
    </xf>
    <xf numFmtId="0" fontId="4" fillId="2" borderId="11" xfId="2" applyFont="1" applyFill="1" applyBorder="1" applyAlignment="1">
      <alignment readingOrder="2"/>
    </xf>
    <xf numFmtId="0" fontId="4" fillId="2" borderId="0" xfId="2" applyFont="1" applyFill="1" applyBorder="1" applyAlignment="1">
      <alignment readingOrder="2"/>
    </xf>
    <xf numFmtId="0" fontId="11" fillId="0" borderId="0" xfId="2" applyFont="1" applyFill="1" applyBorder="1" applyAlignment="1">
      <alignment readingOrder="2"/>
    </xf>
    <xf numFmtId="0" fontId="15" fillId="2" borderId="0" xfId="2" applyFont="1" applyFill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center" vertical="center" readingOrder="2"/>
    </xf>
    <xf numFmtId="3" fontId="11" fillId="0" borderId="0" xfId="2" applyNumberFormat="1" applyFont="1" applyFill="1" applyBorder="1" applyAlignment="1">
      <alignment horizontal="center" vertical="center" readingOrder="2"/>
    </xf>
    <xf numFmtId="4" fontId="11" fillId="0" borderId="0" xfId="2" applyNumberFormat="1" applyFont="1" applyFill="1" applyBorder="1" applyAlignment="1">
      <alignment horizontal="center" readingOrder="2"/>
    </xf>
    <xf numFmtId="0" fontId="11" fillId="0" borderId="0" xfId="2" applyFont="1" applyFill="1" applyBorder="1" applyAlignment="1">
      <alignment horizontal="center" readingOrder="2"/>
    </xf>
    <xf numFmtId="0" fontId="9" fillId="0" borderId="0" xfId="2" applyFont="1" applyFill="1" applyBorder="1" applyAlignment="1">
      <alignment readingOrder="2"/>
    </xf>
    <xf numFmtId="4" fontId="11" fillId="2" borderId="0" xfId="2" applyNumberFormat="1" applyFont="1" applyFill="1" applyBorder="1" applyAlignment="1">
      <alignment horizontal="center" vertical="center" readingOrder="2"/>
    </xf>
    <xf numFmtId="164" fontId="11" fillId="0" borderId="0" xfId="2" applyNumberFormat="1" applyFont="1" applyFill="1" applyBorder="1" applyAlignment="1">
      <alignment horizontal="center" readingOrder="2"/>
    </xf>
    <xf numFmtId="1" fontId="11" fillId="0" borderId="0" xfId="2" applyNumberFormat="1" applyFont="1" applyFill="1" applyBorder="1" applyAlignment="1">
      <alignment horizontal="center" readingOrder="2"/>
    </xf>
    <xf numFmtId="0" fontId="6" fillId="0" borderId="0" xfId="2" applyFont="1" applyFill="1"/>
    <xf numFmtId="0" fontId="4" fillId="0" borderId="0" xfId="2" applyFont="1" applyFill="1" applyAlignment="1">
      <alignment readingOrder="2"/>
    </xf>
    <xf numFmtId="0" fontId="4" fillId="0" borderId="0" xfId="2" applyFont="1" applyFill="1" applyBorder="1" applyAlignment="1">
      <alignment readingOrder="2"/>
    </xf>
    <xf numFmtId="0" fontId="16" fillId="0" borderId="0" xfId="2" applyFont="1" applyFill="1" applyAlignment="1">
      <alignment readingOrder="2"/>
    </xf>
    <xf numFmtId="0" fontId="2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center"/>
    </xf>
    <xf numFmtId="0" fontId="4" fillId="0" borderId="1" xfId="3" applyFont="1" applyFill="1" applyBorder="1"/>
    <xf numFmtId="2" fontId="4" fillId="0" borderId="1" xfId="3" applyNumberFormat="1" applyFont="1" applyFill="1" applyBorder="1"/>
    <xf numFmtId="2" fontId="4" fillId="2" borderId="1" xfId="3" applyNumberFormat="1" applyFont="1" applyFill="1" applyBorder="1"/>
    <xf numFmtId="2" fontId="4" fillId="2" borderId="2" xfId="3" applyNumberFormat="1" applyFont="1" applyFill="1" applyBorder="1" applyAlignment="1">
      <alignment horizontal="center"/>
    </xf>
    <xf numFmtId="2" fontId="4" fillId="0" borderId="2" xfId="3" applyNumberFormat="1" applyFont="1" applyFill="1" applyBorder="1" applyAlignment="1">
      <alignment horizontal="center"/>
    </xf>
    <xf numFmtId="2" fontId="4" fillId="0" borderId="2" xfId="3" applyNumberFormat="1" applyFont="1" applyFill="1" applyBorder="1"/>
    <xf numFmtId="0" fontId="4" fillId="0" borderId="0" xfId="3" applyFont="1" applyFill="1" applyAlignment="1">
      <alignment horizontal="center"/>
    </xf>
    <xf numFmtId="0" fontId="4" fillId="0" borderId="0" xfId="3" applyFont="1" applyFill="1"/>
    <xf numFmtId="0" fontId="7" fillId="0" borderId="0" xfId="3" applyFont="1" applyFill="1"/>
    <xf numFmtId="0" fontId="3" fillId="0" borderId="1" xfId="3" applyFont="1" applyFill="1" applyBorder="1" applyAlignment="1">
      <alignment horizontal="center" vertical="center"/>
    </xf>
    <xf numFmtId="2" fontId="4" fillId="2" borderId="1" xfId="3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2" fontId="9" fillId="2" borderId="1" xfId="3" applyNumberFormat="1" applyFont="1" applyFill="1" applyBorder="1" applyAlignment="1">
      <alignment horizontal="center"/>
    </xf>
    <xf numFmtId="2" fontId="4" fillId="2" borderId="2" xfId="3" applyNumberFormat="1" applyFont="1" applyFill="1" applyBorder="1"/>
    <xf numFmtId="2" fontId="4" fillId="0" borderId="2" xfId="3" applyNumberFormat="1" applyFont="1" applyFill="1" applyBorder="1" applyAlignment="1">
      <alignment horizontal="center" vertical="center"/>
    </xf>
    <xf numFmtId="0" fontId="4" fillId="2" borderId="1" xfId="3" applyFont="1" applyFill="1" applyBorder="1"/>
    <xf numFmtId="4" fontId="9" fillId="2" borderId="0" xfId="2" applyNumberFormat="1" applyFont="1" applyFill="1" applyBorder="1" applyAlignment="1">
      <alignment vertical="center" readingOrder="2"/>
    </xf>
    <xf numFmtId="4" fontId="9" fillId="2" borderId="17" xfId="2" applyNumberFormat="1" applyFont="1" applyFill="1" applyBorder="1" applyAlignment="1">
      <alignment vertical="center" readingOrder="2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1" xfId="3" applyFont="1" applyFill="1" applyBorder="1" applyAlignment="1">
      <alignment horizontal="center" vertical="top"/>
    </xf>
    <xf numFmtId="0" fontId="14" fillId="0" borderId="1" xfId="3" applyFont="1" applyBorder="1" applyAlignment="1">
      <alignment horizontal="center" vertical="top"/>
    </xf>
    <xf numFmtId="2" fontId="4" fillId="2" borderId="1" xfId="3" applyNumberFormat="1" applyFont="1" applyFill="1" applyBorder="1" applyAlignment="1">
      <alignment horizontal="center" vertical="top"/>
    </xf>
    <xf numFmtId="2" fontId="4" fillId="0" borderId="1" xfId="3" applyNumberFormat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2" fillId="0" borderId="0" xfId="1" applyFont="1" applyFill="1" applyAlignment="1">
      <alignment horizontal="center" vertical="top"/>
    </xf>
    <xf numFmtId="2" fontId="4" fillId="4" borderId="1" xfId="3" applyNumberFormat="1" applyFont="1" applyFill="1" applyBorder="1" applyAlignment="1">
      <alignment horizontal="center"/>
    </xf>
    <xf numFmtId="2" fontId="4" fillId="4" borderId="2" xfId="3" applyNumberFormat="1" applyFont="1" applyFill="1" applyBorder="1" applyAlignment="1">
      <alignment horizontal="center"/>
    </xf>
    <xf numFmtId="2" fontId="4" fillId="4" borderId="1" xfId="3" applyNumberFormat="1" applyFont="1" applyFill="1" applyBorder="1"/>
    <xf numFmtId="2" fontId="4" fillId="4" borderId="2" xfId="3" applyNumberFormat="1" applyFont="1" applyFill="1" applyBorder="1"/>
    <xf numFmtId="2" fontId="4" fillId="4" borderId="1" xfId="3" applyNumberFormat="1" applyFont="1" applyFill="1" applyBorder="1" applyAlignment="1">
      <alignment horizontal="center" vertical="center"/>
    </xf>
    <xf numFmtId="2" fontId="4" fillId="4" borderId="2" xfId="3" applyNumberFormat="1" applyFont="1" applyFill="1" applyBorder="1" applyAlignment="1">
      <alignment horizontal="center" vertical="center"/>
    </xf>
    <xf numFmtId="4" fontId="4" fillId="4" borderId="1" xfId="2" applyNumberFormat="1" applyFont="1" applyFill="1" applyBorder="1" applyAlignment="1">
      <alignment horizontal="center" vertical="center" readingOrder="2"/>
    </xf>
    <xf numFmtId="3" fontId="4" fillId="4" borderId="1" xfId="2" applyNumberFormat="1" applyFont="1" applyFill="1" applyBorder="1" applyAlignment="1">
      <alignment horizontal="center" vertical="center" readingOrder="2"/>
    </xf>
    <xf numFmtId="0" fontId="10" fillId="4" borderId="9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readingOrder="2"/>
    </xf>
    <xf numFmtId="164" fontId="4" fillId="0" borderId="1" xfId="2" applyNumberFormat="1" applyFont="1" applyFill="1" applyBorder="1" applyAlignment="1">
      <alignment horizontal="center" vertical="center" readingOrder="2"/>
    </xf>
    <xf numFmtId="1" fontId="4" fillId="0" borderId="1" xfId="2" applyNumberFormat="1" applyFont="1" applyFill="1" applyBorder="1" applyAlignment="1">
      <alignment horizontal="center" vertical="center" readingOrder="2"/>
    </xf>
    <xf numFmtId="0" fontId="4" fillId="2" borderId="1" xfId="2" applyFont="1" applyFill="1" applyBorder="1" applyAlignment="1">
      <alignment horizontal="center" vertical="center" readingOrder="2"/>
    </xf>
    <xf numFmtId="164" fontId="4" fillId="2" borderId="1" xfId="2" applyNumberFormat="1" applyFont="1" applyFill="1" applyBorder="1" applyAlignment="1">
      <alignment horizontal="center" vertical="center" readingOrder="2"/>
    </xf>
    <xf numFmtId="1" fontId="4" fillId="2" borderId="1" xfId="2" applyNumberFormat="1" applyFont="1" applyFill="1" applyBorder="1" applyAlignment="1">
      <alignment horizontal="center" vertical="center" readingOrder="2"/>
    </xf>
    <xf numFmtId="0" fontId="13" fillId="0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4" fillId="4" borderId="1" xfId="2" applyFont="1" applyFill="1" applyBorder="1" applyAlignment="1">
      <alignment horizontal="center" vertical="center" readingOrder="2"/>
    </xf>
    <xf numFmtId="164" fontId="4" fillId="4" borderId="1" xfId="2" applyNumberFormat="1" applyFont="1" applyFill="1" applyBorder="1" applyAlignment="1">
      <alignment horizontal="center" vertical="center" readingOrder="2"/>
    </xf>
    <xf numFmtId="1" fontId="4" fillId="4" borderId="1" xfId="2" applyNumberFormat="1" applyFont="1" applyFill="1" applyBorder="1" applyAlignment="1">
      <alignment horizontal="center" vertical="center" readingOrder="2"/>
    </xf>
    <xf numFmtId="0" fontId="13" fillId="4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 readingOrder="2"/>
    </xf>
    <xf numFmtId="0" fontId="12" fillId="0" borderId="7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4" fillId="0" borderId="10" xfId="2" applyFont="1" applyFill="1" applyBorder="1" applyAlignment="1">
      <alignment horizontal="center" vertical="top" readingOrder="2"/>
    </xf>
    <xf numFmtId="0" fontId="4" fillId="0" borderId="11" xfId="2" applyFont="1" applyFill="1" applyBorder="1" applyAlignment="1">
      <alignment horizontal="center" vertical="top" readingOrder="2"/>
    </xf>
    <xf numFmtId="0" fontId="4" fillId="0" borderId="12" xfId="2" applyFont="1" applyFill="1" applyBorder="1" applyAlignment="1">
      <alignment horizontal="center" vertical="top" readingOrder="2"/>
    </xf>
    <xf numFmtId="0" fontId="4" fillId="0" borderId="16" xfId="2" applyFont="1" applyFill="1" applyBorder="1" applyAlignment="1">
      <alignment horizontal="center" vertical="top" readingOrder="2"/>
    </xf>
    <xf numFmtId="0" fontId="4" fillId="0" borderId="0" xfId="2" applyFont="1" applyFill="1" applyBorder="1" applyAlignment="1">
      <alignment horizontal="center" vertical="top" readingOrder="2"/>
    </xf>
    <xf numFmtId="0" fontId="4" fillId="0" borderId="17" xfId="2" applyFont="1" applyFill="1" applyBorder="1" applyAlignment="1">
      <alignment horizontal="center" vertical="top" readingOrder="2"/>
    </xf>
    <xf numFmtId="0" fontId="9" fillId="0" borderId="3" xfId="2" applyFont="1" applyFill="1" applyBorder="1" applyAlignment="1">
      <alignment horizontal="center" vertical="center" readingOrder="2"/>
    </xf>
    <xf numFmtId="0" fontId="8" fillId="0" borderId="7" xfId="2" applyBorder="1"/>
    <xf numFmtId="0" fontId="8" fillId="0" borderId="2" xfId="2" applyBorder="1"/>
    <xf numFmtId="0" fontId="10" fillId="0" borderId="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 readingOrder="2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1" fillId="0" borderId="6" xfId="2" applyFont="1" applyFill="1" applyBorder="1" applyAlignment="1">
      <alignment horizontal="center" vertical="center" wrapText="1" readingOrder="2"/>
    </xf>
    <xf numFmtId="0" fontId="11" fillId="0" borderId="5" xfId="2" applyFont="1" applyFill="1" applyBorder="1" applyAlignment="1">
      <alignment horizontal="center" vertical="center" wrapText="1" readingOrder="2"/>
    </xf>
    <xf numFmtId="0" fontId="13" fillId="0" borderId="1" xfId="2" applyFont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 readingOrder="1"/>
    </xf>
    <xf numFmtId="0" fontId="3" fillId="0" borderId="11" xfId="2" applyFont="1" applyFill="1" applyBorder="1" applyAlignment="1">
      <alignment horizontal="center" vertical="center" readingOrder="1"/>
    </xf>
    <xf numFmtId="0" fontId="3" fillId="0" borderId="12" xfId="2" applyFont="1" applyFill="1" applyBorder="1" applyAlignment="1">
      <alignment horizontal="center" vertical="center" readingOrder="1"/>
    </xf>
    <xf numFmtId="0" fontId="3" fillId="0" borderId="13" xfId="2" applyFont="1" applyFill="1" applyBorder="1" applyAlignment="1">
      <alignment horizontal="center" vertical="center" readingOrder="1"/>
    </xf>
    <xf numFmtId="0" fontId="3" fillId="0" borderId="14" xfId="2" applyFont="1" applyFill="1" applyBorder="1" applyAlignment="1">
      <alignment horizontal="center" vertical="center" readingOrder="1"/>
    </xf>
    <xf numFmtId="0" fontId="3" fillId="0" borderId="15" xfId="2" applyFont="1" applyFill="1" applyBorder="1" applyAlignment="1">
      <alignment horizontal="center" vertical="center" readingOrder="1"/>
    </xf>
    <xf numFmtId="0" fontId="4" fillId="0" borderId="13" xfId="2" applyFont="1" applyFill="1" applyBorder="1" applyAlignment="1">
      <alignment horizontal="center" vertical="top" readingOrder="2"/>
    </xf>
    <xf numFmtId="0" fontId="4" fillId="0" borderId="15" xfId="2" applyFont="1" applyFill="1" applyBorder="1" applyAlignment="1">
      <alignment horizontal="center" vertical="top" readingOrder="2"/>
    </xf>
    <xf numFmtId="4" fontId="4" fillId="0" borderId="10" xfId="2" applyNumberFormat="1" applyFont="1" applyFill="1" applyBorder="1" applyAlignment="1">
      <alignment horizontal="center" vertical="top" readingOrder="2"/>
    </xf>
    <xf numFmtId="4" fontId="4" fillId="0" borderId="11" xfId="2" applyNumberFormat="1" applyFont="1" applyFill="1" applyBorder="1" applyAlignment="1">
      <alignment horizontal="center" vertical="top" readingOrder="2"/>
    </xf>
    <xf numFmtId="4" fontId="4" fillId="0" borderId="12" xfId="2" applyNumberFormat="1" applyFont="1" applyFill="1" applyBorder="1" applyAlignment="1">
      <alignment horizontal="center" vertical="top" readingOrder="2"/>
    </xf>
    <xf numFmtId="4" fontId="4" fillId="0" borderId="16" xfId="2" applyNumberFormat="1" applyFont="1" applyFill="1" applyBorder="1" applyAlignment="1">
      <alignment horizontal="center" vertical="top" readingOrder="2"/>
    </xf>
    <xf numFmtId="4" fontId="4" fillId="0" borderId="0" xfId="2" applyNumberFormat="1" applyFont="1" applyFill="1" applyBorder="1" applyAlignment="1">
      <alignment horizontal="center" vertical="top" readingOrder="2"/>
    </xf>
    <xf numFmtId="4" fontId="4" fillId="0" borderId="17" xfId="2" applyNumberFormat="1" applyFont="1" applyFill="1" applyBorder="1" applyAlignment="1">
      <alignment horizontal="center" vertical="top" readingOrder="2"/>
    </xf>
    <xf numFmtId="0" fontId="8" fillId="0" borderId="12" xfId="2" applyFont="1" applyBorder="1" applyAlignment="1">
      <alignment horizontal="center" vertical="top"/>
    </xf>
    <xf numFmtId="0" fontId="8" fillId="0" borderId="13" xfId="2" applyFont="1" applyBorder="1" applyAlignment="1">
      <alignment horizontal="center" vertical="top"/>
    </xf>
    <xf numFmtId="0" fontId="8" fillId="0" borderId="15" xfId="2" applyFont="1" applyBorder="1" applyAlignment="1">
      <alignment horizontal="center" vertical="top"/>
    </xf>
    <xf numFmtId="4" fontId="2" fillId="2" borderId="16" xfId="2" applyNumberFormat="1" applyFont="1" applyFill="1" applyBorder="1" applyAlignment="1">
      <alignment horizontal="center" vertical="center" readingOrder="2"/>
    </xf>
    <xf numFmtId="4" fontId="2" fillId="2" borderId="0" xfId="2" applyNumberFormat="1" applyFont="1" applyFill="1" applyBorder="1" applyAlignment="1">
      <alignment horizontal="center" vertical="center" readingOrder="2"/>
    </xf>
    <xf numFmtId="4" fontId="2" fillId="2" borderId="17" xfId="2" applyNumberFormat="1" applyFont="1" applyFill="1" applyBorder="1" applyAlignment="1">
      <alignment horizontal="center" vertical="center" readingOrder="2"/>
    </xf>
    <xf numFmtId="0" fontId="5" fillId="2" borderId="3" xfId="2" applyFont="1" applyFill="1" applyBorder="1" applyAlignment="1">
      <alignment horizontal="center" vertical="center" wrapText="1" readingOrder="2"/>
    </xf>
    <xf numFmtId="0" fontId="5" fillId="2" borderId="7" xfId="2" applyFont="1" applyFill="1" applyBorder="1" applyAlignment="1">
      <alignment horizontal="center" vertical="center" wrapText="1" readingOrder="2"/>
    </xf>
    <xf numFmtId="0" fontId="5" fillId="2" borderId="8" xfId="2" applyFont="1" applyFill="1" applyBorder="1" applyAlignment="1">
      <alignment horizontal="center" vertical="center" wrapText="1" readingOrder="2"/>
    </xf>
    <xf numFmtId="0" fontId="12" fillId="0" borderId="6" xfId="2" applyFont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readingOrder="2"/>
    </xf>
    <xf numFmtId="0" fontId="11" fillId="0" borderId="6" xfId="2" applyFont="1" applyFill="1" applyBorder="1" applyAlignment="1">
      <alignment horizontal="center" vertical="center" readingOrder="2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rightToLeft="1" view="pageBreakPreview" topLeftCell="A82" zoomScaleSheetLayoutView="100" workbookViewId="0">
      <selection activeCell="D93" sqref="D93:I93"/>
    </sheetView>
  </sheetViews>
  <sheetFormatPr baseColWidth="10" defaultRowHeight="21.95" customHeight="1"/>
  <cols>
    <col min="1" max="1" width="5.7109375" style="42" customWidth="1"/>
    <col min="2" max="2" width="16.28515625" style="43" customWidth="1"/>
    <col min="3" max="3" width="23.85546875" style="44" customWidth="1"/>
    <col min="4" max="4" width="10.7109375" style="43" customWidth="1"/>
    <col min="5" max="6" width="10.7109375" style="42" customWidth="1"/>
    <col min="7" max="8" width="10.7109375" style="43" customWidth="1"/>
    <col min="9" max="9" width="12.85546875" style="42" customWidth="1"/>
    <col min="10" max="256" width="11.5703125" style="2"/>
    <col min="257" max="257" width="3.85546875" style="2" bestFit="1" customWidth="1"/>
    <col min="258" max="258" width="14.42578125" style="2" customWidth="1"/>
    <col min="259" max="259" width="19.7109375" style="2" customWidth="1"/>
    <col min="260" max="261" width="8.28515625" style="2" customWidth="1"/>
    <col min="262" max="264" width="7.5703125" style="2" customWidth="1"/>
    <col min="265" max="265" width="9.85546875" style="2" customWidth="1"/>
    <col min="266" max="512" width="11.5703125" style="2"/>
    <col min="513" max="513" width="3.85546875" style="2" bestFit="1" customWidth="1"/>
    <col min="514" max="514" width="14.42578125" style="2" customWidth="1"/>
    <col min="515" max="515" width="19.7109375" style="2" customWidth="1"/>
    <col min="516" max="517" width="8.28515625" style="2" customWidth="1"/>
    <col min="518" max="520" width="7.5703125" style="2" customWidth="1"/>
    <col min="521" max="521" width="9.85546875" style="2" customWidth="1"/>
    <col min="522" max="768" width="11.5703125" style="2"/>
    <col min="769" max="769" width="3.85546875" style="2" bestFit="1" customWidth="1"/>
    <col min="770" max="770" width="14.42578125" style="2" customWidth="1"/>
    <col min="771" max="771" width="19.7109375" style="2" customWidth="1"/>
    <col min="772" max="773" width="8.28515625" style="2" customWidth="1"/>
    <col min="774" max="776" width="7.5703125" style="2" customWidth="1"/>
    <col min="777" max="777" width="9.85546875" style="2" customWidth="1"/>
    <col min="778" max="1024" width="11.5703125" style="2"/>
    <col min="1025" max="1025" width="3.85546875" style="2" bestFit="1" customWidth="1"/>
    <col min="1026" max="1026" width="14.42578125" style="2" customWidth="1"/>
    <col min="1027" max="1027" width="19.7109375" style="2" customWidth="1"/>
    <col min="1028" max="1029" width="8.28515625" style="2" customWidth="1"/>
    <col min="1030" max="1032" width="7.5703125" style="2" customWidth="1"/>
    <col min="1033" max="1033" width="9.85546875" style="2" customWidth="1"/>
    <col min="1034" max="1280" width="11.5703125" style="2"/>
    <col min="1281" max="1281" width="3.85546875" style="2" bestFit="1" customWidth="1"/>
    <col min="1282" max="1282" width="14.42578125" style="2" customWidth="1"/>
    <col min="1283" max="1283" width="19.7109375" style="2" customWidth="1"/>
    <col min="1284" max="1285" width="8.28515625" style="2" customWidth="1"/>
    <col min="1286" max="1288" width="7.5703125" style="2" customWidth="1"/>
    <col min="1289" max="1289" width="9.85546875" style="2" customWidth="1"/>
    <col min="1290" max="1536" width="11.5703125" style="2"/>
    <col min="1537" max="1537" width="3.85546875" style="2" bestFit="1" customWidth="1"/>
    <col min="1538" max="1538" width="14.42578125" style="2" customWidth="1"/>
    <col min="1539" max="1539" width="19.7109375" style="2" customWidth="1"/>
    <col min="1540" max="1541" width="8.28515625" style="2" customWidth="1"/>
    <col min="1542" max="1544" width="7.5703125" style="2" customWidth="1"/>
    <col min="1545" max="1545" width="9.85546875" style="2" customWidth="1"/>
    <col min="1546" max="1792" width="11.5703125" style="2"/>
    <col min="1793" max="1793" width="3.85546875" style="2" bestFit="1" customWidth="1"/>
    <col min="1794" max="1794" width="14.42578125" style="2" customWidth="1"/>
    <col min="1795" max="1795" width="19.7109375" style="2" customWidth="1"/>
    <col min="1796" max="1797" width="8.28515625" style="2" customWidth="1"/>
    <col min="1798" max="1800" width="7.5703125" style="2" customWidth="1"/>
    <col min="1801" max="1801" width="9.85546875" style="2" customWidth="1"/>
    <col min="1802" max="2048" width="11.5703125" style="2"/>
    <col min="2049" max="2049" width="3.85546875" style="2" bestFit="1" customWidth="1"/>
    <col min="2050" max="2050" width="14.42578125" style="2" customWidth="1"/>
    <col min="2051" max="2051" width="19.7109375" style="2" customWidth="1"/>
    <col min="2052" max="2053" width="8.28515625" style="2" customWidth="1"/>
    <col min="2054" max="2056" width="7.5703125" style="2" customWidth="1"/>
    <col min="2057" max="2057" width="9.85546875" style="2" customWidth="1"/>
    <col min="2058" max="2304" width="11.5703125" style="2"/>
    <col min="2305" max="2305" width="3.85546875" style="2" bestFit="1" customWidth="1"/>
    <col min="2306" max="2306" width="14.42578125" style="2" customWidth="1"/>
    <col min="2307" max="2307" width="19.7109375" style="2" customWidth="1"/>
    <col min="2308" max="2309" width="8.28515625" style="2" customWidth="1"/>
    <col min="2310" max="2312" width="7.5703125" style="2" customWidth="1"/>
    <col min="2313" max="2313" width="9.85546875" style="2" customWidth="1"/>
    <col min="2314" max="2560" width="11.5703125" style="2"/>
    <col min="2561" max="2561" width="3.85546875" style="2" bestFit="1" customWidth="1"/>
    <col min="2562" max="2562" width="14.42578125" style="2" customWidth="1"/>
    <col min="2563" max="2563" width="19.7109375" style="2" customWidth="1"/>
    <col min="2564" max="2565" width="8.28515625" style="2" customWidth="1"/>
    <col min="2566" max="2568" width="7.5703125" style="2" customWidth="1"/>
    <col min="2569" max="2569" width="9.85546875" style="2" customWidth="1"/>
    <col min="2570" max="2816" width="11.5703125" style="2"/>
    <col min="2817" max="2817" width="3.85546875" style="2" bestFit="1" customWidth="1"/>
    <col min="2818" max="2818" width="14.42578125" style="2" customWidth="1"/>
    <col min="2819" max="2819" width="19.7109375" style="2" customWidth="1"/>
    <col min="2820" max="2821" width="8.28515625" style="2" customWidth="1"/>
    <col min="2822" max="2824" width="7.5703125" style="2" customWidth="1"/>
    <col min="2825" max="2825" width="9.85546875" style="2" customWidth="1"/>
    <col min="2826" max="3072" width="11.5703125" style="2"/>
    <col min="3073" max="3073" width="3.85546875" style="2" bestFit="1" customWidth="1"/>
    <col min="3074" max="3074" width="14.42578125" style="2" customWidth="1"/>
    <col min="3075" max="3075" width="19.7109375" style="2" customWidth="1"/>
    <col min="3076" max="3077" width="8.28515625" style="2" customWidth="1"/>
    <col min="3078" max="3080" width="7.5703125" style="2" customWidth="1"/>
    <col min="3081" max="3081" width="9.85546875" style="2" customWidth="1"/>
    <col min="3082" max="3328" width="11.5703125" style="2"/>
    <col min="3329" max="3329" width="3.85546875" style="2" bestFit="1" customWidth="1"/>
    <col min="3330" max="3330" width="14.42578125" style="2" customWidth="1"/>
    <col min="3331" max="3331" width="19.7109375" style="2" customWidth="1"/>
    <col min="3332" max="3333" width="8.28515625" style="2" customWidth="1"/>
    <col min="3334" max="3336" width="7.5703125" style="2" customWidth="1"/>
    <col min="3337" max="3337" width="9.85546875" style="2" customWidth="1"/>
    <col min="3338" max="3584" width="11.5703125" style="2"/>
    <col min="3585" max="3585" width="3.85546875" style="2" bestFit="1" customWidth="1"/>
    <col min="3586" max="3586" width="14.42578125" style="2" customWidth="1"/>
    <col min="3587" max="3587" width="19.7109375" style="2" customWidth="1"/>
    <col min="3588" max="3589" width="8.28515625" style="2" customWidth="1"/>
    <col min="3590" max="3592" width="7.5703125" style="2" customWidth="1"/>
    <col min="3593" max="3593" width="9.85546875" style="2" customWidth="1"/>
    <col min="3594" max="3840" width="11.5703125" style="2"/>
    <col min="3841" max="3841" width="3.85546875" style="2" bestFit="1" customWidth="1"/>
    <col min="3842" max="3842" width="14.42578125" style="2" customWidth="1"/>
    <col min="3843" max="3843" width="19.7109375" style="2" customWidth="1"/>
    <col min="3844" max="3845" width="8.28515625" style="2" customWidth="1"/>
    <col min="3846" max="3848" width="7.5703125" style="2" customWidth="1"/>
    <col min="3849" max="3849" width="9.85546875" style="2" customWidth="1"/>
    <col min="3850" max="4096" width="11.5703125" style="2"/>
    <col min="4097" max="4097" width="3.85546875" style="2" bestFit="1" customWidth="1"/>
    <col min="4098" max="4098" width="14.42578125" style="2" customWidth="1"/>
    <col min="4099" max="4099" width="19.7109375" style="2" customWidth="1"/>
    <col min="4100" max="4101" width="8.28515625" style="2" customWidth="1"/>
    <col min="4102" max="4104" width="7.5703125" style="2" customWidth="1"/>
    <col min="4105" max="4105" width="9.85546875" style="2" customWidth="1"/>
    <col min="4106" max="4352" width="11.5703125" style="2"/>
    <col min="4353" max="4353" width="3.85546875" style="2" bestFit="1" customWidth="1"/>
    <col min="4354" max="4354" width="14.42578125" style="2" customWidth="1"/>
    <col min="4355" max="4355" width="19.7109375" style="2" customWidth="1"/>
    <col min="4356" max="4357" width="8.28515625" style="2" customWidth="1"/>
    <col min="4358" max="4360" width="7.5703125" style="2" customWidth="1"/>
    <col min="4361" max="4361" width="9.85546875" style="2" customWidth="1"/>
    <col min="4362" max="4608" width="11.5703125" style="2"/>
    <col min="4609" max="4609" width="3.85546875" style="2" bestFit="1" customWidth="1"/>
    <col min="4610" max="4610" width="14.42578125" style="2" customWidth="1"/>
    <col min="4611" max="4611" width="19.7109375" style="2" customWidth="1"/>
    <col min="4612" max="4613" width="8.28515625" style="2" customWidth="1"/>
    <col min="4614" max="4616" width="7.5703125" style="2" customWidth="1"/>
    <col min="4617" max="4617" width="9.85546875" style="2" customWidth="1"/>
    <col min="4618" max="4864" width="11.5703125" style="2"/>
    <col min="4865" max="4865" width="3.85546875" style="2" bestFit="1" customWidth="1"/>
    <col min="4866" max="4866" width="14.42578125" style="2" customWidth="1"/>
    <col min="4867" max="4867" width="19.7109375" style="2" customWidth="1"/>
    <col min="4868" max="4869" width="8.28515625" style="2" customWidth="1"/>
    <col min="4870" max="4872" width="7.5703125" style="2" customWidth="1"/>
    <col min="4873" max="4873" width="9.85546875" style="2" customWidth="1"/>
    <col min="4874" max="5120" width="11.5703125" style="2"/>
    <col min="5121" max="5121" width="3.85546875" style="2" bestFit="1" customWidth="1"/>
    <col min="5122" max="5122" width="14.42578125" style="2" customWidth="1"/>
    <col min="5123" max="5123" width="19.7109375" style="2" customWidth="1"/>
    <col min="5124" max="5125" width="8.28515625" style="2" customWidth="1"/>
    <col min="5126" max="5128" width="7.5703125" style="2" customWidth="1"/>
    <col min="5129" max="5129" width="9.85546875" style="2" customWidth="1"/>
    <col min="5130" max="5376" width="11.5703125" style="2"/>
    <col min="5377" max="5377" width="3.85546875" style="2" bestFit="1" customWidth="1"/>
    <col min="5378" max="5378" width="14.42578125" style="2" customWidth="1"/>
    <col min="5379" max="5379" width="19.7109375" style="2" customWidth="1"/>
    <col min="5380" max="5381" width="8.28515625" style="2" customWidth="1"/>
    <col min="5382" max="5384" width="7.5703125" style="2" customWidth="1"/>
    <col min="5385" max="5385" width="9.85546875" style="2" customWidth="1"/>
    <col min="5386" max="5632" width="11.5703125" style="2"/>
    <col min="5633" max="5633" width="3.85546875" style="2" bestFit="1" customWidth="1"/>
    <col min="5634" max="5634" width="14.42578125" style="2" customWidth="1"/>
    <col min="5635" max="5635" width="19.7109375" style="2" customWidth="1"/>
    <col min="5636" max="5637" width="8.28515625" style="2" customWidth="1"/>
    <col min="5638" max="5640" width="7.5703125" style="2" customWidth="1"/>
    <col min="5641" max="5641" width="9.85546875" style="2" customWidth="1"/>
    <col min="5642" max="5888" width="11.5703125" style="2"/>
    <col min="5889" max="5889" width="3.85546875" style="2" bestFit="1" customWidth="1"/>
    <col min="5890" max="5890" width="14.42578125" style="2" customWidth="1"/>
    <col min="5891" max="5891" width="19.7109375" style="2" customWidth="1"/>
    <col min="5892" max="5893" width="8.28515625" style="2" customWidth="1"/>
    <col min="5894" max="5896" width="7.5703125" style="2" customWidth="1"/>
    <col min="5897" max="5897" width="9.85546875" style="2" customWidth="1"/>
    <col min="5898" max="6144" width="11.5703125" style="2"/>
    <col min="6145" max="6145" width="3.85546875" style="2" bestFit="1" customWidth="1"/>
    <col min="6146" max="6146" width="14.42578125" style="2" customWidth="1"/>
    <col min="6147" max="6147" width="19.7109375" style="2" customWidth="1"/>
    <col min="6148" max="6149" width="8.28515625" style="2" customWidth="1"/>
    <col min="6150" max="6152" width="7.5703125" style="2" customWidth="1"/>
    <col min="6153" max="6153" width="9.85546875" style="2" customWidth="1"/>
    <col min="6154" max="6400" width="11.5703125" style="2"/>
    <col min="6401" max="6401" width="3.85546875" style="2" bestFit="1" customWidth="1"/>
    <col min="6402" max="6402" width="14.42578125" style="2" customWidth="1"/>
    <col min="6403" max="6403" width="19.7109375" style="2" customWidth="1"/>
    <col min="6404" max="6405" width="8.28515625" style="2" customWidth="1"/>
    <col min="6406" max="6408" width="7.5703125" style="2" customWidth="1"/>
    <col min="6409" max="6409" width="9.85546875" style="2" customWidth="1"/>
    <col min="6410" max="6656" width="11.5703125" style="2"/>
    <col min="6657" max="6657" width="3.85546875" style="2" bestFit="1" customWidth="1"/>
    <col min="6658" max="6658" width="14.42578125" style="2" customWidth="1"/>
    <col min="6659" max="6659" width="19.7109375" style="2" customWidth="1"/>
    <col min="6660" max="6661" width="8.28515625" style="2" customWidth="1"/>
    <col min="6662" max="6664" width="7.5703125" style="2" customWidth="1"/>
    <col min="6665" max="6665" width="9.85546875" style="2" customWidth="1"/>
    <col min="6666" max="6912" width="11.5703125" style="2"/>
    <col min="6913" max="6913" width="3.85546875" style="2" bestFit="1" customWidth="1"/>
    <col min="6914" max="6914" width="14.42578125" style="2" customWidth="1"/>
    <col min="6915" max="6915" width="19.7109375" style="2" customWidth="1"/>
    <col min="6916" max="6917" width="8.28515625" style="2" customWidth="1"/>
    <col min="6918" max="6920" width="7.5703125" style="2" customWidth="1"/>
    <col min="6921" max="6921" width="9.85546875" style="2" customWidth="1"/>
    <col min="6922" max="7168" width="11.5703125" style="2"/>
    <col min="7169" max="7169" width="3.85546875" style="2" bestFit="1" customWidth="1"/>
    <col min="7170" max="7170" width="14.42578125" style="2" customWidth="1"/>
    <col min="7171" max="7171" width="19.7109375" style="2" customWidth="1"/>
    <col min="7172" max="7173" width="8.28515625" style="2" customWidth="1"/>
    <col min="7174" max="7176" width="7.5703125" style="2" customWidth="1"/>
    <col min="7177" max="7177" width="9.85546875" style="2" customWidth="1"/>
    <col min="7178" max="7424" width="11.5703125" style="2"/>
    <col min="7425" max="7425" width="3.85546875" style="2" bestFit="1" customWidth="1"/>
    <col min="7426" max="7426" width="14.42578125" style="2" customWidth="1"/>
    <col min="7427" max="7427" width="19.7109375" style="2" customWidth="1"/>
    <col min="7428" max="7429" width="8.28515625" style="2" customWidth="1"/>
    <col min="7430" max="7432" width="7.5703125" style="2" customWidth="1"/>
    <col min="7433" max="7433" width="9.85546875" style="2" customWidth="1"/>
    <col min="7434" max="7680" width="11.5703125" style="2"/>
    <col min="7681" max="7681" width="3.85546875" style="2" bestFit="1" customWidth="1"/>
    <col min="7682" max="7682" width="14.42578125" style="2" customWidth="1"/>
    <col min="7683" max="7683" width="19.7109375" style="2" customWidth="1"/>
    <col min="7684" max="7685" width="8.28515625" style="2" customWidth="1"/>
    <col min="7686" max="7688" width="7.5703125" style="2" customWidth="1"/>
    <col min="7689" max="7689" width="9.85546875" style="2" customWidth="1"/>
    <col min="7690" max="7936" width="11.5703125" style="2"/>
    <col min="7937" max="7937" width="3.85546875" style="2" bestFit="1" customWidth="1"/>
    <col min="7938" max="7938" width="14.42578125" style="2" customWidth="1"/>
    <col min="7939" max="7939" width="19.7109375" style="2" customWidth="1"/>
    <col min="7940" max="7941" width="8.28515625" style="2" customWidth="1"/>
    <col min="7942" max="7944" width="7.5703125" style="2" customWidth="1"/>
    <col min="7945" max="7945" width="9.85546875" style="2" customWidth="1"/>
    <col min="7946" max="8192" width="11.5703125" style="2"/>
    <col min="8193" max="8193" width="3.85546875" style="2" bestFit="1" customWidth="1"/>
    <col min="8194" max="8194" width="14.42578125" style="2" customWidth="1"/>
    <col min="8195" max="8195" width="19.7109375" style="2" customWidth="1"/>
    <col min="8196" max="8197" width="8.28515625" style="2" customWidth="1"/>
    <col min="8198" max="8200" width="7.5703125" style="2" customWidth="1"/>
    <col min="8201" max="8201" width="9.85546875" style="2" customWidth="1"/>
    <col min="8202" max="8448" width="11.5703125" style="2"/>
    <col min="8449" max="8449" width="3.85546875" style="2" bestFit="1" customWidth="1"/>
    <col min="8450" max="8450" width="14.42578125" style="2" customWidth="1"/>
    <col min="8451" max="8451" width="19.7109375" style="2" customWidth="1"/>
    <col min="8452" max="8453" width="8.28515625" style="2" customWidth="1"/>
    <col min="8454" max="8456" width="7.5703125" style="2" customWidth="1"/>
    <col min="8457" max="8457" width="9.85546875" style="2" customWidth="1"/>
    <col min="8458" max="8704" width="11.5703125" style="2"/>
    <col min="8705" max="8705" width="3.85546875" style="2" bestFit="1" customWidth="1"/>
    <col min="8706" max="8706" width="14.42578125" style="2" customWidth="1"/>
    <col min="8707" max="8707" width="19.7109375" style="2" customWidth="1"/>
    <col min="8708" max="8709" width="8.28515625" style="2" customWidth="1"/>
    <col min="8710" max="8712" width="7.5703125" style="2" customWidth="1"/>
    <col min="8713" max="8713" width="9.85546875" style="2" customWidth="1"/>
    <col min="8714" max="8960" width="11.5703125" style="2"/>
    <col min="8961" max="8961" width="3.85546875" style="2" bestFit="1" customWidth="1"/>
    <col min="8962" max="8962" width="14.42578125" style="2" customWidth="1"/>
    <col min="8963" max="8963" width="19.7109375" style="2" customWidth="1"/>
    <col min="8964" max="8965" width="8.28515625" style="2" customWidth="1"/>
    <col min="8966" max="8968" width="7.5703125" style="2" customWidth="1"/>
    <col min="8969" max="8969" width="9.85546875" style="2" customWidth="1"/>
    <col min="8970" max="9216" width="11.5703125" style="2"/>
    <col min="9217" max="9217" width="3.85546875" style="2" bestFit="1" customWidth="1"/>
    <col min="9218" max="9218" width="14.42578125" style="2" customWidth="1"/>
    <col min="9219" max="9219" width="19.7109375" style="2" customWidth="1"/>
    <col min="9220" max="9221" width="8.28515625" style="2" customWidth="1"/>
    <col min="9222" max="9224" width="7.5703125" style="2" customWidth="1"/>
    <col min="9225" max="9225" width="9.85546875" style="2" customWidth="1"/>
    <col min="9226" max="9472" width="11.5703125" style="2"/>
    <col min="9473" max="9473" width="3.85546875" style="2" bestFit="1" customWidth="1"/>
    <col min="9474" max="9474" width="14.42578125" style="2" customWidth="1"/>
    <col min="9475" max="9475" width="19.7109375" style="2" customWidth="1"/>
    <col min="9476" max="9477" width="8.28515625" style="2" customWidth="1"/>
    <col min="9478" max="9480" width="7.5703125" style="2" customWidth="1"/>
    <col min="9481" max="9481" width="9.85546875" style="2" customWidth="1"/>
    <col min="9482" max="9728" width="11.5703125" style="2"/>
    <col min="9729" max="9729" width="3.85546875" style="2" bestFit="1" customWidth="1"/>
    <col min="9730" max="9730" width="14.42578125" style="2" customWidth="1"/>
    <col min="9731" max="9731" width="19.7109375" style="2" customWidth="1"/>
    <col min="9732" max="9733" width="8.28515625" style="2" customWidth="1"/>
    <col min="9734" max="9736" width="7.5703125" style="2" customWidth="1"/>
    <col min="9737" max="9737" width="9.85546875" style="2" customWidth="1"/>
    <col min="9738" max="9984" width="11.5703125" style="2"/>
    <col min="9985" max="9985" width="3.85546875" style="2" bestFit="1" customWidth="1"/>
    <col min="9986" max="9986" width="14.42578125" style="2" customWidth="1"/>
    <col min="9987" max="9987" width="19.7109375" style="2" customWidth="1"/>
    <col min="9988" max="9989" width="8.28515625" style="2" customWidth="1"/>
    <col min="9990" max="9992" width="7.5703125" style="2" customWidth="1"/>
    <col min="9993" max="9993" width="9.85546875" style="2" customWidth="1"/>
    <col min="9994" max="10240" width="11.5703125" style="2"/>
    <col min="10241" max="10241" width="3.85546875" style="2" bestFit="1" customWidth="1"/>
    <col min="10242" max="10242" width="14.42578125" style="2" customWidth="1"/>
    <col min="10243" max="10243" width="19.7109375" style="2" customWidth="1"/>
    <col min="10244" max="10245" width="8.28515625" style="2" customWidth="1"/>
    <col min="10246" max="10248" width="7.5703125" style="2" customWidth="1"/>
    <col min="10249" max="10249" width="9.85546875" style="2" customWidth="1"/>
    <col min="10250" max="10496" width="11.5703125" style="2"/>
    <col min="10497" max="10497" width="3.85546875" style="2" bestFit="1" customWidth="1"/>
    <col min="10498" max="10498" width="14.42578125" style="2" customWidth="1"/>
    <col min="10499" max="10499" width="19.7109375" style="2" customWidth="1"/>
    <col min="10500" max="10501" width="8.28515625" style="2" customWidth="1"/>
    <col min="10502" max="10504" width="7.5703125" style="2" customWidth="1"/>
    <col min="10505" max="10505" width="9.85546875" style="2" customWidth="1"/>
    <col min="10506" max="10752" width="11.5703125" style="2"/>
    <col min="10753" max="10753" width="3.85546875" style="2" bestFit="1" customWidth="1"/>
    <col min="10754" max="10754" width="14.42578125" style="2" customWidth="1"/>
    <col min="10755" max="10755" width="19.7109375" style="2" customWidth="1"/>
    <col min="10756" max="10757" width="8.28515625" style="2" customWidth="1"/>
    <col min="10758" max="10760" width="7.5703125" style="2" customWidth="1"/>
    <col min="10761" max="10761" width="9.85546875" style="2" customWidth="1"/>
    <col min="10762" max="11008" width="11.5703125" style="2"/>
    <col min="11009" max="11009" width="3.85546875" style="2" bestFit="1" customWidth="1"/>
    <col min="11010" max="11010" width="14.42578125" style="2" customWidth="1"/>
    <col min="11011" max="11011" width="19.7109375" style="2" customWidth="1"/>
    <col min="11012" max="11013" width="8.28515625" style="2" customWidth="1"/>
    <col min="11014" max="11016" width="7.5703125" style="2" customWidth="1"/>
    <col min="11017" max="11017" width="9.85546875" style="2" customWidth="1"/>
    <col min="11018" max="11264" width="11.5703125" style="2"/>
    <col min="11265" max="11265" width="3.85546875" style="2" bestFit="1" customWidth="1"/>
    <col min="11266" max="11266" width="14.42578125" style="2" customWidth="1"/>
    <col min="11267" max="11267" width="19.7109375" style="2" customWidth="1"/>
    <col min="11268" max="11269" width="8.28515625" style="2" customWidth="1"/>
    <col min="11270" max="11272" width="7.5703125" style="2" customWidth="1"/>
    <col min="11273" max="11273" width="9.85546875" style="2" customWidth="1"/>
    <col min="11274" max="11520" width="11.5703125" style="2"/>
    <col min="11521" max="11521" width="3.85546875" style="2" bestFit="1" customWidth="1"/>
    <col min="11522" max="11522" width="14.42578125" style="2" customWidth="1"/>
    <col min="11523" max="11523" width="19.7109375" style="2" customWidth="1"/>
    <col min="11524" max="11525" width="8.28515625" style="2" customWidth="1"/>
    <col min="11526" max="11528" width="7.5703125" style="2" customWidth="1"/>
    <col min="11529" max="11529" width="9.85546875" style="2" customWidth="1"/>
    <col min="11530" max="11776" width="11.5703125" style="2"/>
    <col min="11777" max="11777" width="3.85546875" style="2" bestFit="1" customWidth="1"/>
    <col min="11778" max="11778" width="14.42578125" style="2" customWidth="1"/>
    <col min="11779" max="11779" width="19.7109375" style="2" customWidth="1"/>
    <col min="11780" max="11781" width="8.28515625" style="2" customWidth="1"/>
    <col min="11782" max="11784" width="7.5703125" style="2" customWidth="1"/>
    <col min="11785" max="11785" width="9.85546875" style="2" customWidth="1"/>
    <col min="11786" max="12032" width="11.5703125" style="2"/>
    <col min="12033" max="12033" width="3.85546875" style="2" bestFit="1" customWidth="1"/>
    <col min="12034" max="12034" width="14.42578125" style="2" customWidth="1"/>
    <col min="12035" max="12035" width="19.7109375" style="2" customWidth="1"/>
    <col min="12036" max="12037" width="8.28515625" style="2" customWidth="1"/>
    <col min="12038" max="12040" width="7.5703125" style="2" customWidth="1"/>
    <col min="12041" max="12041" width="9.85546875" style="2" customWidth="1"/>
    <col min="12042" max="12288" width="11.5703125" style="2"/>
    <col min="12289" max="12289" width="3.85546875" style="2" bestFit="1" customWidth="1"/>
    <col min="12290" max="12290" width="14.42578125" style="2" customWidth="1"/>
    <col min="12291" max="12291" width="19.7109375" style="2" customWidth="1"/>
    <col min="12292" max="12293" width="8.28515625" style="2" customWidth="1"/>
    <col min="12294" max="12296" width="7.5703125" style="2" customWidth="1"/>
    <col min="12297" max="12297" width="9.85546875" style="2" customWidth="1"/>
    <col min="12298" max="12544" width="11.5703125" style="2"/>
    <col min="12545" max="12545" width="3.85546875" style="2" bestFit="1" customWidth="1"/>
    <col min="12546" max="12546" width="14.42578125" style="2" customWidth="1"/>
    <col min="12547" max="12547" width="19.7109375" style="2" customWidth="1"/>
    <col min="12548" max="12549" width="8.28515625" style="2" customWidth="1"/>
    <col min="12550" max="12552" width="7.5703125" style="2" customWidth="1"/>
    <col min="12553" max="12553" width="9.85546875" style="2" customWidth="1"/>
    <col min="12554" max="12800" width="11.5703125" style="2"/>
    <col min="12801" max="12801" width="3.85546875" style="2" bestFit="1" customWidth="1"/>
    <col min="12802" max="12802" width="14.42578125" style="2" customWidth="1"/>
    <col min="12803" max="12803" width="19.7109375" style="2" customWidth="1"/>
    <col min="12804" max="12805" width="8.28515625" style="2" customWidth="1"/>
    <col min="12806" max="12808" width="7.5703125" style="2" customWidth="1"/>
    <col min="12809" max="12809" width="9.85546875" style="2" customWidth="1"/>
    <col min="12810" max="13056" width="11.5703125" style="2"/>
    <col min="13057" max="13057" width="3.85546875" style="2" bestFit="1" customWidth="1"/>
    <col min="13058" max="13058" width="14.42578125" style="2" customWidth="1"/>
    <col min="13059" max="13059" width="19.7109375" style="2" customWidth="1"/>
    <col min="13060" max="13061" width="8.28515625" style="2" customWidth="1"/>
    <col min="13062" max="13064" width="7.5703125" style="2" customWidth="1"/>
    <col min="13065" max="13065" width="9.85546875" style="2" customWidth="1"/>
    <col min="13066" max="13312" width="11.5703125" style="2"/>
    <col min="13313" max="13313" width="3.85546875" style="2" bestFit="1" customWidth="1"/>
    <col min="13314" max="13314" width="14.42578125" style="2" customWidth="1"/>
    <col min="13315" max="13315" width="19.7109375" style="2" customWidth="1"/>
    <col min="13316" max="13317" width="8.28515625" style="2" customWidth="1"/>
    <col min="13318" max="13320" width="7.5703125" style="2" customWidth="1"/>
    <col min="13321" max="13321" width="9.85546875" style="2" customWidth="1"/>
    <col min="13322" max="13568" width="11.5703125" style="2"/>
    <col min="13569" max="13569" width="3.85546875" style="2" bestFit="1" customWidth="1"/>
    <col min="13570" max="13570" width="14.42578125" style="2" customWidth="1"/>
    <col min="13571" max="13571" width="19.7109375" style="2" customWidth="1"/>
    <col min="13572" max="13573" width="8.28515625" style="2" customWidth="1"/>
    <col min="13574" max="13576" width="7.5703125" style="2" customWidth="1"/>
    <col min="13577" max="13577" width="9.85546875" style="2" customWidth="1"/>
    <col min="13578" max="13824" width="11.5703125" style="2"/>
    <col min="13825" max="13825" width="3.85546875" style="2" bestFit="1" customWidth="1"/>
    <col min="13826" max="13826" width="14.42578125" style="2" customWidth="1"/>
    <col min="13827" max="13827" width="19.7109375" style="2" customWidth="1"/>
    <col min="13828" max="13829" width="8.28515625" style="2" customWidth="1"/>
    <col min="13830" max="13832" width="7.5703125" style="2" customWidth="1"/>
    <col min="13833" max="13833" width="9.85546875" style="2" customWidth="1"/>
    <col min="13834" max="14080" width="11.5703125" style="2"/>
    <col min="14081" max="14081" width="3.85546875" style="2" bestFit="1" customWidth="1"/>
    <col min="14082" max="14082" width="14.42578125" style="2" customWidth="1"/>
    <col min="14083" max="14083" width="19.7109375" style="2" customWidth="1"/>
    <col min="14084" max="14085" width="8.28515625" style="2" customWidth="1"/>
    <col min="14086" max="14088" width="7.5703125" style="2" customWidth="1"/>
    <col min="14089" max="14089" width="9.85546875" style="2" customWidth="1"/>
    <col min="14090" max="14336" width="11.5703125" style="2"/>
    <col min="14337" max="14337" width="3.85546875" style="2" bestFit="1" customWidth="1"/>
    <col min="14338" max="14338" width="14.42578125" style="2" customWidth="1"/>
    <col min="14339" max="14339" width="19.7109375" style="2" customWidth="1"/>
    <col min="14340" max="14341" width="8.28515625" style="2" customWidth="1"/>
    <col min="14342" max="14344" width="7.5703125" style="2" customWidth="1"/>
    <col min="14345" max="14345" width="9.85546875" style="2" customWidth="1"/>
    <col min="14346" max="14592" width="11.5703125" style="2"/>
    <col min="14593" max="14593" width="3.85546875" style="2" bestFit="1" customWidth="1"/>
    <col min="14594" max="14594" width="14.42578125" style="2" customWidth="1"/>
    <col min="14595" max="14595" width="19.7109375" style="2" customWidth="1"/>
    <col min="14596" max="14597" width="8.28515625" style="2" customWidth="1"/>
    <col min="14598" max="14600" width="7.5703125" style="2" customWidth="1"/>
    <col min="14601" max="14601" width="9.85546875" style="2" customWidth="1"/>
    <col min="14602" max="14848" width="11.5703125" style="2"/>
    <col min="14849" max="14849" width="3.85546875" style="2" bestFit="1" customWidth="1"/>
    <col min="14850" max="14850" width="14.42578125" style="2" customWidth="1"/>
    <col min="14851" max="14851" width="19.7109375" style="2" customWidth="1"/>
    <col min="14852" max="14853" width="8.28515625" style="2" customWidth="1"/>
    <col min="14854" max="14856" width="7.5703125" style="2" customWidth="1"/>
    <col min="14857" max="14857" width="9.85546875" style="2" customWidth="1"/>
    <col min="14858" max="15104" width="11.5703125" style="2"/>
    <col min="15105" max="15105" width="3.85546875" style="2" bestFit="1" customWidth="1"/>
    <col min="15106" max="15106" width="14.42578125" style="2" customWidth="1"/>
    <col min="15107" max="15107" width="19.7109375" style="2" customWidth="1"/>
    <col min="15108" max="15109" width="8.28515625" style="2" customWidth="1"/>
    <col min="15110" max="15112" width="7.5703125" style="2" customWidth="1"/>
    <col min="15113" max="15113" width="9.85546875" style="2" customWidth="1"/>
    <col min="15114" max="15360" width="11.5703125" style="2"/>
    <col min="15361" max="15361" width="3.85546875" style="2" bestFit="1" customWidth="1"/>
    <col min="15362" max="15362" width="14.42578125" style="2" customWidth="1"/>
    <col min="15363" max="15363" width="19.7109375" style="2" customWidth="1"/>
    <col min="15364" max="15365" width="8.28515625" style="2" customWidth="1"/>
    <col min="15366" max="15368" width="7.5703125" style="2" customWidth="1"/>
    <col min="15369" max="15369" width="9.85546875" style="2" customWidth="1"/>
    <col min="15370" max="15616" width="11.5703125" style="2"/>
    <col min="15617" max="15617" width="3.85546875" style="2" bestFit="1" customWidth="1"/>
    <col min="15618" max="15618" width="14.42578125" style="2" customWidth="1"/>
    <col min="15619" max="15619" width="19.7109375" style="2" customWidth="1"/>
    <col min="15620" max="15621" width="8.28515625" style="2" customWidth="1"/>
    <col min="15622" max="15624" width="7.5703125" style="2" customWidth="1"/>
    <col min="15625" max="15625" width="9.85546875" style="2" customWidth="1"/>
    <col min="15626" max="15872" width="11.5703125" style="2"/>
    <col min="15873" max="15873" width="3.85546875" style="2" bestFit="1" customWidth="1"/>
    <col min="15874" max="15874" width="14.42578125" style="2" customWidth="1"/>
    <col min="15875" max="15875" width="19.7109375" style="2" customWidth="1"/>
    <col min="15876" max="15877" width="8.28515625" style="2" customWidth="1"/>
    <col min="15878" max="15880" width="7.5703125" style="2" customWidth="1"/>
    <col min="15881" max="15881" width="9.85546875" style="2" customWidth="1"/>
    <col min="15882" max="16128" width="11.5703125" style="2"/>
    <col min="16129" max="16129" width="3.85546875" style="2" bestFit="1" customWidth="1"/>
    <col min="16130" max="16130" width="14.42578125" style="2" customWidth="1"/>
    <col min="16131" max="16131" width="19.7109375" style="2" customWidth="1"/>
    <col min="16132" max="16133" width="8.28515625" style="2" customWidth="1"/>
    <col min="16134" max="16136" width="7.5703125" style="2" customWidth="1"/>
    <col min="16137" max="16137" width="9.85546875" style="2" customWidth="1"/>
    <col min="16138" max="16384" width="11.5703125" style="2"/>
  </cols>
  <sheetData>
    <row r="1" spans="1:9" s="1" customFormat="1" ht="21.95" customHeight="1">
      <c r="A1" s="33" t="s">
        <v>0</v>
      </c>
      <c r="B1" s="9" t="s">
        <v>1</v>
      </c>
      <c r="C1" s="9" t="s">
        <v>2</v>
      </c>
      <c r="D1" s="34" t="s">
        <v>24</v>
      </c>
      <c r="E1" s="34" t="s">
        <v>3</v>
      </c>
      <c r="F1" s="35" t="s">
        <v>4</v>
      </c>
      <c r="G1" s="48" t="s">
        <v>5</v>
      </c>
      <c r="H1" s="47" t="s">
        <v>6</v>
      </c>
      <c r="I1" s="35" t="s">
        <v>7</v>
      </c>
    </row>
    <row r="2" spans="1:9" ht="21.95" customHeight="1">
      <c r="A2" s="33">
        <v>1</v>
      </c>
      <c r="B2" s="55" t="s">
        <v>54</v>
      </c>
      <c r="C2" s="55" t="s">
        <v>55</v>
      </c>
      <c r="D2" s="34">
        <v>12</v>
      </c>
      <c r="E2" s="34">
        <v>11</v>
      </c>
      <c r="F2" s="35">
        <f>2*((E2+D2)/2)</f>
        <v>23</v>
      </c>
      <c r="G2" s="36"/>
      <c r="H2" s="37" t="str">
        <f>IF(G2="","",2*(D2+G2)/2)</f>
        <v/>
      </c>
      <c r="I2" s="35">
        <f>IF(H2="",F2,IF(H2&gt;F2,H2,F2))</f>
        <v>23</v>
      </c>
    </row>
    <row r="3" spans="1:9" ht="21.95" customHeight="1">
      <c r="A3" s="33">
        <f>A2+1</f>
        <v>2</v>
      </c>
      <c r="B3" s="55" t="s">
        <v>56</v>
      </c>
      <c r="C3" s="55" t="s">
        <v>57</v>
      </c>
      <c r="D3" s="49">
        <v>16</v>
      </c>
      <c r="E3" s="49">
        <v>14</v>
      </c>
      <c r="F3" s="35">
        <f t="shared" ref="F3:F34" si="0">2*((E3+D3)/2)</f>
        <v>30</v>
      </c>
      <c r="G3" s="37"/>
      <c r="H3" s="37" t="str">
        <f t="shared" ref="H3:H34" si="1">IF(G3="","",2*(D3+G3)/2)</f>
        <v/>
      </c>
      <c r="I3" s="35">
        <f>IF(H3="",F3,IF(H3&gt;F3,H3,F3))</f>
        <v>30</v>
      </c>
    </row>
    <row r="4" spans="1:9" ht="21.95" customHeight="1">
      <c r="A4" s="33">
        <f t="shared" ref="A4:A34" si="2">A3+1</f>
        <v>3</v>
      </c>
      <c r="B4" s="55" t="s">
        <v>58</v>
      </c>
      <c r="C4" s="55" t="s">
        <v>59</v>
      </c>
      <c r="D4" s="34">
        <v>10</v>
      </c>
      <c r="E4" s="34">
        <v>10</v>
      </c>
      <c r="F4" s="35">
        <f t="shared" si="0"/>
        <v>20</v>
      </c>
      <c r="G4" s="37"/>
      <c r="H4" s="37" t="str">
        <f t="shared" si="1"/>
        <v/>
      </c>
      <c r="I4" s="35">
        <f t="shared" ref="I4:I34" si="3">IF(H4="",F4,IF(H4&gt;F4,H4,F4))</f>
        <v>20</v>
      </c>
    </row>
    <row r="5" spans="1:9" ht="21.95" customHeight="1">
      <c r="A5" s="33">
        <f t="shared" si="2"/>
        <v>4</v>
      </c>
      <c r="B5" s="55" t="s">
        <v>60</v>
      </c>
      <c r="C5" s="55" t="s">
        <v>61</v>
      </c>
      <c r="D5" s="34">
        <v>16</v>
      </c>
      <c r="E5" s="34">
        <v>10</v>
      </c>
      <c r="F5" s="35">
        <f t="shared" si="0"/>
        <v>26</v>
      </c>
      <c r="G5" s="37"/>
      <c r="H5" s="37" t="str">
        <f t="shared" si="1"/>
        <v/>
      </c>
      <c r="I5" s="35">
        <f t="shared" si="3"/>
        <v>26</v>
      </c>
    </row>
    <row r="6" spans="1:9" ht="21.95" customHeight="1">
      <c r="A6" s="33">
        <f t="shared" si="2"/>
        <v>5</v>
      </c>
      <c r="B6" s="55" t="s">
        <v>62</v>
      </c>
      <c r="C6" s="55" t="s">
        <v>63</v>
      </c>
      <c r="D6" s="34">
        <v>10</v>
      </c>
      <c r="E6" s="34">
        <v>10</v>
      </c>
      <c r="F6" s="35">
        <f t="shared" si="0"/>
        <v>20</v>
      </c>
      <c r="G6" s="37"/>
      <c r="H6" s="37" t="str">
        <f t="shared" si="1"/>
        <v/>
      </c>
      <c r="I6" s="35">
        <f t="shared" si="3"/>
        <v>20</v>
      </c>
    </row>
    <row r="7" spans="1:9" ht="21.95" customHeight="1">
      <c r="A7" s="33">
        <f t="shared" si="2"/>
        <v>6</v>
      </c>
      <c r="B7" s="55" t="s">
        <v>64</v>
      </c>
      <c r="C7" s="55" t="s">
        <v>65</v>
      </c>
      <c r="D7" s="34">
        <v>14</v>
      </c>
      <c r="E7" s="34">
        <v>12</v>
      </c>
      <c r="F7" s="35">
        <f t="shared" si="0"/>
        <v>26</v>
      </c>
      <c r="G7" s="37"/>
      <c r="H7" s="37" t="str">
        <f t="shared" si="1"/>
        <v/>
      </c>
      <c r="I7" s="35">
        <f t="shared" si="3"/>
        <v>26</v>
      </c>
    </row>
    <row r="8" spans="1:9" ht="21.95" customHeight="1">
      <c r="A8" s="33">
        <f t="shared" si="2"/>
        <v>7</v>
      </c>
      <c r="B8" s="55" t="s">
        <v>66</v>
      </c>
      <c r="C8" s="55" t="s">
        <v>67</v>
      </c>
      <c r="D8" s="34">
        <v>10</v>
      </c>
      <c r="E8" s="34">
        <v>11</v>
      </c>
      <c r="F8" s="35">
        <f t="shared" si="0"/>
        <v>21</v>
      </c>
      <c r="G8" s="37"/>
      <c r="H8" s="37" t="str">
        <f t="shared" si="1"/>
        <v/>
      </c>
      <c r="I8" s="35">
        <f t="shared" si="3"/>
        <v>21</v>
      </c>
    </row>
    <row r="9" spans="1:9" ht="21.95" customHeight="1">
      <c r="A9" s="33">
        <f t="shared" si="2"/>
        <v>8</v>
      </c>
      <c r="B9" s="55" t="s">
        <v>68</v>
      </c>
      <c r="C9" s="55" t="s">
        <v>69</v>
      </c>
      <c r="D9" s="34">
        <v>12</v>
      </c>
      <c r="E9" s="34">
        <v>10</v>
      </c>
      <c r="F9" s="35">
        <f t="shared" si="0"/>
        <v>22</v>
      </c>
      <c r="G9" s="37"/>
      <c r="H9" s="37" t="str">
        <f t="shared" si="1"/>
        <v/>
      </c>
      <c r="I9" s="35">
        <f t="shared" si="3"/>
        <v>22</v>
      </c>
    </row>
    <row r="10" spans="1:9" ht="21.95" customHeight="1">
      <c r="A10" s="33">
        <f t="shared" si="2"/>
        <v>9</v>
      </c>
      <c r="B10" s="55" t="s">
        <v>70</v>
      </c>
      <c r="C10" s="55" t="s">
        <v>71</v>
      </c>
      <c r="D10" s="34">
        <v>10</v>
      </c>
      <c r="E10" s="34">
        <v>9</v>
      </c>
      <c r="F10" s="35">
        <f t="shared" si="0"/>
        <v>19</v>
      </c>
      <c r="G10" s="37"/>
      <c r="H10" s="37" t="str">
        <f t="shared" si="1"/>
        <v/>
      </c>
      <c r="I10" s="35">
        <f t="shared" si="3"/>
        <v>19</v>
      </c>
    </row>
    <row r="11" spans="1:9" ht="21.95" customHeight="1">
      <c r="A11" s="33">
        <f t="shared" si="2"/>
        <v>10</v>
      </c>
      <c r="B11" s="55" t="s">
        <v>72</v>
      </c>
      <c r="C11" s="55" t="s">
        <v>73</v>
      </c>
      <c r="D11" s="34">
        <v>16</v>
      </c>
      <c r="E11" s="34">
        <v>11</v>
      </c>
      <c r="F11" s="35">
        <f t="shared" si="0"/>
        <v>27</v>
      </c>
      <c r="G11" s="37"/>
      <c r="H11" s="37" t="str">
        <f t="shared" si="1"/>
        <v/>
      </c>
      <c r="I11" s="35">
        <f t="shared" si="3"/>
        <v>27</v>
      </c>
    </row>
    <row r="12" spans="1:9" ht="21.95" customHeight="1">
      <c r="A12" s="33">
        <f t="shared" si="2"/>
        <v>11</v>
      </c>
      <c r="B12" s="55" t="s">
        <v>74</v>
      </c>
      <c r="C12" s="55" t="s">
        <v>75</v>
      </c>
      <c r="D12" s="34">
        <v>12</v>
      </c>
      <c r="E12" s="34">
        <v>9</v>
      </c>
      <c r="F12" s="35">
        <f t="shared" si="0"/>
        <v>21</v>
      </c>
      <c r="G12" s="37"/>
      <c r="H12" s="37" t="str">
        <f t="shared" si="1"/>
        <v/>
      </c>
      <c r="I12" s="35">
        <f t="shared" si="3"/>
        <v>21</v>
      </c>
    </row>
    <row r="13" spans="1:9" ht="21.95" customHeight="1">
      <c r="A13" s="33">
        <f t="shared" si="2"/>
        <v>12</v>
      </c>
      <c r="B13" s="55" t="s">
        <v>76</v>
      </c>
      <c r="C13" s="55" t="s">
        <v>77</v>
      </c>
      <c r="D13" s="34">
        <v>14</v>
      </c>
      <c r="E13" s="34">
        <v>11</v>
      </c>
      <c r="F13" s="35">
        <f t="shared" si="0"/>
        <v>25</v>
      </c>
      <c r="G13" s="37"/>
      <c r="H13" s="37" t="str">
        <f t="shared" si="1"/>
        <v/>
      </c>
      <c r="I13" s="35">
        <f t="shared" si="3"/>
        <v>25</v>
      </c>
    </row>
    <row r="14" spans="1:9" ht="21.95" customHeight="1">
      <c r="A14" s="33">
        <f t="shared" si="2"/>
        <v>13</v>
      </c>
      <c r="B14" s="55" t="s">
        <v>78</v>
      </c>
      <c r="C14" s="55" t="s">
        <v>79</v>
      </c>
      <c r="D14" s="34">
        <v>16</v>
      </c>
      <c r="E14" s="34">
        <v>10</v>
      </c>
      <c r="F14" s="35">
        <f t="shared" si="0"/>
        <v>26</v>
      </c>
      <c r="G14" s="37"/>
      <c r="H14" s="37" t="str">
        <f t="shared" si="1"/>
        <v/>
      </c>
      <c r="I14" s="35">
        <f t="shared" si="3"/>
        <v>26</v>
      </c>
    </row>
    <row r="15" spans="1:9" ht="21.95" customHeight="1">
      <c r="A15" s="33">
        <f t="shared" si="2"/>
        <v>14</v>
      </c>
      <c r="B15" s="55" t="s">
        <v>80</v>
      </c>
      <c r="C15" s="55" t="s">
        <v>81</v>
      </c>
      <c r="D15" s="34">
        <v>14</v>
      </c>
      <c r="E15" s="34">
        <v>9</v>
      </c>
      <c r="F15" s="35">
        <f t="shared" si="0"/>
        <v>23</v>
      </c>
      <c r="G15" s="37"/>
      <c r="H15" s="37" t="str">
        <f t="shared" si="1"/>
        <v/>
      </c>
      <c r="I15" s="35">
        <f t="shared" si="3"/>
        <v>23</v>
      </c>
    </row>
    <row r="16" spans="1:9" ht="21.95" customHeight="1">
      <c r="A16" s="33">
        <f t="shared" si="2"/>
        <v>15</v>
      </c>
      <c r="B16" s="55" t="s">
        <v>82</v>
      </c>
      <c r="C16" s="55" t="s">
        <v>83</v>
      </c>
      <c r="D16" s="34">
        <v>14</v>
      </c>
      <c r="E16" s="34">
        <v>11</v>
      </c>
      <c r="F16" s="35">
        <f t="shared" si="0"/>
        <v>25</v>
      </c>
      <c r="G16" s="37"/>
      <c r="H16" s="37" t="str">
        <f t="shared" si="1"/>
        <v/>
      </c>
      <c r="I16" s="35">
        <f t="shared" si="3"/>
        <v>25</v>
      </c>
    </row>
    <row r="17" spans="1:9" ht="21.95" customHeight="1">
      <c r="A17" s="33">
        <f t="shared" si="2"/>
        <v>16</v>
      </c>
      <c r="B17" s="55" t="s">
        <v>84</v>
      </c>
      <c r="C17" s="55" t="s">
        <v>85</v>
      </c>
      <c r="D17" s="34">
        <v>16</v>
      </c>
      <c r="E17" s="34">
        <v>8</v>
      </c>
      <c r="F17" s="35">
        <f t="shared" si="0"/>
        <v>24</v>
      </c>
      <c r="G17" s="37"/>
      <c r="H17" s="37" t="str">
        <f t="shared" si="1"/>
        <v/>
      </c>
      <c r="I17" s="35">
        <f t="shared" si="3"/>
        <v>24</v>
      </c>
    </row>
    <row r="18" spans="1:9" ht="21.95" customHeight="1">
      <c r="A18" s="33">
        <f t="shared" si="2"/>
        <v>17</v>
      </c>
      <c r="B18" s="55" t="s">
        <v>86</v>
      </c>
      <c r="C18" s="55" t="s">
        <v>87</v>
      </c>
      <c r="D18" s="34">
        <v>12</v>
      </c>
      <c r="E18" s="34">
        <v>8</v>
      </c>
      <c r="F18" s="35">
        <f t="shared" si="0"/>
        <v>20</v>
      </c>
      <c r="G18" s="37"/>
      <c r="H18" s="37" t="str">
        <f t="shared" si="1"/>
        <v/>
      </c>
      <c r="I18" s="35">
        <f t="shared" si="3"/>
        <v>20</v>
      </c>
    </row>
    <row r="19" spans="1:9" ht="21.95" customHeight="1">
      <c r="A19" s="33">
        <f t="shared" si="2"/>
        <v>18</v>
      </c>
      <c r="B19" s="55" t="s">
        <v>88</v>
      </c>
      <c r="C19" s="55" t="s">
        <v>89</v>
      </c>
      <c r="D19" s="34">
        <v>14</v>
      </c>
      <c r="E19" s="34">
        <v>10</v>
      </c>
      <c r="F19" s="35">
        <f t="shared" si="0"/>
        <v>24</v>
      </c>
      <c r="G19" s="38"/>
      <c r="H19" s="37" t="str">
        <f t="shared" si="1"/>
        <v/>
      </c>
      <c r="I19" s="35">
        <f t="shared" si="3"/>
        <v>24</v>
      </c>
    </row>
    <row r="20" spans="1:9" ht="21.95" customHeight="1">
      <c r="A20" s="33">
        <f t="shared" si="2"/>
        <v>19</v>
      </c>
      <c r="B20" s="55" t="s">
        <v>90</v>
      </c>
      <c r="C20" s="55" t="s">
        <v>91</v>
      </c>
      <c r="D20" s="34">
        <v>16</v>
      </c>
      <c r="E20" s="34">
        <v>8</v>
      </c>
      <c r="F20" s="35">
        <f t="shared" si="0"/>
        <v>24</v>
      </c>
      <c r="G20" s="37"/>
      <c r="H20" s="37" t="str">
        <f t="shared" si="1"/>
        <v/>
      </c>
      <c r="I20" s="35">
        <f t="shared" si="3"/>
        <v>24</v>
      </c>
    </row>
    <row r="21" spans="1:9" ht="21.95" customHeight="1">
      <c r="A21" s="33">
        <f t="shared" si="2"/>
        <v>20</v>
      </c>
      <c r="B21" s="55" t="s">
        <v>92</v>
      </c>
      <c r="C21" s="55" t="s">
        <v>8</v>
      </c>
      <c r="D21" s="34">
        <v>12</v>
      </c>
      <c r="E21" s="34">
        <v>7</v>
      </c>
      <c r="F21" s="35">
        <f t="shared" si="0"/>
        <v>19</v>
      </c>
      <c r="G21" s="37"/>
      <c r="H21" s="37" t="str">
        <f t="shared" si="1"/>
        <v/>
      </c>
      <c r="I21" s="35">
        <f t="shared" si="3"/>
        <v>19</v>
      </c>
    </row>
    <row r="22" spans="1:9" ht="21.95" customHeight="1">
      <c r="A22" s="33">
        <f t="shared" si="2"/>
        <v>21</v>
      </c>
      <c r="B22" s="55" t="s">
        <v>93</v>
      </c>
      <c r="C22" s="55" t="s">
        <v>94</v>
      </c>
      <c r="D22" s="34">
        <v>10</v>
      </c>
      <c r="E22" s="34">
        <v>7</v>
      </c>
      <c r="F22" s="35">
        <f t="shared" si="0"/>
        <v>17</v>
      </c>
      <c r="G22" s="37"/>
      <c r="H22" s="37" t="str">
        <f t="shared" si="1"/>
        <v/>
      </c>
      <c r="I22" s="35">
        <f t="shared" si="3"/>
        <v>17</v>
      </c>
    </row>
    <row r="23" spans="1:9" ht="21.95" customHeight="1">
      <c r="A23" s="33">
        <f t="shared" si="2"/>
        <v>22</v>
      </c>
      <c r="B23" s="55" t="s">
        <v>95</v>
      </c>
      <c r="C23" s="55" t="s">
        <v>17</v>
      </c>
      <c r="D23" s="34">
        <v>12</v>
      </c>
      <c r="E23" s="34">
        <v>8</v>
      </c>
      <c r="F23" s="35">
        <f t="shared" si="0"/>
        <v>20</v>
      </c>
      <c r="G23" s="37"/>
      <c r="H23" s="37" t="str">
        <f t="shared" si="1"/>
        <v/>
      </c>
      <c r="I23" s="35">
        <f t="shared" si="3"/>
        <v>20</v>
      </c>
    </row>
    <row r="24" spans="1:9" ht="21.95" customHeight="1">
      <c r="A24" s="33">
        <f t="shared" si="2"/>
        <v>23</v>
      </c>
      <c r="B24" s="55" t="s">
        <v>96</v>
      </c>
      <c r="C24" s="55" t="s">
        <v>97</v>
      </c>
      <c r="D24" s="34">
        <v>10</v>
      </c>
      <c r="E24" s="34">
        <v>10</v>
      </c>
      <c r="F24" s="35">
        <f t="shared" si="0"/>
        <v>20</v>
      </c>
      <c r="G24" s="37"/>
      <c r="H24" s="37" t="str">
        <f t="shared" si="1"/>
        <v/>
      </c>
      <c r="I24" s="35">
        <f t="shared" si="3"/>
        <v>20</v>
      </c>
    </row>
    <row r="25" spans="1:9" ht="21.95" customHeight="1">
      <c r="A25" s="33">
        <f t="shared" si="2"/>
        <v>24</v>
      </c>
      <c r="B25" s="55" t="s">
        <v>98</v>
      </c>
      <c r="C25" s="55" t="s">
        <v>99</v>
      </c>
      <c r="D25" s="34">
        <v>10</v>
      </c>
      <c r="E25" s="34">
        <v>4</v>
      </c>
      <c r="F25" s="35">
        <f t="shared" si="0"/>
        <v>14</v>
      </c>
      <c r="G25" s="37"/>
      <c r="H25" s="37" t="str">
        <f t="shared" si="1"/>
        <v/>
      </c>
      <c r="I25" s="35">
        <f t="shared" si="3"/>
        <v>14</v>
      </c>
    </row>
    <row r="26" spans="1:9" ht="21.95" customHeight="1">
      <c r="A26" s="33">
        <f t="shared" si="2"/>
        <v>25</v>
      </c>
      <c r="B26" s="55" t="s">
        <v>100</v>
      </c>
      <c r="C26" s="55" t="s">
        <v>101</v>
      </c>
      <c r="D26" s="34">
        <v>12</v>
      </c>
      <c r="E26" s="34">
        <v>7</v>
      </c>
      <c r="F26" s="35">
        <f t="shared" si="0"/>
        <v>19</v>
      </c>
      <c r="G26" s="37"/>
      <c r="H26" s="37" t="str">
        <f t="shared" si="1"/>
        <v/>
      </c>
      <c r="I26" s="35">
        <f t="shared" si="3"/>
        <v>19</v>
      </c>
    </row>
    <row r="27" spans="1:9" ht="21.95" customHeight="1">
      <c r="A27" s="33">
        <f t="shared" si="2"/>
        <v>26</v>
      </c>
      <c r="B27" s="55" t="s">
        <v>102</v>
      </c>
      <c r="C27" s="55" t="s">
        <v>103</v>
      </c>
      <c r="D27" s="34">
        <v>16</v>
      </c>
      <c r="E27" s="34">
        <v>10</v>
      </c>
      <c r="F27" s="35">
        <f t="shared" si="0"/>
        <v>26</v>
      </c>
      <c r="G27" s="37"/>
      <c r="H27" s="37" t="str">
        <f t="shared" si="1"/>
        <v/>
      </c>
      <c r="I27" s="35">
        <f t="shared" si="3"/>
        <v>26</v>
      </c>
    </row>
    <row r="28" spans="1:9" ht="21.95" customHeight="1">
      <c r="A28" s="33">
        <f t="shared" si="2"/>
        <v>27</v>
      </c>
      <c r="B28" s="55" t="s">
        <v>104</v>
      </c>
      <c r="C28" s="55" t="s">
        <v>105</v>
      </c>
      <c r="D28" s="34">
        <v>12</v>
      </c>
      <c r="E28" s="34">
        <v>15</v>
      </c>
      <c r="F28" s="35">
        <f t="shared" si="0"/>
        <v>27</v>
      </c>
      <c r="G28" s="37"/>
      <c r="H28" s="37" t="str">
        <f t="shared" si="1"/>
        <v/>
      </c>
      <c r="I28" s="35">
        <f t="shared" si="3"/>
        <v>27</v>
      </c>
    </row>
    <row r="29" spans="1:9" ht="21.95" customHeight="1">
      <c r="A29" s="33">
        <f t="shared" si="2"/>
        <v>28</v>
      </c>
      <c r="B29" s="56" t="s">
        <v>106</v>
      </c>
      <c r="C29" s="56" t="s">
        <v>10</v>
      </c>
      <c r="D29" s="34">
        <v>14</v>
      </c>
      <c r="E29" s="34">
        <v>3</v>
      </c>
      <c r="F29" s="35">
        <f t="shared" si="0"/>
        <v>17</v>
      </c>
      <c r="G29" s="37"/>
      <c r="H29" s="37" t="str">
        <f t="shared" si="1"/>
        <v/>
      </c>
      <c r="I29" s="35">
        <f t="shared" si="3"/>
        <v>17</v>
      </c>
    </row>
    <row r="30" spans="1:9" ht="21.95" customHeight="1">
      <c r="A30" s="33">
        <f t="shared" si="2"/>
        <v>29</v>
      </c>
      <c r="B30" s="55" t="s">
        <v>107</v>
      </c>
      <c r="C30" s="55" t="s">
        <v>108</v>
      </c>
      <c r="D30" s="34">
        <v>10</v>
      </c>
      <c r="E30" s="34">
        <v>8</v>
      </c>
      <c r="F30" s="35">
        <f t="shared" si="0"/>
        <v>18</v>
      </c>
      <c r="G30" s="37"/>
      <c r="H30" s="37" t="str">
        <f t="shared" si="1"/>
        <v/>
      </c>
      <c r="I30" s="35">
        <f t="shared" si="3"/>
        <v>18</v>
      </c>
    </row>
    <row r="31" spans="1:9" ht="21.95" customHeight="1">
      <c r="A31" s="33">
        <f t="shared" si="2"/>
        <v>30</v>
      </c>
      <c r="B31" s="57" t="s">
        <v>109</v>
      </c>
      <c r="C31" s="57" t="s">
        <v>110</v>
      </c>
      <c r="D31" s="34">
        <v>16</v>
      </c>
      <c r="E31" s="34">
        <v>9</v>
      </c>
      <c r="F31" s="35">
        <f t="shared" si="0"/>
        <v>25</v>
      </c>
      <c r="G31" s="37"/>
      <c r="H31" s="37" t="str">
        <f t="shared" si="1"/>
        <v/>
      </c>
      <c r="I31" s="35">
        <f t="shared" si="3"/>
        <v>25</v>
      </c>
    </row>
    <row r="32" spans="1:9" ht="21.95" customHeight="1">
      <c r="A32" s="33">
        <f t="shared" si="2"/>
        <v>31</v>
      </c>
      <c r="B32" s="55" t="s">
        <v>111</v>
      </c>
      <c r="C32" s="55" t="s">
        <v>112</v>
      </c>
      <c r="D32" s="34">
        <v>10</v>
      </c>
      <c r="E32" s="34">
        <v>10</v>
      </c>
      <c r="F32" s="35">
        <f t="shared" si="0"/>
        <v>20</v>
      </c>
      <c r="G32" s="37"/>
      <c r="H32" s="37" t="str">
        <f t="shared" si="1"/>
        <v/>
      </c>
      <c r="I32" s="35">
        <f t="shared" si="3"/>
        <v>20</v>
      </c>
    </row>
    <row r="33" spans="1:9" ht="21.95" customHeight="1">
      <c r="A33" s="33">
        <f t="shared" si="2"/>
        <v>32</v>
      </c>
      <c r="B33" s="55" t="s">
        <v>113</v>
      </c>
      <c r="C33" s="55" t="s">
        <v>114</v>
      </c>
      <c r="D33" s="34">
        <v>10</v>
      </c>
      <c r="E33" s="34">
        <v>8</v>
      </c>
      <c r="F33" s="35">
        <f t="shared" si="0"/>
        <v>18</v>
      </c>
      <c r="G33" s="37"/>
      <c r="H33" s="37" t="str">
        <f t="shared" si="1"/>
        <v/>
      </c>
      <c r="I33" s="35">
        <f t="shared" si="3"/>
        <v>18</v>
      </c>
    </row>
    <row r="34" spans="1:9" ht="21.95" customHeight="1">
      <c r="A34" s="33">
        <f t="shared" si="2"/>
        <v>33</v>
      </c>
      <c r="B34" s="55" t="s">
        <v>115</v>
      </c>
      <c r="C34" s="55" t="s">
        <v>116</v>
      </c>
      <c r="D34" s="34">
        <v>12</v>
      </c>
      <c r="E34" s="34">
        <v>10</v>
      </c>
      <c r="F34" s="35">
        <f t="shared" si="0"/>
        <v>22</v>
      </c>
      <c r="G34" s="37"/>
      <c r="H34" s="37" t="str">
        <f t="shared" si="1"/>
        <v/>
      </c>
      <c r="I34" s="35">
        <f t="shared" si="3"/>
        <v>22</v>
      </c>
    </row>
    <row r="35" spans="1:9" s="3" customFormat="1" ht="21.95" customHeight="1">
      <c r="A35" s="33" t="s">
        <v>0</v>
      </c>
      <c r="B35" s="9" t="s">
        <v>1</v>
      </c>
      <c r="C35" s="9" t="s">
        <v>2</v>
      </c>
      <c r="D35" s="34" t="s">
        <v>24</v>
      </c>
      <c r="E35" s="34" t="s">
        <v>3</v>
      </c>
      <c r="F35" s="35" t="s">
        <v>4</v>
      </c>
      <c r="G35" s="47" t="s">
        <v>5</v>
      </c>
      <c r="H35" s="47" t="s">
        <v>6</v>
      </c>
      <c r="I35" s="35" t="s">
        <v>7</v>
      </c>
    </row>
    <row r="36" spans="1:9" ht="21.95" customHeight="1">
      <c r="A36" s="33">
        <v>1</v>
      </c>
      <c r="B36" s="55" t="s">
        <v>117</v>
      </c>
      <c r="C36" s="55" t="s">
        <v>118</v>
      </c>
      <c r="D36" s="34">
        <v>14</v>
      </c>
      <c r="E36" s="34">
        <v>12</v>
      </c>
      <c r="F36" s="40">
        <f>2*((E36+D36)/2)</f>
        <v>26</v>
      </c>
      <c r="G36" s="36"/>
      <c r="H36" s="41" t="str">
        <f>IF(G36="","",2*(D36+G36)/2)</f>
        <v/>
      </c>
      <c r="I36" s="35">
        <f>IF(H36="",F36,IF(H36&gt;F36,H36,F36))</f>
        <v>26</v>
      </c>
    </row>
    <row r="37" spans="1:9" ht="21.95" customHeight="1">
      <c r="A37" s="33">
        <f>A36+1</f>
        <v>2</v>
      </c>
      <c r="B37" s="55" t="s">
        <v>119</v>
      </c>
      <c r="C37" s="55" t="s">
        <v>120</v>
      </c>
      <c r="D37" s="34">
        <v>12</v>
      </c>
      <c r="E37" s="34">
        <v>6</v>
      </c>
      <c r="F37" s="40">
        <f t="shared" ref="F37:F66" si="4">2*((E37+D37)/2)</f>
        <v>18</v>
      </c>
      <c r="G37" s="36"/>
      <c r="H37" s="41" t="str">
        <f t="shared" ref="H37:H66" si="5">IF(G37="","",2*(D37+G37)/2)</f>
        <v/>
      </c>
      <c r="I37" s="35">
        <f>IF(H37="",F37,IF(H37&gt;F37,H37,F37))</f>
        <v>18</v>
      </c>
    </row>
    <row r="38" spans="1:9" ht="21.95" customHeight="1">
      <c r="A38" s="33">
        <f t="shared" ref="A38:A66" si="6">A37+1</f>
        <v>3</v>
      </c>
      <c r="B38" s="55" t="s">
        <v>121</v>
      </c>
      <c r="C38" s="55" t="s">
        <v>122</v>
      </c>
      <c r="D38" s="34">
        <v>16</v>
      </c>
      <c r="E38" s="34">
        <v>9</v>
      </c>
      <c r="F38" s="40">
        <f t="shared" si="4"/>
        <v>25</v>
      </c>
      <c r="G38" s="36"/>
      <c r="H38" s="41" t="str">
        <f t="shared" si="5"/>
        <v/>
      </c>
      <c r="I38" s="35">
        <f t="shared" ref="I38:I66" si="7">IF(H38="",F38,IF(H38&gt;F38,H38,F38))</f>
        <v>25</v>
      </c>
    </row>
    <row r="39" spans="1:9" ht="21.95" customHeight="1">
      <c r="A39" s="33">
        <f t="shared" si="6"/>
        <v>4</v>
      </c>
      <c r="B39" s="55" t="s">
        <v>123</v>
      </c>
      <c r="C39" s="55" t="s">
        <v>124</v>
      </c>
      <c r="D39" s="34">
        <v>12</v>
      </c>
      <c r="E39" s="34">
        <v>7</v>
      </c>
      <c r="F39" s="40">
        <f t="shared" si="4"/>
        <v>19</v>
      </c>
      <c r="G39" s="36"/>
      <c r="H39" s="41" t="str">
        <f t="shared" si="5"/>
        <v/>
      </c>
      <c r="I39" s="35">
        <f t="shared" si="7"/>
        <v>19</v>
      </c>
    </row>
    <row r="40" spans="1:9" ht="21.95" customHeight="1">
      <c r="A40" s="33">
        <f t="shared" si="6"/>
        <v>5</v>
      </c>
      <c r="B40" s="55" t="s">
        <v>125</v>
      </c>
      <c r="C40" s="55" t="s">
        <v>126</v>
      </c>
      <c r="D40" s="34">
        <v>10</v>
      </c>
      <c r="E40" s="34">
        <v>9</v>
      </c>
      <c r="F40" s="40">
        <f t="shared" si="4"/>
        <v>19</v>
      </c>
      <c r="G40" s="36"/>
      <c r="H40" s="41" t="str">
        <f t="shared" si="5"/>
        <v/>
      </c>
      <c r="I40" s="35">
        <f t="shared" si="7"/>
        <v>19</v>
      </c>
    </row>
    <row r="41" spans="1:9" ht="21.95" customHeight="1">
      <c r="A41" s="33">
        <f t="shared" si="6"/>
        <v>6</v>
      </c>
      <c r="B41" s="55" t="s">
        <v>127</v>
      </c>
      <c r="C41" s="55" t="s">
        <v>128</v>
      </c>
      <c r="D41" s="34">
        <v>12</v>
      </c>
      <c r="E41" s="34">
        <v>9</v>
      </c>
      <c r="F41" s="40">
        <f t="shared" si="4"/>
        <v>21</v>
      </c>
      <c r="G41" s="36"/>
      <c r="H41" s="41" t="str">
        <f t="shared" si="5"/>
        <v/>
      </c>
      <c r="I41" s="35">
        <f t="shared" si="7"/>
        <v>21</v>
      </c>
    </row>
    <row r="42" spans="1:9" ht="21.95" customHeight="1">
      <c r="A42" s="33">
        <f t="shared" si="6"/>
        <v>7</v>
      </c>
      <c r="B42" s="55" t="s">
        <v>129</v>
      </c>
      <c r="C42" s="55" t="s">
        <v>63</v>
      </c>
      <c r="D42" s="34">
        <v>12</v>
      </c>
      <c r="E42" s="34">
        <v>11</v>
      </c>
      <c r="F42" s="40">
        <f t="shared" si="4"/>
        <v>23</v>
      </c>
      <c r="G42" s="36"/>
      <c r="H42" s="41" t="str">
        <f t="shared" si="5"/>
        <v/>
      </c>
      <c r="I42" s="35">
        <f t="shared" si="7"/>
        <v>23</v>
      </c>
    </row>
    <row r="43" spans="1:9" ht="21.95" customHeight="1">
      <c r="A43" s="33">
        <f t="shared" si="6"/>
        <v>8</v>
      </c>
      <c r="B43" s="55" t="s">
        <v>130</v>
      </c>
      <c r="C43" s="55" t="s">
        <v>131</v>
      </c>
      <c r="D43" s="34">
        <v>14</v>
      </c>
      <c r="E43" s="34">
        <v>8</v>
      </c>
      <c r="F43" s="40">
        <f t="shared" si="4"/>
        <v>22</v>
      </c>
      <c r="G43" s="36"/>
      <c r="H43" s="41" t="str">
        <f t="shared" si="5"/>
        <v/>
      </c>
      <c r="I43" s="35">
        <f t="shared" si="7"/>
        <v>22</v>
      </c>
    </row>
    <row r="44" spans="1:9" ht="21.95" customHeight="1">
      <c r="A44" s="33">
        <f t="shared" si="6"/>
        <v>9</v>
      </c>
      <c r="B44" s="55" t="s">
        <v>132</v>
      </c>
      <c r="C44" s="55" t="s">
        <v>133</v>
      </c>
      <c r="D44" s="49">
        <v>10</v>
      </c>
      <c r="E44" s="49">
        <v>9</v>
      </c>
      <c r="F44" s="40">
        <f t="shared" si="4"/>
        <v>19</v>
      </c>
      <c r="G44" s="37"/>
      <c r="H44" s="41" t="str">
        <f t="shared" si="5"/>
        <v/>
      </c>
      <c r="I44" s="35">
        <f t="shared" si="7"/>
        <v>19</v>
      </c>
    </row>
    <row r="45" spans="1:9" ht="21.95" customHeight="1">
      <c r="A45" s="33">
        <f t="shared" si="6"/>
        <v>10</v>
      </c>
      <c r="B45" s="55" t="s">
        <v>134</v>
      </c>
      <c r="C45" s="55" t="s">
        <v>135</v>
      </c>
      <c r="D45" s="34">
        <v>12</v>
      </c>
      <c r="E45" s="34">
        <v>12</v>
      </c>
      <c r="F45" s="40">
        <f t="shared" si="4"/>
        <v>24</v>
      </c>
      <c r="G45" s="37"/>
      <c r="H45" s="41" t="str">
        <f t="shared" si="5"/>
        <v/>
      </c>
      <c r="I45" s="35">
        <f t="shared" si="7"/>
        <v>24</v>
      </c>
    </row>
    <row r="46" spans="1:9" ht="21.95" customHeight="1">
      <c r="A46" s="33">
        <f t="shared" si="6"/>
        <v>11</v>
      </c>
      <c r="B46" s="55" t="s">
        <v>136</v>
      </c>
      <c r="C46" s="55" t="s">
        <v>137</v>
      </c>
      <c r="D46" s="34">
        <v>12</v>
      </c>
      <c r="E46" s="34">
        <v>13</v>
      </c>
      <c r="F46" s="40">
        <f t="shared" si="4"/>
        <v>25</v>
      </c>
      <c r="G46" s="37"/>
      <c r="H46" s="41" t="str">
        <f t="shared" si="5"/>
        <v/>
      </c>
      <c r="I46" s="35">
        <f t="shared" si="7"/>
        <v>25</v>
      </c>
    </row>
    <row r="47" spans="1:9" ht="21.95" customHeight="1">
      <c r="A47" s="33">
        <f t="shared" si="6"/>
        <v>12</v>
      </c>
      <c r="B47" s="55" t="s">
        <v>138</v>
      </c>
      <c r="C47" s="55" t="s">
        <v>139</v>
      </c>
      <c r="D47" s="34">
        <v>10</v>
      </c>
      <c r="E47" s="34">
        <v>12</v>
      </c>
      <c r="F47" s="40">
        <f t="shared" si="4"/>
        <v>22</v>
      </c>
      <c r="G47" s="37"/>
      <c r="H47" s="41" t="str">
        <f t="shared" si="5"/>
        <v/>
      </c>
      <c r="I47" s="35">
        <f t="shared" si="7"/>
        <v>22</v>
      </c>
    </row>
    <row r="48" spans="1:9" ht="21.95" customHeight="1">
      <c r="A48" s="33">
        <f t="shared" si="6"/>
        <v>13</v>
      </c>
      <c r="B48" s="55" t="s">
        <v>140</v>
      </c>
      <c r="C48" s="55" t="s">
        <v>141</v>
      </c>
      <c r="D48" s="34">
        <v>10</v>
      </c>
      <c r="E48" s="34">
        <v>10</v>
      </c>
      <c r="F48" s="40">
        <f t="shared" si="4"/>
        <v>20</v>
      </c>
      <c r="G48" s="37"/>
      <c r="H48" s="41" t="str">
        <f t="shared" si="5"/>
        <v/>
      </c>
      <c r="I48" s="35">
        <f t="shared" si="7"/>
        <v>20</v>
      </c>
    </row>
    <row r="49" spans="1:9" ht="21.95" customHeight="1">
      <c r="A49" s="33">
        <f t="shared" si="6"/>
        <v>14</v>
      </c>
      <c r="B49" s="55" t="s">
        <v>142</v>
      </c>
      <c r="C49" s="55" t="s">
        <v>143</v>
      </c>
      <c r="D49" s="34">
        <v>10</v>
      </c>
      <c r="E49" s="34">
        <v>9</v>
      </c>
      <c r="F49" s="40">
        <f t="shared" si="4"/>
        <v>19</v>
      </c>
      <c r="G49" s="37"/>
      <c r="H49" s="41" t="str">
        <f t="shared" si="5"/>
        <v/>
      </c>
      <c r="I49" s="35">
        <f t="shared" si="7"/>
        <v>19</v>
      </c>
    </row>
    <row r="50" spans="1:9" ht="21.95" customHeight="1">
      <c r="A50" s="33">
        <f t="shared" si="6"/>
        <v>15</v>
      </c>
      <c r="B50" s="55" t="s">
        <v>144</v>
      </c>
      <c r="C50" s="55" t="s">
        <v>145</v>
      </c>
      <c r="D50" s="34">
        <v>12</v>
      </c>
      <c r="E50" s="34">
        <v>7</v>
      </c>
      <c r="F50" s="40">
        <f t="shared" si="4"/>
        <v>19</v>
      </c>
      <c r="G50" s="37"/>
      <c r="H50" s="41" t="str">
        <f t="shared" si="5"/>
        <v/>
      </c>
      <c r="I50" s="35">
        <f t="shared" si="7"/>
        <v>19</v>
      </c>
    </row>
    <row r="51" spans="1:9" ht="21.95" customHeight="1">
      <c r="A51" s="33">
        <f t="shared" si="6"/>
        <v>16</v>
      </c>
      <c r="B51" s="55" t="s">
        <v>146</v>
      </c>
      <c r="C51" s="55" t="s">
        <v>147</v>
      </c>
      <c r="D51" s="34">
        <v>16</v>
      </c>
      <c r="E51" s="34">
        <v>10</v>
      </c>
      <c r="F51" s="40">
        <f t="shared" si="4"/>
        <v>26</v>
      </c>
      <c r="G51" s="37"/>
      <c r="H51" s="41" t="str">
        <f t="shared" si="5"/>
        <v/>
      </c>
      <c r="I51" s="35">
        <f t="shared" si="7"/>
        <v>26</v>
      </c>
    </row>
    <row r="52" spans="1:9" ht="21.95" customHeight="1">
      <c r="A52" s="33">
        <f t="shared" si="6"/>
        <v>17</v>
      </c>
      <c r="B52" s="55" t="s">
        <v>148</v>
      </c>
      <c r="C52" s="55" t="s">
        <v>75</v>
      </c>
      <c r="D52" s="34">
        <v>10</v>
      </c>
      <c r="E52" s="34">
        <v>5</v>
      </c>
      <c r="F52" s="40">
        <f t="shared" si="4"/>
        <v>15</v>
      </c>
      <c r="G52" s="37"/>
      <c r="H52" s="41" t="str">
        <f t="shared" si="5"/>
        <v/>
      </c>
      <c r="I52" s="35">
        <f t="shared" si="7"/>
        <v>15</v>
      </c>
    </row>
    <row r="53" spans="1:9" ht="21.95" customHeight="1">
      <c r="A53" s="33">
        <f t="shared" si="6"/>
        <v>18</v>
      </c>
      <c r="B53" s="55" t="s">
        <v>149</v>
      </c>
      <c r="C53" s="55" t="s">
        <v>150</v>
      </c>
      <c r="D53" s="34">
        <v>12</v>
      </c>
      <c r="E53" s="34">
        <v>9</v>
      </c>
      <c r="F53" s="40">
        <f t="shared" si="4"/>
        <v>21</v>
      </c>
      <c r="G53" s="37"/>
      <c r="H53" s="41" t="str">
        <f t="shared" si="5"/>
        <v/>
      </c>
      <c r="I53" s="35">
        <f t="shared" si="7"/>
        <v>21</v>
      </c>
    </row>
    <row r="54" spans="1:9" ht="21.95" customHeight="1">
      <c r="A54" s="33">
        <f t="shared" si="6"/>
        <v>19</v>
      </c>
      <c r="B54" s="55" t="s">
        <v>151</v>
      </c>
      <c r="C54" s="55" t="s">
        <v>9</v>
      </c>
      <c r="D54" s="34">
        <v>10</v>
      </c>
      <c r="E54" s="34">
        <v>0</v>
      </c>
      <c r="F54" s="40">
        <f t="shared" si="4"/>
        <v>10</v>
      </c>
      <c r="G54" s="37"/>
      <c r="H54" s="41" t="str">
        <f t="shared" si="5"/>
        <v/>
      </c>
      <c r="I54" s="35">
        <f t="shared" si="7"/>
        <v>10</v>
      </c>
    </row>
    <row r="55" spans="1:9" ht="21.95" customHeight="1">
      <c r="A55" s="33">
        <f t="shared" si="6"/>
        <v>20</v>
      </c>
      <c r="B55" s="55" t="s">
        <v>152</v>
      </c>
      <c r="C55" s="55" t="s">
        <v>153</v>
      </c>
      <c r="D55" s="34">
        <v>10</v>
      </c>
      <c r="E55" s="34">
        <v>7</v>
      </c>
      <c r="F55" s="40">
        <f t="shared" si="4"/>
        <v>17</v>
      </c>
      <c r="G55" s="37"/>
      <c r="H55" s="41" t="str">
        <f t="shared" si="5"/>
        <v/>
      </c>
      <c r="I55" s="35">
        <f t="shared" si="7"/>
        <v>17</v>
      </c>
    </row>
    <row r="56" spans="1:9" ht="21.95" customHeight="1">
      <c r="A56" s="33">
        <f t="shared" si="6"/>
        <v>21</v>
      </c>
      <c r="B56" s="55" t="s">
        <v>154</v>
      </c>
      <c r="C56" s="55" t="s">
        <v>155</v>
      </c>
      <c r="D56" s="34">
        <v>10</v>
      </c>
      <c r="E56" s="34">
        <v>4</v>
      </c>
      <c r="F56" s="40">
        <f t="shared" si="4"/>
        <v>14</v>
      </c>
      <c r="G56" s="37"/>
      <c r="H56" s="41" t="str">
        <f t="shared" si="5"/>
        <v/>
      </c>
      <c r="I56" s="35">
        <f t="shared" si="7"/>
        <v>14</v>
      </c>
    </row>
    <row r="57" spans="1:9" ht="21.95" customHeight="1">
      <c r="A57" s="33">
        <f t="shared" si="6"/>
        <v>22</v>
      </c>
      <c r="B57" s="55" t="s">
        <v>156</v>
      </c>
      <c r="C57" s="55" t="s">
        <v>157</v>
      </c>
      <c r="D57" s="34">
        <v>14</v>
      </c>
      <c r="E57" s="34">
        <v>9</v>
      </c>
      <c r="F57" s="40">
        <f t="shared" si="4"/>
        <v>23</v>
      </c>
      <c r="G57" s="37"/>
      <c r="H57" s="41" t="str">
        <f t="shared" si="5"/>
        <v/>
      </c>
      <c r="I57" s="35">
        <f t="shared" si="7"/>
        <v>23</v>
      </c>
    </row>
    <row r="58" spans="1:9" ht="21.95" customHeight="1">
      <c r="A58" s="33">
        <f t="shared" si="6"/>
        <v>23</v>
      </c>
      <c r="B58" s="55" t="s">
        <v>158</v>
      </c>
      <c r="C58" s="55" t="s">
        <v>159</v>
      </c>
      <c r="D58" s="34">
        <v>10</v>
      </c>
      <c r="E58" s="34">
        <v>8</v>
      </c>
      <c r="F58" s="40">
        <f t="shared" si="4"/>
        <v>18</v>
      </c>
      <c r="G58" s="37"/>
      <c r="H58" s="41" t="str">
        <f t="shared" si="5"/>
        <v/>
      </c>
      <c r="I58" s="35">
        <f t="shared" si="7"/>
        <v>18</v>
      </c>
    </row>
    <row r="59" spans="1:9" ht="21.95" customHeight="1">
      <c r="A59" s="33">
        <f t="shared" si="6"/>
        <v>24</v>
      </c>
      <c r="B59" s="55" t="s">
        <v>160</v>
      </c>
      <c r="C59" s="55" t="s">
        <v>161</v>
      </c>
      <c r="D59" s="34">
        <v>10</v>
      </c>
      <c r="E59" s="34">
        <v>7</v>
      </c>
      <c r="F59" s="40">
        <f t="shared" si="4"/>
        <v>17</v>
      </c>
      <c r="G59" s="37"/>
      <c r="H59" s="41" t="str">
        <f t="shared" si="5"/>
        <v/>
      </c>
      <c r="I59" s="35">
        <f t="shared" si="7"/>
        <v>17</v>
      </c>
    </row>
    <row r="60" spans="1:9" ht="21.95" customHeight="1">
      <c r="A60" s="33">
        <f t="shared" si="6"/>
        <v>25</v>
      </c>
      <c r="B60" s="55" t="s">
        <v>162</v>
      </c>
      <c r="C60" s="55" t="s">
        <v>163</v>
      </c>
      <c r="D60" s="34">
        <v>10</v>
      </c>
      <c r="E60" s="34">
        <v>10</v>
      </c>
      <c r="F60" s="40">
        <f t="shared" si="4"/>
        <v>20</v>
      </c>
      <c r="G60" s="38"/>
      <c r="H60" s="41" t="str">
        <f t="shared" si="5"/>
        <v/>
      </c>
      <c r="I60" s="35">
        <f t="shared" si="7"/>
        <v>20</v>
      </c>
    </row>
    <row r="61" spans="1:9" ht="21.95" customHeight="1">
      <c r="A61" s="33">
        <f t="shared" si="6"/>
        <v>26</v>
      </c>
      <c r="B61" s="55" t="s">
        <v>164</v>
      </c>
      <c r="C61" s="55" t="s">
        <v>165</v>
      </c>
      <c r="D61" s="34">
        <v>12</v>
      </c>
      <c r="E61" s="34">
        <v>9</v>
      </c>
      <c r="F61" s="40">
        <f t="shared" si="4"/>
        <v>21</v>
      </c>
      <c r="G61" s="38"/>
      <c r="H61" s="41" t="str">
        <f t="shared" si="5"/>
        <v/>
      </c>
      <c r="I61" s="35">
        <f t="shared" si="7"/>
        <v>21</v>
      </c>
    </row>
    <row r="62" spans="1:9" ht="21.95" customHeight="1">
      <c r="A62" s="33">
        <f t="shared" si="6"/>
        <v>27</v>
      </c>
      <c r="B62" s="55" t="s">
        <v>166</v>
      </c>
      <c r="C62" s="55" t="s">
        <v>167</v>
      </c>
      <c r="D62" s="34">
        <v>12</v>
      </c>
      <c r="E62" s="34">
        <v>10</v>
      </c>
      <c r="F62" s="40">
        <f t="shared" si="4"/>
        <v>22</v>
      </c>
      <c r="G62" s="38"/>
      <c r="H62" s="41" t="str">
        <f t="shared" si="5"/>
        <v/>
      </c>
      <c r="I62" s="35">
        <f t="shared" si="7"/>
        <v>22</v>
      </c>
    </row>
    <row r="63" spans="1:9" ht="21.95" customHeight="1">
      <c r="A63" s="33">
        <f t="shared" si="6"/>
        <v>28</v>
      </c>
      <c r="B63" s="56" t="s">
        <v>168</v>
      </c>
      <c r="C63" s="56" t="s">
        <v>169</v>
      </c>
      <c r="D63" s="49"/>
      <c r="E63" s="49">
        <v>7</v>
      </c>
      <c r="F63" s="40">
        <f t="shared" si="4"/>
        <v>7</v>
      </c>
      <c r="G63" s="38"/>
      <c r="H63" s="41" t="str">
        <f t="shared" si="5"/>
        <v/>
      </c>
      <c r="I63" s="35">
        <f t="shared" si="7"/>
        <v>7</v>
      </c>
    </row>
    <row r="64" spans="1:9" ht="21.95" customHeight="1">
      <c r="A64" s="33">
        <f t="shared" si="6"/>
        <v>29</v>
      </c>
      <c r="B64" s="56" t="s">
        <v>170</v>
      </c>
      <c r="C64" s="56" t="s">
        <v>171</v>
      </c>
      <c r="D64" s="34">
        <v>14</v>
      </c>
      <c r="E64" s="34">
        <v>11</v>
      </c>
      <c r="F64" s="40">
        <f t="shared" si="4"/>
        <v>25</v>
      </c>
      <c r="G64" s="38"/>
      <c r="H64" s="41" t="str">
        <f t="shared" si="5"/>
        <v/>
      </c>
      <c r="I64" s="35">
        <f t="shared" si="7"/>
        <v>25</v>
      </c>
    </row>
    <row r="65" spans="1:9" ht="21.95" customHeight="1">
      <c r="A65" s="33">
        <f t="shared" si="6"/>
        <v>30</v>
      </c>
      <c r="B65" s="55" t="s">
        <v>172</v>
      </c>
      <c r="C65" s="55" t="s">
        <v>173</v>
      </c>
      <c r="D65" s="34">
        <v>12</v>
      </c>
      <c r="E65" s="34">
        <v>12</v>
      </c>
      <c r="F65" s="40">
        <f t="shared" si="4"/>
        <v>24</v>
      </c>
      <c r="G65" s="38"/>
      <c r="H65" s="41" t="str">
        <f t="shared" si="5"/>
        <v/>
      </c>
      <c r="I65" s="35">
        <f t="shared" si="7"/>
        <v>24</v>
      </c>
    </row>
    <row r="66" spans="1:9" ht="21.95" customHeight="1">
      <c r="A66" s="33">
        <f t="shared" si="6"/>
        <v>31</v>
      </c>
      <c r="B66" s="55" t="s">
        <v>174</v>
      </c>
      <c r="C66" s="55" t="s">
        <v>175</v>
      </c>
      <c r="D66" s="34">
        <v>14</v>
      </c>
      <c r="E66" s="34">
        <v>7</v>
      </c>
      <c r="F66" s="40">
        <f t="shared" si="4"/>
        <v>21</v>
      </c>
      <c r="G66" s="38"/>
      <c r="H66" s="41" t="str">
        <f t="shared" si="5"/>
        <v/>
      </c>
      <c r="I66" s="35">
        <f t="shared" si="7"/>
        <v>21</v>
      </c>
    </row>
    <row r="67" spans="1:9" s="1" customFormat="1" ht="21.95" customHeight="1">
      <c r="A67" s="33" t="s">
        <v>0</v>
      </c>
      <c r="B67" s="9" t="s">
        <v>1</v>
      </c>
      <c r="C67" s="9" t="s">
        <v>2</v>
      </c>
      <c r="D67" s="34" t="s">
        <v>24</v>
      </c>
      <c r="E67" s="34" t="s">
        <v>3</v>
      </c>
      <c r="F67" s="35" t="s">
        <v>4</v>
      </c>
      <c r="G67" s="47" t="s">
        <v>5</v>
      </c>
      <c r="H67" s="47" t="s">
        <v>6</v>
      </c>
      <c r="I67" s="35" t="s">
        <v>7</v>
      </c>
    </row>
    <row r="68" spans="1:9" ht="21.95" customHeight="1">
      <c r="A68" s="33">
        <v>1</v>
      </c>
      <c r="B68" s="55" t="s">
        <v>176</v>
      </c>
      <c r="C68" s="55" t="s">
        <v>177</v>
      </c>
      <c r="D68" s="34">
        <v>14</v>
      </c>
      <c r="E68" s="34">
        <v>10</v>
      </c>
      <c r="F68" s="40">
        <f>2*((E68+D68)/2)</f>
        <v>24</v>
      </c>
      <c r="G68" s="36"/>
      <c r="H68" s="41" t="str">
        <f>IF(G68="","",2*(D68+G68)/2)</f>
        <v/>
      </c>
      <c r="I68" s="35">
        <f>IF(H68="",F68,IF(H68&gt;F68,H68,F68))</f>
        <v>24</v>
      </c>
    </row>
    <row r="69" spans="1:9" ht="21.95" customHeight="1">
      <c r="A69" s="33">
        <f>A68+1</f>
        <v>2</v>
      </c>
      <c r="B69" s="55" t="s">
        <v>178</v>
      </c>
      <c r="C69" s="55" t="s">
        <v>179</v>
      </c>
      <c r="D69" s="34">
        <v>10</v>
      </c>
      <c r="E69" s="34">
        <v>7</v>
      </c>
      <c r="F69" s="40">
        <f t="shared" ref="F69:F98" si="8">2*((E69+D69)/2)</f>
        <v>17</v>
      </c>
      <c r="G69" s="36"/>
      <c r="H69" s="41" t="str">
        <f t="shared" ref="H69:H98" si="9">IF(G69="","",2*(D69+G69)/2)</f>
        <v/>
      </c>
      <c r="I69" s="35">
        <f>IF(H69="",F69,IF(H69&gt;F69,H69,F69))</f>
        <v>17</v>
      </c>
    </row>
    <row r="70" spans="1:9" ht="21.95" customHeight="1">
      <c r="A70" s="33">
        <f t="shared" ref="A70:A98" si="10">A69+1</f>
        <v>3</v>
      </c>
      <c r="B70" s="55" t="s">
        <v>180</v>
      </c>
      <c r="C70" s="55" t="s">
        <v>181</v>
      </c>
      <c r="D70" s="34">
        <v>10</v>
      </c>
      <c r="E70" s="34">
        <v>7</v>
      </c>
      <c r="F70" s="40">
        <f t="shared" si="8"/>
        <v>17</v>
      </c>
      <c r="G70" s="36"/>
      <c r="H70" s="41" t="str">
        <f t="shared" si="9"/>
        <v/>
      </c>
      <c r="I70" s="35">
        <f t="shared" ref="I70:I98" si="11">IF(H70="",F70,IF(H70&gt;F70,H70,F70))</f>
        <v>17</v>
      </c>
    </row>
    <row r="71" spans="1:9" ht="21.95" customHeight="1">
      <c r="A71" s="33">
        <f t="shared" si="10"/>
        <v>4</v>
      </c>
      <c r="B71" s="55" t="s">
        <v>182</v>
      </c>
      <c r="C71" s="55" t="s">
        <v>15</v>
      </c>
      <c r="D71" s="34">
        <v>10</v>
      </c>
      <c r="E71" s="34">
        <v>7</v>
      </c>
      <c r="F71" s="40">
        <f t="shared" si="8"/>
        <v>17</v>
      </c>
      <c r="G71" s="36"/>
      <c r="H71" s="41" t="str">
        <f t="shared" si="9"/>
        <v/>
      </c>
      <c r="I71" s="35">
        <f t="shared" si="11"/>
        <v>17</v>
      </c>
    </row>
    <row r="72" spans="1:9" ht="21.95" customHeight="1">
      <c r="A72" s="33">
        <f t="shared" si="10"/>
        <v>5</v>
      </c>
      <c r="B72" s="55" t="s">
        <v>183</v>
      </c>
      <c r="C72" s="55" t="s">
        <v>184</v>
      </c>
      <c r="D72" s="34">
        <v>10</v>
      </c>
      <c r="E72" s="34">
        <v>8</v>
      </c>
      <c r="F72" s="40">
        <f t="shared" si="8"/>
        <v>18</v>
      </c>
      <c r="G72" s="36"/>
      <c r="H72" s="41" t="str">
        <f t="shared" si="9"/>
        <v/>
      </c>
      <c r="I72" s="35">
        <f t="shared" si="11"/>
        <v>18</v>
      </c>
    </row>
    <row r="73" spans="1:9" ht="21.95" customHeight="1">
      <c r="A73" s="33">
        <f t="shared" si="10"/>
        <v>6</v>
      </c>
      <c r="B73" s="55" t="s">
        <v>185</v>
      </c>
      <c r="C73" s="55" t="s">
        <v>186</v>
      </c>
      <c r="D73" s="34">
        <v>10</v>
      </c>
      <c r="E73" s="34">
        <v>9</v>
      </c>
      <c r="F73" s="40">
        <f t="shared" si="8"/>
        <v>19</v>
      </c>
      <c r="G73" s="36"/>
      <c r="H73" s="41" t="str">
        <f t="shared" si="9"/>
        <v/>
      </c>
      <c r="I73" s="35">
        <f t="shared" si="11"/>
        <v>19</v>
      </c>
    </row>
    <row r="74" spans="1:9" ht="21.95" customHeight="1">
      <c r="A74" s="33">
        <f t="shared" si="10"/>
        <v>7</v>
      </c>
      <c r="B74" s="55" t="s">
        <v>13</v>
      </c>
      <c r="C74" s="55" t="s">
        <v>12</v>
      </c>
      <c r="D74" s="34">
        <v>10</v>
      </c>
      <c r="E74" s="34">
        <v>2</v>
      </c>
      <c r="F74" s="40">
        <f t="shared" si="8"/>
        <v>12</v>
      </c>
      <c r="G74" s="36"/>
      <c r="H74" s="41" t="str">
        <f t="shared" si="9"/>
        <v/>
      </c>
      <c r="I74" s="35">
        <f t="shared" si="11"/>
        <v>12</v>
      </c>
    </row>
    <row r="75" spans="1:9" ht="21.95" customHeight="1">
      <c r="A75" s="33">
        <f t="shared" si="10"/>
        <v>8</v>
      </c>
      <c r="B75" s="55" t="s">
        <v>187</v>
      </c>
      <c r="C75" s="55" t="s">
        <v>188</v>
      </c>
      <c r="D75" s="34">
        <v>10</v>
      </c>
      <c r="E75" s="34">
        <v>10</v>
      </c>
      <c r="F75" s="39">
        <f t="shared" si="8"/>
        <v>20</v>
      </c>
      <c r="G75" s="52"/>
      <c r="H75" s="50" t="str">
        <f t="shared" si="9"/>
        <v/>
      </c>
      <c r="I75" s="35">
        <f t="shared" si="11"/>
        <v>20</v>
      </c>
    </row>
    <row r="76" spans="1:9" ht="21.95" customHeight="1">
      <c r="A76" s="33">
        <f t="shared" si="10"/>
        <v>9</v>
      </c>
      <c r="B76" s="55" t="s">
        <v>189</v>
      </c>
      <c r="C76" s="55" t="s">
        <v>190</v>
      </c>
      <c r="D76" s="34">
        <v>10</v>
      </c>
      <c r="E76" s="34">
        <v>8</v>
      </c>
      <c r="F76" s="40">
        <f t="shared" si="8"/>
        <v>18</v>
      </c>
      <c r="G76" s="37"/>
      <c r="H76" s="41" t="str">
        <f t="shared" si="9"/>
        <v/>
      </c>
      <c r="I76" s="35">
        <f t="shared" si="11"/>
        <v>18</v>
      </c>
    </row>
    <row r="77" spans="1:9" ht="21.95" customHeight="1">
      <c r="A77" s="33">
        <f t="shared" si="10"/>
        <v>10</v>
      </c>
      <c r="B77" s="55" t="s">
        <v>191</v>
      </c>
      <c r="C77" s="55" t="s">
        <v>192</v>
      </c>
      <c r="D77" s="34">
        <v>12</v>
      </c>
      <c r="E77" s="34">
        <v>8</v>
      </c>
      <c r="F77" s="40">
        <f t="shared" si="8"/>
        <v>20</v>
      </c>
      <c r="G77" s="37"/>
      <c r="H77" s="41" t="str">
        <f t="shared" si="9"/>
        <v/>
      </c>
      <c r="I77" s="35">
        <f t="shared" si="11"/>
        <v>20</v>
      </c>
    </row>
    <row r="78" spans="1:9" ht="21.95" customHeight="1">
      <c r="A78" s="33">
        <f t="shared" si="10"/>
        <v>11</v>
      </c>
      <c r="B78" s="55" t="s">
        <v>193</v>
      </c>
      <c r="C78" s="55" t="s">
        <v>194</v>
      </c>
      <c r="D78" s="34"/>
      <c r="E78" s="34"/>
      <c r="F78" s="40">
        <f t="shared" si="8"/>
        <v>0</v>
      </c>
      <c r="G78" s="37"/>
      <c r="H78" s="41" t="str">
        <f t="shared" si="9"/>
        <v/>
      </c>
      <c r="I78" s="35">
        <f t="shared" si="11"/>
        <v>0</v>
      </c>
    </row>
    <row r="79" spans="1:9" ht="21.95" customHeight="1">
      <c r="A79" s="33">
        <f t="shared" si="10"/>
        <v>12</v>
      </c>
      <c r="B79" s="55" t="s">
        <v>195</v>
      </c>
      <c r="C79" s="55" t="s">
        <v>196</v>
      </c>
      <c r="D79" s="34">
        <v>16</v>
      </c>
      <c r="E79" s="34">
        <v>9</v>
      </c>
      <c r="F79" s="40">
        <f t="shared" si="8"/>
        <v>25</v>
      </c>
      <c r="G79" s="37"/>
      <c r="H79" s="41" t="str">
        <f t="shared" si="9"/>
        <v/>
      </c>
      <c r="I79" s="35">
        <f t="shared" si="11"/>
        <v>25</v>
      </c>
    </row>
    <row r="80" spans="1:9" ht="21.95" customHeight="1">
      <c r="A80" s="33">
        <f t="shared" si="10"/>
        <v>13</v>
      </c>
      <c r="B80" s="55" t="s">
        <v>197</v>
      </c>
      <c r="C80" s="55" t="s">
        <v>198</v>
      </c>
      <c r="D80" s="34">
        <v>10</v>
      </c>
      <c r="E80" s="34">
        <v>5</v>
      </c>
      <c r="F80" s="40">
        <f t="shared" si="8"/>
        <v>15</v>
      </c>
      <c r="G80" s="37"/>
      <c r="H80" s="41" t="str">
        <f t="shared" si="9"/>
        <v/>
      </c>
      <c r="I80" s="35">
        <f t="shared" si="11"/>
        <v>15</v>
      </c>
    </row>
    <row r="81" spans="1:9" ht="21.95" customHeight="1">
      <c r="A81" s="33">
        <f t="shared" si="10"/>
        <v>14</v>
      </c>
      <c r="B81" s="55" t="s">
        <v>199</v>
      </c>
      <c r="C81" s="55" t="s">
        <v>200</v>
      </c>
      <c r="D81" s="34">
        <v>10</v>
      </c>
      <c r="E81" s="34">
        <v>7</v>
      </c>
      <c r="F81" s="40">
        <f t="shared" si="8"/>
        <v>17</v>
      </c>
      <c r="G81" s="37"/>
      <c r="H81" s="41" t="str">
        <f t="shared" si="9"/>
        <v/>
      </c>
      <c r="I81" s="35">
        <f t="shared" si="11"/>
        <v>17</v>
      </c>
    </row>
    <row r="82" spans="1:9" ht="21.95" customHeight="1">
      <c r="A82" s="33">
        <f t="shared" si="10"/>
        <v>15</v>
      </c>
      <c r="B82" s="55" t="s">
        <v>201</v>
      </c>
      <c r="C82" s="55" t="s">
        <v>202</v>
      </c>
      <c r="D82" s="34">
        <v>10</v>
      </c>
      <c r="E82" s="34">
        <v>7</v>
      </c>
      <c r="F82" s="40">
        <f t="shared" si="8"/>
        <v>17</v>
      </c>
      <c r="G82" s="37"/>
      <c r="H82" s="41" t="str">
        <f t="shared" si="9"/>
        <v/>
      </c>
      <c r="I82" s="35">
        <f t="shared" si="11"/>
        <v>17</v>
      </c>
    </row>
    <row r="83" spans="1:9" ht="21.95" customHeight="1">
      <c r="A83" s="33">
        <f t="shared" si="10"/>
        <v>16</v>
      </c>
      <c r="B83" s="55" t="s">
        <v>203</v>
      </c>
      <c r="C83" s="55" t="s">
        <v>204</v>
      </c>
      <c r="D83" s="34">
        <v>10</v>
      </c>
      <c r="E83" s="34">
        <v>7</v>
      </c>
      <c r="F83" s="40">
        <f t="shared" si="8"/>
        <v>17</v>
      </c>
      <c r="G83" s="37"/>
      <c r="H83" s="41" t="str">
        <f t="shared" si="9"/>
        <v/>
      </c>
      <c r="I83" s="35">
        <f t="shared" si="11"/>
        <v>17</v>
      </c>
    </row>
    <row r="84" spans="1:9" ht="21.95" customHeight="1">
      <c r="A84" s="33">
        <f t="shared" si="10"/>
        <v>17</v>
      </c>
      <c r="B84" s="55" t="s">
        <v>205</v>
      </c>
      <c r="C84" s="55" t="s">
        <v>99</v>
      </c>
      <c r="D84" s="34">
        <v>10</v>
      </c>
      <c r="E84" s="34">
        <v>12</v>
      </c>
      <c r="F84" s="40">
        <f t="shared" si="8"/>
        <v>22</v>
      </c>
      <c r="G84" s="37"/>
      <c r="H84" s="41" t="str">
        <f t="shared" si="9"/>
        <v/>
      </c>
      <c r="I84" s="35">
        <f t="shared" si="11"/>
        <v>22</v>
      </c>
    </row>
    <row r="85" spans="1:9" ht="21.95" customHeight="1">
      <c r="A85" s="33">
        <f t="shared" si="10"/>
        <v>18</v>
      </c>
      <c r="B85" s="55" t="s">
        <v>206</v>
      </c>
      <c r="C85" s="55" t="s">
        <v>207</v>
      </c>
      <c r="D85" s="34">
        <v>10</v>
      </c>
      <c r="E85" s="34">
        <v>8</v>
      </c>
      <c r="F85" s="40">
        <f t="shared" si="8"/>
        <v>18</v>
      </c>
      <c r="G85" s="37"/>
      <c r="H85" s="41" t="str">
        <f t="shared" si="9"/>
        <v/>
      </c>
      <c r="I85" s="35">
        <f t="shared" si="11"/>
        <v>18</v>
      </c>
    </row>
    <row r="86" spans="1:9" ht="21.95" customHeight="1">
      <c r="A86" s="33">
        <f t="shared" si="10"/>
        <v>19</v>
      </c>
      <c r="B86" s="55" t="s">
        <v>208</v>
      </c>
      <c r="C86" s="55" t="s">
        <v>200</v>
      </c>
      <c r="D86" s="34">
        <v>10</v>
      </c>
      <c r="E86" s="34">
        <v>11</v>
      </c>
      <c r="F86" s="40">
        <f t="shared" si="8"/>
        <v>21</v>
      </c>
      <c r="G86" s="37"/>
      <c r="H86" s="41" t="str">
        <f t="shared" si="9"/>
        <v/>
      </c>
      <c r="I86" s="35">
        <f t="shared" si="11"/>
        <v>21</v>
      </c>
    </row>
    <row r="87" spans="1:9" ht="21.95" customHeight="1">
      <c r="A87" s="33">
        <f t="shared" si="10"/>
        <v>20</v>
      </c>
      <c r="B87" s="58" t="s">
        <v>22</v>
      </c>
      <c r="C87" s="58" t="s">
        <v>209</v>
      </c>
      <c r="D87" s="34">
        <v>10</v>
      </c>
      <c r="E87" s="34">
        <v>5</v>
      </c>
      <c r="F87" s="40">
        <f t="shared" si="8"/>
        <v>15</v>
      </c>
      <c r="G87" s="37"/>
      <c r="H87" s="41" t="str">
        <f t="shared" si="9"/>
        <v/>
      </c>
      <c r="I87" s="35">
        <f t="shared" si="11"/>
        <v>15</v>
      </c>
    </row>
    <row r="88" spans="1:9" ht="21.95" customHeight="1">
      <c r="A88" s="33">
        <f t="shared" si="10"/>
        <v>21</v>
      </c>
      <c r="B88" s="59" t="s">
        <v>16</v>
      </c>
      <c r="C88" s="59" t="s">
        <v>210</v>
      </c>
      <c r="D88" s="34">
        <v>10</v>
      </c>
      <c r="E88" s="34">
        <v>7</v>
      </c>
      <c r="F88" s="40">
        <f t="shared" si="8"/>
        <v>17</v>
      </c>
      <c r="G88" s="37"/>
      <c r="H88" s="41" t="str">
        <f t="shared" si="9"/>
        <v/>
      </c>
      <c r="I88" s="35">
        <f t="shared" si="11"/>
        <v>17</v>
      </c>
    </row>
    <row r="89" spans="1:9" ht="21.95" customHeight="1">
      <c r="A89" s="33">
        <f t="shared" si="10"/>
        <v>22</v>
      </c>
      <c r="B89" s="59" t="s">
        <v>20</v>
      </c>
      <c r="C89" s="59" t="s">
        <v>21</v>
      </c>
      <c r="D89" s="34"/>
      <c r="E89" s="49"/>
      <c r="F89" s="40">
        <f t="shared" si="8"/>
        <v>0</v>
      </c>
      <c r="G89" s="37"/>
      <c r="H89" s="41" t="str">
        <f t="shared" si="9"/>
        <v/>
      </c>
      <c r="I89" s="35">
        <f t="shared" si="11"/>
        <v>0</v>
      </c>
    </row>
    <row r="90" spans="1:9" ht="21.95" customHeight="1">
      <c r="A90" s="33">
        <f t="shared" si="10"/>
        <v>23</v>
      </c>
      <c r="B90" s="59" t="s">
        <v>14</v>
      </c>
      <c r="C90" s="59" t="s">
        <v>211</v>
      </c>
      <c r="D90" s="70"/>
      <c r="E90" s="70"/>
      <c r="F90" s="71">
        <f t="shared" si="8"/>
        <v>0</v>
      </c>
      <c r="G90" s="72"/>
      <c r="H90" s="73" t="str">
        <f t="shared" si="9"/>
        <v/>
      </c>
      <c r="I90" s="70">
        <v>20.75</v>
      </c>
    </row>
    <row r="91" spans="1:9" ht="21.95" customHeight="1">
      <c r="A91" s="33">
        <f t="shared" si="10"/>
        <v>24</v>
      </c>
      <c r="B91" s="57" t="s">
        <v>212</v>
      </c>
      <c r="C91" s="57" t="s">
        <v>213</v>
      </c>
      <c r="D91" s="49">
        <v>10</v>
      </c>
      <c r="E91" s="49">
        <v>7</v>
      </c>
      <c r="F91" s="40">
        <f t="shared" si="8"/>
        <v>17</v>
      </c>
      <c r="G91" s="37"/>
      <c r="H91" s="41" t="str">
        <f t="shared" si="9"/>
        <v/>
      </c>
      <c r="I91" s="35">
        <f t="shared" si="11"/>
        <v>17</v>
      </c>
    </row>
    <row r="92" spans="1:9" ht="21.95" customHeight="1">
      <c r="A92" s="33">
        <f t="shared" si="10"/>
        <v>25</v>
      </c>
      <c r="B92" s="57" t="s">
        <v>214</v>
      </c>
      <c r="C92" s="57" t="s">
        <v>215</v>
      </c>
      <c r="D92" s="49">
        <v>10</v>
      </c>
      <c r="E92" s="49">
        <v>10</v>
      </c>
      <c r="F92" s="40">
        <f t="shared" si="8"/>
        <v>20</v>
      </c>
      <c r="G92" s="38"/>
      <c r="H92" s="41" t="str">
        <f t="shared" si="9"/>
        <v/>
      </c>
      <c r="I92" s="35">
        <f t="shared" si="11"/>
        <v>20</v>
      </c>
    </row>
    <row r="93" spans="1:9" ht="21.95" customHeight="1">
      <c r="A93" s="33">
        <f t="shared" si="10"/>
        <v>26</v>
      </c>
      <c r="B93" s="59" t="s">
        <v>18</v>
      </c>
      <c r="C93" s="59" t="s">
        <v>19</v>
      </c>
      <c r="D93" s="70"/>
      <c r="E93" s="70"/>
      <c r="F93" s="71">
        <f t="shared" si="8"/>
        <v>0</v>
      </c>
      <c r="G93" s="72"/>
      <c r="H93" s="73" t="str">
        <f t="shared" si="9"/>
        <v/>
      </c>
      <c r="I93" s="70">
        <v>20</v>
      </c>
    </row>
    <row r="94" spans="1:9" ht="21.95" customHeight="1">
      <c r="A94" s="33">
        <f t="shared" si="10"/>
        <v>27</v>
      </c>
      <c r="B94" s="59" t="s">
        <v>225</v>
      </c>
      <c r="C94" s="59" t="s">
        <v>216</v>
      </c>
      <c r="D94" s="34">
        <v>12</v>
      </c>
      <c r="E94" s="34">
        <v>9</v>
      </c>
      <c r="F94" s="40">
        <f t="shared" si="8"/>
        <v>21</v>
      </c>
      <c r="G94" s="38"/>
      <c r="H94" s="41" t="str">
        <f t="shared" si="9"/>
        <v/>
      </c>
      <c r="I94" s="35">
        <f t="shared" si="11"/>
        <v>21</v>
      </c>
    </row>
    <row r="95" spans="1:9" ht="21.95" customHeight="1">
      <c r="A95" s="33">
        <f t="shared" si="10"/>
        <v>28</v>
      </c>
      <c r="B95" s="59" t="s">
        <v>217</v>
      </c>
      <c r="C95" s="59" t="s">
        <v>218</v>
      </c>
      <c r="D95" s="34">
        <v>10</v>
      </c>
      <c r="E95" s="34">
        <v>12</v>
      </c>
      <c r="F95" s="40">
        <f t="shared" si="8"/>
        <v>22</v>
      </c>
      <c r="G95" s="38"/>
      <c r="H95" s="41" t="str">
        <f t="shared" si="9"/>
        <v/>
      </c>
      <c r="I95" s="35">
        <f t="shared" si="11"/>
        <v>22</v>
      </c>
    </row>
    <row r="96" spans="1:9" ht="21.95" customHeight="1">
      <c r="A96" s="33">
        <f t="shared" si="10"/>
        <v>29</v>
      </c>
      <c r="B96" s="60" t="s">
        <v>219</v>
      </c>
      <c r="C96" s="60" t="s">
        <v>220</v>
      </c>
      <c r="D96" s="34">
        <v>10</v>
      </c>
      <c r="E96" s="34">
        <v>9</v>
      </c>
      <c r="F96" s="40">
        <f t="shared" si="8"/>
        <v>19</v>
      </c>
      <c r="G96" s="38"/>
      <c r="H96" s="41" t="str">
        <f t="shared" si="9"/>
        <v/>
      </c>
      <c r="I96" s="35">
        <f t="shared" si="11"/>
        <v>19</v>
      </c>
    </row>
    <row r="97" spans="1:9" ht="21.95" customHeight="1">
      <c r="A97" s="33">
        <f t="shared" si="10"/>
        <v>30</v>
      </c>
      <c r="B97" s="60" t="s">
        <v>221</v>
      </c>
      <c r="C97" s="60" t="s">
        <v>222</v>
      </c>
      <c r="D97" s="34">
        <v>10</v>
      </c>
      <c r="E97" s="34">
        <v>8</v>
      </c>
      <c r="F97" s="40">
        <f t="shared" si="8"/>
        <v>18</v>
      </c>
      <c r="G97" s="38"/>
      <c r="H97" s="41" t="str">
        <f t="shared" si="9"/>
        <v/>
      </c>
      <c r="I97" s="35">
        <f t="shared" si="11"/>
        <v>18</v>
      </c>
    </row>
    <row r="98" spans="1:9" ht="21.95" customHeight="1">
      <c r="A98" s="33">
        <f t="shared" si="10"/>
        <v>31</v>
      </c>
      <c r="B98" s="55" t="s">
        <v>223</v>
      </c>
      <c r="C98" s="55" t="s">
        <v>11</v>
      </c>
      <c r="D98" s="34">
        <v>14</v>
      </c>
      <c r="E98" s="34">
        <v>12</v>
      </c>
      <c r="F98" s="40">
        <f t="shared" si="8"/>
        <v>26</v>
      </c>
      <c r="G98" s="38"/>
      <c r="H98" s="41" t="str">
        <f t="shared" si="9"/>
        <v/>
      </c>
      <c r="I98" s="35">
        <f t="shared" si="11"/>
        <v>26</v>
      </c>
    </row>
  </sheetData>
  <sortState ref="B80:C114">
    <sortCondition ref="B80"/>
  </sortState>
  <printOptions horizontalCentered="1" verticalCentered="1"/>
  <pageMargins left="0" right="0" top="0.62992125984251968" bottom="0.62992125984251968" header="0.19685039370078741" footer="0.62992125984251968"/>
  <pageSetup paperSize="9" scale="85" orientation="portrait" r:id="rId1"/>
  <headerFooter alignWithMargins="0">
    <oddHeader>&amp;L&amp;"Comic Sans MS,Gras"&amp;12السنة الثالثة  محاسبة ومراجعة2019/2018&amp;C&amp;"Comic Sans MS,Gras"&amp;12محضر العلامات لمقياس: محاسبة الشركات       الفوج&amp;P  &amp;R&amp;"Comic Sans MS,Gras"&amp;12  كلية العلوم الاقتصادية و علوم التسيير قسم العلوم المالية-نظام LMD-</oddHeader>
    <oddFooter>&amp;C&amp;"Comic Sans MS,Gras"&amp;12  الامضاء:&amp;R&amp;"Mudir MT,Gras"&amp;12 ا&amp;"Comic Sans MS,Gras"لأستاذ(ة):</oddFooter>
  </headerFooter>
  <rowBreaks count="2" manualBreakCount="2">
    <brk id="34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rightToLeft="1" view="pageBreakPreview" topLeftCell="A78" zoomScaleSheetLayoutView="100" workbookViewId="0">
      <selection activeCell="D93" sqref="D93:I93"/>
    </sheetView>
  </sheetViews>
  <sheetFormatPr baseColWidth="10" defaultRowHeight="21.95" customHeight="1"/>
  <cols>
    <col min="1" max="1" width="5.7109375" style="42" customWidth="1"/>
    <col min="2" max="2" width="16.42578125" style="43" customWidth="1"/>
    <col min="3" max="3" width="23.85546875" style="44" customWidth="1"/>
    <col min="4" max="4" width="10.7109375" style="43" customWidth="1"/>
    <col min="5" max="6" width="10.7109375" style="42" customWidth="1"/>
    <col min="7" max="8" width="10.7109375" style="43" customWidth="1"/>
    <col min="9" max="9" width="12.85546875" style="42" customWidth="1"/>
    <col min="10" max="256" width="11.5703125" style="2"/>
    <col min="257" max="257" width="3.85546875" style="2" bestFit="1" customWidth="1"/>
    <col min="258" max="258" width="10.7109375" style="2" customWidth="1"/>
    <col min="259" max="259" width="16.7109375" style="2" customWidth="1"/>
    <col min="260" max="264" width="7.5703125" style="2" customWidth="1"/>
    <col min="265" max="265" width="10.28515625" style="2" customWidth="1"/>
    <col min="266" max="512" width="11.5703125" style="2"/>
    <col min="513" max="513" width="3.85546875" style="2" bestFit="1" customWidth="1"/>
    <col min="514" max="514" width="10.7109375" style="2" customWidth="1"/>
    <col min="515" max="515" width="16.7109375" style="2" customWidth="1"/>
    <col min="516" max="520" width="7.5703125" style="2" customWidth="1"/>
    <col min="521" max="521" width="10.28515625" style="2" customWidth="1"/>
    <col min="522" max="768" width="11.5703125" style="2"/>
    <col min="769" max="769" width="3.85546875" style="2" bestFit="1" customWidth="1"/>
    <col min="770" max="770" width="10.7109375" style="2" customWidth="1"/>
    <col min="771" max="771" width="16.7109375" style="2" customWidth="1"/>
    <col min="772" max="776" width="7.5703125" style="2" customWidth="1"/>
    <col min="777" max="777" width="10.28515625" style="2" customWidth="1"/>
    <col min="778" max="1024" width="11.5703125" style="2"/>
    <col min="1025" max="1025" width="3.85546875" style="2" bestFit="1" customWidth="1"/>
    <col min="1026" max="1026" width="10.7109375" style="2" customWidth="1"/>
    <col min="1027" max="1027" width="16.7109375" style="2" customWidth="1"/>
    <col min="1028" max="1032" width="7.5703125" style="2" customWidth="1"/>
    <col min="1033" max="1033" width="10.28515625" style="2" customWidth="1"/>
    <col min="1034" max="1280" width="11.5703125" style="2"/>
    <col min="1281" max="1281" width="3.85546875" style="2" bestFit="1" customWidth="1"/>
    <col min="1282" max="1282" width="10.7109375" style="2" customWidth="1"/>
    <col min="1283" max="1283" width="16.7109375" style="2" customWidth="1"/>
    <col min="1284" max="1288" width="7.5703125" style="2" customWidth="1"/>
    <col min="1289" max="1289" width="10.28515625" style="2" customWidth="1"/>
    <col min="1290" max="1536" width="11.5703125" style="2"/>
    <col min="1537" max="1537" width="3.85546875" style="2" bestFit="1" customWidth="1"/>
    <col min="1538" max="1538" width="10.7109375" style="2" customWidth="1"/>
    <col min="1539" max="1539" width="16.7109375" style="2" customWidth="1"/>
    <col min="1540" max="1544" width="7.5703125" style="2" customWidth="1"/>
    <col min="1545" max="1545" width="10.28515625" style="2" customWidth="1"/>
    <col min="1546" max="1792" width="11.5703125" style="2"/>
    <col min="1793" max="1793" width="3.85546875" style="2" bestFit="1" customWidth="1"/>
    <col min="1794" max="1794" width="10.7109375" style="2" customWidth="1"/>
    <col min="1795" max="1795" width="16.7109375" style="2" customWidth="1"/>
    <col min="1796" max="1800" width="7.5703125" style="2" customWidth="1"/>
    <col min="1801" max="1801" width="10.28515625" style="2" customWidth="1"/>
    <col min="1802" max="2048" width="11.5703125" style="2"/>
    <col min="2049" max="2049" width="3.85546875" style="2" bestFit="1" customWidth="1"/>
    <col min="2050" max="2050" width="10.7109375" style="2" customWidth="1"/>
    <col min="2051" max="2051" width="16.7109375" style="2" customWidth="1"/>
    <col min="2052" max="2056" width="7.5703125" style="2" customWidth="1"/>
    <col min="2057" max="2057" width="10.28515625" style="2" customWidth="1"/>
    <col min="2058" max="2304" width="11.5703125" style="2"/>
    <col min="2305" max="2305" width="3.85546875" style="2" bestFit="1" customWidth="1"/>
    <col min="2306" max="2306" width="10.7109375" style="2" customWidth="1"/>
    <col min="2307" max="2307" width="16.7109375" style="2" customWidth="1"/>
    <col min="2308" max="2312" width="7.5703125" style="2" customWidth="1"/>
    <col min="2313" max="2313" width="10.28515625" style="2" customWidth="1"/>
    <col min="2314" max="2560" width="11.5703125" style="2"/>
    <col min="2561" max="2561" width="3.85546875" style="2" bestFit="1" customWidth="1"/>
    <col min="2562" max="2562" width="10.7109375" style="2" customWidth="1"/>
    <col min="2563" max="2563" width="16.7109375" style="2" customWidth="1"/>
    <col min="2564" max="2568" width="7.5703125" style="2" customWidth="1"/>
    <col min="2569" max="2569" width="10.28515625" style="2" customWidth="1"/>
    <col min="2570" max="2816" width="11.5703125" style="2"/>
    <col min="2817" max="2817" width="3.85546875" style="2" bestFit="1" customWidth="1"/>
    <col min="2818" max="2818" width="10.7109375" style="2" customWidth="1"/>
    <col min="2819" max="2819" width="16.7109375" style="2" customWidth="1"/>
    <col min="2820" max="2824" width="7.5703125" style="2" customWidth="1"/>
    <col min="2825" max="2825" width="10.28515625" style="2" customWidth="1"/>
    <col min="2826" max="3072" width="11.5703125" style="2"/>
    <col min="3073" max="3073" width="3.85546875" style="2" bestFit="1" customWidth="1"/>
    <col min="3074" max="3074" width="10.7109375" style="2" customWidth="1"/>
    <col min="3075" max="3075" width="16.7109375" style="2" customWidth="1"/>
    <col min="3076" max="3080" width="7.5703125" style="2" customWidth="1"/>
    <col min="3081" max="3081" width="10.28515625" style="2" customWidth="1"/>
    <col min="3082" max="3328" width="11.5703125" style="2"/>
    <col min="3329" max="3329" width="3.85546875" style="2" bestFit="1" customWidth="1"/>
    <col min="3330" max="3330" width="10.7109375" style="2" customWidth="1"/>
    <col min="3331" max="3331" width="16.7109375" style="2" customWidth="1"/>
    <col min="3332" max="3336" width="7.5703125" style="2" customWidth="1"/>
    <col min="3337" max="3337" width="10.28515625" style="2" customWidth="1"/>
    <col min="3338" max="3584" width="11.5703125" style="2"/>
    <col min="3585" max="3585" width="3.85546875" style="2" bestFit="1" customWidth="1"/>
    <col min="3586" max="3586" width="10.7109375" style="2" customWidth="1"/>
    <col min="3587" max="3587" width="16.7109375" style="2" customWidth="1"/>
    <col min="3588" max="3592" width="7.5703125" style="2" customWidth="1"/>
    <col min="3593" max="3593" width="10.28515625" style="2" customWidth="1"/>
    <col min="3594" max="3840" width="11.5703125" style="2"/>
    <col min="3841" max="3841" width="3.85546875" style="2" bestFit="1" customWidth="1"/>
    <col min="3842" max="3842" width="10.7109375" style="2" customWidth="1"/>
    <col min="3843" max="3843" width="16.7109375" style="2" customWidth="1"/>
    <col min="3844" max="3848" width="7.5703125" style="2" customWidth="1"/>
    <col min="3849" max="3849" width="10.28515625" style="2" customWidth="1"/>
    <col min="3850" max="4096" width="11.5703125" style="2"/>
    <col min="4097" max="4097" width="3.85546875" style="2" bestFit="1" customWidth="1"/>
    <col min="4098" max="4098" width="10.7109375" style="2" customWidth="1"/>
    <col min="4099" max="4099" width="16.7109375" style="2" customWidth="1"/>
    <col min="4100" max="4104" width="7.5703125" style="2" customWidth="1"/>
    <col min="4105" max="4105" width="10.28515625" style="2" customWidth="1"/>
    <col min="4106" max="4352" width="11.5703125" style="2"/>
    <col min="4353" max="4353" width="3.85546875" style="2" bestFit="1" customWidth="1"/>
    <col min="4354" max="4354" width="10.7109375" style="2" customWidth="1"/>
    <col min="4355" max="4355" width="16.7109375" style="2" customWidth="1"/>
    <col min="4356" max="4360" width="7.5703125" style="2" customWidth="1"/>
    <col min="4361" max="4361" width="10.28515625" style="2" customWidth="1"/>
    <col min="4362" max="4608" width="11.5703125" style="2"/>
    <col min="4609" max="4609" width="3.85546875" style="2" bestFit="1" customWidth="1"/>
    <col min="4610" max="4610" width="10.7109375" style="2" customWidth="1"/>
    <col min="4611" max="4611" width="16.7109375" style="2" customWidth="1"/>
    <col min="4612" max="4616" width="7.5703125" style="2" customWidth="1"/>
    <col min="4617" max="4617" width="10.28515625" style="2" customWidth="1"/>
    <col min="4618" max="4864" width="11.5703125" style="2"/>
    <col min="4865" max="4865" width="3.85546875" style="2" bestFit="1" customWidth="1"/>
    <col min="4866" max="4866" width="10.7109375" style="2" customWidth="1"/>
    <col min="4867" max="4867" width="16.7109375" style="2" customWidth="1"/>
    <col min="4868" max="4872" width="7.5703125" style="2" customWidth="1"/>
    <col min="4873" max="4873" width="10.28515625" style="2" customWidth="1"/>
    <col min="4874" max="5120" width="11.5703125" style="2"/>
    <col min="5121" max="5121" width="3.85546875" style="2" bestFit="1" customWidth="1"/>
    <col min="5122" max="5122" width="10.7109375" style="2" customWidth="1"/>
    <col min="5123" max="5123" width="16.7109375" style="2" customWidth="1"/>
    <col min="5124" max="5128" width="7.5703125" style="2" customWidth="1"/>
    <col min="5129" max="5129" width="10.28515625" style="2" customWidth="1"/>
    <col min="5130" max="5376" width="11.5703125" style="2"/>
    <col min="5377" max="5377" width="3.85546875" style="2" bestFit="1" customWidth="1"/>
    <col min="5378" max="5378" width="10.7109375" style="2" customWidth="1"/>
    <col min="5379" max="5379" width="16.7109375" style="2" customWidth="1"/>
    <col min="5380" max="5384" width="7.5703125" style="2" customWidth="1"/>
    <col min="5385" max="5385" width="10.28515625" style="2" customWidth="1"/>
    <col min="5386" max="5632" width="11.5703125" style="2"/>
    <col min="5633" max="5633" width="3.85546875" style="2" bestFit="1" customWidth="1"/>
    <col min="5634" max="5634" width="10.7109375" style="2" customWidth="1"/>
    <col min="5635" max="5635" width="16.7109375" style="2" customWidth="1"/>
    <col min="5636" max="5640" width="7.5703125" style="2" customWidth="1"/>
    <col min="5641" max="5641" width="10.28515625" style="2" customWidth="1"/>
    <col min="5642" max="5888" width="11.5703125" style="2"/>
    <col min="5889" max="5889" width="3.85546875" style="2" bestFit="1" customWidth="1"/>
    <col min="5890" max="5890" width="10.7109375" style="2" customWidth="1"/>
    <col min="5891" max="5891" width="16.7109375" style="2" customWidth="1"/>
    <col min="5892" max="5896" width="7.5703125" style="2" customWidth="1"/>
    <col min="5897" max="5897" width="10.28515625" style="2" customWidth="1"/>
    <col min="5898" max="6144" width="11.5703125" style="2"/>
    <col min="6145" max="6145" width="3.85546875" style="2" bestFit="1" customWidth="1"/>
    <col min="6146" max="6146" width="10.7109375" style="2" customWidth="1"/>
    <col min="6147" max="6147" width="16.7109375" style="2" customWidth="1"/>
    <col min="6148" max="6152" width="7.5703125" style="2" customWidth="1"/>
    <col min="6153" max="6153" width="10.28515625" style="2" customWidth="1"/>
    <col min="6154" max="6400" width="11.5703125" style="2"/>
    <col min="6401" max="6401" width="3.85546875" style="2" bestFit="1" customWidth="1"/>
    <col min="6402" max="6402" width="10.7109375" style="2" customWidth="1"/>
    <col min="6403" max="6403" width="16.7109375" style="2" customWidth="1"/>
    <col min="6404" max="6408" width="7.5703125" style="2" customWidth="1"/>
    <col min="6409" max="6409" width="10.28515625" style="2" customWidth="1"/>
    <col min="6410" max="6656" width="11.5703125" style="2"/>
    <col min="6657" max="6657" width="3.85546875" style="2" bestFit="1" customWidth="1"/>
    <col min="6658" max="6658" width="10.7109375" style="2" customWidth="1"/>
    <col min="6659" max="6659" width="16.7109375" style="2" customWidth="1"/>
    <col min="6660" max="6664" width="7.5703125" style="2" customWidth="1"/>
    <col min="6665" max="6665" width="10.28515625" style="2" customWidth="1"/>
    <col min="6666" max="6912" width="11.5703125" style="2"/>
    <col min="6913" max="6913" width="3.85546875" style="2" bestFit="1" customWidth="1"/>
    <col min="6914" max="6914" width="10.7109375" style="2" customWidth="1"/>
    <col min="6915" max="6915" width="16.7109375" style="2" customWidth="1"/>
    <col min="6916" max="6920" width="7.5703125" style="2" customWidth="1"/>
    <col min="6921" max="6921" width="10.28515625" style="2" customWidth="1"/>
    <col min="6922" max="7168" width="11.5703125" style="2"/>
    <col min="7169" max="7169" width="3.85546875" style="2" bestFit="1" customWidth="1"/>
    <col min="7170" max="7170" width="10.7109375" style="2" customWidth="1"/>
    <col min="7171" max="7171" width="16.7109375" style="2" customWidth="1"/>
    <col min="7172" max="7176" width="7.5703125" style="2" customWidth="1"/>
    <col min="7177" max="7177" width="10.28515625" style="2" customWidth="1"/>
    <col min="7178" max="7424" width="11.5703125" style="2"/>
    <col min="7425" max="7425" width="3.85546875" style="2" bestFit="1" customWidth="1"/>
    <col min="7426" max="7426" width="10.7109375" style="2" customWidth="1"/>
    <col min="7427" max="7427" width="16.7109375" style="2" customWidth="1"/>
    <col min="7428" max="7432" width="7.5703125" style="2" customWidth="1"/>
    <col min="7433" max="7433" width="10.28515625" style="2" customWidth="1"/>
    <col min="7434" max="7680" width="11.5703125" style="2"/>
    <col min="7681" max="7681" width="3.85546875" style="2" bestFit="1" customWidth="1"/>
    <col min="7682" max="7682" width="10.7109375" style="2" customWidth="1"/>
    <col min="7683" max="7683" width="16.7109375" style="2" customWidth="1"/>
    <col min="7684" max="7688" width="7.5703125" style="2" customWidth="1"/>
    <col min="7689" max="7689" width="10.28515625" style="2" customWidth="1"/>
    <col min="7690" max="7936" width="11.5703125" style="2"/>
    <col min="7937" max="7937" width="3.85546875" style="2" bestFit="1" customWidth="1"/>
    <col min="7938" max="7938" width="10.7109375" style="2" customWidth="1"/>
    <col min="7939" max="7939" width="16.7109375" style="2" customWidth="1"/>
    <col min="7940" max="7944" width="7.5703125" style="2" customWidth="1"/>
    <col min="7945" max="7945" width="10.28515625" style="2" customWidth="1"/>
    <col min="7946" max="8192" width="11.5703125" style="2"/>
    <col min="8193" max="8193" width="3.85546875" style="2" bestFit="1" customWidth="1"/>
    <col min="8194" max="8194" width="10.7109375" style="2" customWidth="1"/>
    <col min="8195" max="8195" width="16.7109375" style="2" customWidth="1"/>
    <col min="8196" max="8200" width="7.5703125" style="2" customWidth="1"/>
    <col min="8201" max="8201" width="10.28515625" style="2" customWidth="1"/>
    <col min="8202" max="8448" width="11.5703125" style="2"/>
    <col min="8449" max="8449" width="3.85546875" style="2" bestFit="1" customWidth="1"/>
    <col min="8450" max="8450" width="10.7109375" style="2" customWidth="1"/>
    <col min="8451" max="8451" width="16.7109375" style="2" customWidth="1"/>
    <col min="8452" max="8456" width="7.5703125" style="2" customWidth="1"/>
    <col min="8457" max="8457" width="10.28515625" style="2" customWidth="1"/>
    <col min="8458" max="8704" width="11.5703125" style="2"/>
    <col min="8705" max="8705" width="3.85546875" style="2" bestFit="1" customWidth="1"/>
    <col min="8706" max="8706" width="10.7109375" style="2" customWidth="1"/>
    <col min="8707" max="8707" width="16.7109375" style="2" customWidth="1"/>
    <col min="8708" max="8712" width="7.5703125" style="2" customWidth="1"/>
    <col min="8713" max="8713" width="10.28515625" style="2" customWidth="1"/>
    <col min="8714" max="8960" width="11.5703125" style="2"/>
    <col min="8961" max="8961" width="3.85546875" style="2" bestFit="1" customWidth="1"/>
    <col min="8962" max="8962" width="10.7109375" style="2" customWidth="1"/>
    <col min="8963" max="8963" width="16.7109375" style="2" customWidth="1"/>
    <col min="8964" max="8968" width="7.5703125" style="2" customWidth="1"/>
    <col min="8969" max="8969" width="10.28515625" style="2" customWidth="1"/>
    <col min="8970" max="9216" width="11.5703125" style="2"/>
    <col min="9217" max="9217" width="3.85546875" style="2" bestFit="1" customWidth="1"/>
    <col min="9218" max="9218" width="10.7109375" style="2" customWidth="1"/>
    <col min="9219" max="9219" width="16.7109375" style="2" customWidth="1"/>
    <col min="9220" max="9224" width="7.5703125" style="2" customWidth="1"/>
    <col min="9225" max="9225" width="10.28515625" style="2" customWidth="1"/>
    <col min="9226" max="9472" width="11.5703125" style="2"/>
    <col min="9473" max="9473" width="3.85546875" style="2" bestFit="1" customWidth="1"/>
    <col min="9474" max="9474" width="10.7109375" style="2" customWidth="1"/>
    <col min="9475" max="9475" width="16.7109375" style="2" customWidth="1"/>
    <col min="9476" max="9480" width="7.5703125" style="2" customWidth="1"/>
    <col min="9481" max="9481" width="10.28515625" style="2" customWidth="1"/>
    <col min="9482" max="9728" width="11.5703125" style="2"/>
    <col min="9729" max="9729" width="3.85546875" style="2" bestFit="1" customWidth="1"/>
    <col min="9730" max="9730" width="10.7109375" style="2" customWidth="1"/>
    <col min="9731" max="9731" width="16.7109375" style="2" customWidth="1"/>
    <col min="9732" max="9736" width="7.5703125" style="2" customWidth="1"/>
    <col min="9737" max="9737" width="10.28515625" style="2" customWidth="1"/>
    <col min="9738" max="9984" width="11.5703125" style="2"/>
    <col min="9985" max="9985" width="3.85546875" style="2" bestFit="1" customWidth="1"/>
    <col min="9986" max="9986" width="10.7109375" style="2" customWidth="1"/>
    <col min="9987" max="9987" width="16.7109375" style="2" customWidth="1"/>
    <col min="9988" max="9992" width="7.5703125" style="2" customWidth="1"/>
    <col min="9993" max="9993" width="10.28515625" style="2" customWidth="1"/>
    <col min="9994" max="10240" width="11.5703125" style="2"/>
    <col min="10241" max="10241" width="3.85546875" style="2" bestFit="1" customWidth="1"/>
    <col min="10242" max="10242" width="10.7109375" style="2" customWidth="1"/>
    <col min="10243" max="10243" width="16.7109375" style="2" customWidth="1"/>
    <col min="10244" max="10248" width="7.5703125" style="2" customWidth="1"/>
    <col min="10249" max="10249" width="10.28515625" style="2" customWidth="1"/>
    <col min="10250" max="10496" width="11.5703125" style="2"/>
    <col min="10497" max="10497" width="3.85546875" style="2" bestFit="1" customWidth="1"/>
    <col min="10498" max="10498" width="10.7109375" style="2" customWidth="1"/>
    <col min="10499" max="10499" width="16.7109375" style="2" customWidth="1"/>
    <col min="10500" max="10504" width="7.5703125" style="2" customWidth="1"/>
    <col min="10505" max="10505" width="10.28515625" style="2" customWidth="1"/>
    <col min="10506" max="10752" width="11.5703125" style="2"/>
    <col min="10753" max="10753" width="3.85546875" style="2" bestFit="1" customWidth="1"/>
    <col min="10754" max="10754" width="10.7109375" style="2" customWidth="1"/>
    <col min="10755" max="10755" width="16.7109375" style="2" customWidth="1"/>
    <col min="10756" max="10760" width="7.5703125" style="2" customWidth="1"/>
    <col min="10761" max="10761" width="10.28515625" style="2" customWidth="1"/>
    <col min="10762" max="11008" width="11.5703125" style="2"/>
    <col min="11009" max="11009" width="3.85546875" style="2" bestFit="1" customWidth="1"/>
    <col min="11010" max="11010" width="10.7109375" style="2" customWidth="1"/>
    <col min="11011" max="11011" width="16.7109375" style="2" customWidth="1"/>
    <col min="11012" max="11016" width="7.5703125" style="2" customWidth="1"/>
    <col min="11017" max="11017" width="10.28515625" style="2" customWidth="1"/>
    <col min="11018" max="11264" width="11.5703125" style="2"/>
    <col min="11265" max="11265" width="3.85546875" style="2" bestFit="1" customWidth="1"/>
    <col min="11266" max="11266" width="10.7109375" style="2" customWidth="1"/>
    <col min="11267" max="11267" width="16.7109375" style="2" customWidth="1"/>
    <col min="11268" max="11272" width="7.5703125" style="2" customWidth="1"/>
    <col min="11273" max="11273" width="10.28515625" style="2" customWidth="1"/>
    <col min="11274" max="11520" width="11.5703125" style="2"/>
    <col min="11521" max="11521" width="3.85546875" style="2" bestFit="1" customWidth="1"/>
    <col min="11522" max="11522" width="10.7109375" style="2" customWidth="1"/>
    <col min="11523" max="11523" width="16.7109375" style="2" customWidth="1"/>
    <col min="11524" max="11528" width="7.5703125" style="2" customWidth="1"/>
    <col min="11529" max="11529" width="10.28515625" style="2" customWidth="1"/>
    <col min="11530" max="11776" width="11.5703125" style="2"/>
    <col min="11777" max="11777" width="3.85546875" style="2" bestFit="1" customWidth="1"/>
    <col min="11778" max="11778" width="10.7109375" style="2" customWidth="1"/>
    <col min="11779" max="11779" width="16.7109375" style="2" customWidth="1"/>
    <col min="11780" max="11784" width="7.5703125" style="2" customWidth="1"/>
    <col min="11785" max="11785" width="10.28515625" style="2" customWidth="1"/>
    <col min="11786" max="12032" width="11.5703125" style="2"/>
    <col min="12033" max="12033" width="3.85546875" style="2" bestFit="1" customWidth="1"/>
    <col min="12034" max="12034" width="10.7109375" style="2" customWidth="1"/>
    <col min="12035" max="12035" width="16.7109375" style="2" customWidth="1"/>
    <col min="12036" max="12040" width="7.5703125" style="2" customWidth="1"/>
    <col min="12041" max="12041" width="10.28515625" style="2" customWidth="1"/>
    <col min="12042" max="12288" width="11.5703125" style="2"/>
    <col min="12289" max="12289" width="3.85546875" style="2" bestFit="1" customWidth="1"/>
    <col min="12290" max="12290" width="10.7109375" style="2" customWidth="1"/>
    <col min="12291" max="12291" width="16.7109375" style="2" customWidth="1"/>
    <col min="12292" max="12296" width="7.5703125" style="2" customWidth="1"/>
    <col min="12297" max="12297" width="10.28515625" style="2" customWidth="1"/>
    <col min="12298" max="12544" width="11.5703125" style="2"/>
    <col min="12545" max="12545" width="3.85546875" style="2" bestFit="1" customWidth="1"/>
    <col min="12546" max="12546" width="10.7109375" style="2" customWidth="1"/>
    <col min="12547" max="12547" width="16.7109375" style="2" customWidth="1"/>
    <col min="12548" max="12552" width="7.5703125" style="2" customWidth="1"/>
    <col min="12553" max="12553" width="10.28515625" style="2" customWidth="1"/>
    <col min="12554" max="12800" width="11.5703125" style="2"/>
    <col min="12801" max="12801" width="3.85546875" style="2" bestFit="1" customWidth="1"/>
    <col min="12802" max="12802" width="10.7109375" style="2" customWidth="1"/>
    <col min="12803" max="12803" width="16.7109375" style="2" customWidth="1"/>
    <col min="12804" max="12808" width="7.5703125" style="2" customWidth="1"/>
    <col min="12809" max="12809" width="10.28515625" style="2" customWidth="1"/>
    <col min="12810" max="13056" width="11.5703125" style="2"/>
    <col min="13057" max="13057" width="3.85546875" style="2" bestFit="1" customWidth="1"/>
    <col min="13058" max="13058" width="10.7109375" style="2" customWidth="1"/>
    <col min="13059" max="13059" width="16.7109375" style="2" customWidth="1"/>
    <col min="13060" max="13064" width="7.5703125" style="2" customWidth="1"/>
    <col min="13065" max="13065" width="10.28515625" style="2" customWidth="1"/>
    <col min="13066" max="13312" width="11.5703125" style="2"/>
    <col min="13313" max="13313" width="3.85546875" style="2" bestFit="1" customWidth="1"/>
    <col min="13314" max="13314" width="10.7109375" style="2" customWidth="1"/>
    <col min="13315" max="13315" width="16.7109375" style="2" customWidth="1"/>
    <col min="13316" max="13320" width="7.5703125" style="2" customWidth="1"/>
    <col min="13321" max="13321" width="10.28515625" style="2" customWidth="1"/>
    <col min="13322" max="13568" width="11.5703125" style="2"/>
    <col min="13569" max="13569" width="3.85546875" style="2" bestFit="1" customWidth="1"/>
    <col min="13570" max="13570" width="10.7109375" style="2" customWidth="1"/>
    <col min="13571" max="13571" width="16.7109375" style="2" customWidth="1"/>
    <col min="13572" max="13576" width="7.5703125" style="2" customWidth="1"/>
    <col min="13577" max="13577" width="10.28515625" style="2" customWidth="1"/>
    <col min="13578" max="13824" width="11.5703125" style="2"/>
    <col min="13825" max="13825" width="3.85546875" style="2" bestFit="1" customWidth="1"/>
    <col min="13826" max="13826" width="10.7109375" style="2" customWidth="1"/>
    <col min="13827" max="13827" width="16.7109375" style="2" customWidth="1"/>
    <col min="13828" max="13832" width="7.5703125" style="2" customWidth="1"/>
    <col min="13833" max="13833" width="10.28515625" style="2" customWidth="1"/>
    <col min="13834" max="14080" width="11.5703125" style="2"/>
    <col min="14081" max="14081" width="3.85546875" style="2" bestFit="1" customWidth="1"/>
    <col min="14082" max="14082" width="10.7109375" style="2" customWidth="1"/>
    <col min="14083" max="14083" width="16.7109375" style="2" customWidth="1"/>
    <col min="14084" max="14088" width="7.5703125" style="2" customWidth="1"/>
    <col min="14089" max="14089" width="10.28515625" style="2" customWidth="1"/>
    <col min="14090" max="14336" width="11.5703125" style="2"/>
    <col min="14337" max="14337" width="3.85546875" style="2" bestFit="1" customWidth="1"/>
    <col min="14338" max="14338" width="10.7109375" style="2" customWidth="1"/>
    <col min="14339" max="14339" width="16.7109375" style="2" customWidth="1"/>
    <col min="14340" max="14344" width="7.5703125" style="2" customWidth="1"/>
    <col min="14345" max="14345" width="10.28515625" style="2" customWidth="1"/>
    <col min="14346" max="14592" width="11.5703125" style="2"/>
    <col min="14593" max="14593" width="3.85546875" style="2" bestFit="1" customWidth="1"/>
    <col min="14594" max="14594" width="10.7109375" style="2" customWidth="1"/>
    <col min="14595" max="14595" width="16.7109375" style="2" customWidth="1"/>
    <col min="14596" max="14600" width="7.5703125" style="2" customWidth="1"/>
    <col min="14601" max="14601" width="10.28515625" style="2" customWidth="1"/>
    <col min="14602" max="14848" width="11.5703125" style="2"/>
    <col min="14849" max="14849" width="3.85546875" style="2" bestFit="1" customWidth="1"/>
    <col min="14850" max="14850" width="10.7109375" style="2" customWidth="1"/>
    <col min="14851" max="14851" width="16.7109375" style="2" customWidth="1"/>
    <col min="14852" max="14856" width="7.5703125" style="2" customWidth="1"/>
    <col min="14857" max="14857" width="10.28515625" style="2" customWidth="1"/>
    <col min="14858" max="15104" width="11.5703125" style="2"/>
    <col min="15105" max="15105" width="3.85546875" style="2" bestFit="1" customWidth="1"/>
    <col min="15106" max="15106" width="10.7109375" style="2" customWidth="1"/>
    <col min="15107" max="15107" width="16.7109375" style="2" customWidth="1"/>
    <col min="15108" max="15112" width="7.5703125" style="2" customWidth="1"/>
    <col min="15113" max="15113" width="10.28515625" style="2" customWidth="1"/>
    <col min="15114" max="15360" width="11.5703125" style="2"/>
    <col min="15361" max="15361" width="3.85546875" style="2" bestFit="1" customWidth="1"/>
    <col min="15362" max="15362" width="10.7109375" style="2" customWidth="1"/>
    <col min="15363" max="15363" width="16.7109375" style="2" customWidth="1"/>
    <col min="15364" max="15368" width="7.5703125" style="2" customWidth="1"/>
    <col min="15369" max="15369" width="10.28515625" style="2" customWidth="1"/>
    <col min="15370" max="15616" width="11.5703125" style="2"/>
    <col min="15617" max="15617" width="3.85546875" style="2" bestFit="1" customWidth="1"/>
    <col min="15618" max="15618" width="10.7109375" style="2" customWidth="1"/>
    <col min="15619" max="15619" width="16.7109375" style="2" customWidth="1"/>
    <col min="15620" max="15624" width="7.5703125" style="2" customWidth="1"/>
    <col min="15625" max="15625" width="10.28515625" style="2" customWidth="1"/>
    <col min="15626" max="15872" width="11.5703125" style="2"/>
    <col min="15873" max="15873" width="3.85546875" style="2" bestFit="1" customWidth="1"/>
    <col min="15874" max="15874" width="10.7109375" style="2" customWidth="1"/>
    <col min="15875" max="15875" width="16.7109375" style="2" customWidth="1"/>
    <col min="15876" max="15880" width="7.5703125" style="2" customWidth="1"/>
    <col min="15881" max="15881" width="10.28515625" style="2" customWidth="1"/>
    <col min="15882" max="16128" width="11.5703125" style="2"/>
    <col min="16129" max="16129" width="3.85546875" style="2" bestFit="1" customWidth="1"/>
    <col min="16130" max="16130" width="10.7109375" style="2" customWidth="1"/>
    <col min="16131" max="16131" width="16.7109375" style="2" customWidth="1"/>
    <col min="16132" max="16136" width="7.5703125" style="2" customWidth="1"/>
    <col min="16137" max="16137" width="10.28515625" style="2" customWidth="1"/>
    <col min="16138" max="16384" width="11.5703125" style="2"/>
  </cols>
  <sheetData>
    <row r="1" spans="1:9" s="1" customFormat="1" ht="21.95" customHeight="1">
      <c r="A1" s="32" t="s">
        <v>0</v>
      </c>
      <c r="B1" s="32" t="s">
        <v>1</v>
      </c>
      <c r="C1" s="32" t="s">
        <v>2</v>
      </c>
      <c r="D1" s="32" t="s">
        <v>24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</row>
    <row r="2" spans="1:9" ht="21.95" customHeight="1">
      <c r="A2" s="33">
        <v>1</v>
      </c>
      <c r="B2" s="55" t="s">
        <v>54</v>
      </c>
      <c r="C2" s="55" t="s">
        <v>55</v>
      </c>
      <c r="D2" s="34">
        <v>18.5</v>
      </c>
      <c r="E2" s="34">
        <v>18.5</v>
      </c>
      <c r="F2" s="35">
        <f>2*((E2+D2)/2)</f>
        <v>37</v>
      </c>
      <c r="G2" s="36"/>
      <c r="H2" s="37" t="str">
        <f t="shared" ref="H2:H34" si="0">IF(G2="","",2*(D2+G2)/2)</f>
        <v/>
      </c>
      <c r="I2" s="35">
        <f>IF(H2="",F2,IF(H2&gt;F2,H2,F2))</f>
        <v>37</v>
      </c>
    </row>
    <row r="3" spans="1:9" ht="21.95" customHeight="1">
      <c r="A3" s="33">
        <f>A2+1</f>
        <v>2</v>
      </c>
      <c r="B3" s="55" t="s">
        <v>56</v>
      </c>
      <c r="C3" s="55" t="s">
        <v>57</v>
      </c>
      <c r="D3" s="34">
        <v>16.5</v>
      </c>
      <c r="E3" s="34">
        <v>13</v>
      </c>
      <c r="F3" s="35">
        <f t="shared" ref="F3:F34" si="1">2*((E3+D3)/2)</f>
        <v>29.5</v>
      </c>
      <c r="G3" s="36"/>
      <c r="H3" s="37" t="str">
        <f t="shared" si="0"/>
        <v/>
      </c>
      <c r="I3" s="35">
        <f>IF(H3="",F3,IF(H3&gt;F3,H3,F3))</f>
        <v>29.5</v>
      </c>
    </row>
    <row r="4" spans="1:9" ht="21.95" customHeight="1">
      <c r="A4" s="33">
        <f>A3+1</f>
        <v>3</v>
      </c>
      <c r="B4" s="55" t="s">
        <v>58</v>
      </c>
      <c r="C4" s="55" t="s">
        <v>59</v>
      </c>
      <c r="D4" s="34">
        <v>12</v>
      </c>
      <c r="E4" s="34">
        <v>10.5</v>
      </c>
      <c r="F4" s="35">
        <f t="shared" si="1"/>
        <v>22.5</v>
      </c>
      <c r="G4" s="37"/>
      <c r="H4" s="37" t="str">
        <f t="shared" si="0"/>
        <v/>
      </c>
      <c r="I4" s="35">
        <f>IF(H4="",F4,IF(H4&gt;F4,H4,F4))</f>
        <v>22.5</v>
      </c>
    </row>
    <row r="5" spans="1:9" ht="21.95" customHeight="1">
      <c r="A5" s="33">
        <f t="shared" ref="A5:A34" si="2">A4+1</f>
        <v>4</v>
      </c>
      <c r="B5" s="55" t="s">
        <v>60</v>
      </c>
      <c r="C5" s="55" t="s">
        <v>61</v>
      </c>
      <c r="D5" s="34">
        <v>15.5</v>
      </c>
      <c r="E5" s="34">
        <v>6</v>
      </c>
      <c r="F5" s="35">
        <f t="shared" si="1"/>
        <v>21.5</v>
      </c>
      <c r="G5" s="37"/>
      <c r="H5" s="37" t="str">
        <f t="shared" si="0"/>
        <v/>
      </c>
      <c r="I5" s="35">
        <f t="shared" ref="I5:I34" si="3">IF(H5="",F5,IF(H5&gt;F5,H5,F5))</f>
        <v>21.5</v>
      </c>
    </row>
    <row r="6" spans="1:9" ht="21.95" customHeight="1">
      <c r="A6" s="33">
        <f t="shared" si="2"/>
        <v>5</v>
      </c>
      <c r="B6" s="55" t="s">
        <v>62</v>
      </c>
      <c r="C6" s="55" t="s">
        <v>63</v>
      </c>
      <c r="D6" s="34">
        <v>15</v>
      </c>
      <c r="E6" s="34">
        <v>12</v>
      </c>
      <c r="F6" s="35">
        <f t="shared" si="1"/>
        <v>27</v>
      </c>
      <c r="G6" s="37"/>
      <c r="H6" s="37" t="str">
        <f t="shared" si="0"/>
        <v/>
      </c>
      <c r="I6" s="35">
        <f t="shared" si="3"/>
        <v>27</v>
      </c>
    </row>
    <row r="7" spans="1:9" ht="21.95" customHeight="1">
      <c r="A7" s="33">
        <f t="shared" si="2"/>
        <v>6</v>
      </c>
      <c r="B7" s="55" t="s">
        <v>64</v>
      </c>
      <c r="C7" s="55" t="s">
        <v>65</v>
      </c>
      <c r="D7" s="34">
        <v>16.5</v>
      </c>
      <c r="E7" s="34">
        <v>8</v>
      </c>
      <c r="F7" s="35">
        <f t="shared" si="1"/>
        <v>24.5</v>
      </c>
      <c r="G7" s="37"/>
      <c r="H7" s="37" t="str">
        <f t="shared" si="0"/>
        <v/>
      </c>
      <c r="I7" s="35">
        <f t="shared" si="3"/>
        <v>24.5</v>
      </c>
    </row>
    <row r="8" spans="1:9" ht="21.95" customHeight="1">
      <c r="A8" s="33">
        <f t="shared" si="2"/>
        <v>7</v>
      </c>
      <c r="B8" s="55" t="s">
        <v>66</v>
      </c>
      <c r="C8" s="55" t="s">
        <v>67</v>
      </c>
      <c r="D8" s="34">
        <v>10.5</v>
      </c>
      <c r="E8" s="34">
        <v>14</v>
      </c>
      <c r="F8" s="35">
        <f t="shared" si="1"/>
        <v>24.5</v>
      </c>
      <c r="G8" s="37"/>
      <c r="H8" s="37" t="str">
        <f t="shared" si="0"/>
        <v/>
      </c>
      <c r="I8" s="35">
        <f t="shared" si="3"/>
        <v>24.5</v>
      </c>
    </row>
    <row r="9" spans="1:9" ht="21.95" customHeight="1">
      <c r="A9" s="33">
        <f t="shared" si="2"/>
        <v>8</v>
      </c>
      <c r="B9" s="55" t="s">
        <v>68</v>
      </c>
      <c r="C9" s="55" t="s">
        <v>69</v>
      </c>
      <c r="D9" s="34">
        <v>17.5</v>
      </c>
      <c r="E9" s="34">
        <v>10.5</v>
      </c>
      <c r="F9" s="35">
        <f t="shared" si="1"/>
        <v>28</v>
      </c>
      <c r="G9" s="37"/>
      <c r="H9" s="37" t="str">
        <f t="shared" si="0"/>
        <v/>
      </c>
      <c r="I9" s="35">
        <f t="shared" si="3"/>
        <v>28</v>
      </c>
    </row>
    <row r="10" spans="1:9" ht="21.95" customHeight="1">
      <c r="A10" s="33">
        <f t="shared" si="2"/>
        <v>9</v>
      </c>
      <c r="B10" s="55" t="s">
        <v>70</v>
      </c>
      <c r="C10" s="55" t="s">
        <v>71</v>
      </c>
      <c r="D10" s="34">
        <v>12</v>
      </c>
      <c r="E10" s="34">
        <v>11</v>
      </c>
      <c r="F10" s="35">
        <f t="shared" si="1"/>
        <v>23</v>
      </c>
      <c r="G10" s="37"/>
      <c r="H10" s="37" t="str">
        <f t="shared" si="0"/>
        <v/>
      </c>
      <c r="I10" s="35">
        <f t="shared" si="3"/>
        <v>23</v>
      </c>
    </row>
    <row r="11" spans="1:9" ht="21.95" customHeight="1">
      <c r="A11" s="33">
        <f t="shared" si="2"/>
        <v>10</v>
      </c>
      <c r="B11" s="55" t="s">
        <v>72</v>
      </c>
      <c r="C11" s="55" t="s">
        <v>73</v>
      </c>
      <c r="D11" s="34">
        <v>10.5</v>
      </c>
      <c r="E11" s="34">
        <v>15</v>
      </c>
      <c r="F11" s="35">
        <f t="shared" si="1"/>
        <v>25.5</v>
      </c>
      <c r="G11" s="37"/>
      <c r="H11" s="37" t="str">
        <f t="shared" si="0"/>
        <v/>
      </c>
      <c r="I11" s="35">
        <f t="shared" si="3"/>
        <v>25.5</v>
      </c>
    </row>
    <row r="12" spans="1:9" ht="21.95" customHeight="1">
      <c r="A12" s="33">
        <f t="shared" si="2"/>
        <v>11</v>
      </c>
      <c r="B12" s="55" t="s">
        <v>74</v>
      </c>
      <c r="C12" s="55" t="s">
        <v>75</v>
      </c>
      <c r="D12" s="34">
        <v>12</v>
      </c>
      <c r="E12" s="34">
        <v>8.5</v>
      </c>
      <c r="F12" s="35">
        <f t="shared" si="1"/>
        <v>20.5</v>
      </c>
      <c r="G12" s="37"/>
      <c r="H12" s="37" t="str">
        <f t="shared" si="0"/>
        <v/>
      </c>
      <c r="I12" s="35">
        <f t="shared" si="3"/>
        <v>20.5</v>
      </c>
    </row>
    <row r="13" spans="1:9" ht="21.95" customHeight="1">
      <c r="A13" s="33">
        <f t="shared" si="2"/>
        <v>12</v>
      </c>
      <c r="B13" s="55" t="s">
        <v>76</v>
      </c>
      <c r="C13" s="55" t="s">
        <v>77</v>
      </c>
      <c r="D13" s="34">
        <v>16</v>
      </c>
      <c r="E13" s="34">
        <v>8.5</v>
      </c>
      <c r="F13" s="35">
        <f t="shared" si="1"/>
        <v>24.5</v>
      </c>
      <c r="G13" s="37"/>
      <c r="H13" s="37" t="str">
        <f t="shared" si="0"/>
        <v/>
      </c>
      <c r="I13" s="35">
        <f t="shared" si="3"/>
        <v>24.5</v>
      </c>
    </row>
    <row r="14" spans="1:9" ht="21.95" customHeight="1">
      <c r="A14" s="33">
        <f t="shared" si="2"/>
        <v>13</v>
      </c>
      <c r="B14" s="55" t="s">
        <v>78</v>
      </c>
      <c r="C14" s="55" t="s">
        <v>79</v>
      </c>
      <c r="D14" s="34">
        <v>15</v>
      </c>
      <c r="E14" s="34">
        <v>7.5</v>
      </c>
      <c r="F14" s="35">
        <f t="shared" si="1"/>
        <v>22.5</v>
      </c>
      <c r="G14" s="37"/>
      <c r="H14" s="37" t="str">
        <f t="shared" si="0"/>
        <v/>
      </c>
      <c r="I14" s="35">
        <f t="shared" si="3"/>
        <v>22.5</v>
      </c>
    </row>
    <row r="15" spans="1:9" ht="21.95" customHeight="1">
      <c r="A15" s="33">
        <f t="shared" si="2"/>
        <v>14</v>
      </c>
      <c r="B15" s="55" t="s">
        <v>80</v>
      </c>
      <c r="C15" s="55" t="s">
        <v>81</v>
      </c>
      <c r="D15" s="34">
        <v>10</v>
      </c>
      <c r="E15" s="34">
        <v>6</v>
      </c>
      <c r="F15" s="35">
        <f t="shared" si="1"/>
        <v>16</v>
      </c>
      <c r="G15" s="37"/>
      <c r="H15" s="37" t="str">
        <f t="shared" si="0"/>
        <v/>
      </c>
      <c r="I15" s="35">
        <f t="shared" si="3"/>
        <v>16</v>
      </c>
    </row>
    <row r="16" spans="1:9" ht="21.95" customHeight="1">
      <c r="A16" s="33">
        <f t="shared" si="2"/>
        <v>15</v>
      </c>
      <c r="B16" s="55" t="s">
        <v>82</v>
      </c>
      <c r="C16" s="55" t="s">
        <v>83</v>
      </c>
      <c r="D16" s="34">
        <v>12</v>
      </c>
      <c r="E16" s="34">
        <v>10</v>
      </c>
      <c r="F16" s="35">
        <f t="shared" si="1"/>
        <v>22</v>
      </c>
      <c r="G16" s="37"/>
      <c r="H16" s="37" t="str">
        <f t="shared" si="0"/>
        <v/>
      </c>
      <c r="I16" s="35">
        <f t="shared" si="3"/>
        <v>22</v>
      </c>
    </row>
    <row r="17" spans="1:9" ht="21.95" customHeight="1">
      <c r="A17" s="33">
        <f t="shared" si="2"/>
        <v>16</v>
      </c>
      <c r="B17" s="55" t="s">
        <v>84</v>
      </c>
      <c r="C17" s="55" t="s">
        <v>85</v>
      </c>
      <c r="D17" s="34">
        <v>16.5</v>
      </c>
      <c r="E17" s="34">
        <v>7.5</v>
      </c>
      <c r="F17" s="35">
        <f t="shared" si="1"/>
        <v>24</v>
      </c>
      <c r="G17" s="37"/>
      <c r="H17" s="37" t="str">
        <f t="shared" si="0"/>
        <v/>
      </c>
      <c r="I17" s="35">
        <f t="shared" si="3"/>
        <v>24</v>
      </c>
    </row>
    <row r="18" spans="1:9" ht="21.95" customHeight="1">
      <c r="A18" s="33">
        <f t="shared" si="2"/>
        <v>17</v>
      </c>
      <c r="B18" s="55" t="s">
        <v>86</v>
      </c>
      <c r="C18" s="55" t="s">
        <v>87</v>
      </c>
      <c r="D18" s="34">
        <v>12</v>
      </c>
      <c r="E18" s="34">
        <v>5</v>
      </c>
      <c r="F18" s="35">
        <f t="shared" si="1"/>
        <v>17</v>
      </c>
      <c r="G18" s="37"/>
      <c r="H18" s="37" t="str">
        <f t="shared" si="0"/>
        <v/>
      </c>
      <c r="I18" s="35">
        <f t="shared" si="3"/>
        <v>17</v>
      </c>
    </row>
    <row r="19" spans="1:9" ht="21.95" customHeight="1">
      <c r="A19" s="33">
        <f t="shared" si="2"/>
        <v>18</v>
      </c>
      <c r="B19" s="55" t="s">
        <v>88</v>
      </c>
      <c r="C19" s="55" t="s">
        <v>89</v>
      </c>
      <c r="D19" s="34">
        <v>15</v>
      </c>
      <c r="E19" s="34">
        <v>13</v>
      </c>
      <c r="F19" s="35">
        <f t="shared" si="1"/>
        <v>28</v>
      </c>
      <c r="G19" s="37"/>
      <c r="H19" s="37" t="str">
        <f t="shared" si="0"/>
        <v/>
      </c>
      <c r="I19" s="35">
        <f t="shared" si="3"/>
        <v>28</v>
      </c>
    </row>
    <row r="20" spans="1:9" ht="21.95" customHeight="1">
      <c r="A20" s="33">
        <f t="shared" si="2"/>
        <v>19</v>
      </c>
      <c r="B20" s="55" t="s">
        <v>90</v>
      </c>
      <c r="C20" s="55" t="s">
        <v>91</v>
      </c>
      <c r="D20" s="34">
        <v>16.5</v>
      </c>
      <c r="E20" s="34">
        <v>15</v>
      </c>
      <c r="F20" s="35">
        <f t="shared" si="1"/>
        <v>31.5</v>
      </c>
      <c r="G20" s="38"/>
      <c r="H20" s="37" t="str">
        <f t="shared" si="0"/>
        <v/>
      </c>
      <c r="I20" s="35">
        <f t="shared" si="3"/>
        <v>31.5</v>
      </c>
    </row>
    <row r="21" spans="1:9" ht="21.95" customHeight="1">
      <c r="A21" s="33">
        <f t="shared" si="2"/>
        <v>20</v>
      </c>
      <c r="B21" s="55" t="s">
        <v>92</v>
      </c>
      <c r="C21" s="55" t="s">
        <v>8</v>
      </c>
      <c r="D21" s="34">
        <v>10</v>
      </c>
      <c r="E21" s="34">
        <v>4</v>
      </c>
      <c r="F21" s="35">
        <f t="shared" si="1"/>
        <v>14</v>
      </c>
      <c r="G21" s="37"/>
      <c r="H21" s="37" t="str">
        <f t="shared" si="0"/>
        <v/>
      </c>
      <c r="I21" s="35">
        <f t="shared" si="3"/>
        <v>14</v>
      </c>
    </row>
    <row r="22" spans="1:9" ht="21.95" customHeight="1">
      <c r="A22" s="33">
        <f t="shared" si="2"/>
        <v>21</v>
      </c>
      <c r="B22" s="55" t="s">
        <v>93</v>
      </c>
      <c r="C22" s="55" t="s">
        <v>94</v>
      </c>
      <c r="D22" s="34">
        <v>10</v>
      </c>
      <c r="E22" s="34">
        <v>1.5</v>
      </c>
      <c r="F22" s="35">
        <f t="shared" si="1"/>
        <v>11.5</v>
      </c>
      <c r="G22" s="37"/>
      <c r="H22" s="37" t="str">
        <f t="shared" si="0"/>
        <v/>
      </c>
      <c r="I22" s="35">
        <f t="shared" si="3"/>
        <v>11.5</v>
      </c>
    </row>
    <row r="23" spans="1:9" ht="21.95" customHeight="1">
      <c r="A23" s="33">
        <f t="shared" si="2"/>
        <v>22</v>
      </c>
      <c r="B23" s="55" t="s">
        <v>95</v>
      </c>
      <c r="C23" s="55" t="s">
        <v>17</v>
      </c>
      <c r="D23" s="34">
        <v>10</v>
      </c>
      <c r="E23" s="34">
        <v>6.5</v>
      </c>
      <c r="F23" s="35">
        <f t="shared" si="1"/>
        <v>16.5</v>
      </c>
      <c r="G23" s="37"/>
      <c r="H23" s="37" t="str">
        <f t="shared" si="0"/>
        <v/>
      </c>
      <c r="I23" s="35">
        <f t="shared" si="3"/>
        <v>16.5</v>
      </c>
    </row>
    <row r="24" spans="1:9" ht="21.95" customHeight="1">
      <c r="A24" s="33">
        <f t="shared" si="2"/>
        <v>23</v>
      </c>
      <c r="B24" s="55" t="s">
        <v>96</v>
      </c>
      <c r="C24" s="55" t="s">
        <v>97</v>
      </c>
      <c r="D24" s="34">
        <v>15.5</v>
      </c>
      <c r="E24" s="34">
        <v>17</v>
      </c>
      <c r="F24" s="35">
        <f t="shared" si="1"/>
        <v>32.5</v>
      </c>
      <c r="G24" s="37"/>
      <c r="H24" s="37" t="str">
        <f t="shared" si="0"/>
        <v/>
      </c>
      <c r="I24" s="35">
        <f t="shared" si="3"/>
        <v>32.5</v>
      </c>
    </row>
    <row r="25" spans="1:9" ht="21.95" customHeight="1">
      <c r="A25" s="33">
        <f t="shared" si="2"/>
        <v>24</v>
      </c>
      <c r="B25" s="55" t="s">
        <v>98</v>
      </c>
      <c r="C25" s="55" t="s">
        <v>99</v>
      </c>
      <c r="D25" s="34">
        <v>13.5</v>
      </c>
      <c r="E25" s="34">
        <v>5</v>
      </c>
      <c r="F25" s="35">
        <f t="shared" si="1"/>
        <v>18.5</v>
      </c>
      <c r="G25" s="37"/>
      <c r="H25" s="37" t="str">
        <f t="shared" si="0"/>
        <v/>
      </c>
      <c r="I25" s="35">
        <f t="shared" si="3"/>
        <v>18.5</v>
      </c>
    </row>
    <row r="26" spans="1:9" ht="21.95" customHeight="1">
      <c r="A26" s="33">
        <f t="shared" si="2"/>
        <v>25</v>
      </c>
      <c r="B26" s="55" t="s">
        <v>100</v>
      </c>
      <c r="C26" s="55" t="s">
        <v>101</v>
      </c>
      <c r="D26" s="34">
        <v>11</v>
      </c>
      <c r="E26" s="34">
        <v>14.5</v>
      </c>
      <c r="F26" s="35">
        <f t="shared" si="1"/>
        <v>25.5</v>
      </c>
      <c r="G26" s="37"/>
      <c r="H26" s="37" t="str">
        <f t="shared" si="0"/>
        <v/>
      </c>
      <c r="I26" s="35">
        <f t="shared" si="3"/>
        <v>25.5</v>
      </c>
    </row>
    <row r="27" spans="1:9" ht="21.95" customHeight="1">
      <c r="A27" s="33">
        <f t="shared" si="2"/>
        <v>26</v>
      </c>
      <c r="B27" s="55" t="s">
        <v>102</v>
      </c>
      <c r="C27" s="55" t="s">
        <v>103</v>
      </c>
      <c r="D27" s="34">
        <v>15.5</v>
      </c>
      <c r="E27" s="34">
        <v>17.5</v>
      </c>
      <c r="F27" s="35">
        <f t="shared" si="1"/>
        <v>33</v>
      </c>
      <c r="G27" s="37"/>
      <c r="H27" s="37" t="str">
        <f t="shared" si="0"/>
        <v/>
      </c>
      <c r="I27" s="35">
        <f t="shared" si="3"/>
        <v>33</v>
      </c>
    </row>
    <row r="28" spans="1:9" ht="21.95" customHeight="1">
      <c r="A28" s="33">
        <f t="shared" si="2"/>
        <v>27</v>
      </c>
      <c r="B28" s="55" t="s">
        <v>104</v>
      </c>
      <c r="C28" s="55" t="s">
        <v>105</v>
      </c>
      <c r="D28" s="34">
        <v>12</v>
      </c>
      <c r="E28" s="34">
        <v>3.5</v>
      </c>
      <c r="F28" s="35">
        <f t="shared" si="1"/>
        <v>15.5</v>
      </c>
      <c r="G28" s="37"/>
      <c r="H28" s="37" t="str">
        <f t="shared" si="0"/>
        <v/>
      </c>
      <c r="I28" s="35">
        <f t="shared" si="3"/>
        <v>15.5</v>
      </c>
    </row>
    <row r="29" spans="1:9" ht="21.95" customHeight="1">
      <c r="A29" s="33">
        <f t="shared" si="2"/>
        <v>28</v>
      </c>
      <c r="B29" s="56" t="s">
        <v>106</v>
      </c>
      <c r="C29" s="56" t="s">
        <v>10</v>
      </c>
      <c r="D29" s="34">
        <v>12</v>
      </c>
      <c r="E29" s="34">
        <v>10.5</v>
      </c>
      <c r="F29" s="35">
        <f t="shared" si="1"/>
        <v>22.5</v>
      </c>
      <c r="G29" s="37"/>
      <c r="H29" s="37" t="str">
        <f t="shared" si="0"/>
        <v/>
      </c>
      <c r="I29" s="35">
        <f t="shared" si="3"/>
        <v>22.5</v>
      </c>
    </row>
    <row r="30" spans="1:9" ht="21.95" customHeight="1">
      <c r="A30" s="33">
        <f t="shared" si="2"/>
        <v>29</v>
      </c>
      <c r="B30" s="55" t="s">
        <v>107</v>
      </c>
      <c r="C30" s="55" t="s">
        <v>108</v>
      </c>
      <c r="D30" s="34">
        <v>11</v>
      </c>
      <c r="E30" s="34">
        <v>7</v>
      </c>
      <c r="F30" s="35">
        <f t="shared" si="1"/>
        <v>18</v>
      </c>
      <c r="G30" s="37"/>
      <c r="H30" s="37" t="str">
        <f t="shared" si="0"/>
        <v/>
      </c>
      <c r="I30" s="35">
        <f t="shared" si="3"/>
        <v>18</v>
      </c>
    </row>
    <row r="31" spans="1:9" ht="21.95" customHeight="1">
      <c r="A31" s="33">
        <f t="shared" si="2"/>
        <v>30</v>
      </c>
      <c r="B31" s="57" t="s">
        <v>109</v>
      </c>
      <c r="C31" s="57" t="s">
        <v>110</v>
      </c>
      <c r="D31" s="34">
        <v>10</v>
      </c>
      <c r="E31" s="34">
        <v>9.5</v>
      </c>
      <c r="F31" s="35">
        <f t="shared" si="1"/>
        <v>19.5</v>
      </c>
      <c r="G31" s="37"/>
      <c r="H31" s="37" t="str">
        <f t="shared" si="0"/>
        <v/>
      </c>
      <c r="I31" s="35">
        <f t="shared" si="3"/>
        <v>19.5</v>
      </c>
    </row>
    <row r="32" spans="1:9" ht="21.95" customHeight="1">
      <c r="A32" s="33">
        <f t="shared" si="2"/>
        <v>31</v>
      </c>
      <c r="B32" s="55" t="s">
        <v>111</v>
      </c>
      <c r="C32" s="55" t="s">
        <v>112</v>
      </c>
      <c r="D32" s="34">
        <v>12</v>
      </c>
      <c r="E32" s="34">
        <v>4</v>
      </c>
      <c r="F32" s="35">
        <f t="shared" si="1"/>
        <v>16</v>
      </c>
      <c r="G32" s="37"/>
      <c r="H32" s="37" t="str">
        <f t="shared" si="0"/>
        <v/>
      </c>
      <c r="I32" s="35">
        <f t="shared" si="3"/>
        <v>16</v>
      </c>
    </row>
    <row r="33" spans="1:9" ht="21.95" customHeight="1">
      <c r="A33" s="33">
        <f t="shared" si="2"/>
        <v>32</v>
      </c>
      <c r="B33" s="55" t="s">
        <v>113</v>
      </c>
      <c r="C33" s="55" t="s">
        <v>114</v>
      </c>
      <c r="D33" s="34">
        <v>17</v>
      </c>
      <c r="E33" s="34">
        <v>7.5</v>
      </c>
      <c r="F33" s="35">
        <f t="shared" si="1"/>
        <v>24.5</v>
      </c>
      <c r="G33" s="37"/>
      <c r="H33" s="37" t="str">
        <f t="shared" si="0"/>
        <v/>
      </c>
      <c r="I33" s="35">
        <f t="shared" si="3"/>
        <v>24.5</v>
      </c>
    </row>
    <row r="34" spans="1:9" ht="21.95" customHeight="1">
      <c r="A34" s="33">
        <f t="shared" si="2"/>
        <v>33</v>
      </c>
      <c r="B34" s="55" t="s">
        <v>115</v>
      </c>
      <c r="C34" s="55" t="s">
        <v>116</v>
      </c>
      <c r="D34" s="34">
        <v>15.5</v>
      </c>
      <c r="E34" s="34">
        <v>13</v>
      </c>
      <c r="F34" s="35">
        <f t="shared" si="1"/>
        <v>28.5</v>
      </c>
      <c r="G34" s="37"/>
      <c r="H34" s="37" t="str">
        <f t="shared" si="0"/>
        <v/>
      </c>
      <c r="I34" s="35">
        <f t="shared" si="3"/>
        <v>28.5</v>
      </c>
    </row>
    <row r="35" spans="1:9" s="62" customFormat="1" ht="21.95" customHeight="1">
      <c r="A35" s="45" t="s">
        <v>0</v>
      </c>
      <c r="B35" s="9" t="s">
        <v>1</v>
      </c>
      <c r="C35" s="9" t="s">
        <v>2</v>
      </c>
      <c r="D35" s="46" t="s">
        <v>24</v>
      </c>
      <c r="E35" s="46" t="s">
        <v>3</v>
      </c>
      <c r="F35" s="47" t="s">
        <v>4</v>
      </c>
      <c r="G35" s="48" t="s">
        <v>5</v>
      </c>
      <c r="H35" s="47" t="s">
        <v>6</v>
      </c>
      <c r="I35" s="47" t="s">
        <v>7</v>
      </c>
    </row>
    <row r="36" spans="1:9" ht="21.95" customHeight="1">
      <c r="A36" s="33">
        <v>1</v>
      </c>
      <c r="B36" s="55" t="s">
        <v>117</v>
      </c>
      <c r="C36" s="55" t="s">
        <v>118</v>
      </c>
      <c r="D36" s="34">
        <v>16.5</v>
      </c>
      <c r="E36" s="34">
        <v>8.5</v>
      </c>
      <c r="F36" s="40">
        <f>2*((E36+D36)/2)</f>
        <v>25</v>
      </c>
      <c r="G36" s="37"/>
      <c r="H36" s="41" t="str">
        <f t="shared" ref="H36:H66" si="4">IF(G36="","",2*(D36+G36)/2)</f>
        <v/>
      </c>
      <c r="I36" s="35">
        <f>IF(H36="",F36,IF(H36&gt;F36,H36,F36))</f>
        <v>25</v>
      </c>
    </row>
    <row r="37" spans="1:9" ht="21.95" customHeight="1">
      <c r="A37" s="33">
        <f>A36+1</f>
        <v>2</v>
      </c>
      <c r="B37" s="55" t="s">
        <v>119</v>
      </c>
      <c r="C37" s="55" t="s">
        <v>120</v>
      </c>
      <c r="D37" s="34">
        <v>12.5</v>
      </c>
      <c r="E37" s="34">
        <v>7</v>
      </c>
      <c r="F37" s="40">
        <f t="shared" ref="F37:F66" si="5">2*((E37+D37)/2)</f>
        <v>19.5</v>
      </c>
      <c r="G37" s="36"/>
      <c r="H37" s="41" t="str">
        <f t="shared" si="4"/>
        <v/>
      </c>
      <c r="I37" s="35">
        <f>IF(H37="",F37,IF(H37&gt;F37,H37,F37))</f>
        <v>19.5</v>
      </c>
    </row>
    <row r="38" spans="1:9" ht="21.95" customHeight="1">
      <c r="A38" s="33">
        <f>A37+1</f>
        <v>3</v>
      </c>
      <c r="B38" s="55" t="s">
        <v>121</v>
      </c>
      <c r="C38" s="55" t="s">
        <v>122</v>
      </c>
      <c r="D38" s="34">
        <v>18.5</v>
      </c>
      <c r="E38" s="34">
        <v>5</v>
      </c>
      <c r="F38" s="40">
        <f t="shared" si="5"/>
        <v>23.5</v>
      </c>
      <c r="G38" s="36"/>
      <c r="H38" s="41" t="str">
        <f t="shared" si="4"/>
        <v/>
      </c>
      <c r="I38" s="35">
        <f>IF(H38="",F38,IF(H38&gt;F38,H38,F38))</f>
        <v>23.5</v>
      </c>
    </row>
    <row r="39" spans="1:9" ht="21.95" customHeight="1">
      <c r="A39" s="33">
        <f>A38+1</f>
        <v>4</v>
      </c>
      <c r="B39" s="55" t="s">
        <v>123</v>
      </c>
      <c r="C39" s="55" t="s">
        <v>124</v>
      </c>
      <c r="D39" s="34">
        <v>15</v>
      </c>
      <c r="E39" s="34">
        <v>7</v>
      </c>
      <c r="F39" s="40">
        <f t="shared" si="5"/>
        <v>22</v>
      </c>
      <c r="G39" s="36"/>
      <c r="H39" s="41" t="str">
        <f t="shared" si="4"/>
        <v/>
      </c>
      <c r="I39" s="35">
        <f>IF(H39="",F39,IF(H39&gt;F39,H39,F39))</f>
        <v>22</v>
      </c>
    </row>
    <row r="40" spans="1:9" ht="21.95" customHeight="1">
      <c r="A40" s="33">
        <f t="shared" ref="A40:A66" si="6">A39+1</f>
        <v>5</v>
      </c>
      <c r="B40" s="55" t="s">
        <v>125</v>
      </c>
      <c r="C40" s="55" t="s">
        <v>126</v>
      </c>
      <c r="D40" s="34">
        <v>15</v>
      </c>
      <c r="E40" s="34">
        <v>15.5</v>
      </c>
      <c r="F40" s="40">
        <f t="shared" si="5"/>
        <v>30.5</v>
      </c>
      <c r="G40" s="36"/>
      <c r="H40" s="41" t="str">
        <f t="shared" si="4"/>
        <v/>
      </c>
      <c r="I40" s="35">
        <f t="shared" ref="I40:I66" si="7">IF(H40="",F40,IF(H40&gt;F40,H40,F40))</f>
        <v>30.5</v>
      </c>
    </row>
    <row r="41" spans="1:9" ht="21.95" customHeight="1">
      <c r="A41" s="33">
        <f t="shared" si="6"/>
        <v>6</v>
      </c>
      <c r="B41" s="55" t="s">
        <v>127</v>
      </c>
      <c r="C41" s="55" t="s">
        <v>128</v>
      </c>
      <c r="D41" s="34">
        <v>17.5</v>
      </c>
      <c r="E41" s="34">
        <v>11.5</v>
      </c>
      <c r="F41" s="40">
        <f t="shared" si="5"/>
        <v>29</v>
      </c>
      <c r="G41" s="36"/>
      <c r="H41" s="41" t="str">
        <f t="shared" si="4"/>
        <v/>
      </c>
      <c r="I41" s="35">
        <f t="shared" si="7"/>
        <v>29</v>
      </c>
    </row>
    <row r="42" spans="1:9" ht="21.95" customHeight="1">
      <c r="A42" s="33">
        <f t="shared" si="6"/>
        <v>7</v>
      </c>
      <c r="B42" s="55" t="s">
        <v>129</v>
      </c>
      <c r="C42" s="55" t="s">
        <v>63</v>
      </c>
      <c r="D42" s="34">
        <v>16.5</v>
      </c>
      <c r="E42" s="34">
        <v>12</v>
      </c>
      <c r="F42" s="40">
        <f t="shared" si="5"/>
        <v>28.5</v>
      </c>
      <c r="G42" s="36"/>
      <c r="H42" s="41" t="str">
        <f t="shared" si="4"/>
        <v/>
      </c>
      <c r="I42" s="35">
        <f t="shared" si="7"/>
        <v>28.5</v>
      </c>
    </row>
    <row r="43" spans="1:9" ht="21.95" customHeight="1">
      <c r="A43" s="33">
        <f t="shared" si="6"/>
        <v>8</v>
      </c>
      <c r="B43" s="55" t="s">
        <v>130</v>
      </c>
      <c r="C43" s="55" t="s">
        <v>131</v>
      </c>
      <c r="D43" s="34">
        <v>14.5</v>
      </c>
      <c r="E43" s="34">
        <v>6.5</v>
      </c>
      <c r="F43" s="40">
        <f t="shared" si="5"/>
        <v>21</v>
      </c>
      <c r="G43" s="36"/>
      <c r="H43" s="41" t="str">
        <f t="shared" si="4"/>
        <v/>
      </c>
      <c r="I43" s="35">
        <f t="shared" si="7"/>
        <v>21</v>
      </c>
    </row>
    <row r="44" spans="1:9" ht="21.95" customHeight="1">
      <c r="A44" s="33">
        <f t="shared" si="6"/>
        <v>9</v>
      </c>
      <c r="B44" s="55" t="s">
        <v>132</v>
      </c>
      <c r="C44" s="55" t="s">
        <v>133</v>
      </c>
      <c r="D44" s="34">
        <v>12</v>
      </c>
      <c r="E44" s="34">
        <v>9</v>
      </c>
      <c r="F44" s="40">
        <f t="shared" si="5"/>
        <v>21</v>
      </c>
      <c r="G44" s="36"/>
      <c r="H44" s="41" t="str">
        <f t="shared" si="4"/>
        <v/>
      </c>
      <c r="I44" s="35">
        <f t="shared" si="7"/>
        <v>21</v>
      </c>
    </row>
    <row r="45" spans="1:9" ht="21.95" customHeight="1">
      <c r="A45" s="33">
        <f t="shared" si="6"/>
        <v>10</v>
      </c>
      <c r="B45" s="55" t="s">
        <v>134</v>
      </c>
      <c r="C45" s="55" t="s">
        <v>135</v>
      </c>
      <c r="D45" s="34">
        <v>13</v>
      </c>
      <c r="E45" s="34">
        <v>8.5</v>
      </c>
      <c r="F45" s="40">
        <f t="shared" si="5"/>
        <v>21.5</v>
      </c>
      <c r="G45" s="37"/>
      <c r="H45" s="41" t="str">
        <f t="shared" si="4"/>
        <v/>
      </c>
      <c r="I45" s="35">
        <f t="shared" si="7"/>
        <v>21.5</v>
      </c>
    </row>
    <row r="46" spans="1:9" ht="21.95" customHeight="1">
      <c r="A46" s="33">
        <f t="shared" si="6"/>
        <v>11</v>
      </c>
      <c r="B46" s="55" t="s">
        <v>136</v>
      </c>
      <c r="C46" s="55" t="s">
        <v>137</v>
      </c>
      <c r="D46" s="34">
        <v>18.5</v>
      </c>
      <c r="E46" s="34">
        <v>3</v>
      </c>
      <c r="F46" s="40">
        <f t="shared" si="5"/>
        <v>21.5</v>
      </c>
      <c r="G46" s="37"/>
      <c r="H46" s="41" t="str">
        <f t="shared" si="4"/>
        <v/>
      </c>
      <c r="I46" s="35">
        <f t="shared" si="7"/>
        <v>21.5</v>
      </c>
    </row>
    <row r="47" spans="1:9" ht="21.95" customHeight="1">
      <c r="A47" s="33">
        <f t="shared" si="6"/>
        <v>12</v>
      </c>
      <c r="B47" s="55" t="s">
        <v>138</v>
      </c>
      <c r="C47" s="55" t="s">
        <v>139</v>
      </c>
      <c r="D47" s="34">
        <v>12</v>
      </c>
      <c r="E47" s="34">
        <v>11.5</v>
      </c>
      <c r="F47" s="40">
        <f t="shared" si="5"/>
        <v>23.5</v>
      </c>
      <c r="G47" s="37"/>
      <c r="H47" s="41" t="str">
        <f t="shared" si="4"/>
        <v/>
      </c>
      <c r="I47" s="35">
        <f t="shared" si="7"/>
        <v>23.5</v>
      </c>
    </row>
    <row r="48" spans="1:9" ht="21.95" customHeight="1">
      <c r="A48" s="33">
        <f t="shared" si="6"/>
        <v>13</v>
      </c>
      <c r="B48" s="55" t="s">
        <v>140</v>
      </c>
      <c r="C48" s="55" t="s">
        <v>141</v>
      </c>
      <c r="D48" s="34">
        <v>10</v>
      </c>
      <c r="E48" s="34">
        <v>10</v>
      </c>
      <c r="F48" s="40">
        <f t="shared" si="5"/>
        <v>20</v>
      </c>
      <c r="G48" s="37"/>
      <c r="H48" s="41" t="str">
        <f t="shared" si="4"/>
        <v/>
      </c>
      <c r="I48" s="35">
        <f t="shared" si="7"/>
        <v>20</v>
      </c>
    </row>
    <row r="49" spans="1:9" ht="21.95" customHeight="1">
      <c r="A49" s="33">
        <f t="shared" si="6"/>
        <v>14</v>
      </c>
      <c r="B49" s="55" t="s">
        <v>142</v>
      </c>
      <c r="C49" s="55" t="s">
        <v>143</v>
      </c>
      <c r="D49" s="34">
        <v>13.5</v>
      </c>
      <c r="E49" s="34">
        <v>10.5</v>
      </c>
      <c r="F49" s="40">
        <f t="shared" si="5"/>
        <v>24</v>
      </c>
      <c r="G49" s="37"/>
      <c r="H49" s="41" t="str">
        <f t="shared" si="4"/>
        <v/>
      </c>
      <c r="I49" s="35">
        <f t="shared" si="7"/>
        <v>24</v>
      </c>
    </row>
    <row r="50" spans="1:9" ht="21.95" customHeight="1">
      <c r="A50" s="33">
        <f t="shared" si="6"/>
        <v>15</v>
      </c>
      <c r="B50" s="55" t="s">
        <v>144</v>
      </c>
      <c r="C50" s="55" t="s">
        <v>145</v>
      </c>
      <c r="D50" s="34">
        <v>12</v>
      </c>
      <c r="E50" s="34">
        <v>16.25</v>
      </c>
      <c r="F50" s="40">
        <f t="shared" si="5"/>
        <v>28.25</v>
      </c>
      <c r="G50" s="37"/>
      <c r="H50" s="41" t="str">
        <f t="shared" si="4"/>
        <v/>
      </c>
      <c r="I50" s="35">
        <f t="shared" si="7"/>
        <v>28.25</v>
      </c>
    </row>
    <row r="51" spans="1:9" ht="21.95" customHeight="1">
      <c r="A51" s="33">
        <f t="shared" si="6"/>
        <v>16</v>
      </c>
      <c r="B51" s="55" t="s">
        <v>146</v>
      </c>
      <c r="C51" s="55" t="s">
        <v>147</v>
      </c>
      <c r="D51" s="34">
        <v>13.5</v>
      </c>
      <c r="E51" s="34">
        <v>8</v>
      </c>
      <c r="F51" s="40">
        <f t="shared" si="5"/>
        <v>21.5</v>
      </c>
      <c r="G51" s="37"/>
      <c r="H51" s="41" t="str">
        <f t="shared" si="4"/>
        <v/>
      </c>
      <c r="I51" s="35">
        <f t="shared" si="7"/>
        <v>21.5</v>
      </c>
    </row>
    <row r="52" spans="1:9" ht="21.95" customHeight="1">
      <c r="A52" s="33">
        <f t="shared" si="6"/>
        <v>17</v>
      </c>
      <c r="B52" s="55" t="s">
        <v>148</v>
      </c>
      <c r="C52" s="55" t="s">
        <v>75</v>
      </c>
      <c r="D52" s="34">
        <v>10.5</v>
      </c>
      <c r="E52" s="34">
        <v>5</v>
      </c>
      <c r="F52" s="40">
        <f t="shared" si="5"/>
        <v>15.5</v>
      </c>
      <c r="G52" s="37"/>
      <c r="H52" s="41" t="str">
        <f t="shared" si="4"/>
        <v/>
      </c>
      <c r="I52" s="35">
        <f t="shared" si="7"/>
        <v>15.5</v>
      </c>
    </row>
    <row r="53" spans="1:9" ht="21.95" customHeight="1">
      <c r="A53" s="33">
        <f t="shared" si="6"/>
        <v>18</v>
      </c>
      <c r="B53" s="55" t="s">
        <v>149</v>
      </c>
      <c r="C53" s="55" t="s">
        <v>150</v>
      </c>
      <c r="D53" s="34">
        <v>13</v>
      </c>
      <c r="E53" s="34">
        <v>3</v>
      </c>
      <c r="F53" s="40">
        <f t="shared" si="5"/>
        <v>16</v>
      </c>
      <c r="G53" s="37"/>
      <c r="H53" s="41" t="str">
        <f t="shared" si="4"/>
        <v/>
      </c>
      <c r="I53" s="35">
        <f t="shared" si="7"/>
        <v>16</v>
      </c>
    </row>
    <row r="54" spans="1:9" ht="21.95" customHeight="1">
      <c r="A54" s="33">
        <f t="shared" si="6"/>
        <v>19</v>
      </c>
      <c r="B54" s="55" t="s">
        <v>151</v>
      </c>
      <c r="C54" s="55" t="s">
        <v>9</v>
      </c>
      <c r="D54" s="34">
        <v>10</v>
      </c>
      <c r="E54" s="34">
        <v>1</v>
      </c>
      <c r="F54" s="40">
        <f t="shared" si="5"/>
        <v>11</v>
      </c>
      <c r="G54" s="37"/>
      <c r="H54" s="41" t="str">
        <f t="shared" si="4"/>
        <v/>
      </c>
      <c r="I54" s="35">
        <f t="shared" si="7"/>
        <v>11</v>
      </c>
    </row>
    <row r="55" spans="1:9" ht="21.95" customHeight="1">
      <c r="A55" s="33">
        <f t="shared" si="6"/>
        <v>20</v>
      </c>
      <c r="B55" s="55" t="s">
        <v>152</v>
      </c>
      <c r="C55" s="55" t="s">
        <v>153</v>
      </c>
      <c r="D55" s="34">
        <v>16.5</v>
      </c>
      <c r="E55" s="34">
        <v>2.5</v>
      </c>
      <c r="F55" s="40">
        <f t="shared" si="5"/>
        <v>19</v>
      </c>
      <c r="G55" s="37"/>
      <c r="H55" s="41" t="str">
        <f t="shared" si="4"/>
        <v/>
      </c>
      <c r="I55" s="35">
        <f t="shared" si="7"/>
        <v>19</v>
      </c>
    </row>
    <row r="56" spans="1:9" ht="21.95" customHeight="1">
      <c r="A56" s="33">
        <f t="shared" si="6"/>
        <v>21</v>
      </c>
      <c r="B56" s="55" t="s">
        <v>154</v>
      </c>
      <c r="C56" s="55" t="s">
        <v>155</v>
      </c>
      <c r="D56" s="34">
        <v>10</v>
      </c>
      <c r="E56" s="34">
        <v>11</v>
      </c>
      <c r="F56" s="40">
        <f t="shared" si="5"/>
        <v>21</v>
      </c>
      <c r="G56" s="37"/>
      <c r="H56" s="41" t="str">
        <f t="shared" si="4"/>
        <v/>
      </c>
      <c r="I56" s="35">
        <f t="shared" si="7"/>
        <v>21</v>
      </c>
    </row>
    <row r="57" spans="1:9" ht="21.95" customHeight="1">
      <c r="A57" s="33">
        <f t="shared" si="6"/>
        <v>22</v>
      </c>
      <c r="B57" s="55" t="s">
        <v>156</v>
      </c>
      <c r="C57" s="55" t="s">
        <v>157</v>
      </c>
      <c r="D57" s="34">
        <v>10</v>
      </c>
      <c r="E57" s="34">
        <v>8.5</v>
      </c>
      <c r="F57" s="40">
        <f t="shared" si="5"/>
        <v>18.5</v>
      </c>
      <c r="G57" s="37"/>
      <c r="H57" s="41" t="str">
        <f t="shared" si="4"/>
        <v/>
      </c>
      <c r="I57" s="35">
        <f t="shared" si="7"/>
        <v>18.5</v>
      </c>
    </row>
    <row r="58" spans="1:9" ht="21.95" customHeight="1">
      <c r="A58" s="33">
        <f t="shared" si="6"/>
        <v>23</v>
      </c>
      <c r="B58" s="55" t="s">
        <v>158</v>
      </c>
      <c r="C58" s="55" t="s">
        <v>159</v>
      </c>
      <c r="D58" s="34">
        <v>10</v>
      </c>
      <c r="E58" s="34">
        <v>6.5</v>
      </c>
      <c r="F58" s="40">
        <f t="shared" si="5"/>
        <v>16.5</v>
      </c>
      <c r="G58" s="37"/>
      <c r="H58" s="41" t="str">
        <f t="shared" si="4"/>
        <v/>
      </c>
      <c r="I58" s="35">
        <f t="shared" si="7"/>
        <v>16.5</v>
      </c>
    </row>
    <row r="59" spans="1:9" ht="21.95" customHeight="1">
      <c r="A59" s="33">
        <f t="shared" si="6"/>
        <v>24</v>
      </c>
      <c r="B59" s="55" t="s">
        <v>160</v>
      </c>
      <c r="C59" s="55" t="s">
        <v>161</v>
      </c>
      <c r="D59" s="34">
        <v>10</v>
      </c>
      <c r="E59" s="34">
        <v>1</v>
      </c>
      <c r="F59" s="40">
        <f t="shared" si="5"/>
        <v>11</v>
      </c>
      <c r="G59" s="37"/>
      <c r="H59" s="41" t="str">
        <f t="shared" si="4"/>
        <v/>
      </c>
      <c r="I59" s="35">
        <f t="shared" si="7"/>
        <v>11</v>
      </c>
    </row>
    <row r="60" spans="1:9" ht="21.95" customHeight="1">
      <c r="A60" s="33">
        <f t="shared" si="6"/>
        <v>25</v>
      </c>
      <c r="B60" s="55" t="s">
        <v>162</v>
      </c>
      <c r="C60" s="55" t="s">
        <v>163</v>
      </c>
      <c r="D60" s="34">
        <v>15.5</v>
      </c>
      <c r="E60" s="34">
        <v>8.5</v>
      </c>
      <c r="F60" s="40">
        <f t="shared" si="5"/>
        <v>24</v>
      </c>
      <c r="G60" s="37"/>
      <c r="H60" s="41" t="str">
        <f t="shared" si="4"/>
        <v/>
      </c>
      <c r="I60" s="35">
        <f t="shared" si="7"/>
        <v>24</v>
      </c>
    </row>
    <row r="61" spans="1:9" ht="21.95" customHeight="1">
      <c r="A61" s="33">
        <f t="shared" si="6"/>
        <v>26</v>
      </c>
      <c r="B61" s="55" t="s">
        <v>164</v>
      </c>
      <c r="C61" s="55" t="s">
        <v>165</v>
      </c>
      <c r="D61" s="34">
        <v>15.5</v>
      </c>
      <c r="E61" s="34">
        <v>4</v>
      </c>
      <c r="F61" s="40">
        <f t="shared" si="5"/>
        <v>19.5</v>
      </c>
      <c r="G61" s="38"/>
      <c r="H61" s="41" t="str">
        <f t="shared" si="4"/>
        <v/>
      </c>
      <c r="I61" s="35">
        <f t="shared" si="7"/>
        <v>19.5</v>
      </c>
    </row>
    <row r="62" spans="1:9" ht="21.95" customHeight="1">
      <c r="A62" s="33">
        <f t="shared" si="6"/>
        <v>27</v>
      </c>
      <c r="B62" s="55" t="s">
        <v>166</v>
      </c>
      <c r="C62" s="55" t="s">
        <v>167</v>
      </c>
      <c r="D62" s="34">
        <v>10</v>
      </c>
      <c r="E62" s="34">
        <v>2.5</v>
      </c>
      <c r="F62" s="40">
        <f t="shared" si="5"/>
        <v>12.5</v>
      </c>
      <c r="G62" s="38"/>
      <c r="H62" s="41" t="str">
        <f t="shared" si="4"/>
        <v/>
      </c>
      <c r="I62" s="35">
        <f t="shared" si="7"/>
        <v>12.5</v>
      </c>
    </row>
    <row r="63" spans="1:9" ht="21.95" customHeight="1">
      <c r="A63" s="33">
        <f t="shared" si="6"/>
        <v>28</v>
      </c>
      <c r="B63" s="56" t="s">
        <v>168</v>
      </c>
      <c r="C63" s="56" t="s">
        <v>169</v>
      </c>
      <c r="D63" s="34">
        <v>10</v>
      </c>
      <c r="E63" s="34">
        <v>1.5</v>
      </c>
      <c r="F63" s="40">
        <f t="shared" si="5"/>
        <v>11.5</v>
      </c>
      <c r="G63" s="38"/>
      <c r="H63" s="41" t="str">
        <f t="shared" si="4"/>
        <v/>
      </c>
      <c r="I63" s="35">
        <f t="shared" si="7"/>
        <v>11.5</v>
      </c>
    </row>
    <row r="64" spans="1:9" ht="21.95" customHeight="1">
      <c r="A64" s="33">
        <f t="shared" si="6"/>
        <v>29</v>
      </c>
      <c r="B64" s="56" t="s">
        <v>170</v>
      </c>
      <c r="C64" s="56" t="s">
        <v>171</v>
      </c>
      <c r="D64" s="34">
        <v>14.5</v>
      </c>
      <c r="E64" s="34">
        <v>12.5</v>
      </c>
      <c r="F64" s="40">
        <f t="shared" si="5"/>
        <v>27</v>
      </c>
      <c r="G64" s="38"/>
      <c r="H64" s="41" t="str">
        <f t="shared" si="4"/>
        <v/>
      </c>
      <c r="I64" s="35">
        <f t="shared" si="7"/>
        <v>27</v>
      </c>
    </row>
    <row r="65" spans="1:9" ht="21.95" customHeight="1">
      <c r="A65" s="33">
        <f t="shared" si="6"/>
        <v>30</v>
      </c>
      <c r="B65" s="55" t="s">
        <v>172</v>
      </c>
      <c r="C65" s="55" t="s">
        <v>173</v>
      </c>
      <c r="D65" s="34">
        <v>12</v>
      </c>
      <c r="E65" s="34">
        <v>12.5</v>
      </c>
      <c r="F65" s="40">
        <f t="shared" si="5"/>
        <v>24.5</v>
      </c>
      <c r="G65" s="38"/>
      <c r="H65" s="41" t="str">
        <f t="shared" si="4"/>
        <v/>
      </c>
      <c r="I65" s="35">
        <f t="shared" si="7"/>
        <v>24.5</v>
      </c>
    </row>
    <row r="66" spans="1:9" ht="21.95" customHeight="1">
      <c r="A66" s="33">
        <f t="shared" si="6"/>
        <v>31</v>
      </c>
      <c r="B66" s="55" t="s">
        <v>174</v>
      </c>
      <c r="C66" s="55" t="s">
        <v>175</v>
      </c>
      <c r="D66" s="34">
        <v>16.5</v>
      </c>
      <c r="E66" s="34">
        <v>14.5</v>
      </c>
      <c r="F66" s="40">
        <f t="shared" si="5"/>
        <v>31</v>
      </c>
      <c r="G66" s="38"/>
      <c r="H66" s="41" t="str">
        <f t="shared" si="4"/>
        <v/>
      </c>
      <c r="I66" s="35">
        <f t="shared" si="7"/>
        <v>31</v>
      </c>
    </row>
    <row r="67" spans="1:9" s="61" customFormat="1" ht="21.95" customHeight="1">
      <c r="A67" s="45" t="s">
        <v>0</v>
      </c>
      <c r="B67" s="9" t="s">
        <v>1</v>
      </c>
      <c r="C67" s="9" t="s">
        <v>2</v>
      </c>
      <c r="D67" s="46" t="s">
        <v>24</v>
      </c>
      <c r="E67" s="46" t="s">
        <v>3</v>
      </c>
      <c r="F67" s="47" t="s">
        <v>4</v>
      </c>
      <c r="G67" s="48" t="s">
        <v>5</v>
      </c>
      <c r="H67" s="47" t="s">
        <v>6</v>
      </c>
      <c r="I67" s="47" t="s">
        <v>7</v>
      </c>
    </row>
    <row r="68" spans="1:9" ht="21.95" customHeight="1">
      <c r="A68" s="33">
        <v>1</v>
      </c>
      <c r="B68" s="55" t="s">
        <v>176</v>
      </c>
      <c r="C68" s="55" t="s">
        <v>177</v>
      </c>
      <c r="D68" s="34">
        <v>18.5</v>
      </c>
      <c r="E68" s="34">
        <v>6</v>
      </c>
      <c r="F68" s="40">
        <f>2*((E68+D68)/2)</f>
        <v>24.5</v>
      </c>
      <c r="G68" s="37"/>
      <c r="H68" s="41" t="str">
        <f t="shared" ref="H68:H98" si="8">IF(G68="","",2*(D68+G68)/2)</f>
        <v/>
      </c>
      <c r="I68" s="35">
        <f>IF(H68="",F68,IF(H68&gt;F68,H68,F68))</f>
        <v>24.5</v>
      </c>
    </row>
    <row r="69" spans="1:9" ht="21.95" customHeight="1">
      <c r="A69" s="33">
        <f>A68+1</f>
        <v>2</v>
      </c>
      <c r="B69" s="55" t="s">
        <v>178</v>
      </c>
      <c r="C69" s="55" t="s">
        <v>179</v>
      </c>
      <c r="D69" s="34">
        <v>17.5</v>
      </c>
      <c r="E69" s="34">
        <v>18.5</v>
      </c>
      <c r="F69" s="40">
        <f t="shared" ref="F69:F98" si="9">2*((E69+D69)/2)</f>
        <v>36</v>
      </c>
      <c r="G69" s="36"/>
      <c r="H69" s="41" t="str">
        <f t="shared" si="8"/>
        <v/>
      </c>
      <c r="I69" s="35">
        <f>IF(H69="",F69,IF(H69&gt;F69,H69,F69))</f>
        <v>36</v>
      </c>
    </row>
    <row r="70" spans="1:9" ht="21.95" customHeight="1">
      <c r="A70" s="33">
        <f>A69+1</f>
        <v>3</v>
      </c>
      <c r="B70" s="55" t="s">
        <v>180</v>
      </c>
      <c r="C70" s="55" t="s">
        <v>181</v>
      </c>
      <c r="D70" s="34">
        <v>12</v>
      </c>
      <c r="E70" s="34">
        <v>11</v>
      </c>
      <c r="F70" s="40">
        <f t="shared" si="9"/>
        <v>23</v>
      </c>
      <c r="G70" s="36"/>
      <c r="H70" s="41" t="str">
        <f t="shared" si="8"/>
        <v/>
      </c>
      <c r="I70" s="35">
        <f>IF(H70="",F70,IF(H70&gt;F70,H70,F70))</f>
        <v>23</v>
      </c>
    </row>
    <row r="71" spans="1:9" ht="21.95" customHeight="1">
      <c r="A71" s="33">
        <f>A70+1</f>
        <v>4</v>
      </c>
      <c r="B71" s="55" t="s">
        <v>182</v>
      </c>
      <c r="C71" s="55" t="s">
        <v>15</v>
      </c>
      <c r="D71" s="34">
        <v>16.5</v>
      </c>
      <c r="E71" s="34">
        <v>13.5</v>
      </c>
      <c r="F71" s="40">
        <f t="shared" si="9"/>
        <v>30</v>
      </c>
      <c r="G71" s="36"/>
      <c r="H71" s="41" t="str">
        <f t="shared" si="8"/>
        <v/>
      </c>
      <c r="I71" s="35">
        <f>IF(H71="",F71,IF(H71&gt;F71,H71,F71))</f>
        <v>30</v>
      </c>
    </row>
    <row r="72" spans="1:9" ht="21.95" customHeight="1">
      <c r="A72" s="33">
        <f t="shared" ref="A72:A98" si="10">A71+1</f>
        <v>5</v>
      </c>
      <c r="B72" s="55" t="s">
        <v>183</v>
      </c>
      <c r="C72" s="55" t="s">
        <v>184</v>
      </c>
      <c r="D72" s="34">
        <v>10.5</v>
      </c>
      <c r="E72" s="34">
        <v>6.5</v>
      </c>
      <c r="F72" s="40">
        <f t="shared" si="9"/>
        <v>17</v>
      </c>
      <c r="G72" s="36"/>
      <c r="H72" s="41" t="str">
        <f t="shared" si="8"/>
        <v/>
      </c>
      <c r="I72" s="35">
        <f t="shared" ref="I72:I98" si="11">IF(H72="",F72,IF(H72&gt;F72,H72,F72))</f>
        <v>17</v>
      </c>
    </row>
    <row r="73" spans="1:9" ht="21.95" customHeight="1">
      <c r="A73" s="33">
        <f t="shared" si="10"/>
        <v>6</v>
      </c>
      <c r="B73" s="55" t="s">
        <v>185</v>
      </c>
      <c r="C73" s="55" t="s">
        <v>186</v>
      </c>
      <c r="D73" s="34"/>
      <c r="E73" s="34"/>
      <c r="F73" s="40">
        <f t="shared" si="9"/>
        <v>0</v>
      </c>
      <c r="G73" s="36"/>
      <c r="H73" s="41" t="str">
        <f t="shared" si="8"/>
        <v/>
      </c>
      <c r="I73" s="35">
        <f t="shared" si="11"/>
        <v>0</v>
      </c>
    </row>
    <row r="74" spans="1:9" ht="21.95" customHeight="1">
      <c r="A74" s="33">
        <f t="shared" si="10"/>
        <v>7</v>
      </c>
      <c r="B74" s="55" t="s">
        <v>13</v>
      </c>
      <c r="C74" s="55" t="s">
        <v>12</v>
      </c>
      <c r="D74" s="34">
        <v>12.5</v>
      </c>
      <c r="E74" s="34">
        <v>13.5</v>
      </c>
      <c r="F74" s="40">
        <f t="shared" si="9"/>
        <v>26</v>
      </c>
      <c r="G74" s="36"/>
      <c r="H74" s="41" t="str">
        <f t="shared" si="8"/>
        <v/>
      </c>
      <c r="I74" s="35">
        <f t="shared" si="11"/>
        <v>26</v>
      </c>
    </row>
    <row r="75" spans="1:9" ht="21.95" customHeight="1">
      <c r="A75" s="33">
        <f t="shared" si="10"/>
        <v>8</v>
      </c>
      <c r="B75" s="55" t="s">
        <v>187</v>
      </c>
      <c r="C75" s="55" t="s">
        <v>188</v>
      </c>
      <c r="D75" s="34">
        <v>15.5</v>
      </c>
      <c r="E75" s="34">
        <v>16</v>
      </c>
      <c r="F75" s="39">
        <f t="shared" si="9"/>
        <v>31.5</v>
      </c>
      <c r="G75" s="52"/>
      <c r="H75" s="50" t="str">
        <f t="shared" si="8"/>
        <v/>
      </c>
      <c r="I75" s="35">
        <f t="shared" si="11"/>
        <v>31.5</v>
      </c>
    </row>
    <row r="76" spans="1:9" ht="21.95" customHeight="1">
      <c r="A76" s="33">
        <f t="shared" si="10"/>
        <v>9</v>
      </c>
      <c r="B76" s="55" t="s">
        <v>189</v>
      </c>
      <c r="C76" s="55" t="s">
        <v>190</v>
      </c>
      <c r="D76" s="34">
        <v>13.5</v>
      </c>
      <c r="E76" s="34">
        <v>8.5</v>
      </c>
      <c r="F76" s="40">
        <f t="shared" si="9"/>
        <v>22</v>
      </c>
      <c r="G76" s="36"/>
      <c r="H76" s="41" t="str">
        <f t="shared" si="8"/>
        <v/>
      </c>
      <c r="I76" s="35">
        <f t="shared" si="11"/>
        <v>22</v>
      </c>
    </row>
    <row r="77" spans="1:9" ht="21.95" customHeight="1">
      <c r="A77" s="33">
        <f t="shared" si="10"/>
        <v>10</v>
      </c>
      <c r="B77" s="55" t="s">
        <v>191</v>
      </c>
      <c r="C77" s="55" t="s">
        <v>192</v>
      </c>
      <c r="D77" s="34">
        <v>10.5</v>
      </c>
      <c r="E77" s="34">
        <v>7</v>
      </c>
      <c r="F77" s="40">
        <f t="shared" si="9"/>
        <v>17.5</v>
      </c>
      <c r="G77" s="37"/>
      <c r="H77" s="41" t="str">
        <f t="shared" si="8"/>
        <v/>
      </c>
      <c r="I77" s="35">
        <f t="shared" si="11"/>
        <v>17.5</v>
      </c>
    </row>
    <row r="78" spans="1:9" ht="21.95" customHeight="1">
      <c r="A78" s="33">
        <f t="shared" si="10"/>
        <v>11</v>
      </c>
      <c r="B78" s="55" t="s">
        <v>193</v>
      </c>
      <c r="C78" s="55" t="s">
        <v>194</v>
      </c>
      <c r="D78" s="34"/>
      <c r="E78" s="34"/>
      <c r="F78" s="40">
        <f t="shared" si="9"/>
        <v>0</v>
      </c>
      <c r="G78" s="37"/>
      <c r="H78" s="41" t="str">
        <f t="shared" si="8"/>
        <v/>
      </c>
      <c r="I78" s="35">
        <f t="shared" si="11"/>
        <v>0</v>
      </c>
    </row>
    <row r="79" spans="1:9" ht="21.95" customHeight="1">
      <c r="A79" s="33">
        <f t="shared" si="10"/>
        <v>12</v>
      </c>
      <c r="B79" s="55" t="s">
        <v>195</v>
      </c>
      <c r="C79" s="55" t="s">
        <v>196</v>
      </c>
      <c r="D79" s="34">
        <v>10.5</v>
      </c>
      <c r="E79" s="34">
        <v>8</v>
      </c>
      <c r="F79" s="40">
        <f t="shared" si="9"/>
        <v>18.5</v>
      </c>
      <c r="G79" s="37"/>
      <c r="H79" s="41" t="str">
        <f t="shared" si="8"/>
        <v/>
      </c>
      <c r="I79" s="35">
        <f t="shared" si="11"/>
        <v>18.5</v>
      </c>
    </row>
    <row r="80" spans="1:9" ht="21.95" customHeight="1">
      <c r="A80" s="33">
        <f t="shared" si="10"/>
        <v>13</v>
      </c>
      <c r="B80" s="55" t="s">
        <v>197</v>
      </c>
      <c r="C80" s="55" t="s">
        <v>198</v>
      </c>
      <c r="D80" s="34">
        <v>13</v>
      </c>
      <c r="E80" s="34">
        <v>12.5</v>
      </c>
      <c r="F80" s="40">
        <f t="shared" si="9"/>
        <v>25.5</v>
      </c>
      <c r="G80" s="37"/>
      <c r="H80" s="41" t="str">
        <f t="shared" si="8"/>
        <v/>
      </c>
      <c r="I80" s="35">
        <f t="shared" si="11"/>
        <v>25.5</v>
      </c>
    </row>
    <row r="81" spans="1:9" ht="21.95" customHeight="1">
      <c r="A81" s="33">
        <f t="shared" si="10"/>
        <v>14</v>
      </c>
      <c r="B81" s="55" t="s">
        <v>199</v>
      </c>
      <c r="C81" s="55" t="s">
        <v>200</v>
      </c>
      <c r="D81" s="34">
        <v>10.5</v>
      </c>
      <c r="E81" s="34">
        <v>4</v>
      </c>
      <c r="F81" s="40">
        <f t="shared" si="9"/>
        <v>14.5</v>
      </c>
      <c r="G81" s="37"/>
      <c r="H81" s="41" t="str">
        <f t="shared" si="8"/>
        <v/>
      </c>
      <c r="I81" s="35">
        <f t="shared" si="11"/>
        <v>14.5</v>
      </c>
    </row>
    <row r="82" spans="1:9" ht="21.95" customHeight="1">
      <c r="A82" s="33">
        <f t="shared" si="10"/>
        <v>15</v>
      </c>
      <c r="B82" s="55" t="s">
        <v>201</v>
      </c>
      <c r="C82" s="55" t="s">
        <v>202</v>
      </c>
      <c r="D82" s="34">
        <v>12</v>
      </c>
      <c r="E82" s="34">
        <v>13</v>
      </c>
      <c r="F82" s="40">
        <f t="shared" si="9"/>
        <v>25</v>
      </c>
      <c r="G82" s="37"/>
      <c r="H82" s="41" t="str">
        <f t="shared" si="8"/>
        <v/>
      </c>
      <c r="I82" s="35">
        <f t="shared" si="11"/>
        <v>25</v>
      </c>
    </row>
    <row r="83" spans="1:9" ht="21.95" customHeight="1">
      <c r="A83" s="33">
        <f t="shared" si="10"/>
        <v>16</v>
      </c>
      <c r="B83" s="55" t="s">
        <v>203</v>
      </c>
      <c r="C83" s="55" t="s">
        <v>204</v>
      </c>
      <c r="D83" s="34">
        <v>14</v>
      </c>
      <c r="E83" s="34">
        <v>6.5</v>
      </c>
      <c r="F83" s="40">
        <f t="shared" si="9"/>
        <v>20.5</v>
      </c>
      <c r="G83" s="37"/>
      <c r="H83" s="41" t="str">
        <f t="shared" si="8"/>
        <v/>
      </c>
      <c r="I83" s="35">
        <f t="shared" si="11"/>
        <v>20.5</v>
      </c>
    </row>
    <row r="84" spans="1:9" ht="21.95" customHeight="1">
      <c r="A84" s="33">
        <f t="shared" si="10"/>
        <v>17</v>
      </c>
      <c r="B84" s="55" t="s">
        <v>205</v>
      </c>
      <c r="C84" s="55" t="s">
        <v>99</v>
      </c>
      <c r="D84" s="34">
        <v>10</v>
      </c>
      <c r="E84" s="34">
        <v>11</v>
      </c>
      <c r="F84" s="40">
        <f t="shared" si="9"/>
        <v>21</v>
      </c>
      <c r="G84" s="37"/>
      <c r="H84" s="41" t="str">
        <f t="shared" si="8"/>
        <v/>
      </c>
      <c r="I84" s="35">
        <f t="shared" si="11"/>
        <v>21</v>
      </c>
    </row>
    <row r="85" spans="1:9" ht="21.95" customHeight="1">
      <c r="A85" s="33">
        <f t="shared" si="10"/>
        <v>18</v>
      </c>
      <c r="B85" s="55" t="s">
        <v>206</v>
      </c>
      <c r="C85" s="55" t="s">
        <v>207</v>
      </c>
      <c r="D85" s="34">
        <v>16</v>
      </c>
      <c r="E85" s="34">
        <v>6</v>
      </c>
      <c r="F85" s="40">
        <f t="shared" si="9"/>
        <v>22</v>
      </c>
      <c r="G85" s="37"/>
      <c r="H85" s="41" t="str">
        <f t="shared" si="8"/>
        <v/>
      </c>
      <c r="I85" s="35">
        <f t="shared" si="11"/>
        <v>22</v>
      </c>
    </row>
    <row r="86" spans="1:9" ht="21.95" customHeight="1">
      <c r="A86" s="33">
        <f t="shared" si="10"/>
        <v>19</v>
      </c>
      <c r="B86" s="55" t="s">
        <v>208</v>
      </c>
      <c r="C86" s="55" t="s">
        <v>200</v>
      </c>
      <c r="D86" s="34">
        <v>16</v>
      </c>
      <c r="E86" s="34">
        <v>9</v>
      </c>
      <c r="F86" s="40">
        <f t="shared" si="9"/>
        <v>25</v>
      </c>
      <c r="G86" s="37"/>
      <c r="H86" s="41" t="str">
        <f t="shared" si="8"/>
        <v/>
      </c>
      <c r="I86" s="35">
        <f t="shared" si="11"/>
        <v>25</v>
      </c>
    </row>
    <row r="87" spans="1:9" ht="21.95" customHeight="1">
      <c r="A87" s="33">
        <f t="shared" si="10"/>
        <v>20</v>
      </c>
      <c r="B87" s="58" t="s">
        <v>22</v>
      </c>
      <c r="C87" s="58" t="s">
        <v>209</v>
      </c>
      <c r="D87" s="34">
        <v>13</v>
      </c>
      <c r="E87" s="34">
        <v>10.5</v>
      </c>
      <c r="F87" s="40">
        <f t="shared" si="9"/>
        <v>23.5</v>
      </c>
      <c r="G87" s="37"/>
      <c r="H87" s="41" t="str">
        <f t="shared" si="8"/>
        <v/>
      </c>
      <c r="I87" s="35">
        <f t="shared" si="11"/>
        <v>23.5</v>
      </c>
    </row>
    <row r="88" spans="1:9" ht="21.95" customHeight="1">
      <c r="A88" s="33">
        <f t="shared" si="10"/>
        <v>21</v>
      </c>
      <c r="B88" s="59" t="s">
        <v>16</v>
      </c>
      <c r="C88" s="59" t="s">
        <v>210</v>
      </c>
      <c r="D88" s="34">
        <v>10</v>
      </c>
      <c r="E88" s="34">
        <v>2.5</v>
      </c>
      <c r="F88" s="40">
        <f t="shared" si="9"/>
        <v>12.5</v>
      </c>
      <c r="G88" s="37"/>
      <c r="H88" s="41" t="str">
        <f t="shared" si="8"/>
        <v/>
      </c>
      <c r="I88" s="35">
        <f t="shared" si="11"/>
        <v>12.5</v>
      </c>
    </row>
    <row r="89" spans="1:9" ht="21.95" customHeight="1">
      <c r="A89" s="33">
        <f t="shared" si="10"/>
        <v>22</v>
      </c>
      <c r="B89" s="59" t="s">
        <v>20</v>
      </c>
      <c r="C89" s="59" t="s">
        <v>21</v>
      </c>
      <c r="D89" s="34"/>
      <c r="E89" s="34"/>
      <c r="F89" s="40">
        <f t="shared" si="9"/>
        <v>0</v>
      </c>
      <c r="G89" s="37"/>
      <c r="H89" s="41" t="str">
        <f t="shared" si="8"/>
        <v/>
      </c>
      <c r="I89" s="35">
        <f t="shared" si="11"/>
        <v>0</v>
      </c>
    </row>
    <row r="90" spans="1:9" ht="21.95" customHeight="1">
      <c r="A90" s="33">
        <f t="shared" si="10"/>
        <v>23</v>
      </c>
      <c r="B90" s="59" t="s">
        <v>14</v>
      </c>
      <c r="C90" s="59" t="s">
        <v>211</v>
      </c>
      <c r="D90" s="70"/>
      <c r="E90" s="70"/>
      <c r="F90" s="71">
        <f t="shared" si="9"/>
        <v>0</v>
      </c>
      <c r="G90" s="72"/>
      <c r="H90" s="73" t="str">
        <f t="shared" si="8"/>
        <v/>
      </c>
      <c r="I90" s="70">
        <v>31.5</v>
      </c>
    </row>
    <row r="91" spans="1:9" ht="21.95" customHeight="1">
      <c r="A91" s="33">
        <f t="shared" si="10"/>
        <v>24</v>
      </c>
      <c r="B91" s="57" t="s">
        <v>212</v>
      </c>
      <c r="C91" s="57" t="s">
        <v>213</v>
      </c>
      <c r="D91" s="34">
        <v>12</v>
      </c>
      <c r="E91" s="34">
        <v>6.5</v>
      </c>
      <c r="F91" s="40">
        <f t="shared" si="9"/>
        <v>18.5</v>
      </c>
      <c r="G91" s="37"/>
      <c r="H91" s="41" t="str">
        <f t="shared" si="8"/>
        <v/>
      </c>
      <c r="I91" s="35">
        <f t="shared" si="11"/>
        <v>18.5</v>
      </c>
    </row>
    <row r="92" spans="1:9" ht="21.95" customHeight="1">
      <c r="A92" s="33">
        <f t="shared" si="10"/>
        <v>25</v>
      </c>
      <c r="B92" s="57" t="s">
        <v>214</v>
      </c>
      <c r="C92" s="57" t="s">
        <v>215</v>
      </c>
      <c r="D92" s="34">
        <v>14</v>
      </c>
      <c r="E92" s="34">
        <v>4.5</v>
      </c>
      <c r="F92" s="40">
        <f t="shared" si="9"/>
        <v>18.5</v>
      </c>
      <c r="G92" s="37"/>
      <c r="H92" s="41" t="str">
        <f t="shared" si="8"/>
        <v/>
      </c>
      <c r="I92" s="35">
        <f t="shared" si="11"/>
        <v>18.5</v>
      </c>
    </row>
    <row r="93" spans="1:9" ht="21.95" customHeight="1">
      <c r="A93" s="33">
        <f t="shared" si="10"/>
        <v>26</v>
      </c>
      <c r="B93" s="59" t="s">
        <v>18</v>
      </c>
      <c r="C93" s="59" t="s">
        <v>19</v>
      </c>
      <c r="D93" s="70"/>
      <c r="E93" s="70"/>
      <c r="F93" s="71">
        <f t="shared" si="9"/>
        <v>0</v>
      </c>
      <c r="G93" s="72"/>
      <c r="H93" s="73" t="str">
        <f t="shared" si="8"/>
        <v/>
      </c>
      <c r="I93" s="70">
        <v>21</v>
      </c>
    </row>
    <row r="94" spans="1:9" ht="21.95" customHeight="1">
      <c r="A94" s="33">
        <f t="shared" si="10"/>
        <v>27</v>
      </c>
      <c r="B94" s="59" t="s">
        <v>225</v>
      </c>
      <c r="C94" s="59" t="s">
        <v>216</v>
      </c>
      <c r="D94" s="34">
        <v>10.5</v>
      </c>
      <c r="E94" s="34">
        <v>3.5</v>
      </c>
      <c r="F94" s="40">
        <f t="shared" si="9"/>
        <v>14</v>
      </c>
      <c r="G94" s="38"/>
      <c r="H94" s="41" t="str">
        <f t="shared" si="8"/>
        <v/>
      </c>
      <c r="I94" s="35">
        <f t="shared" si="11"/>
        <v>14</v>
      </c>
    </row>
    <row r="95" spans="1:9" ht="21.95" customHeight="1">
      <c r="A95" s="33">
        <f t="shared" si="10"/>
        <v>28</v>
      </c>
      <c r="B95" s="59" t="s">
        <v>217</v>
      </c>
      <c r="C95" s="59" t="s">
        <v>218</v>
      </c>
      <c r="D95" s="34">
        <v>10.5</v>
      </c>
      <c r="E95" s="34">
        <v>3.5</v>
      </c>
      <c r="F95" s="40">
        <f t="shared" si="9"/>
        <v>14</v>
      </c>
      <c r="G95" s="38"/>
      <c r="H95" s="41" t="str">
        <f t="shared" si="8"/>
        <v/>
      </c>
      <c r="I95" s="35">
        <f t="shared" si="11"/>
        <v>14</v>
      </c>
    </row>
    <row r="96" spans="1:9" ht="21.95" customHeight="1">
      <c r="A96" s="33">
        <f t="shared" si="10"/>
        <v>29</v>
      </c>
      <c r="B96" s="60" t="s">
        <v>219</v>
      </c>
      <c r="C96" s="60" t="s">
        <v>220</v>
      </c>
      <c r="D96" s="34">
        <v>16</v>
      </c>
      <c r="E96" s="34">
        <v>15</v>
      </c>
      <c r="F96" s="40">
        <f t="shared" si="9"/>
        <v>31</v>
      </c>
      <c r="G96" s="38"/>
      <c r="H96" s="41" t="str">
        <f t="shared" si="8"/>
        <v/>
      </c>
      <c r="I96" s="35">
        <f t="shared" si="11"/>
        <v>31</v>
      </c>
    </row>
    <row r="97" spans="1:9" ht="21.95" customHeight="1">
      <c r="A97" s="33">
        <f t="shared" si="10"/>
        <v>30</v>
      </c>
      <c r="B97" s="60" t="s">
        <v>221</v>
      </c>
      <c r="C97" s="60" t="s">
        <v>222</v>
      </c>
      <c r="D97" s="34">
        <v>15.5</v>
      </c>
      <c r="E97" s="34">
        <v>12</v>
      </c>
      <c r="F97" s="40">
        <f t="shared" si="9"/>
        <v>27.5</v>
      </c>
      <c r="G97" s="38"/>
      <c r="H97" s="41" t="str">
        <f t="shared" si="8"/>
        <v/>
      </c>
      <c r="I97" s="35">
        <f t="shared" si="11"/>
        <v>27.5</v>
      </c>
    </row>
    <row r="98" spans="1:9" ht="21.95" customHeight="1">
      <c r="A98" s="33">
        <f t="shared" si="10"/>
        <v>31</v>
      </c>
      <c r="B98" s="55" t="s">
        <v>223</v>
      </c>
      <c r="C98" s="55" t="s">
        <v>11</v>
      </c>
      <c r="D98" s="34">
        <v>12</v>
      </c>
      <c r="E98" s="34">
        <v>5.5</v>
      </c>
      <c r="F98" s="40">
        <f t="shared" si="9"/>
        <v>17.5</v>
      </c>
      <c r="G98" s="38"/>
      <c r="H98" s="41" t="str">
        <f t="shared" si="8"/>
        <v/>
      </c>
      <c r="I98" s="35">
        <f t="shared" si="11"/>
        <v>17.5</v>
      </c>
    </row>
  </sheetData>
  <sortState ref="B79:C113">
    <sortCondition ref="B79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85" orientation="portrait" r:id="rId1"/>
  <headerFooter alignWithMargins="0">
    <oddHeader>&amp;L&amp;"Comic Sans MS,Gras"&amp;12السنة الثالثة محاسبة ومراجعة2019/2018&amp;C&amp;"Comic Sans MS,Gras"&amp;12محضر العلامات لمقياس: محاسبة مالية معمقة 1 الفوج&amp;P  &amp;R&amp;"Comic Sans MS,Gras"&amp;12  كلية العلوم الاقتصادية و علوم التسيير قسم العلوم المالية-نظام LMD-</oddHeader>
    <oddFooter>&amp;C&amp;"Comic Sans MS,Gras"&amp;12   الامضاء:&amp;R&amp;"Mudir MT,Gras"&amp;12 ا&amp;"Comic Sans MS,Gras"لأستاذ(ة):</oddFooter>
  </headerFooter>
  <rowBreaks count="2" manualBreakCount="2">
    <brk id="34" max="8" man="1"/>
    <brk id="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rightToLeft="1" view="pageBreakPreview" topLeftCell="A79" zoomScaleSheetLayoutView="100" workbookViewId="0">
      <selection activeCell="L95" sqref="L95"/>
    </sheetView>
  </sheetViews>
  <sheetFormatPr baseColWidth="10" defaultRowHeight="21.95" customHeight="1"/>
  <cols>
    <col min="1" max="1" width="5.7109375" style="42" customWidth="1"/>
    <col min="2" max="2" width="16.7109375" style="43" customWidth="1"/>
    <col min="3" max="3" width="24" style="44" customWidth="1"/>
    <col min="4" max="4" width="10.7109375" style="43" customWidth="1"/>
    <col min="5" max="6" width="10.7109375" style="42" customWidth="1"/>
    <col min="7" max="8" width="10.7109375" style="43" customWidth="1"/>
    <col min="9" max="9" width="12.85546875" style="42" customWidth="1"/>
    <col min="10" max="256" width="11.5703125" style="2"/>
    <col min="257" max="257" width="3.85546875" style="2" bestFit="1" customWidth="1"/>
    <col min="258" max="258" width="14.7109375" style="2" customWidth="1"/>
    <col min="259" max="259" width="20" style="2" customWidth="1"/>
    <col min="260" max="264" width="7.5703125" style="2" customWidth="1"/>
    <col min="265" max="265" width="10.140625" style="2" customWidth="1"/>
    <col min="266" max="512" width="11.5703125" style="2"/>
    <col min="513" max="513" width="3.85546875" style="2" bestFit="1" customWidth="1"/>
    <col min="514" max="514" width="14.7109375" style="2" customWidth="1"/>
    <col min="515" max="515" width="20" style="2" customWidth="1"/>
    <col min="516" max="520" width="7.5703125" style="2" customWidth="1"/>
    <col min="521" max="521" width="10.140625" style="2" customWidth="1"/>
    <col min="522" max="768" width="11.5703125" style="2"/>
    <col min="769" max="769" width="3.85546875" style="2" bestFit="1" customWidth="1"/>
    <col min="770" max="770" width="14.7109375" style="2" customWidth="1"/>
    <col min="771" max="771" width="20" style="2" customWidth="1"/>
    <col min="772" max="776" width="7.5703125" style="2" customWidth="1"/>
    <col min="777" max="777" width="10.140625" style="2" customWidth="1"/>
    <col min="778" max="1024" width="11.5703125" style="2"/>
    <col min="1025" max="1025" width="3.85546875" style="2" bestFit="1" customWidth="1"/>
    <col min="1026" max="1026" width="14.7109375" style="2" customWidth="1"/>
    <col min="1027" max="1027" width="20" style="2" customWidth="1"/>
    <col min="1028" max="1032" width="7.5703125" style="2" customWidth="1"/>
    <col min="1033" max="1033" width="10.140625" style="2" customWidth="1"/>
    <col min="1034" max="1280" width="11.5703125" style="2"/>
    <col min="1281" max="1281" width="3.85546875" style="2" bestFit="1" customWidth="1"/>
    <col min="1282" max="1282" width="14.7109375" style="2" customWidth="1"/>
    <col min="1283" max="1283" width="20" style="2" customWidth="1"/>
    <col min="1284" max="1288" width="7.5703125" style="2" customWidth="1"/>
    <col min="1289" max="1289" width="10.140625" style="2" customWidth="1"/>
    <col min="1290" max="1536" width="11.5703125" style="2"/>
    <col min="1537" max="1537" width="3.85546875" style="2" bestFit="1" customWidth="1"/>
    <col min="1538" max="1538" width="14.7109375" style="2" customWidth="1"/>
    <col min="1539" max="1539" width="20" style="2" customWidth="1"/>
    <col min="1540" max="1544" width="7.5703125" style="2" customWidth="1"/>
    <col min="1545" max="1545" width="10.140625" style="2" customWidth="1"/>
    <col min="1546" max="1792" width="11.5703125" style="2"/>
    <col min="1793" max="1793" width="3.85546875" style="2" bestFit="1" customWidth="1"/>
    <col min="1794" max="1794" width="14.7109375" style="2" customWidth="1"/>
    <col min="1795" max="1795" width="20" style="2" customWidth="1"/>
    <col min="1796" max="1800" width="7.5703125" style="2" customWidth="1"/>
    <col min="1801" max="1801" width="10.140625" style="2" customWidth="1"/>
    <col min="1802" max="2048" width="11.5703125" style="2"/>
    <col min="2049" max="2049" width="3.85546875" style="2" bestFit="1" customWidth="1"/>
    <col min="2050" max="2050" width="14.7109375" style="2" customWidth="1"/>
    <col min="2051" max="2051" width="20" style="2" customWidth="1"/>
    <col min="2052" max="2056" width="7.5703125" style="2" customWidth="1"/>
    <col min="2057" max="2057" width="10.140625" style="2" customWidth="1"/>
    <col min="2058" max="2304" width="11.5703125" style="2"/>
    <col min="2305" max="2305" width="3.85546875" style="2" bestFit="1" customWidth="1"/>
    <col min="2306" max="2306" width="14.7109375" style="2" customWidth="1"/>
    <col min="2307" max="2307" width="20" style="2" customWidth="1"/>
    <col min="2308" max="2312" width="7.5703125" style="2" customWidth="1"/>
    <col min="2313" max="2313" width="10.140625" style="2" customWidth="1"/>
    <col min="2314" max="2560" width="11.5703125" style="2"/>
    <col min="2561" max="2561" width="3.85546875" style="2" bestFit="1" customWidth="1"/>
    <col min="2562" max="2562" width="14.7109375" style="2" customWidth="1"/>
    <col min="2563" max="2563" width="20" style="2" customWidth="1"/>
    <col min="2564" max="2568" width="7.5703125" style="2" customWidth="1"/>
    <col min="2569" max="2569" width="10.140625" style="2" customWidth="1"/>
    <col min="2570" max="2816" width="11.5703125" style="2"/>
    <col min="2817" max="2817" width="3.85546875" style="2" bestFit="1" customWidth="1"/>
    <col min="2818" max="2818" width="14.7109375" style="2" customWidth="1"/>
    <col min="2819" max="2819" width="20" style="2" customWidth="1"/>
    <col min="2820" max="2824" width="7.5703125" style="2" customWidth="1"/>
    <col min="2825" max="2825" width="10.140625" style="2" customWidth="1"/>
    <col min="2826" max="3072" width="11.5703125" style="2"/>
    <col min="3073" max="3073" width="3.85546875" style="2" bestFit="1" customWidth="1"/>
    <col min="3074" max="3074" width="14.7109375" style="2" customWidth="1"/>
    <col min="3075" max="3075" width="20" style="2" customWidth="1"/>
    <col min="3076" max="3080" width="7.5703125" style="2" customWidth="1"/>
    <col min="3081" max="3081" width="10.140625" style="2" customWidth="1"/>
    <col min="3082" max="3328" width="11.5703125" style="2"/>
    <col min="3329" max="3329" width="3.85546875" style="2" bestFit="1" customWidth="1"/>
    <col min="3330" max="3330" width="14.7109375" style="2" customWidth="1"/>
    <col min="3331" max="3331" width="20" style="2" customWidth="1"/>
    <col min="3332" max="3336" width="7.5703125" style="2" customWidth="1"/>
    <col min="3337" max="3337" width="10.140625" style="2" customWidth="1"/>
    <col min="3338" max="3584" width="11.5703125" style="2"/>
    <col min="3585" max="3585" width="3.85546875" style="2" bestFit="1" customWidth="1"/>
    <col min="3586" max="3586" width="14.7109375" style="2" customWidth="1"/>
    <col min="3587" max="3587" width="20" style="2" customWidth="1"/>
    <col min="3588" max="3592" width="7.5703125" style="2" customWidth="1"/>
    <col min="3593" max="3593" width="10.140625" style="2" customWidth="1"/>
    <col min="3594" max="3840" width="11.5703125" style="2"/>
    <col min="3841" max="3841" width="3.85546875" style="2" bestFit="1" customWidth="1"/>
    <col min="3842" max="3842" width="14.7109375" style="2" customWidth="1"/>
    <col min="3843" max="3843" width="20" style="2" customWidth="1"/>
    <col min="3844" max="3848" width="7.5703125" style="2" customWidth="1"/>
    <col min="3849" max="3849" width="10.140625" style="2" customWidth="1"/>
    <col min="3850" max="4096" width="11.5703125" style="2"/>
    <col min="4097" max="4097" width="3.85546875" style="2" bestFit="1" customWidth="1"/>
    <col min="4098" max="4098" width="14.7109375" style="2" customWidth="1"/>
    <col min="4099" max="4099" width="20" style="2" customWidth="1"/>
    <col min="4100" max="4104" width="7.5703125" style="2" customWidth="1"/>
    <col min="4105" max="4105" width="10.140625" style="2" customWidth="1"/>
    <col min="4106" max="4352" width="11.5703125" style="2"/>
    <col min="4353" max="4353" width="3.85546875" style="2" bestFit="1" customWidth="1"/>
    <col min="4354" max="4354" width="14.7109375" style="2" customWidth="1"/>
    <col min="4355" max="4355" width="20" style="2" customWidth="1"/>
    <col min="4356" max="4360" width="7.5703125" style="2" customWidth="1"/>
    <col min="4361" max="4361" width="10.140625" style="2" customWidth="1"/>
    <col min="4362" max="4608" width="11.5703125" style="2"/>
    <col min="4609" max="4609" width="3.85546875" style="2" bestFit="1" customWidth="1"/>
    <col min="4610" max="4610" width="14.7109375" style="2" customWidth="1"/>
    <col min="4611" max="4611" width="20" style="2" customWidth="1"/>
    <col min="4612" max="4616" width="7.5703125" style="2" customWidth="1"/>
    <col min="4617" max="4617" width="10.140625" style="2" customWidth="1"/>
    <col min="4618" max="4864" width="11.5703125" style="2"/>
    <col min="4865" max="4865" width="3.85546875" style="2" bestFit="1" customWidth="1"/>
    <col min="4866" max="4866" width="14.7109375" style="2" customWidth="1"/>
    <col min="4867" max="4867" width="20" style="2" customWidth="1"/>
    <col min="4868" max="4872" width="7.5703125" style="2" customWidth="1"/>
    <col min="4873" max="4873" width="10.140625" style="2" customWidth="1"/>
    <col min="4874" max="5120" width="11.5703125" style="2"/>
    <col min="5121" max="5121" width="3.85546875" style="2" bestFit="1" customWidth="1"/>
    <col min="5122" max="5122" width="14.7109375" style="2" customWidth="1"/>
    <col min="5123" max="5123" width="20" style="2" customWidth="1"/>
    <col min="5124" max="5128" width="7.5703125" style="2" customWidth="1"/>
    <col min="5129" max="5129" width="10.140625" style="2" customWidth="1"/>
    <col min="5130" max="5376" width="11.5703125" style="2"/>
    <col min="5377" max="5377" width="3.85546875" style="2" bestFit="1" customWidth="1"/>
    <col min="5378" max="5378" width="14.7109375" style="2" customWidth="1"/>
    <col min="5379" max="5379" width="20" style="2" customWidth="1"/>
    <col min="5380" max="5384" width="7.5703125" style="2" customWidth="1"/>
    <col min="5385" max="5385" width="10.140625" style="2" customWidth="1"/>
    <col min="5386" max="5632" width="11.5703125" style="2"/>
    <col min="5633" max="5633" width="3.85546875" style="2" bestFit="1" customWidth="1"/>
    <col min="5634" max="5634" width="14.7109375" style="2" customWidth="1"/>
    <col min="5635" max="5635" width="20" style="2" customWidth="1"/>
    <col min="5636" max="5640" width="7.5703125" style="2" customWidth="1"/>
    <col min="5641" max="5641" width="10.140625" style="2" customWidth="1"/>
    <col min="5642" max="5888" width="11.5703125" style="2"/>
    <col min="5889" max="5889" width="3.85546875" style="2" bestFit="1" customWidth="1"/>
    <col min="5890" max="5890" width="14.7109375" style="2" customWidth="1"/>
    <col min="5891" max="5891" width="20" style="2" customWidth="1"/>
    <col min="5892" max="5896" width="7.5703125" style="2" customWidth="1"/>
    <col min="5897" max="5897" width="10.140625" style="2" customWidth="1"/>
    <col min="5898" max="6144" width="11.5703125" style="2"/>
    <col min="6145" max="6145" width="3.85546875" style="2" bestFit="1" customWidth="1"/>
    <col min="6146" max="6146" width="14.7109375" style="2" customWidth="1"/>
    <col min="6147" max="6147" width="20" style="2" customWidth="1"/>
    <col min="6148" max="6152" width="7.5703125" style="2" customWidth="1"/>
    <col min="6153" max="6153" width="10.140625" style="2" customWidth="1"/>
    <col min="6154" max="6400" width="11.5703125" style="2"/>
    <col min="6401" max="6401" width="3.85546875" style="2" bestFit="1" customWidth="1"/>
    <col min="6402" max="6402" width="14.7109375" style="2" customWidth="1"/>
    <col min="6403" max="6403" width="20" style="2" customWidth="1"/>
    <col min="6404" max="6408" width="7.5703125" style="2" customWidth="1"/>
    <col min="6409" max="6409" width="10.140625" style="2" customWidth="1"/>
    <col min="6410" max="6656" width="11.5703125" style="2"/>
    <col min="6657" max="6657" width="3.85546875" style="2" bestFit="1" customWidth="1"/>
    <col min="6658" max="6658" width="14.7109375" style="2" customWidth="1"/>
    <col min="6659" max="6659" width="20" style="2" customWidth="1"/>
    <col min="6660" max="6664" width="7.5703125" style="2" customWidth="1"/>
    <col min="6665" max="6665" width="10.140625" style="2" customWidth="1"/>
    <col min="6666" max="6912" width="11.5703125" style="2"/>
    <col min="6913" max="6913" width="3.85546875" style="2" bestFit="1" customWidth="1"/>
    <col min="6914" max="6914" width="14.7109375" style="2" customWidth="1"/>
    <col min="6915" max="6915" width="20" style="2" customWidth="1"/>
    <col min="6916" max="6920" width="7.5703125" style="2" customWidth="1"/>
    <col min="6921" max="6921" width="10.140625" style="2" customWidth="1"/>
    <col min="6922" max="7168" width="11.5703125" style="2"/>
    <col min="7169" max="7169" width="3.85546875" style="2" bestFit="1" customWidth="1"/>
    <col min="7170" max="7170" width="14.7109375" style="2" customWidth="1"/>
    <col min="7171" max="7171" width="20" style="2" customWidth="1"/>
    <col min="7172" max="7176" width="7.5703125" style="2" customWidth="1"/>
    <col min="7177" max="7177" width="10.140625" style="2" customWidth="1"/>
    <col min="7178" max="7424" width="11.5703125" style="2"/>
    <col min="7425" max="7425" width="3.85546875" style="2" bestFit="1" customWidth="1"/>
    <col min="7426" max="7426" width="14.7109375" style="2" customWidth="1"/>
    <col min="7427" max="7427" width="20" style="2" customWidth="1"/>
    <col min="7428" max="7432" width="7.5703125" style="2" customWidth="1"/>
    <col min="7433" max="7433" width="10.140625" style="2" customWidth="1"/>
    <col min="7434" max="7680" width="11.5703125" style="2"/>
    <col min="7681" max="7681" width="3.85546875" style="2" bestFit="1" customWidth="1"/>
    <col min="7682" max="7682" width="14.7109375" style="2" customWidth="1"/>
    <col min="7683" max="7683" width="20" style="2" customWidth="1"/>
    <col min="7684" max="7688" width="7.5703125" style="2" customWidth="1"/>
    <col min="7689" max="7689" width="10.140625" style="2" customWidth="1"/>
    <col min="7690" max="7936" width="11.5703125" style="2"/>
    <col min="7937" max="7937" width="3.85546875" style="2" bestFit="1" customWidth="1"/>
    <col min="7938" max="7938" width="14.7109375" style="2" customWidth="1"/>
    <col min="7939" max="7939" width="20" style="2" customWidth="1"/>
    <col min="7940" max="7944" width="7.5703125" style="2" customWidth="1"/>
    <col min="7945" max="7945" width="10.140625" style="2" customWidth="1"/>
    <col min="7946" max="8192" width="11.5703125" style="2"/>
    <col min="8193" max="8193" width="3.85546875" style="2" bestFit="1" customWidth="1"/>
    <col min="8194" max="8194" width="14.7109375" style="2" customWidth="1"/>
    <col min="8195" max="8195" width="20" style="2" customWidth="1"/>
    <col min="8196" max="8200" width="7.5703125" style="2" customWidth="1"/>
    <col min="8201" max="8201" width="10.140625" style="2" customWidth="1"/>
    <col min="8202" max="8448" width="11.5703125" style="2"/>
    <col min="8449" max="8449" width="3.85546875" style="2" bestFit="1" customWidth="1"/>
    <col min="8450" max="8450" width="14.7109375" style="2" customWidth="1"/>
    <col min="8451" max="8451" width="20" style="2" customWidth="1"/>
    <col min="8452" max="8456" width="7.5703125" style="2" customWidth="1"/>
    <col min="8457" max="8457" width="10.140625" style="2" customWidth="1"/>
    <col min="8458" max="8704" width="11.5703125" style="2"/>
    <col min="8705" max="8705" width="3.85546875" style="2" bestFit="1" customWidth="1"/>
    <col min="8706" max="8706" width="14.7109375" style="2" customWidth="1"/>
    <col min="8707" max="8707" width="20" style="2" customWidth="1"/>
    <col min="8708" max="8712" width="7.5703125" style="2" customWidth="1"/>
    <col min="8713" max="8713" width="10.140625" style="2" customWidth="1"/>
    <col min="8714" max="8960" width="11.5703125" style="2"/>
    <col min="8961" max="8961" width="3.85546875" style="2" bestFit="1" customWidth="1"/>
    <col min="8962" max="8962" width="14.7109375" style="2" customWidth="1"/>
    <col min="8963" max="8963" width="20" style="2" customWidth="1"/>
    <col min="8964" max="8968" width="7.5703125" style="2" customWidth="1"/>
    <col min="8969" max="8969" width="10.140625" style="2" customWidth="1"/>
    <col min="8970" max="9216" width="11.5703125" style="2"/>
    <col min="9217" max="9217" width="3.85546875" style="2" bestFit="1" customWidth="1"/>
    <col min="9218" max="9218" width="14.7109375" style="2" customWidth="1"/>
    <col min="9219" max="9219" width="20" style="2" customWidth="1"/>
    <col min="9220" max="9224" width="7.5703125" style="2" customWidth="1"/>
    <col min="9225" max="9225" width="10.140625" style="2" customWidth="1"/>
    <col min="9226" max="9472" width="11.5703125" style="2"/>
    <col min="9473" max="9473" width="3.85546875" style="2" bestFit="1" customWidth="1"/>
    <col min="9474" max="9474" width="14.7109375" style="2" customWidth="1"/>
    <col min="9475" max="9475" width="20" style="2" customWidth="1"/>
    <col min="9476" max="9480" width="7.5703125" style="2" customWidth="1"/>
    <col min="9481" max="9481" width="10.140625" style="2" customWidth="1"/>
    <col min="9482" max="9728" width="11.5703125" style="2"/>
    <col min="9729" max="9729" width="3.85546875" style="2" bestFit="1" customWidth="1"/>
    <col min="9730" max="9730" width="14.7109375" style="2" customWidth="1"/>
    <col min="9731" max="9731" width="20" style="2" customWidth="1"/>
    <col min="9732" max="9736" width="7.5703125" style="2" customWidth="1"/>
    <col min="9737" max="9737" width="10.140625" style="2" customWidth="1"/>
    <col min="9738" max="9984" width="11.5703125" style="2"/>
    <col min="9985" max="9985" width="3.85546875" style="2" bestFit="1" customWidth="1"/>
    <col min="9986" max="9986" width="14.7109375" style="2" customWidth="1"/>
    <col min="9987" max="9987" width="20" style="2" customWidth="1"/>
    <col min="9988" max="9992" width="7.5703125" style="2" customWidth="1"/>
    <col min="9993" max="9993" width="10.140625" style="2" customWidth="1"/>
    <col min="9994" max="10240" width="11.5703125" style="2"/>
    <col min="10241" max="10241" width="3.85546875" style="2" bestFit="1" customWidth="1"/>
    <col min="10242" max="10242" width="14.7109375" style="2" customWidth="1"/>
    <col min="10243" max="10243" width="20" style="2" customWidth="1"/>
    <col min="10244" max="10248" width="7.5703125" style="2" customWidth="1"/>
    <col min="10249" max="10249" width="10.140625" style="2" customWidth="1"/>
    <col min="10250" max="10496" width="11.5703125" style="2"/>
    <col min="10497" max="10497" width="3.85546875" style="2" bestFit="1" customWidth="1"/>
    <col min="10498" max="10498" width="14.7109375" style="2" customWidth="1"/>
    <col min="10499" max="10499" width="20" style="2" customWidth="1"/>
    <col min="10500" max="10504" width="7.5703125" style="2" customWidth="1"/>
    <col min="10505" max="10505" width="10.140625" style="2" customWidth="1"/>
    <col min="10506" max="10752" width="11.5703125" style="2"/>
    <col min="10753" max="10753" width="3.85546875" style="2" bestFit="1" customWidth="1"/>
    <col min="10754" max="10754" width="14.7109375" style="2" customWidth="1"/>
    <col min="10755" max="10755" width="20" style="2" customWidth="1"/>
    <col min="10756" max="10760" width="7.5703125" style="2" customWidth="1"/>
    <col min="10761" max="10761" width="10.140625" style="2" customWidth="1"/>
    <col min="10762" max="11008" width="11.5703125" style="2"/>
    <col min="11009" max="11009" width="3.85546875" style="2" bestFit="1" customWidth="1"/>
    <col min="11010" max="11010" width="14.7109375" style="2" customWidth="1"/>
    <col min="11011" max="11011" width="20" style="2" customWidth="1"/>
    <col min="11012" max="11016" width="7.5703125" style="2" customWidth="1"/>
    <col min="11017" max="11017" width="10.140625" style="2" customWidth="1"/>
    <col min="11018" max="11264" width="11.5703125" style="2"/>
    <col min="11265" max="11265" width="3.85546875" style="2" bestFit="1" customWidth="1"/>
    <col min="11266" max="11266" width="14.7109375" style="2" customWidth="1"/>
    <col min="11267" max="11267" width="20" style="2" customWidth="1"/>
    <col min="11268" max="11272" width="7.5703125" style="2" customWidth="1"/>
    <col min="11273" max="11273" width="10.140625" style="2" customWidth="1"/>
    <col min="11274" max="11520" width="11.5703125" style="2"/>
    <col min="11521" max="11521" width="3.85546875" style="2" bestFit="1" customWidth="1"/>
    <col min="11522" max="11522" width="14.7109375" style="2" customWidth="1"/>
    <col min="11523" max="11523" width="20" style="2" customWidth="1"/>
    <col min="11524" max="11528" width="7.5703125" style="2" customWidth="1"/>
    <col min="11529" max="11529" width="10.140625" style="2" customWidth="1"/>
    <col min="11530" max="11776" width="11.5703125" style="2"/>
    <col min="11777" max="11777" width="3.85546875" style="2" bestFit="1" customWidth="1"/>
    <col min="11778" max="11778" width="14.7109375" style="2" customWidth="1"/>
    <col min="11779" max="11779" width="20" style="2" customWidth="1"/>
    <col min="11780" max="11784" width="7.5703125" style="2" customWidth="1"/>
    <col min="11785" max="11785" width="10.140625" style="2" customWidth="1"/>
    <col min="11786" max="12032" width="11.5703125" style="2"/>
    <col min="12033" max="12033" width="3.85546875" style="2" bestFit="1" customWidth="1"/>
    <col min="12034" max="12034" width="14.7109375" style="2" customWidth="1"/>
    <col min="12035" max="12035" width="20" style="2" customWidth="1"/>
    <col min="12036" max="12040" width="7.5703125" style="2" customWidth="1"/>
    <col min="12041" max="12041" width="10.140625" style="2" customWidth="1"/>
    <col min="12042" max="12288" width="11.5703125" style="2"/>
    <col min="12289" max="12289" width="3.85546875" style="2" bestFit="1" customWidth="1"/>
    <col min="12290" max="12290" width="14.7109375" style="2" customWidth="1"/>
    <col min="12291" max="12291" width="20" style="2" customWidth="1"/>
    <col min="12292" max="12296" width="7.5703125" style="2" customWidth="1"/>
    <col min="12297" max="12297" width="10.140625" style="2" customWidth="1"/>
    <col min="12298" max="12544" width="11.5703125" style="2"/>
    <col min="12545" max="12545" width="3.85546875" style="2" bestFit="1" customWidth="1"/>
    <col min="12546" max="12546" width="14.7109375" style="2" customWidth="1"/>
    <col min="12547" max="12547" width="20" style="2" customWidth="1"/>
    <col min="12548" max="12552" width="7.5703125" style="2" customWidth="1"/>
    <col min="12553" max="12553" width="10.140625" style="2" customWidth="1"/>
    <col min="12554" max="12800" width="11.5703125" style="2"/>
    <col min="12801" max="12801" width="3.85546875" style="2" bestFit="1" customWidth="1"/>
    <col min="12802" max="12802" width="14.7109375" style="2" customWidth="1"/>
    <col min="12803" max="12803" width="20" style="2" customWidth="1"/>
    <col min="12804" max="12808" width="7.5703125" style="2" customWidth="1"/>
    <col min="12809" max="12809" width="10.140625" style="2" customWidth="1"/>
    <col min="12810" max="13056" width="11.5703125" style="2"/>
    <col min="13057" max="13057" width="3.85546875" style="2" bestFit="1" customWidth="1"/>
    <col min="13058" max="13058" width="14.7109375" style="2" customWidth="1"/>
    <col min="13059" max="13059" width="20" style="2" customWidth="1"/>
    <col min="13060" max="13064" width="7.5703125" style="2" customWidth="1"/>
    <col min="13065" max="13065" width="10.140625" style="2" customWidth="1"/>
    <col min="13066" max="13312" width="11.5703125" style="2"/>
    <col min="13313" max="13313" width="3.85546875" style="2" bestFit="1" customWidth="1"/>
    <col min="13314" max="13314" width="14.7109375" style="2" customWidth="1"/>
    <col min="13315" max="13315" width="20" style="2" customWidth="1"/>
    <col min="13316" max="13320" width="7.5703125" style="2" customWidth="1"/>
    <col min="13321" max="13321" width="10.140625" style="2" customWidth="1"/>
    <col min="13322" max="13568" width="11.5703125" style="2"/>
    <col min="13569" max="13569" width="3.85546875" style="2" bestFit="1" customWidth="1"/>
    <col min="13570" max="13570" width="14.7109375" style="2" customWidth="1"/>
    <col min="13571" max="13571" width="20" style="2" customWidth="1"/>
    <col min="13572" max="13576" width="7.5703125" style="2" customWidth="1"/>
    <col min="13577" max="13577" width="10.140625" style="2" customWidth="1"/>
    <col min="13578" max="13824" width="11.5703125" style="2"/>
    <col min="13825" max="13825" width="3.85546875" style="2" bestFit="1" customWidth="1"/>
    <col min="13826" max="13826" width="14.7109375" style="2" customWidth="1"/>
    <col min="13827" max="13827" width="20" style="2" customWidth="1"/>
    <col min="13828" max="13832" width="7.5703125" style="2" customWidth="1"/>
    <col min="13833" max="13833" width="10.140625" style="2" customWidth="1"/>
    <col min="13834" max="14080" width="11.5703125" style="2"/>
    <col min="14081" max="14081" width="3.85546875" style="2" bestFit="1" customWidth="1"/>
    <col min="14082" max="14082" width="14.7109375" style="2" customWidth="1"/>
    <col min="14083" max="14083" width="20" style="2" customWidth="1"/>
    <col min="14084" max="14088" width="7.5703125" style="2" customWidth="1"/>
    <col min="14089" max="14089" width="10.140625" style="2" customWidth="1"/>
    <col min="14090" max="14336" width="11.5703125" style="2"/>
    <col min="14337" max="14337" width="3.85546875" style="2" bestFit="1" customWidth="1"/>
    <col min="14338" max="14338" width="14.7109375" style="2" customWidth="1"/>
    <col min="14339" max="14339" width="20" style="2" customWidth="1"/>
    <col min="14340" max="14344" width="7.5703125" style="2" customWidth="1"/>
    <col min="14345" max="14345" width="10.140625" style="2" customWidth="1"/>
    <col min="14346" max="14592" width="11.5703125" style="2"/>
    <col min="14593" max="14593" width="3.85546875" style="2" bestFit="1" customWidth="1"/>
    <col min="14594" max="14594" width="14.7109375" style="2" customWidth="1"/>
    <col min="14595" max="14595" width="20" style="2" customWidth="1"/>
    <col min="14596" max="14600" width="7.5703125" style="2" customWidth="1"/>
    <col min="14601" max="14601" width="10.140625" style="2" customWidth="1"/>
    <col min="14602" max="14848" width="11.5703125" style="2"/>
    <col min="14849" max="14849" width="3.85546875" style="2" bestFit="1" customWidth="1"/>
    <col min="14850" max="14850" width="14.7109375" style="2" customWidth="1"/>
    <col min="14851" max="14851" width="20" style="2" customWidth="1"/>
    <col min="14852" max="14856" width="7.5703125" style="2" customWidth="1"/>
    <col min="14857" max="14857" width="10.140625" style="2" customWidth="1"/>
    <col min="14858" max="15104" width="11.5703125" style="2"/>
    <col min="15105" max="15105" width="3.85546875" style="2" bestFit="1" customWidth="1"/>
    <col min="15106" max="15106" width="14.7109375" style="2" customWidth="1"/>
    <col min="15107" max="15107" width="20" style="2" customWidth="1"/>
    <col min="15108" max="15112" width="7.5703125" style="2" customWidth="1"/>
    <col min="15113" max="15113" width="10.140625" style="2" customWidth="1"/>
    <col min="15114" max="15360" width="11.5703125" style="2"/>
    <col min="15361" max="15361" width="3.85546875" style="2" bestFit="1" customWidth="1"/>
    <col min="15362" max="15362" width="14.7109375" style="2" customWidth="1"/>
    <col min="15363" max="15363" width="20" style="2" customWidth="1"/>
    <col min="15364" max="15368" width="7.5703125" style="2" customWidth="1"/>
    <col min="15369" max="15369" width="10.140625" style="2" customWidth="1"/>
    <col min="15370" max="15616" width="11.5703125" style="2"/>
    <col min="15617" max="15617" width="3.85546875" style="2" bestFit="1" customWidth="1"/>
    <col min="15618" max="15618" width="14.7109375" style="2" customWidth="1"/>
    <col min="15619" max="15619" width="20" style="2" customWidth="1"/>
    <col min="15620" max="15624" width="7.5703125" style="2" customWidth="1"/>
    <col min="15625" max="15625" width="10.140625" style="2" customWidth="1"/>
    <col min="15626" max="15872" width="11.5703125" style="2"/>
    <col min="15873" max="15873" width="3.85546875" style="2" bestFit="1" customWidth="1"/>
    <col min="15874" max="15874" width="14.7109375" style="2" customWidth="1"/>
    <col min="15875" max="15875" width="20" style="2" customWidth="1"/>
    <col min="15876" max="15880" width="7.5703125" style="2" customWidth="1"/>
    <col min="15881" max="15881" width="10.140625" style="2" customWidth="1"/>
    <col min="15882" max="16128" width="11.5703125" style="2"/>
    <col min="16129" max="16129" width="3.85546875" style="2" bestFit="1" customWidth="1"/>
    <col min="16130" max="16130" width="14.7109375" style="2" customWidth="1"/>
    <col min="16131" max="16131" width="20" style="2" customWidth="1"/>
    <col min="16132" max="16136" width="7.5703125" style="2" customWidth="1"/>
    <col min="16137" max="16137" width="10.140625" style="2" customWidth="1"/>
    <col min="16138" max="16384" width="11.5703125" style="2"/>
  </cols>
  <sheetData>
    <row r="1" spans="1:9" ht="21.95" customHeight="1">
      <c r="A1" s="32" t="s">
        <v>0</v>
      </c>
      <c r="B1" s="32" t="s">
        <v>1</v>
      </c>
      <c r="C1" s="32" t="s">
        <v>2</v>
      </c>
      <c r="D1" s="32" t="s">
        <v>24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</row>
    <row r="2" spans="1:9" ht="21.95" customHeight="1">
      <c r="A2" s="33">
        <v>1</v>
      </c>
      <c r="B2" s="55" t="s">
        <v>54</v>
      </c>
      <c r="C2" s="55" t="s">
        <v>55</v>
      </c>
      <c r="D2" s="34">
        <v>11.5</v>
      </c>
      <c r="E2" s="34">
        <v>15.75</v>
      </c>
      <c r="F2" s="35">
        <f>2*((E2+D2)/2)</f>
        <v>27.25</v>
      </c>
      <c r="G2" s="36"/>
      <c r="H2" s="37" t="str">
        <f>IF(G2="","",2*(D2+G2)/2)</f>
        <v/>
      </c>
      <c r="I2" s="35">
        <f t="shared" ref="I2:I34" si="0">IF(H2="",F2,IF(H2&gt;F2,H2,F2))</f>
        <v>27.25</v>
      </c>
    </row>
    <row r="3" spans="1:9" ht="21.95" customHeight="1">
      <c r="A3" s="33">
        <f>A2+1</f>
        <v>2</v>
      </c>
      <c r="B3" s="55" t="s">
        <v>56</v>
      </c>
      <c r="C3" s="55" t="s">
        <v>57</v>
      </c>
      <c r="D3" s="34">
        <v>14.5</v>
      </c>
      <c r="E3" s="34">
        <v>15.25</v>
      </c>
      <c r="F3" s="35">
        <f t="shared" ref="F3:F34" si="1">2*((E3+D3)/2)</f>
        <v>29.75</v>
      </c>
      <c r="G3" s="36"/>
      <c r="H3" s="37" t="str">
        <f t="shared" ref="H3:H34" si="2">IF(G3="","",2*(D3+G3)/2)</f>
        <v/>
      </c>
      <c r="I3" s="35">
        <f t="shared" si="0"/>
        <v>29.75</v>
      </c>
    </row>
    <row r="4" spans="1:9" ht="21.95" customHeight="1">
      <c r="A4" s="33">
        <f>A3+1</f>
        <v>3</v>
      </c>
      <c r="B4" s="55" t="s">
        <v>58</v>
      </c>
      <c r="C4" s="55" t="s">
        <v>59</v>
      </c>
      <c r="D4" s="34">
        <v>13</v>
      </c>
      <c r="E4" s="34">
        <v>14</v>
      </c>
      <c r="F4" s="35">
        <f t="shared" si="1"/>
        <v>27</v>
      </c>
      <c r="G4" s="37"/>
      <c r="H4" s="37" t="str">
        <f t="shared" si="2"/>
        <v/>
      </c>
      <c r="I4" s="35">
        <f t="shared" si="0"/>
        <v>27</v>
      </c>
    </row>
    <row r="5" spans="1:9" ht="21.95" customHeight="1">
      <c r="A5" s="33">
        <f>A4+1</f>
        <v>4</v>
      </c>
      <c r="B5" s="55" t="s">
        <v>60</v>
      </c>
      <c r="C5" s="55" t="s">
        <v>61</v>
      </c>
      <c r="D5" s="34">
        <v>15</v>
      </c>
      <c r="E5" s="34">
        <v>15</v>
      </c>
      <c r="F5" s="35">
        <f t="shared" si="1"/>
        <v>30</v>
      </c>
      <c r="G5" s="37"/>
      <c r="H5" s="37" t="str">
        <f t="shared" si="2"/>
        <v/>
      </c>
      <c r="I5" s="35">
        <f t="shared" si="0"/>
        <v>30</v>
      </c>
    </row>
    <row r="6" spans="1:9" ht="21.95" customHeight="1">
      <c r="A6" s="33">
        <f>A5+1</f>
        <v>5</v>
      </c>
      <c r="B6" s="55" t="s">
        <v>62</v>
      </c>
      <c r="C6" s="55" t="s">
        <v>63</v>
      </c>
      <c r="D6" s="34">
        <v>13.25</v>
      </c>
      <c r="E6" s="34">
        <v>12.75</v>
      </c>
      <c r="F6" s="35">
        <f t="shared" si="1"/>
        <v>26</v>
      </c>
      <c r="G6" s="37"/>
      <c r="H6" s="37" t="str">
        <f t="shared" si="2"/>
        <v/>
      </c>
      <c r="I6" s="35">
        <f t="shared" si="0"/>
        <v>26</v>
      </c>
    </row>
    <row r="7" spans="1:9" ht="21.95" customHeight="1">
      <c r="A7" s="33">
        <f t="shared" ref="A7:A34" si="3">A6+1</f>
        <v>6</v>
      </c>
      <c r="B7" s="55" t="s">
        <v>64</v>
      </c>
      <c r="C7" s="55" t="s">
        <v>65</v>
      </c>
      <c r="D7" s="34">
        <v>13.5</v>
      </c>
      <c r="E7" s="34">
        <v>13</v>
      </c>
      <c r="F7" s="35">
        <f t="shared" si="1"/>
        <v>26.5</v>
      </c>
      <c r="G7" s="37"/>
      <c r="H7" s="37" t="str">
        <f t="shared" si="2"/>
        <v/>
      </c>
      <c r="I7" s="35">
        <f t="shared" si="0"/>
        <v>26.5</v>
      </c>
    </row>
    <row r="8" spans="1:9" ht="21.95" customHeight="1">
      <c r="A8" s="33">
        <f t="shared" si="3"/>
        <v>7</v>
      </c>
      <c r="B8" s="55" t="s">
        <v>66</v>
      </c>
      <c r="C8" s="55" t="s">
        <v>67</v>
      </c>
      <c r="D8" s="34">
        <v>11.75</v>
      </c>
      <c r="E8" s="34">
        <v>15</v>
      </c>
      <c r="F8" s="35">
        <f t="shared" si="1"/>
        <v>26.75</v>
      </c>
      <c r="G8" s="37"/>
      <c r="H8" s="37" t="str">
        <f t="shared" si="2"/>
        <v/>
      </c>
      <c r="I8" s="35">
        <f t="shared" si="0"/>
        <v>26.75</v>
      </c>
    </row>
    <row r="9" spans="1:9" ht="21.95" customHeight="1">
      <c r="A9" s="33">
        <f t="shared" si="3"/>
        <v>8</v>
      </c>
      <c r="B9" s="55" t="s">
        <v>68</v>
      </c>
      <c r="C9" s="55" t="s">
        <v>69</v>
      </c>
      <c r="D9" s="34">
        <v>12.5</v>
      </c>
      <c r="E9" s="34">
        <v>8</v>
      </c>
      <c r="F9" s="35">
        <f t="shared" si="1"/>
        <v>20.5</v>
      </c>
      <c r="G9" s="37"/>
      <c r="H9" s="37" t="str">
        <f t="shared" si="2"/>
        <v/>
      </c>
      <c r="I9" s="35">
        <f t="shared" si="0"/>
        <v>20.5</v>
      </c>
    </row>
    <row r="10" spans="1:9" ht="21.95" customHeight="1">
      <c r="A10" s="33">
        <f t="shared" si="3"/>
        <v>9</v>
      </c>
      <c r="B10" s="55" t="s">
        <v>70</v>
      </c>
      <c r="C10" s="55" t="s">
        <v>71</v>
      </c>
      <c r="D10" s="34">
        <v>9.25</v>
      </c>
      <c r="E10" s="34">
        <v>9</v>
      </c>
      <c r="F10" s="35">
        <f t="shared" si="1"/>
        <v>18.25</v>
      </c>
      <c r="G10" s="37"/>
      <c r="H10" s="37" t="str">
        <f t="shared" si="2"/>
        <v/>
      </c>
      <c r="I10" s="35">
        <f t="shared" si="0"/>
        <v>18.25</v>
      </c>
    </row>
    <row r="11" spans="1:9" ht="21.95" customHeight="1">
      <c r="A11" s="33">
        <f t="shared" si="3"/>
        <v>10</v>
      </c>
      <c r="B11" s="55" t="s">
        <v>72</v>
      </c>
      <c r="C11" s="55" t="s">
        <v>73</v>
      </c>
      <c r="D11" s="34">
        <v>15</v>
      </c>
      <c r="E11" s="34">
        <v>10</v>
      </c>
      <c r="F11" s="35">
        <f t="shared" si="1"/>
        <v>25</v>
      </c>
      <c r="G11" s="37"/>
      <c r="H11" s="37" t="str">
        <f t="shared" si="2"/>
        <v/>
      </c>
      <c r="I11" s="35">
        <f t="shared" si="0"/>
        <v>25</v>
      </c>
    </row>
    <row r="12" spans="1:9" ht="21.95" customHeight="1">
      <c r="A12" s="33">
        <f t="shared" si="3"/>
        <v>11</v>
      </c>
      <c r="B12" s="55" t="s">
        <v>74</v>
      </c>
      <c r="C12" s="55" t="s">
        <v>75</v>
      </c>
      <c r="D12" s="34">
        <v>11</v>
      </c>
      <c r="E12" s="34">
        <v>7.75</v>
      </c>
      <c r="F12" s="35">
        <f t="shared" si="1"/>
        <v>18.75</v>
      </c>
      <c r="G12" s="37"/>
      <c r="H12" s="37" t="str">
        <f t="shared" si="2"/>
        <v/>
      </c>
      <c r="I12" s="35">
        <f t="shared" si="0"/>
        <v>18.75</v>
      </c>
    </row>
    <row r="13" spans="1:9" ht="21.95" customHeight="1">
      <c r="A13" s="33">
        <f t="shared" si="3"/>
        <v>12</v>
      </c>
      <c r="B13" s="55" t="s">
        <v>76</v>
      </c>
      <c r="C13" s="55" t="s">
        <v>77</v>
      </c>
      <c r="D13" s="34">
        <v>15.75</v>
      </c>
      <c r="E13" s="34">
        <v>16</v>
      </c>
      <c r="F13" s="35">
        <f t="shared" si="1"/>
        <v>31.75</v>
      </c>
      <c r="G13" s="37"/>
      <c r="H13" s="37" t="str">
        <f t="shared" si="2"/>
        <v/>
      </c>
      <c r="I13" s="35">
        <f t="shared" si="0"/>
        <v>31.75</v>
      </c>
    </row>
    <row r="14" spans="1:9" ht="21.95" customHeight="1">
      <c r="A14" s="33">
        <f t="shared" si="3"/>
        <v>13</v>
      </c>
      <c r="B14" s="55" t="s">
        <v>78</v>
      </c>
      <c r="C14" s="55" t="s">
        <v>79</v>
      </c>
      <c r="D14" s="34">
        <v>15.75</v>
      </c>
      <c r="E14" s="34">
        <v>12.75</v>
      </c>
      <c r="F14" s="35">
        <f t="shared" si="1"/>
        <v>28.5</v>
      </c>
      <c r="G14" s="37"/>
      <c r="H14" s="37" t="str">
        <f t="shared" si="2"/>
        <v/>
      </c>
      <c r="I14" s="35">
        <f t="shared" si="0"/>
        <v>28.5</v>
      </c>
    </row>
    <row r="15" spans="1:9" ht="21.95" customHeight="1">
      <c r="A15" s="33">
        <f t="shared" si="3"/>
        <v>14</v>
      </c>
      <c r="B15" s="55" t="s">
        <v>80</v>
      </c>
      <c r="C15" s="55" t="s">
        <v>81</v>
      </c>
      <c r="D15" s="34">
        <v>11</v>
      </c>
      <c r="E15" s="34">
        <v>11.5</v>
      </c>
      <c r="F15" s="35">
        <f t="shared" si="1"/>
        <v>22.5</v>
      </c>
      <c r="G15" s="37"/>
      <c r="H15" s="37" t="str">
        <f t="shared" si="2"/>
        <v/>
      </c>
      <c r="I15" s="35">
        <f t="shared" si="0"/>
        <v>22.5</v>
      </c>
    </row>
    <row r="16" spans="1:9" ht="21.95" customHeight="1">
      <c r="A16" s="33">
        <f t="shared" si="3"/>
        <v>15</v>
      </c>
      <c r="B16" s="55" t="s">
        <v>82</v>
      </c>
      <c r="C16" s="55" t="s">
        <v>83</v>
      </c>
      <c r="D16" s="34">
        <v>12.25</v>
      </c>
      <c r="E16" s="34">
        <v>6</v>
      </c>
      <c r="F16" s="35">
        <f t="shared" si="1"/>
        <v>18.25</v>
      </c>
      <c r="G16" s="37"/>
      <c r="H16" s="37" t="str">
        <f t="shared" si="2"/>
        <v/>
      </c>
      <c r="I16" s="35">
        <f t="shared" si="0"/>
        <v>18.25</v>
      </c>
    </row>
    <row r="17" spans="1:9" ht="21.95" customHeight="1">
      <c r="A17" s="33">
        <f t="shared" si="3"/>
        <v>16</v>
      </c>
      <c r="B17" s="55" t="s">
        <v>84</v>
      </c>
      <c r="C17" s="55" t="s">
        <v>85</v>
      </c>
      <c r="D17" s="34">
        <v>14.25</v>
      </c>
      <c r="E17" s="34">
        <v>6.5</v>
      </c>
      <c r="F17" s="35">
        <f t="shared" si="1"/>
        <v>20.75</v>
      </c>
      <c r="G17" s="37"/>
      <c r="H17" s="37" t="str">
        <f t="shared" si="2"/>
        <v/>
      </c>
      <c r="I17" s="35">
        <f t="shared" si="0"/>
        <v>20.75</v>
      </c>
    </row>
    <row r="18" spans="1:9" ht="21.95" customHeight="1">
      <c r="A18" s="33">
        <f t="shared" si="3"/>
        <v>17</v>
      </c>
      <c r="B18" s="55" t="s">
        <v>86</v>
      </c>
      <c r="C18" s="55" t="s">
        <v>87</v>
      </c>
      <c r="D18" s="34">
        <v>9.25</v>
      </c>
      <c r="E18" s="34">
        <v>10</v>
      </c>
      <c r="F18" s="35">
        <f t="shared" si="1"/>
        <v>19.25</v>
      </c>
      <c r="G18" s="37"/>
      <c r="H18" s="37" t="str">
        <f t="shared" si="2"/>
        <v/>
      </c>
      <c r="I18" s="35">
        <f t="shared" si="0"/>
        <v>19.25</v>
      </c>
    </row>
    <row r="19" spans="1:9" ht="21.95" customHeight="1">
      <c r="A19" s="33">
        <f t="shared" si="3"/>
        <v>18</v>
      </c>
      <c r="B19" s="55" t="s">
        <v>88</v>
      </c>
      <c r="C19" s="55" t="s">
        <v>89</v>
      </c>
      <c r="D19" s="34">
        <v>12.25</v>
      </c>
      <c r="E19" s="34">
        <v>10</v>
      </c>
      <c r="F19" s="35">
        <f t="shared" si="1"/>
        <v>22.25</v>
      </c>
      <c r="G19" s="37"/>
      <c r="H19" s="37" t="str">
        <f t="shared" si="2"/>
        <v/>
      </c>
      <c r="I19" s="35">
        <f t="shared" si="0"/>
        <v>22.25</v>
      </c>
    </row>
    <row r="20" spans="1:9" ht="21.95" customHeight="1">
      <c r="A20" s="33">
        <f t="shared" si="3"/>
        <v>19</v>
      </c>
      <c r="B20" s="55" t="s">
        <v>90</v>
      </c>
      <c r="C20" s="55" t="s">
        <v>91</v>
      </c>
      <c r="D20" s="34">
        <v>11</v>
      </c>
      <c r="E20" s="34">
        <v>14</v>
      </c>
      <c r="F20" s="35">
        <f t="shared" si="1"/>
        <v>25</v>
      </c>
      <c r="G20" s="38"/>
      <c r="H20" s="37" t="str">
        <f t="shared" si="2"/>
        <v/>
      </c>
      <c r="I20" s="35">
        <f t="shared" si="0"/>
        <v>25</v>
      </c>
    </row>
    <row r="21" spans="1:9" ht="21.95" customHeight="1">
      <c r="A21" s="33">
        <f t="shared" si="3"/>
        <v>20</v>
      </c>
      <c r="B21" s="55" t="s">
        <v>92</v>
      </c>
      <c r="C21" s="55" t="s">
        <v>8</v>
      </c>
      <c r="D21" s="34">
        <v>12</v>
      </c>
      <c r="E21" s="34">
        <v>11</v>
      </c>
      <c r="F21" s="35">
        <f t="shared" si="1"/>
        <v>23</v>
      </c>
      <c r="G21" s="37"/>
      <c r="H21" s="37" t="str">
        <f t="shared" si="2"/>
        <v/>
      </c>
      <c r="I21" s="35">
        <f t="shared" si="0"/>
        <v>23</v>
      </c>
    </row>
    <row r="22" spans="1:9" ht="21.95" customHeight="1">
      <c r="A22" s="33">
        <f t="shared" si="3"/>
        <v>21</v>
      </c>
      <c r="B22" s="55" t="s">
        <v>93</v>
      </c>
      <c r="C22" s="55" t="s">
        <v>94</v>
      </c>
      <c r="D22" s="34">
        <v>10</v>
      </c>
      <c r="E22" s="34">
        <v>11.5</v>
      </c>
      <c r="F22" s="35">
        <f t="shared" si="1"/>
        <v>21.5</v>
      </c>
      <c r="G22" s="37"/>
      <c r="H22" s="37" t="str">
        <f t="shared" si="2"/>
        <v/>
      </c>
      <c r="I22" s="35">
        <f t="shared" si="0"/>
        <v>21.5</v>
      </c>
    </row>
    <row r="23" spans="1:9" ht="21.95" customHeight="1">
      <c r="A23" s="33">
        <f t="shared" si="3"/>
        <v>22</v>
      </c>
      <c r="B23" s="55" t="s">
        <v>95</v>
      </c>
      <c r="C23" s="55" t="s">
        <v>17</v>
      </c>
      <c r="D23" s="34">
        <v>14.25</v>
      </c>
      <c r="E23" s="34">
        <v>13.25</v>
      </c>
      <c r="F23" s="35">
        <f t="shared" si="1"/>
        <v>27.5</v>
      </c>
      <c r="G23" s="37"/>
      <c r="H23" s="37" t="str">
        <f t="shared" si="2"/>
        <v/>
      </c>
      <c r="I23" s="35">
        <f t="shared" si="0"/>
        <v>27.5</v>
      </c>
    </row>
    <row r="24" spans="1:9" ht="21.95" customHeight="1">
      <c r="A24" s="33">
        <f t="shared" si="3"/>
        <v>23</v>
      </c>
      <c r="B24" s="55" t="s">
        <v>96</v>
      </c>
      <c r="C24" s="55" t="s">
        <v>97</v>
      </c>
      <c r="D24" s="34">
        <v>13.75</v>
      </c>
      <c r="E24" s="34">
        <v>16</v>
      </c>
      <c r="F24" s="35">
        <f t="shared" si="1"/>
        <v>29.75</v>
      </c>
      <c r="G24" s="37"/>
      <c r="H24" s="37" t="str">
        <f t="shared" si="2"/>
        <v/>
      </c>
      <c r="I24" s="35">
        <f t="shared" si="0"/>
        <v>29.75</v>
      </c>
    </row>
    <row r="25" spans="1:9" ht="21.95" customHeight="1">
      <c r="A25" s="33">
        <f t="shared" si="3"/>
        <v>24</v>
      </c>
      <c r="B25" s="55" t="s">
        <v>98</v>
      </c>
      <c r="C25" s="55" t="s">
        <v>99</v>
      </c>
      <c r="D25" s="34">
        <v>10.5</v>
      </c>
      <c r="E25" s="34">
        <v>7.5</v>
      </c>
      <c r="F25" s="35">
        <f t="shared" si="1"/>
        <v>18</v>
      </c>
      <c r="G25" s="37"/>
      <c r="H25" s="37" t="str">
        <f t="shared" si="2"/>
        <v/>
      </c>
      <c r="I25" s="35">
        <f t="shared" si="0"/>
        <v>18</v>
      </c>
    </row>
    <row r="26" spans="1:9" ht="21.95" customHeight="1">
      <c r="A26" s="33">
        <f t="shared" si="3"/>
        <v>25</v>
      </c>
      <c r="B26" s="55" t="s">
        <v>100</v>
      </c>
      <c r="C26" s="55" t="s">
        <v>101</v>
      </c>
      <c r="D26" s="34">
        <v>13</v>
      </c>
      <c r="E26" s="34">
        <v>12.5</v>
      </c>
      <c r="F26" s="35">
        <f t="shared" si="1"/>
        <v>25.5</v>
      </c>
      <c r="G26" s="37"/>
      <c r="H26" s="37" t="str">
        <f t="shared" si="2"/>
        <v/>
      </c>
      <c r="I26" s="35">
        <f t="shared" si="0"/>
        <v>25.5</v>
      </c>
    </row>
    <row r="27" spans="1:9" ht="21.95" customHeight="1">
      <c r="A27" s="33">
        <f t="shared" si="3"/>
        <v>26</v>
      </c>
      <c r="B27" s="55" t="s">
        <v>102</v>
      </c>
      <c r="C27" s="55" t="s">
        <v>103</v>
      </c>
      <c r="D27" s="34">
        <v>12</v>
      </c>
      <c r="E27" s="34">
        <v>15</v>
      </c>
      <c r="F27" s="35">
        <f t="shared" si="1"/>
        <v>27</v>
      </c>
      <c r="G27" s="37"/>
      <c r="H27" s="37" t="str">
        <f t="shared" si="2"/>
        <v/>
      </c>
      <c r="I27" s="35">
        <f t="shared" si="0"/>
        <v>27</v>
      </c>
    </row>
    <row r="28" spans="1:9" ht="21.95" customHeight="1">
      <c r="A28" s="33">
        <f t="shared" si="3"/>
        <v>27</v>
      </c>
      <c r="B28" s="55" t="s">
        <v>104</v>
      </c>
      <c r="C28" s="55" t="s">
        <v>105</v>
      </c>
      <c r="D28" s="34">
        <v>14.25</v>
      </c>
      <c r="E28" s="34">
        <v>12.5</v>
      </c>
      <c r="F28" s="35">
        <f t="shared" si="1"/>
        <v>26.75</v>
      </c>
      <c r="G28" s="37"/>
      <c r="H28" s="37" t="str">
        <f t="shared" si="2"/>
        <v/>
      </c>
      <c r="I28" s="35">
        <f t="shared" si="0"/>
        <v>26.75</v>
      </c>
    </row>
    <row r="29" spans="1:9" ht="21.95" customHeight="1">
      <c r="A29" s="33">
        <f t="shared" si="3"/>
        <v>28</v>
      </c>
      <c r="B29" s="56" t="s">
        <v>106</v>
      </c>
      <c r="C29" s="56" t="s">
        <v>10</v>
      </c>
      <c r="D29" s="34">
        <v>10.75</v>
      </c>
      <c r="E29" s="34">
        <v>10</v>
      </c>
      <c r="F29" s="35">
        <f t="shared" si="1"/>
        <v>20.75</v>
      </c>
      <c r="G29" s="37"/>
      <c r="H29" s="37" t="str">
        <f t="shared" si="2"/>
        <v/>
      </c>
      <c r="I29" s="35">
        <f t="shared" si="0"/>
        <v>20.75</v>
      </c>
    </row>
    <row r="30" spans="1:9" ht="21.95" customHeight="1">
      <c r="A30" s="33">
        <f t="shared" si="3"/>
        <v>29</v>
      </c>
      <c r="B30" s="55" t="s">
        <v>107</v>
      </c>
      <c r="C30" s="55" t="s">
        <v>108</v>
      </c>
      <c r="D30" s="34">
        <v>9.25</v>
      </c>
      <c r="E30" s="34">
        <v>2</v>
      </c>
      <c r="F30" s="35">
        <f t="shared" si="1"/>
        <v>11.25</v>
      </c>
      <c r="G30" s="37"/>
      <c r="H30" s="37" t="str">
        <f t="shared" si="2"/>
        <v/>
      </c>
      <c r="I30" s="35">
        <f t="shared" si="0"/>
        <v>11.25</v>
      </c>
    </row>
    <row r="31" spans="1:9" ht="21.95" customHeight="1">
      <c r="A31" s="33">
        <f t="shared" si="3"/>
        <v>30</v>
      </c>
      <c r="B31" s="57" t="s">
        <v>109</v>
      </c>
      <c r="C31" s="57" t="s">
        <v>110</v>
      </c>
      <c r="D31" s="34">
        <v>12.75</v>
      </c>
      <c r="E31" s="34">
        <v>12</v>
      </c>
      <c r="F31" s="35">
        <f t="shared" si="1"/>
        <v>24.75</v>
      </c>
      <c r="G31" s="37"/>
      <c r="H31" s="37" t="str">
        <f t="shared" si="2"/>
        <v/>
      </c>
      <c r="I31" s="35">
        <f t="shared" si="0"/>
        <v>24.75</v>
      </c>
    </row>
    <row r="32" spans="1:9" ht="21.95" customHeight="1">
      <c r="A32" s="33">
        <f t="shared" si="3"/>
        <v>31</v>
      </c>
      <c r="B32" s="55" t="s">
        <v>111</v>
      </c>
      <c r="C32" s="55" t="s">
        <v>112</v>
      </c>
      <c r="D32" s="34">
        <v>10.5</v>
      </c>
      <c r="E32" s="34">
        <v>9</v>
      </c>
      <c r="F32" s="35">
        <f t="shared" si="1"/>
        <v>19.5</v>
      </c>
      <c r="G32" s="37"/>
      <c r="H32" s="37" t="str">
        <f t="shared" si="2"/>
        <v/>
      </c>
      <c r="I32" s="35">
        <f t="shared" si="0"/>
        <v>19.5</v>
      </c>
    </row>
    <row r="33" spans="1:17" ht="21.95" customHeight="1">
      <c r="A33" s="33">
        <f t="shared" si="3"/>
        <v>32</v>
      </c>
      <c r="B33" s="55" t="s">
        <v>113</v>
      </c>
      <c r="C33" s="55" t="s">
        <v>114</v>
      </c>
      <c r="D33" s="34">
        <v>11.75</v>
      </c>
      <c r="E33" s="34">
        <v>7.75</v>
      </c>
      <c r="F33" s="35">
        <f t="shared" si="1"/>
        <v>19.5</v>
      </c>
      <c r="G33" s="37"/>
      <c r="H33" s="37" t="str">
        <f t="shared" si="2"/>
        <v/>
      </c>
      <c r="I33" s="35">
        <f t="shared" si="0"/>
        <v>19.5</v>
      </c>
    </row>
    <row r="34" spans="1:17" ht="21.95" customHeight="1">
      <c r="A34" s="33">
        <f t="shared" si="3"/>
        <v>33</v>
      </c>
      <c r="B34" s="55" t="s">
        <v>115</v>
      </c>
      <c r="C34" s="55" t="s">
        <v>116</v>
      </c>
      <c r="D34" s="34">
        <v>15.5</v>
      </c>
      <c r="E34" s="34">
        <v>15.5</v>
      </c>
      <c r="F34" s="35">
        <f t="shared" si="1"/>
        <v>31</v>
      </c>
      <c r="G34" s="37"/>
      <c r="H34" s="37" t="str">
        <f t="shared" si="2"/>
        <v/>
      </c>
      <c r="I34" s="35">
        <f t="shared" si="0"/>
        <v>31</v>
      </c>
    </row>
    <row r="35" spans="1:17" ht="21.95" customHeight="1">
      <c r="A35" s="45" t="s">
        <v>0</v>
      </c>
      <c r="B35" s="9" t="s">
        <v>1</v>
      </c>
      <c r="C35" s="9" t="s">
        <v>2</v>
      </c>
      <c r="D35" s="46" t="s">
        <v>24</v>
      </c>
      <c r="E35" s="46" t="s">
        <v>3</v>
      </c>
      <c r="F35" s="47" t="s">
        <v>4</v>
      </c>
      <c r="G35" s="48" t="s">
        <v>5</v>
      </c>
      <c r="H35" s="47" t="s">
        <v>6</v>
      </c>
      <c r="I35" s="47" t="s">
        <v>7</v>
      </c>
    </row>
    <row r="36" spans="1:17" ht="21.95" customHeight="1">
      <c r="A36" s="33">
        <v>1</v>
      </c>
      <c r="B36" s="55" t="s">
        <v>117</v>
      </c>
      <c r="C36" s="55" t="s">
        <v>118</v>
      </c>
      <c r="D36" s="34">
        <v>13.25</v>
      </c>
      <c r="E36" s="34">
        <v>11.75</v>
      </c>
      <c r="F36" s="40">
        <f>2*((E36+D36)/2)</f>
        <v>25</v>
      </c>
      <c r="G36" s="37"/>
      <c r="H36" s="41" t="str">
        <f>IF(G36="","",2*(D36+G36)/2)</f>
        <v/>
      </c>
      <c r="I36" s="35">
        <f>IF(H36="",F36,IF(H36&gt;F36,H36,F36))</f>
        <v>25</v>
      </c>
    </row>
    <row r="37" spans="1:17" ht="21.95" customHeight="1">
      <c r="A37" s="33">
        <f>A36+1</f>
        <v>2</v>
      </c>
      <c r="B37" s="55" t="s">
        <v>119</v>
      </c>
      <c r="C37" s="55" t="s">
        <v>120</v>
      </c>
      <c r="D37" s="34">
        <v>11</v>
      </c>
      <c r="E37" s="34">
        <v>6.5</v>
      </c>
      <c r="F37" s="40">
        <f t="shared" ref="F37:F66" si="4">2*((E37+D37)/2)</f>
        <v>17.5</v>
      </c>
      <c r="G37" s="36"/>
      <c r="H37" s="41" t="str">
        <f t="shared" ref="H37:H66" si="5">IF(G37="","",2*(D37+G37)/2)</f>
        <v/>
      </c>
      <c r="I37" s="35">
        <f>IF(H37="",F37,IF(H37&gt;F37,H37,F37))</f>
        <v>17.5</v>
      </c>
    </row>
    <row r="38" spans="1:17" ht="21.95" customHeight="1">
      <c r="A38" s="33">
        <f>A37+1</f>
        <v>3</v>
      </c>
      <c r="B38" s="55" t="s">
        <v>121</v>
      </c>
      <c r="C38" s="55" t="s">
        <v>122</v>
      </c>
      <c r="D38" s="34">
        <v>12.75</v>
      </c>
      <c r="E38" s="34">
        <v>16</v>
      </c>
      <c r="F38" s="40">
        <f t="shared" si="4"/>
        <v>28.75</v>
      </c>
      <c r="G38" s="36"/>
      <c r="H38" s="41" t="str">
        <f t="shared" si="5"/>
        <v/>
      </c>
      <c r="I38" s="35">
        <f>IF(H38="",F38,IF(H38&gt;F38,H38,F38))</f>
        <v>28.75</v>
      </c>
    </row>
    <row r="39" spans="1:17" ht="21.95" customHeight="1">
      <c r="A39" s="33">
        <f>A38+1</f>
        <v>4</v>
      </c>
      <c r="B39" s="55" t="s">
        <v>123</v>
      </c>
      <c r="C39" s="55" t="s">
        <v>124</v>
      </c>
      <c r="D39" s="34">
        <v>13.5</v>
      </c>
      <c r="E39" s="34">
        <v>12.5</v>
      </c>
      <c r="F39" s="40">
        <f t="shared" si="4"/>
        <v>26</v>
      </c>
      <c r="G39" s="36"/>
      <c r="H39" s="41" t="str">
        <f t="shared" si="5"/>
        <v/>
      </c>
      <c r="I39" s="35">
        <f>IF(H39="",F39,IF(H39&gt;F39,H39,F39))</f>
        <v>26</v>
      </c>
    </row>
    <row r="40" spans="1:17" ht="21.95" customHeight="1">
      <c r="A40" s="33">
        <f>A39+1</f>
        <v>5</v>
      </c>
      <c r="B40" s="55" t="s">
        <v>125</v>
      </c>
      <c r="C40" s="55" t="s">
        <v>126</v>
      </c>
      <c r="D40" s="34">
        <v>12</v>
      </c>
      <c r="E40" s="34">
        <v>14.5</v>
      </c>
      <c r="F40" s="40">
        <f t="shared" si="4"/>
        <v>26.5</v>
      </c>
      <c r="G40" s="36"/>
      <c r="H40" s="41" t="str">
        <f t="shared" si="5"/>
        <v/>
      </c>
      <c r="I40" s="35">
        <f>IF(H40="",F40,IF(H40&gt;F40,H40,F40))</f>
        <v>26.5</v>
      </c>
    </row>
    <row r="41" spans="1:17" ht="21.95" customHeight="1">
      <c r="A41" s="33">
        <f t="shared" ref="A41:A66" si="6">A40+1</f>
        <v>6</v>
      </c>
      <c r="B41" s="55" t="s">
        <v>127</v>
      </c>
      <c r="C41" s="55" t="s">
        <v>128</v>
      </c>
      <c r="D41" s="34">
        <v>11.25</v>
      </c>
      <c r="E41" s="34">
        <v>12.75</v>
      </c>
      <c r="F41" s="40">
        <f t="shared" si="4"/>
        <v>24</v>
      </c>
      <c r="G41" s="36"/>
      <c r="H41" s="41" t="str">
        <f t="shared" si="5"/>
        <v/>
      </c>
      <c r="I41" s="35">
        <f t="shared" ref="I41:I66" si="7">IF(H41="",F41,IF(H41&gt;F41,H41,F41))</f>
        <v>24</v>
      </c>
    </row>
    <row r="42" spans="1:17" ht="21.95" customHeight="1">
      <c r="A42" s="33">
        <f t="shared" si="6"/>
        <v>7</v>
      </c>
      <c r="B42" s="55" t="s">
        <v>129</v>
      </c>
      <c r="C42" s="55" t="s">
        <v>63</v>
      </c>
      <c r="D42" s="34">
        <v>14.5</v>
      </c>
      <c r="E42" s="34">
        <v>12.25</v>
      </c>
      <c r="F42" s="40">
        <f t="shared" si="4"/>
        <v>26.75</v>
      </c>
      <c r="G42" s="36"/>
      <c r="H42" s="41" t="str">
        <f t="shared" si="5"/>
        <v/>
      </c>
      <c r="I42" s="35">
        <f t="shared" si="7"/>
        <v>26.75</v>
      </c>
    </row>
    <row r="43" spans="1:17" ht="21.95" customHeight="1">
      <c r="A43" s="33">
        <f t="shared" si="6"/>
        <v>8</v>
      </c>
      <c r="B43" s="55" t="s">
        <v>130</v>
      </c>
      <c r="C43" s="55" t="s">
        <v>131</v>
      </c>
      <c r="D43" s="34">
        <v>10.75</v>
      </c>
      <c r="E43" s="34">
        <v>12.75</v>
      </c>
      <c r="F43" s="40">
        <f t="shared" si="4"/>
        <v>23.5</v>
      </c>
      <c r="G43" s="36"/>
      <c r="H43" s="41" t="str">
        <f t="shared" si="5"/>
        <v/>
      </c>
      <c r="I43" s="35">
        <f t="shared" si="7"/>
        <v>23.5</v>
      </c>
    </row>
    <row r="44" spans="1:17" ht="21.95" customHeight="1">
      <c r="A44" s="33">
        <f t="shared" si="6"/>
        <v>9</v>
      </c>
      <c r="B44" s="55" t="s">
        <v>132</v>
      </c>
      <c r="C44" s="55" t="s">
        <v>133</v>
      </c>
      <c r="D44" s="34">
        <v>10.5</v>
      </c>
      <c r="E44" s="34">
        <v>11</v>
      </c>
      <c r="F44" s="40">
        <f t="shared" si="4"/>
        <v>21.5</v>
      </c>
      <c r="G44" s="36"/>
      <c r="H44" s="41" t="str">
        <f t="shared" si="5"/>
        <v/>
      </c>
      <c r="I44" s="35">
        <f t="shared" si="7"/>
        <v>21.5</v>
      </c>
    </row>
    <row r="45" spans="1:17" ht="21.95" customHeight="1">
      <c r="A45" s="33">
        <f t="shared" si="6"/>
        <v>10</v>
      </c>
      <c r="B45" s="55" t="s">
        <v>134</v>
      </c>
      <c r="C45" s="55" t="s">
        <v>135</v>
      </c>
      <c r="D45" s="34">
        <v>13.25</v>
      </c>
      <c r="E45" s="34">
        <v>15.5</v>
      </c>
      <c r="F45" s="40">
        <f t="shared" si="4"/>
        <v>28.75</v>
      </c>
      <c r="G45" s="37"/>
      <c r="H45" s="41" t="str">
        <f t="shared" si="5"/>
        <v/>
      </c>
      <c r="I45" s="35">
        <f t="shared" si="7"/>
        <v>28.75</v>
      </c>
    </row>
    <row r="46" spans="1:17" ht="21.95" customHeight="1">
      <c r="A46" s="33">
        <f t="shared" si="6"/>
        <v>11</v>
      </c>
      <c r="B46" s="55" t="s">
        <v>136</v>
      </c>
      <c r="C46" s="55" t="s">
        <v>137</v>
      </c>
      <c r="D46" s="34">
        <v>14</v>
      </c>
      <c r="E46" s="34">
        <v>13.5</v>
      </c>
      <c r="F46" s="40">
        <f t="shared" si="4"/>
        <v>27.5</v>
      </c>
      <c r="G46" s="37"/>
      <c r="H46" s="41" t="str">
        <f t="shared" si="5"/>
        <v/>
      </c>
      <c r="I46" s="35">
        <f t="shared" si="7"/>
        <v>27.5</v>
      </c>
    </row>
    <row r="47" spans="1:17" ht="21.95" customHeight="1">
      <c r="A47" s="33">
        <f t="shared" si="6"/>
        <v>12</v>
      </c>
      <c r="B47" s="55" t="s">
        <v>138</v>
      </c>
      <c r="C47" s="55" t="s">
        <v>139</v>
      </c>
      <c r="D47" s="34">
        <v>11</v>
      </c>
      <c r="E47" s="34">
        <v>10.25</v>
      </c>
      <c r="F47" s="40">
        <f t="shared" si="4"/>
        <v>21.25</v>
      </c>
      <c r="G47" s="37"/>
      <c r="H47" s="41" t="str">
        <f t="shared" si="5"/>
        <v/>
      </c>
      <c r="I47" s="35">
        <f t="shared" si="7"/>
        <v>21.25</v>
      </c>
    </row>
    <row r="48" spans="1:17" ht="21.95" customHeight="1">
      <c r="A48" s="33">
        <f t="shared" si="6"/>
        <v>13</v>
      </c>
      <c r="B48" s="55" t="s">
        <v>140</v>
      </c>
      <c r="C48" s="55" t="s">
        <v>141</v>
      </c>
      <c r="D48" s="34">
        <v>14</v>
      </c>
      <c r="E48" s="34">
        <v>8.5</v>
      </c>
      <c r="F48" s="40">
        <f t="shared" si="4"/>
        <v>22.5</v>
      </c>
      <c r="G48" s="37"/>
      <c r="H48" s="41" t="str">
        <f t="shared" si="5"/>
        <v/>
      </c>
      <c r="I48" s="35">
        <f t="shared" si="7"/>
        <v>22.5</v>
      </c>
      <c r="Q48" s="2" t="s">
        <v>25</v>
      </c>
    </row>
    <row r="49" spans="1:9" ht="21.95" customHeight="1">
      <c r="A49" s="33">
        <f t="shared" si="6"/>
        <v>14</v>
      </c>
      <c r="B49" s="55" t="s">
        <v>142</v>
      </c>
      <c r="C49" s="55" t="s">
        <v>143</v>
      </c>
      <c r="D49" s="34">
        <v>13</v>
      </c>
      <c r="E49" s="34">
        <v>9</v>
      </c>
      <c r="F49" s="40">
        <f t="shared" si="4"/>
        <v>22</v>
      </c>
      <c r="G49" s="37"/>
      <c r="H49" s="41" t="str">
        <f t="shared" si="5"/>
        <v/>
      </c>
      <c r="I49" s="35">
        <f t="shared" si="7"/>
        <v>22</v>
      </c>
    </row>
    <row r="50" spans="1:9" ht="21.95" customHeight="1">
      <c r="A50" s="33">
        <f t="shared" si="6"/>
        <v>15</v>
      </c>
      <c r="B50" s="55" t="s">
        <v>144</v>
      </c>
      <c r="C50" s="55" t="s">
        <v>145</v>
      </c>
      <c r="D50" s="34">
        <v>13</v>
      </c>
      <c r="E50" s="34">
        <v>10.75</v>
      </c>
      <c r="F50" s="40">
        <f t="shared" si="4"/>
        <v>23.75</v>
      </c>
      <c r="G50" s="37"/>
      <c r="H50" s="41" t="str">
        <f t="shared" si="5"/>
        <v/>
      </c>
      <c r="I50" s="35">
        <f t="shared" si="7"/>
        <v>23.75</v>
      </c>
    </row>
    <row r="51" spans="1:9" ht="21.95" customHeight="1">
      <c r="A51" s="33">
        <f t="shared" si="6"/>
        <v>16</v>
      </c>
      <c r="B51" s="55" t="s">
        <v>146</v>
      </c>
      <c r="C51" s="55" t="s">
        <v>147</v>
      </c>
      <c r="D51" s="34">
        <v>13.75</v>
      </c>
      <c r="E51" s="34">
        <v>14.5</v>
      </c>
      <c r="F51" s="40">
        <f t="shared" si="4"/>
        <v>28.25</v>
      </c>
      <c r="G51" s="37"/>
      <c r="H51" s="41" t="str">
        <f t="shared" si="5"/>
        <v/>
      </c>
      <c r="I51" s="35">
        <f t="shared" si="7"/>
        <v>28.25</v>
      </c>
    </row>
    <row r="52" spans="1:9" ht="21.95" customHeight="1">
      <c r="A52" s="33">
        <f t="shared" si="6"/>
        <v>17</v>
      </c>
      <c r="B52" s="55" t="s">
        <v>148</v>
      </c>
      <c r="C52" s="55" t="s">
        <v>75</v>
      </c>
      <c r="D52" s="34">
        <v>12.75</v>
      </c>
      <c r="E52" s="34">
        <v>8.25</v>
      </c>
      <c r="F52" s="40">
        <f t="shared" si="4"/>
        <v>21</v>
      </c>
      <c r="G52" s="37"/>
      <c r="H52" s="41" t="str">
        <f t="shared" si="5"/>
        <v/>
      </c>
      <c r="I52" s="35">
        <f t="shared" si="7"/>
        <v>21</v>
      </c>
    </row>
    <row r="53" spans="1:9" ht="21.95" customHeight="1">
      <c r="A53" s="33">
        <f t="shared" si="6"/>
        <v>18</v>
      </c>
      <c r="B53" s="55" t="s">
        <v>149</v>
      </c>
      <c r="C53" s="55" t="s">
        <v>150</v>
      </c>
      <c r="D53" s="34">
        <v>10.75</v>
      </c>
      <c r="E53" s="34">
        <v>6</v>
      </c>
      <c r="F53" s="40">
        <f t="shared" si="4"/>
        <v>16.75</v>
      </c>
      <c r="G53" s="37"/>
      <c r="H53" s="41" t="str">
        <f t="shared" si="5"/>
        <v/>
      </c>
      <c r="I53" s="35">
        <f t="shared" si="7"/>
        <v>16.75</v>
      </c>
    </row>
    <row r="54" spans="1:9" ht="21.95" customHeight="1">
      <c r="A54" s="33">
        <f t="shared" si="6"/>
        <v>19</v>
      </c>
      <c r="B54" s="55" t="s">
        <v>151</v>
      </c>
      <c r="C54" s="55" t="s">
        <v>9</v>
      </c>
      <c r="D54" s="34">
        <v>12.25</v>
      </c>
      <c r="E54" s="34">
        <v>3</v>
      </c>
      <c r="F54" s="40">
        <f t="shared" si="4"/>
        <v>15.25</v>
      </c>
      <c r="G54" s="37"/>
      <c r="H54" s="41" t="str">
        <f t="shared" si="5"/>
        <v/>
      </c>
      <c r="I54" s="35">
        <f t="shared" si="7"/>
        <v>15.25</v>
      </c>
    </row>
    <row r="55" spans="1:9" ht="21.95" customHeight="1">
      <c r="A55" s="33">
        <f t="shared" si="6"/>
        <v>20</v>
      </c>
      <c r="B55" s="55" t="s">
        <v>152</v>
      </c>
      <c r="C55" s="55" t="s">
        <v>153</v>
      </c>
      <c r="D55" s="34">
        <v>12.5</v>
      </c>
      <c r="E55" s="34">
        <v>8</v>
      </c>
      <c r="F55" s="40">
        <f t="shared" si="4"/>
        <v>20.5</v>
      </c>
      <c r="G55" s="37"/>
      <c r="H55" s="41" t="str">
        <f t="shared" si="5"/>
        <v/>
      </c>
      <c r="I55" s="35">
        <f t="shared" si="7"/>
        <v>20.5</v>
      </c>
    </row>
    <row r="56" spans="1:9" ht="21.95" customHeight="1">
      <c r="A56" s="33">
        <f t="shared" si="6"/>
        <v>21</v>
      </c>
      <c r="B56" s="55" t="s">
        <v>154</v>
      </c>
      <c r="C56" s="55" t="s">
        <v>155</v>
      </c>
      <c r="D56" s="34">
        <v>10.25</v>
      </c>
      <c r="E56" s="34">
        <v>4.75</v>
      </c>
      <c r="F56" s="40">
        <f t="shared" si="4"/>
        <v>15</v>
      </c>
      <c r="G56" s="37"/>
      <c r="H56" s="41" t="str">
        <f t="shared" si="5"/>
        <v/>
      </c>
      <c r="I56" s="35">
        <f t="shared" si="7"/>
        <v>15</v>
      </c>
    </row>
    <row r="57" spans="1:9" ht="21.95" customHeight="1">
      <c r="A57" s="33">
        <f t="shared" si="6"/>
        <v>22</v>
      </c>
      <c r="B57" s="55" t="s">
        <v>156</v>
      </c>
      <c r="C57" s="55" t="s">
        <v>157</v>
      </c>
      <c r="D57" s="34">
        <v>11.75</v>
      </c>
      <c r="E57" s="34">
        <v>9.5</v>
      </c>
      <c r="F57" s="39">
        <f t="shared" si="4"/>
        <v>21.25</v>
      </c>
      <c r="G57" s="38"/>
      <c r="H57" s="50" t="str">
        <f t="shared" si="5"/>
        <v/>
      </c>
      <c r="I57" s="35">
        <f t="shared" si="7"/>
        <v>21.25</v>
      </c>
    </row>
    <row r="58" spans="1:9" ht="21.95" customHeight="1">
      <c r="A58" s="33">
        <f t="shared" si="6"/>
        <v>23</v>
      </c>
      <c r="B58" s="55" t="s">
        <v>158</v>
      </c>
      <c r="C58" s="55" t="s">
        <v>159</v>
      </c>
      <c r="D58" s="34">
        <v>13.5</v>
      </c>
      <c r="E58" s="34">
        <v>12.5</v>
      </c>
      <c r="F58" s="39">
        <f t="shared" si="4"/>
        <v>26</v>
      </c>
      <c r="G58" s="38"/>
      <c r="H58" s="50" t="str">
        <f t="shared" si="5"/>
        <v/>
      </c>
      <c r="I58" s="34">
        <f t="shared" si="7"/>
        <v>26</v>
      </c>
    </row>
    <row r="59" spans="1:9" ht="21.95" customHeight="1">
      <c r="A59" s="33">
        <f t="shared" si="6"/>
        <v>24</v>
      </c>
      <c r="B59" s="55" t="s">
        <v>160</v>
      </c>
      <c r="C59" s="55" t="s">
        <v>161</v>
      </c>
      <c r="D59" s="34">
        <v>12.25</v>
      </c>
      <c r="E59" s="34">
        <v>8.5</v>
      </c>
      <c r="F59" s="39">
        <f t="shared" si="4"/>
        <v>20.75</v>
      </c>
      <c r="G59" s="38"/>
      <c r="H59" s="50" t="str">
        <f t="shared" si="5"/>
        <v/>
      </c>
      <c r="I59" s="34">
        <f t="shared" si="7"/>
        <v>20.75</v>
      </c>
    </row>
    <row r="60" spans="1:9" ht="21.95" customHeight="1">
      <c r="A60" s="33">
        <f t="shared" si="6"/>
        <v>25</v>
      </c>
      <c r="B60" s="55" t="s">
        <v>162</v>
      </c>
      <c r="C60" s="55" t="s">
        <v>163</v>
      </c>
      <c r="D60" s="34">
        <v>12</v>
      </c>
      <c r="E60" s="34">
        <v>4.75</v>
      </c>
      <c r="F60" s="39">
        <f t="shared" si="4"/>
        <v>16.75</v>
      </c>
      <c r="G60" s="38"/>
      <c r="H60" s="50" t="str">
        <f t="shared" si="5"/>
        <v/>
      </c>
      <c r="I60" s="34">
        <f t="shared" si="7"/>
        <v>16.75</v>
      </c>
    </row>
    <row r="61" spans="1:9" ht="21.95" customHeight="1">
      <c r="A61" s="33">
        <f t="shared" si="6"/>
        <v>26</v>
      </c>
      <c r="B61" s="55" t="s">
        <v>164</v>
      </c>
      <c r="C61" s="55" t="s">
        <v>165</v>
      </c>
      <c r="D61" s="34">
        <v>12.75</v>
      </c>
      <c r="E61" s="34">
        <v>9</v>
      </c>
      <c r="F61" s="39">
        <f t="shared" si="4"/>
        <v>21.75</v>
      </c>
      <c r="G61" s="38"/>
      <c r="H61" s="50" t="str">
        <f t="shared" si="5"/>
        <v/>
      </c>
      <c r="I61" s="34">
        <f t="shared" si="7"/>
        <v>21.75</v>
      </c>
    </row>
    <row r="62" spans="1:9" ht="21.95" customHeight="1">
      <c r="A62" s="33">
        <f t="shared" si="6"/>
        <v>27</v>
      </c>
      <c r="B62" s="55" t="s">
        <v>166</v>
      </c>
      <c r="C62" s="55" t="s">
        <v>167</v>
      </c>
      <c r="D62" s="34">
        <v>8.5</v>
      </c>
      <c r="E62" s="34">
        <v>7.25</v>
      </c>
      <c r="F62" s="39">
        <f t="shared" si="4"/>
        <v>15.75</v>
      </c>
      <c r="G62" s="38"/>
      <c r="H62" s="50" t="str">
        <f t="shared" si="5"/>
        <v/>
      </c>
      <c r="I62" s="34">
        <f t="shared" si="7"/>
        <v>15.75</v>
      </c>
    </row>
    <row r="63" spans="1:9" ht="21.95" customHeight="1">
      <c r="A63" s="33">
        <f t="shared" si="6"/>
        <v>28</v>
      </c>
      <c r="B63" s="56" t="s">
        <v>168</v>
      </c>
      <c r="C63" s="56" t="s">
        <v>169</v>
      </c>
      <c r="D63" s="34">
        <v>10.75</v>
      </c>
      <c r="E63" s="34">
        <v>6</v>
      </c>
      <c r="F63" s="39">
        <f t="shared" si="4"/>
        <v>16.75</v>
      </c>
      <c r="G63" s="38"/>
      <c r="H63" s="50" t="str">
        <f t="shared" si="5"/>
        <v/>
      </c>
      <c r="I63" s="34">
        <f t="shared" si="7"/>
        <v>16.75</v>
      </c>
    </row>
    <row r="64" spans="1:9" ht="21.95" customHeight="1">
      <c r="A64" s="33">
        <f t="shared" si="6"/>
        <v>29</v>
      </c>
      <c r="B64" s="56" t="s">
        <v>170</v>
      </c>
      <c r="C64" s="56" t="s">
        <v>171</v>
      </c>
      <c r="D64" s="34">
        <v>15.75</v>
      </c>
      <c r="E64" s="34">
        <v>19</v>
      </c>
      <c r="F64" s="39">
        <f t="shared" si="4"/>
        <v>34.75</v>
      </c>
      <c r="G64" s="38"/>
      <c r="H64" s="50" t="str">
        <f t="shared" si="5"/>
        <v/>
      </c>
      <c r="I64" s="34">
        <f t="shared" si="7"/>
        <v>34.75</v>
      </c>
    </row>
    <row r="65" spans="1:9" ht="21.95" customHeight="1">
      <c r="A65" s="33">
        <f t="shared" si="6"/>
        <v>30</v>
      </c>
      <c r="B65" s="55" t="s">
        <v>172</v>
      </c>
      <c r="C65" s="55" t="s">
        <v>173</v>
      </c>
      <c r="D65" s="34">
        <v>11.25</v>
      </c>
      <c r="E65" s="34">
        <v>10.25</v>
      </c>
      <c r="F65" s="39">
        <f t="shared" si="4"/>
        <v>21.5</v>
      </c>
      <c r="G65" s="38"/>
      <c r="H65" s="50" t="str">
        <f t="shared" si="5"/>
        <v/>
      </c>
      <c r="I65" s="34">
        <f t="shared" si="7"/>
        <v>21.5</v>
      </c>
    </row>
    <row r="66" spans="1:9" ht="21.95" customHeight="1">
      <c r="A66" s="33">
        <f t="shared" si="6"/>
        <v>31</v>
      </c>
      <c r="B66" s="55" t="s">
        <v>174</v>
      </c>
      <c r="C66" s="55" t="s">
        <v>175</v>
      </c>
      <c r="D66" s="34">
        <v>13.75</v>
      </c>
      <c r="E66" s="34">
        <v>10.5</v>
      </c>
      <c r="F66" s="40">
        <f t="shared" si="4"/>
        <v>24.25</v>
      </c>
      <c r="G66" s="38"/>
      <c r="H66" s="41" t="str">
        <f t="shared" si="5"/>
        <v/>
      </c>
      <c r="I66" s="35">
        <f t="shared" si="7"/>
        <v>24.25</v>
      </c>
    </row>
    <row r="67" spans="1:9" s="63" customFormat="1" ht="21.95" customHeight="1">
      <c r="A67" s="45" t="s">
        <v>0</v>
      </c>
      <c r="B67" s="9" t="s">
        <v>1</v>
      </c>
      <c r="C67" s="9" t="s">
        <v>2</v>
      </c>
      <c r="D67" s="46" t="s">
        <v>24</v>
      </c>
      <c r="E67" s="46" t="s">
        <v>3</v>
      </c>
      <c r="F67" s="47" t="s">
        <v>4</v>
      </c>
      <c r="G67" s="48" t="s">
        <v>5</v>
      </c>
      <c r="H67" s="47" t="s">
        <v>6</v>
      </c>
      <c r="I67" s="47" t="s">
        <v>7</v>
      </c>
    </row>
    <row r="68" spans="1:9" ht="21.95" customHeight="1">
      <c r="A68" s="33">
        <v>1</v>
      </c>
      <c r="B68" s="55" t="s">
        <v>176</v>
      </c>
      <c r="C68" s="55" t="s">
        <v>177</v>
      </c>
      <c r="D68" s="34">
        <v>17.25</v>
      </c>
      <c r="E68" s="34">
        <v>13</v>
      </c>
      <c r="F68" s="40">
        <f>2*((E68+D68)/2)</f>
        <v>30.25</v>
      </c>
      <c r="G68" s="37"/>
      <c r="H68" s="41" t="str">
        <f>IF(G68="","",2*(D68+G68)/2)</f>
        <v/>
      </c>
      <c r="I68" s="35">
        <f>IF(H68="",F68,IF(H68&gt;F68,H68,F68))</f>
        <v>30.25</v>
      </c>
    </row>
    <row r="69" spans="1:9" ht="21.95" customHeight="1">
      <c r="A69" s="33">
        <f>A68+1</f>
        <v>2</v>
      </c>
      <c r="B69" s="55" t="s">
        <v>178</v>
      </c>
      <c r="C69" s="55" t="s">
        <v>179</v>
      </c>
      <c r="D69" s="34">
        <v>15</v>
      </c>
      <c r="E69" s="34">
        <v>17.5</v>
      </c>
      <c r="F69" s="40">
        <f t="shared" ref="F69:F98" si="8">2*((E69+D69)/2)</f>
        <v>32.5</v>
      </c>
      <c r="G69" s="36"/>
      <c r="H69" s="41" t="str">
        <f t="shared" ref="H69:H98" si="9">IF(G69="","",2*(D69+G69)/2)</f>
        <v/>
      </c>
      <c r="I69" s="35">
        <f>IF(H69="",F69,IF(H69&gt;F69,H69,F69))</f>
        <v>32.5</v>
      </c>
    </row>
    <row r="70" spans="1:9" ht="21.95" customHeight="1">
      <c r="A70" s="33">
        <f>A69+1</f>
        <v>3</v>
      </c>
      <c r="B70" s="55" t="s">
        <v>180</v>
      </c>
      <c r="C70" s="55" t="s">
        <v>181</v>
      </c>
      <c r="D70" s="34">
        <v>13.25</v>
      </c>
      <c r="E70" s="34">
        <v>8.25</v>
      </c>
      <c r="F70" s="40">
        <f t="shared" si="8"/>
        <v>21.5</v>
      </c>
      <c r="G70" s="36"/>
      <c r="H70" s="41" t="str">
        <f t="shared" si="9"/>
        <v/>
      </c>
      <c r="I70" s="35">
        <f>IF(H70="",F70,IF(H70&gt;F70,H70,F70))</f>
        <v>21.5</v>
      </c>
    </row>
    <row r="71" spans="1:9" ht="21.95" customHeight="1">
      <c r="A71" s="33">
        <f>A70+1</f>
        <v>4</v>
      </c>
      <c r="B71" s="55" t="s">
        <v>182</v>
      </c>
      <c r="C71" s="55" t="s">
        <v>15</v>
      </c>
      <c r="D71" s="34">
        <v>14</v>
      </c>
      <c r="E71" s="34">
        <v>10.5</v>
      </c>
      <c r="F71" s="40">
        <f t="shared" si="8"/>
        <v>24.5</v>
      </c>
      <c r="G71" s="36"/>
      <c r="H71" s="41" t="str">
        <f t="shared" si="9"/>
        <v/>
      </c>
      <c r="I71" s="35">
        <f>IF(H71="",F71,IF(H71&gt;F71,H71,F71))</f>
        <v>24.5</v>
      </c>
    </row>
    <row r="72" spans="1:9" ht="21.95" customHeight="1">
      <c r="A72" s="33">
        <f>A71+1</f>
        <v>5</v>
      </c>
      <c r="B72" s="55" t="s">
        <v>183</v>
      </c>
      <c r="C72" s="55" t="s">
        <v>184</v>
      </c>
      <c r="D72" s="34">
        <v>12.75</v>
      </c>
      <c r="E72" s="34">
        <v>11.5</v>
      </c>
      <c r="F72" s="40">
        <f t="shared" si="8"/>
        <v>24.25</v>
      </c>
      <c r="G72" s="36"/>
      <c r="H72" s="41" t="str">
        <f t="shared" si="9"/>
        <v/>
      </c>
      <c r="I72" s="35">
        <f>IF(H72="",F72,IF(H72&gt;F72,H72,F72))</f>
        <v>24.25</v>
      </c>
    </row>
    <row r="73" spans="1:9" ht="21.95" customHeight="1">
      <c r="A73" s="33">
        <f t="shared" ref="A73:A98" si="10">A72+1</f>
        <v>6</v>
      </c>
      <c r="B73" s="55" t="s">
        <v>185</v>
      </c>
      <c r="C73" s="55" t="s">
        <v>186</v>
      </c>
      <c r="D73" s="34">
        <v>10.75</v>
      </c>
      <c r="E73" s="34">
        <v>5.5</v>
      </c>
      <c r="F73" s="40">
        <f t="shared" si="8"/>
        <v>16.25</v>
      </c>
      <c r="G73" s="36"/>
      <c r="H73" s="41" t="str">
        <f t="shared" si="9"/>
        <v/>
      </c>
      <c r="I73" s="35">
        <f t="shared" ref="I73:I98" si="11">IF(H73="",F73,IF(H73&gt;F73,H73,F73))</f>
        <v>16.25</v>
      </c>
    </row>
    <row r="74" spans="1:9" ht="21.95" customHeight="1">
      <c r="A74" s="33">
        <f t="shared" si="10"/>
        <v>7</v>
      </c>
      <c r="B74" s="55" t="s">
        <v>13</v>
      </c>
      <c r="C74" s="55" t="s">
        <v>12</v>
      </c>
      <c r="D74" s="34">
        <v>11.75</v>
      </c>
      <c r="E74" s="34">
        <v>8.5</v>
      </c>
      <c r="F74" s="40">
        <f t="shared" si="8"/>
        <v>20.25</v>
      </c>
      <c r="G74" s="36"/>
      <c r="H74" s="41" t="str">
        <f t="shared" si="9"/>
        <v/>
      </c>
      <c r="I74" s="35">
        <f t="shared" si="11"/>
        <v>20.25</v>
      </c>
    </row>
    <row r="75" spans="1:9" ht="21.95" customHeight="1">
      <c r="A75" s="33">
        <f t="shared" si="10"/>
        <v>8</v>
      </c>
      <c r="B75" s="55" t="s">
        <v>187</v>
      </c>
      <c r="C75" s="55" t="s">
        <v>188</v>
      </c>
      <c r="D75" s="34">
        <v>12</v>
      </c>
      <c r="E75" s="34">
        <v>10.5</v>
      </c>
      <c r="F75" s="39">
        <f t="shared" si="8"/>
        <v>22.5</v>
      </c>
      <c r="G75" s="52"/>
      <c r="H75" s="50" t="str">
        <f t="shared" si="9"/>
        <v/>
      </c>
      <c r="I75" s="35">
        <f t="shared" si="11"/>
        <v>22.5</v>
      </c>
    </row>
    <row r="76" spans="1:9" ht="21.95" customHeight="1">
      <c r="A76" s="33">
        <f t="shared" si="10"/>
        <v>9</v>
      </c>
      <c r="B76" s="55" t="s">
        <v>189</v>
      </c>
      <c r="C76" s="55" t="s">
        <v>190</v>
      </c>
      <c r="D76" s="34">
        <v>13</v>
      </c>
      <c r="E76" s="34">
        <v>12</v>
      </c>
      <c r="F76" s="40">
        <f t="shared" si="8"/>
        <v>25</v>
      </c>
      <c r="G76" s="36"/>
      <c r="H76" s="41" t="str">
        <f t="shared" si="9"/>
        <v/>
      </c>
      <c r="I76" s="35">
        <f t="shared" si="11"/>
        <v>25</v>
      </c>
    </row>
    <row r="77" spans="1:9" ht="21.95" customHeight="1">
      <c r="A77" s="33">
        <f t="shared" si="10"/>
        <v>10</v>
      </c>
      <c r="B77" s="55" t="s">
        <v>191</v>
      </c>
      <c r="C77" s="55" t="s">
        <v>192</v>
      </c>
      <c r="D77" s="34">
        <v>13.25</v>
      </c>
      <c r="E77" s="34">
        <v>7</v>
      </c>
      <c r="F77" s="40">
        <f t="shared" si="8"/>
        <v>20.25</v>
      </c>
      <c r="G77" s="37"/>
      <c r="H77" s="41" t="str">
        <f t="shared" si="9"/>
        <v/>
      </c>
      <c r="I77" s="35">
        <f t="shared" si="11"/>
        <v>20.25</v>
      </c>
    </row>
    <row r="78" spans="1:9" ht="21.95" customHeight="1">
      <c r="A78" s="33">
        <f t="shared" si="10"/>
        <v>11</v>
      </c>
      <c r="B78" s="55" t="s">
        <v>193</v>
      </c>
      <c r="C78" s="55" t="s">
        <v>194</v>
      </c>
      <c r="D78" s="34" t="s">
        <v>224</v>
      </c>
      <c r="E78" s="34" t="s">
        <v>224</v>
      </c>
      <c r="F78" s="40" t="e">
        <f t="shared" si="8"/>
        <v>#VALUE!</v>
      </c>
      <c r="G78" s="37"/>
      <c r="H78" s="41" t="str">
        <f t="shared" si="9"/>
        <v/>
      </c>
      <c r="I78" s="35" t="e">
        <f t="shared" si="11"/>
        <v>#VALUE!</v>
      </c>
    </row>
    <row r="79" spans="1:9" ht="21.95" customHeight="1">
      <c r="A79" s="33">
        <f t="shared" si="10"/>
        <v>12</v>
      </c>
      <c r="B79" s="55" t="s">
        <v>195</v>
      </c>
      <c r="C79" s="55" t="s">
        <v>196</v>
      </c>
      <c r="D79" s="34">
        <v>11.75</v>
      </c>
      <c r="E79" s="34">
        <v>10.25</v>
      </c>
      <c r="F79" s="40">
        <f t="shared" si="8"/>
        <v>22</v>
      </c>
      <c r="G79" s="37"/>
      <c r="H79" s="41" t="str">
        <f t="shared" si="9"/>
        <v/>
      </c>
      <c r="I79" s="35">
        <f t="shared" si="11"/>
        <v>22</v>
      </c>
    </row>
    <row r="80" spans="1:9" ht="21.95" customHeight="1">
      <c r="A80" s="33">
        <f t="shared" si="10"/>
        <v>13</v>
      </c>
      <c r="B80" s="55" t="s">
        <v>197</v>
      </c>
      <c r="C80" s="55" t="s">
        <v>198</v>
      </c>
      <c r="D80" s="34">
        <v>12.25</v>
      </c>
      <c r="E80" s="34">
        <v>10.5</v>
      </c>
      <c r="F80" s="40">
        <f t="shared" si="8"/>
        <v>22.75</v>
      </c>
      <c r="G80" s="37"/>
      <c r="H80" s="41" t="str">
        <f t="shared" si="9"/>
        <v/>
      </c>
      <c r="I80" s="35">
        <f t="shared" si="11"/>
        <v>22.75</v>
      </c>
    </row>
    <row r="81" spans="1:9" ht="21.95" customHeight="1">
      <c r="A81" s="33">
        <f t="shared" si="10"/>
        <v>14</v>
      </c>
      <c r="B81" s="55" t="s">
        <v>199</v>
      </c>
      <c r="C81" s="55" t="s">
        <v>200</v>
      </c>
      <c r="D81" s="34">
        <v>12.25</v>
      </c>
      <c r="E81" s="34">
        <v>9</v>
      </c>
      <c r="F81" s="40">
        <f t="shared" si="8"/>
        <v>21.25</v>
      </c>
      <c r="G81" s="37"/>
      <c r="H81" s="41" t="str">
        <f t="shared" si="9"/>
        <v/>
      </c>
      <c r="I81" s="35">
        <f t="shared" si="11"/>
        <v>21.25</v>
      </c>
    </row>
    <row r="82" spans="1:9" ht="21.95" customHeight="1">
      <c r="A82" s="33">
        <f t="shared" si="10"/>
        <v>15</v>
      </c>
      <c r="B82" s="55" t="s">
        <v>201</v>
      </c>
      <c r="C82" s="55" t="s">
        <v>202</v>
      </c>
      <c r="D82" s="34">
        <v>13</v>
      </c>
      <c r="E82" s="34">
        <v>11.25</v>
      </c>
      <c r="F82" s="40">
        <f t="shared" si="8"/>
        <v>24.25</v>
      </c>
      <c r="G82" s="37"/>
      <c r="H82" s="41" t="str">
        <f t="shared" si="9"/>
        <v/>
      </c>
      <c r="I82" s="35">
        <f t="shared" si="11"/>
        <v>24.25</v>
      </c>
    </row>
    <row r="83" spans="1:9" ht="21.95" customHeight="1">
      <c r="A83" s="33">
        <f t="shared" si="10"/>
        <v>16</v>
      </c>
      <c r="B83" s="55" t="s">
        <v>203</v>
      </c>
      <c r="C83" s="55" t="s">
        <v>204</v>
      </c>
      <c r="D83" s="34">
        <v>11.75</v>
      </c>
      <c r="E83" s="34">
        <v>12</v>
      </c>
      <c r="F83" s="40">
        <f t="shared" si="8"/>
        <v>23.75</v>
      </c>
      <c r="G83" s="37"/>
      <c r="H83" s="41" t="str">
        <f t="shared" si="9"/>
        <v/>
      </c>
      <c r="I83" s="35">
        <f t="shared" si="11"/>
        <v>23.75</v>
      </c>
    </row>
    <row r="84" spans="1:9" ht="21.95" customHeight="1">
      <c r="A84" s="33">
        <f t="shared" si="10"/>
        <v>17</v>
      </c>
      <c r="B84" s="55" t="s">
        <v>205</v>
      </c>
      <c r="C84" s="55" t="s">
        <v>99</v>
      </c>
      <c r="D84" s="34">
        <v>13</v>
      </c>
      <c r="E84" s="34">
        <v>9.25</v>
      </c>
      <c r="F84" s="40">
        <f t="shared" si="8"/>
        <v>22.25</v>
      </c>
      <c r="G84" s="37"/>
      <c r="H84" s="41" t="str">
        <f t="shared" si="9"/>
        <v/>
      </c>
      <c r="I84" s="35">
        <f t="shared" si="11"/>
        <v>22.25</v>
      </c>
    </row>
    <row r="85" spans="1:9" ht="21.95" customHeight="1">
      <c r="A85" s="33">
        <f t="shared" si="10"/>
        <v>18</v>
      </c>
      <c r="B85" s="55" t="s">
        <v>206</v>
      </c>
      <c r="C85" s="55" t="s">
        <v>207</v>
      </c>
      <c r="D85" s="34">
        <v>12</v>
      </c>
      <c r="E85" s="34">
        <v>13.75</v>
      </c>
      <c r="F85" s="40">
        <f t="shared" si="8"/>
        <v>25.75</v>
      </c>
      <c r="G85" s="37"/>
      <c r="H85" s="41" t="str">
        <f t="shared" si="9"/>
        <v/>
      </c>
      <c r="I85" s="35">
        <f t="shared" si="11"/>
        <v>25.75</v>
      </c>
    </row>
    <row r="86" spans="1:9" ht="21.95" customHeight="1">
      <c r="A86" s="33">
        <f t="shared" si="10"/>
        <v>19</v>
      </c>
      <c r="B86" s="55" t="s">
        <v>208</v>
      </c>
      <c r="C86" s="55" t="s">
        <v>200</v>
      </c>
      <c r="D86" s="34">
        <v>14</v>
      </c>
      <c r="E86" s="34">
        <v>16</v>
      </c>
      <c r="F86" s="40">
        <f t="shared" si="8"/>
        <v>30</v>
      </c>
      <c r="G86" s="37"/>
      <c r="H86" s="41" t="str">
        <f t="shared" si="9"/>
        <v/>
      </c>
      <c r="I86" s="35">
        <f t="shared" si="11"/>
        <v>30</v>
      </c>
    </row>
    <row r="87" spans="1:9" ht="21.95" customHeight="1">
      <c r="A87" s="33">
        <f t="shared" si="10"/>
        <v>20</v>
      </c>
      <c r="B87" s="58" t="s">
        <v>22</v>
      </c>
      <c r="C87" s="58" t="s">
        <v>209</v>
      </c>
      <c r="D87" s="70"/>
      <c r="E87" s="70"/>
      <c r="F87" s="71">
        <f t="shared" si="8"/>
        <v>0</v>
      </c>
      <c r="G87" s="72"/>
      <c r="H87" s="73" t="str">
        <f t="shared" si="9"/>
        <v/>
      </c>
      <c r="I87" s="70">
        <v>29</v>
      </c>
    </row>
    <row r="88" spans="1:9" ht="21.95" customHeight="1">
      <c r="A88" s="33">
        <f t="shared" si="10"/>
        <v>21</v>
      </c>
      <c r="B88" s="59" t="s">
        <v>16</v>
      </c>
      <c r="C88" s="59" t="s">
        <v>210</v>
      </c>
      <c r="D88" s="34">
        <v>10</v>
      </c>
      <c r="E88" s="34">
        <v>8.5</v>
      </c>
      <c r="F88" s="40">
        <f t="shared" si="8"/>
        <v>18.5</v>
      </c>
      <c r="G88" s="37"/>
      <c r="H88" s="41" t="str">
        <f t="shared" si="9"/>
        <v/>
      </c>
      <c r="I88" s="35">
        <f t="shared" si="11"/>
        <v>18.5</v>
      </c>
    </row>
    <row r="89" spans="1:9" ht="21.95" customHeight="1">
      <c r="A89" s="33">
        <f t="shared" si="10"/>
        <v>22</v>
      </c>
      <c r="B89" s="59" t="s">
        <v>20</v>
      </c>
      <c r="C89" s="59" t="s">
        <v>21</v>
      </c>
      <c r="D89" s="34" t="s">
        <v>224</v>
      </c>
      <c r="E89" s="34" t="s">
        <v>224</v>
      </c>
      <c r="F89" s="40" t="e">
        <f t="shared" si="8"/>
        <v>#VALUE!</v>
      </c>
      <c r="G89" s="37"/>
      <c r="H89" s="41" t="str">
        <f t="shared" si="9"/>
        <v/>
      </c>
      <c r="I89" s="35" t="e">
        <f t="shared" si="11"/>
        <v>#VALUE!</v>
      </c>
    </row>
    <row r="90" spans="1:9" ht="21.95" customHeight="1">
      <c r="A90" s="33">
        <f t="shared" si="10"/>
        <v>23</v>
      </c>
      <c r="B90" s="59" t="s">
        <v>14</v>
      </c>
      <c r="C90" s="59" t="s">
        <v>211</v>
      </c>
      <c r="D90" s="70"/>
      <c r="E90" s="70"/>
      <c r="F90" s="71">
        <f t="shared" si="8"/>
        <v>0</v>
      </c>
      <c r="G90" s="72"/>
      <c r="H90" s="73" t="str">
        <f t="shared" si="9"/>
        <v/>
      </c>
      <c r="I90" s="70">
        <v>19.5</v>
      </c>
    </row>
    <row r="91" spans="1:9" ht="21.95" customHeight="1">
      <c r="A91" s="33">
        <f t="shared" si="10"/>
        <v>24</v>
      </c>
      <c r="B91" s="57" t="s">
        <v>212</v>
      </c>
      <c r="C91" s="57" t="s">
        <v>213</v>
      </c>
      <c r="D91" s="34">
        <v>14</v>
      </c>
      <c r="E91" s="34">
        <v>9.5</v>
      </c>
      <c r="F91" s="40">
        <f t="shared" si="8"/>
        <v>23.5</v>
      </c>
      <c r="G91" s="37"/>
      <c r="H91" s="41" t="str">
        <f t="shared" si="9"/>
        <v/>
      </c>
      <c r="I91" s="35">
        <f t="shared" si="11"/>
        <v>23.5</v>
      </c>
    </row>
    <row r="92" spans="1:9" ht="21.95" customHeight="1">
      <c r="A92" s="33">
        <f t="shared" si="10"/>
        <v>25</v>
      </c>
      <c r="B92" s="57" t="s">
        <v>214</v>
      </c>
      <c r="C92" s="57" t="s">
        <v>215</v>
      </c>
      <c r="D92" s="34">
        <v>12.25</v>
      </c>
      <c r="E92" s="34">
        <v>3.5</v>
      </c>
      <c r="F92" s="40">
        <f t="shared" si="8"/>
        <v>15.75</v>
      </c>
      <c r="G92" s="37"/>
      <c r="H92" s="41" t="str">
        <f t="shared" si="9"/>
        <v/>
      </c>
      <c r="I92" s="35">
        <f t="shared" si="11"/>
        <v>15.75</v>
      </c>
    </row>
    <row r="93" spans="1:9" ht="21.95" customHeight="1">
      <c r="A93" s="33">
        <f t="shared" si="10"/>
        <v>26</v>
      </c>
      <c r="B93" s="59" t="s">
        <v>18</v>
      </c>
      <c r="C93" s="59" t="s">
        <v>19</v>
      </c>
      <c r="D93" s="70"/>
      <c r="E93" s="70"/>
      <c r="F93" s="71">
        <f t="shared" si="8"/>
        <v>0</v>
      </c>
      <c r="G93" s="72"/>
      <c r="H93" s="73" t="str">
        <f t="shared" si="9"/>
        <v/>
      </c>
      <c r="I93" s="70">
        <v>21.5</v>
      </c>
    </row>
    <row r="94" spans="1:9" ht="21.95" customHeight="1">
      <c r="A94" s="33">
        <f t="shared" si="10"/>
        <v>27</v>
      </c>
      <c r="B94" s="59" t="s">
        <v>225</v>
      </c>
      <c r="C94" s="59" t="s">
        <v>216</v>
      </c>
      <c r="D94" s="34">
        <v>12.25</v>
      </c>
      <c r="E94" s="34">
        <v>10.5</v>
      </c>
      <c r="F94" s="40">
        <f t="shared" si="8"/>
        <v>22.75</v>
      </c>
      <c r="G94" s="38"/>
      <c r="H94" s="41" t="str">
        <f t="shared" si="9"/>
        <v/>
      </c>
      <c r="I94" s="35">
        <f t="shared" si="11"/>
        <v>22.75</v>
      </c>
    </row>
    <row r="95" spans="1:9" ht="21.95" customHeight="1">
      <c r="A95" s="33">
        <f t="shared" si="10"/>
        <v>28</v>
      </c>
      <c r="B95" s="59" t="s">
        <v>217</v>
      </c>
      <c r="C95" s="59" t="s">
        <v>218</v>
      </c>
      <c r="D95" s="34">
        <v>12.75</v>
      </c>
      <c r="E95" s="34">
        <v>10.75</v>
      </c>
      <c r="F95" s="40">
        <f t="shared" si="8"/>
        <v>23.5</v>
      </c>
      <c r="G95" s="38"/>
      <c r="H95" s="41" t="str">
        <f t="shared" si="9"/>
        <v/>
      </c>
      <c r="I95" s="35">
        <f t="shared" si="11"/>
        <v>23.5</v>
      </c>
    </row>
    <row r="96" spans="1:9" ht="21.95" customHeight="1">
      <c r="A96" s="33">
        <f t="shared" si="10"/>
        <v>29</v>
      </c>
      <c r="B96" s="60" t="s">
        <v>219</v>
      </c>
      <c r="C96" s="60" t="s">
        <v>220</v>
      </c>
      <c r="D96" s="34">
        <v>12</v>
      </c>
      <c r="E96" s="34">
        <v>11.5</v>
      </c>
      <c r="F96" s="40">
        <f t="shared" si="8"/>
        <v>23.5</v>
      </c>
      <c r="G96" s="38"/>
      <c r="H96" s="41" t="str">
        <f t="shared" si="9"/>
        <v/>
      </c>
      <c r="I96" s="35">
        <f t="shared" si="11"/>
        <v>23.5</v>
      </c>
    </row>
    <row r="97" spans="1:9" ht="21.95" customHeight="1">
      <c r="A97" s="33">
        <f t="shared" si="10"/>
        <v>30</v>
      </c>
      <c r="B97" s="60" t="s">
        <v>221</v>
      </c>
      <c r="C97" s="60" t="s">
        <v>222</v>
      </c>
      <c r="D97" s="34">
        <v>13.25</v>
      </c>
      <c r="E97" s="34">
        <v>9</v>
      </c>
      <c r="F97" s="40">
        <f t="shared" si="8"/>
        <v>22.25</v>
      </c>
      <c r="G97" s="38"/>
      <c r="H97" s="41" t="str">
        <f t="shared" si="9"/>
        <v/>
      </c>
      <c r="I97" s="35">
        <f t="shared" si="11"/>
        <v>22.25</v>
      </c>
    </row>
    <row r="98" spans="1:9" ht="21.95" customHeight="1">
      <c r="A98" s="33">
        <f t="shared" si="10"/>
        <v>31</v>
      </c>
      <c r="B98" s="55" t="s">
        <v>223</v>
      </c>
      <c r="C98" s="55" t="s">
        <v>11</v>
      </c>
      <c r="D98" s="34">
        <v>11.5</v>
      </c>
      <c r="E98" s="34">
        <v>12.25</v>
      </c>
      <c r="F98" s="40">
        <f t="shared" si="8"/>
        <v>23.75</v>
      </c>
      <c r="G98" s="38"/>
      <c r="H98" s="41" t="str">
        <f t="shared" si="9"/>
        <v/>
      </c>
      <c r="I98" s="35">
        <f t="shared" si="11"/>
        <v>23.75</v>
      </c>
    </row>
  </sheetData>
  <sortState ref="B79:C113">
    <sortCondition ref="B79"/>
  </sortState>
  <printOptions horizontalCentered="1" verticalCentered="1"/>
  <pageMargins left="0.19685039370078741" right="0.19685039370078741" top="0" bottom="0" header="0.19685039370078741" footer="0.62992125984251968"/>
  <pageSetup paperSize="9" scale="85" orientation="portrait" r:id="rId1"/>
  <headerFooter alignWithMargins="0">
    <oddHeader>&amp;L&amp;"Comic Sans MS,Gras"&amp;12السنة الثالثة محاسبة ومراجعة2019/2018&amp;C&amp;"Comic Sans MS,Gras"&amp;12محضر العلامات لمقياس: معايير المراجعة الدولية        الفوج&amp;P  &amp;R&amp;"Comic Sans MS,Gras"&amp;12  كلية العلوم الاقتصادية و علوم التسيير  قسم العلوم المالية -نظام LMD-</oddHeader>
    <oddFooter>&amp;C&amp;"Comic Sans MS,Gras"&amp;12  الامضاء:&amp;R&amp;"Mudir MT,Gras"&amp;12 ا&amp;"Comic Sans MS,Gras"لأستاذ(ة):</oddFooter>
  </headerFooter>
  <rowBreaks count="2" manualBreakCount="2">
    <brk id="34" max="8" man="1"/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rightToLeft="1" view="pageBreakPreview" topLeftCell="A80" zoomScaleSheetLayoutView="100" workbookViewId="0">
      <selection activeCell="E91" sqref="E91"/>
    </sheetView>
  </sheetViews>
  <sheetFormatPr baseColWidth="10" defaultRowHeight="21.95" customHeight="1"/>
  <cols>
    <col min="1" max="1" width="5.7109375" style="42" customWidth="1"/>
    <col min="2" max="2" width="17.7109375" style="43" customWidth="1"/>
    <col min="3" max="3" width="23.85546875" style="44" customWidth="1"/>
    <col min="4" max="5" width="10.7109375" style="42" customWidth="1"/>
    <col min="6" max="7" width="10.7109375" style="43" customWidth="1"/>
    <col min="8" max="8" width="12.85546875" style="42" customWidth="1"/>
    <col min="9" max="256" width="11.5703125" style="2"/>
    <col min="257" max="257" width="3.85546875" style="2" bestFit="1" customWidth="1"/>
    <col min="258" max="258" width="14.5703125" style="2" customWidth="1"/>
    <col min="259" max="259" width="16.7109375" style="2" customWidth="1"/>
    <col min="260" max="263" width="7.5703125" style="2" customWidth="1"/>
    <col min="264" max="264" width="10.28515625" style="2" customWidth="1"/>
    <col min="265" max="512" width="11.5703125" style="2"/>
    <col min="513" max="513" width="3.85546875" style="2" bestFit="1" customWidth="1"/>
    <col min="514" max="514" width="14.5703125" style="2" customWidth="1"/>
    <col min="515" max="515" width="16.7109375" style="2" customWidth="1"/>
    <col min="516" max="519" width="7.5703125" style="2" customWidth="1"/>
    <col min="520" max="520" width="10.28515625" style="2" customWidth="1"/>
    <col min="521" max="768" width="11.5703125" style="2"/>
    <col min="769" max="769" width="3.85546875" style="2" bestFit="1" customWidth="1"/>
    <col min="770" max="770" width="14.5703125" style="2" customWidth="1"/>
    <col min="771" max="771" width="16.7109375" style="2" customWidth="1"/>
    <col min="772" max="775" width="7.5703125" style="2" customWidth="1"/>
    <col min="776" max="776" width="10.28515625" style="2" customWidth="1"/>
    <col min="777" max="1024" width="11.5703125" style="2"/>
    <col min="1025" max="1025" width="3.85546875" style="2" bestFit="1" customWidth="1"/>
    <col min="1026" max="1026" width="14.5703125" style="2" customWidth="1"/>
    <col min="1027" max="1027" width="16.7109375" style="2" customWidth="1"/>
    <col min="1028" max="1031" width="7.5703125" style="2" customWidth="1"/>
    <col min="1032" max="1032" width="10.28515625" style="2" customWidth="1"/>
    <col min="1033" max="1280" width="11.5703125" style="2"/>
    <col min="1281" max="1281" width="3.85546875" style="2" bestFit="1" customWidth="1"/>
    <col min="1282" max="1282" width="14.5703125" style="2" customWidth="1"/>
    <col min="1283" max="1283" width="16.7109375" style="2" customWidth="1"/>
    <col min="1284" max="1287" width="7.5703125" style="2" customWidth="1"/>
    <col min="1288" max="1288" width="10.28515625" style="2" customWidth="1"/>
    <col min="1289" max="1536" width="11.5703125" style="2"/>
    <col min="1537" max="1537" width="3.85546875" style="2" bestFit="1" customWidth="1"/>
    <col min="1538" max="1538" width="14.5703125" style="2" customWidth="1"/>
    <col min="1539" max="1539" width="16.7109375" style="2" customWidth="1"/>
    <col min="1540" max="1543" width="7.5703125" style="2" customWidth="1"/>
    <col min="1544" max="1544" width="10.28515625" style="2" customWidth="1"/>
    <col min="1545" max="1792" width="11.5703125" style="2"/>
    <col min="1793" max="1793" width="3.85546875" style="2" bestFit="1" customWidth="1"/>
    <col min="1794" max="1794" width="14.5703125" style="2" customWidth="1"/>
    <col min="1795" max="1795" width="16.7109375" style="2" customWidth="1"/>
    <col min="1796" max="1799" width="7.5703125" style="2" customWidth="1"/>
    <col min="1800" max="1800" width="10.28515625" style="2" customWidth="1"/>
    <col min="1801" max="2048" width="11.5703125" style="2"/>
    <col min="2049" max="2049" width="3.85546875" style="2" bestFit="1" customWidth="1"/>
    <col min="2050" max="2050" width="14.5703125" style="2" customWidth="1"/>
    <col min="2051" max="2051" width="16.7109375" style="2" customWidth="1"/>
    <col min="2052" max="2055" width="7.5703125" style="2" customWidth="1"/>
    <col min="2056" max="2056" width="10.28515625" style="2" customWidth="1"/>
    <col min="2057" max="2304" width="11.5703125" style="2"/>
    <col min="2305" max="2305" width="3.85546875" style="2" bestFit="1" customWidth="1"/>
    <col min="2306" max="2306" width="14.5703125" style="2" customWidth="1"/>
    <col min="2307" max="2307" width="16.7109375" style="2" customWidth="1"/>
    <col min="2308" max="2311" width="7.5703125" style="2" customWidth="1"/>
    <col min="2312" max="2312" width="10.28515625" style="2" customWidth="1"/>
    <col min="2313" max="2560" width="11.5703125" style="2"/>
    <col min="2561" max="2561" width="3.85546875" style="2" bestFit="1" customWidth="1"/>
    <col min="2562" max="2562" width="14.5703125" style="2" customWidth="1"/>
    <col min="2563" max="2563" width="16.7109375" style="2" customWidth="1"/>
    <col min="2564" max="2567" width="7.5703125" style="2" customWidth="1"/>
    <col min="2568" max="2568" width="10.28515625" style="2" customWidth="1"/>
    <col min="2569" max="2816" width="11.5703125" style="2"/>
    <col min="2817" max="2817" width="3.85546875" style="2" bestFit="1" customWidth="1"/>
    <col min="2818" max="2818" width="14.5703125" style="2" customWidth="1"/>
    <col min="2819" max="2819" width="16.7109375" style="2" customWidth="1"/>
    <col min="2820" max="2823" width="7.5703125" style="2" customWidth="1"/>
    <col min="2824" max="2824" width="10.28515625" style="2" customWidth="1"/>
    <col min="2825" max="3072" width="11.5703125" style="2"/>
    <col min="3073" max="3073" width="3.85546875" style="2" bestFit="1" customWidth="1"/>
    <col min="3074" max="3074" width="14.5703125" style="2" customWidth="1"/>
    <col min="3075" max="3075" width="16.7109375" style="2" customWidth="1"/>
    <col min="3076" max="3079" width="7.5703125" style="2" customWidth="1"/>
    <col min="3080" max="3080" width="10.28515625" style="2" customWidth="1"/>
    <col min="3081" max="3328" width="11.5703125" style="2"/>
    <col min="3329" max="3329" width="3.85546875" style="2" bestFit="1" customWidth="1"/>
    <col min="3330" max="3330" width="14.5703125" style="2" customWidth="1"/>
    <col min="3331" max="3331" width="16.7109375" style="2" customWidth="1"/>
    <col min="3332" max="3335" width="7.5703125" style="2" customWidth="1"/>
    <col min="3336" max="3336" width="10.28515625" style="2" customWidth="1"/>
    <col min="3337" max="3584" width="11.5703125" style="2"/>
    <col min="3585" max="3585" width="3.85546875" style="2" bestFit="1" customWidth="1"/>
    <col min="3586" max="3586" width="14.5703125" style="2" customWidth="1"/>
    <col min="3587" max="3587" width="16.7109375" style="2" customWidth="1"/>
    <col min="3588" max="3591" width="7.5703125" style="2" customWidth="1"/>
    <col min="3592" max="3592" width="10.28515625" style="2" customWidth="1"/>
    <col min="3593" max="3840" width="11.5703125" style="2"/>
    <col min="3841" max="3841" width="3.85546875" style="2" bestFit="1" customWidth="1"/>
    <col min="3842" max="3842" width="14.5703125" style="2" customWidth="1"/>
    <col min="3843" max="3843" width="16.7109375" style="2" customWidth="1"/>
    <col min="3844" max="3847" width="7.5703125" style="2" customWidth="1"/>
    <col min="3848" max="3848" width="10.28515625" style="2" customWidth="1"/>
    <col min="3849" max="4096" width="11.5703125" style="2"/>
    <col min="4097" max="4097" width="3.85546875" style="2" bestFit="1" customWidth="1"/>
    <col min="4098" max="4098" width="14.5703125" style="2" customWidth="1"/>
    <col min="4099" max="4099" width="16.7109375" style="2" customWidth="1"/>
    <col min="4100" max="4103" width="7.5703125" style="2" customWidth="1"/>
    <col min="4104" max="4104" width="10.28515625" style="2" customWidth="1"/>
    <col min="4105" max="4352" width="11.5703125" style="2"/>
    <col min="4353" max="4353" width="3.85546875" style="2" bestFit="1" customWidth="1"/>
    <col min="4354" max="4354" width="14.5703125" style="2" customWidth="1"/>
    <col min="4355" max="4355" width="16.7109375" style="2" customWidth="1"/>
    <col min="4356" max="4359" width="7.5703125" style="2" customWidth="1"/>
    <col min="4360" max="4360" width="10.28515625" style="2" customWidth="1"/>
    <col min="4361" max="4608" width="11.5703125" style="2"/>
    <col min="4609" max="4609" width="3.85546875" style="2" bestFit="1" customWidth="1"/>
    <col min="4610" max="4610" width="14.5703125" style="2" customWidth="1"/>
    <col min="4611" max="4611" width="16.7109375" style="2" customWidth="1"/>
    <col min="4612" max="4615" width="7.5703125" style="2" customWidth="1"/>
    <col min="4616" max="4616" width="10.28515625" style="2" customWidth="1"/>
    <col min="4617" max="4864" width="11.5703125" style="2"/>
    <col min="4865" max="4865" width="3.85546875" style="2" bestFit="1" customWidth="1"/>
    <col min="4866" max="4866" width="14.5703125" style="2" customWidth="1"/>
    <col min="4867" max="4867" width="16.7109375" style="2" customWidth="1"/>
    <col min="4868" max="4871" width="7.5703125" style="2" customWidth="1"/>
    <col min="4872" max="4872" width="10.28515625" style="2" customWidth="1"/>
    <col min="4873" max="5120" width="11.5703125" style="2"/>
    <col min="5121" max="5121" width="3.85546875" style="2" bestFit="1" customWidth="1"/>
    <col min="5122" max="5122" width="14.5703125" style="2" customWidth="1"/>
    <col min="5123" max="5123" width="16.7109375" style="2" customWidth="1"/>
    <col min="5124" max="5127" width="7.5703125" style="2" customWidth="1"/>
    <col min="5128" max="5128" width="10.28515625" style="2" customWidth="1"/>
    <col min="5129" max="5376" width="11.5703125" style="2"/>
    <col min="5377" max="5377" width="3.85546875" style="2" bestFit="1" customWidth="1"/>
    <col min="5378" max="5378" width="14.5703125" style="2" customWidth="1"/>
    <col min="5379" max="5379" width="16.7109375" style="2" customWidth="1"/>
    <col min="5380" max="5383" width="7.5703125" style="2" customWidth="1"/>
    <col min="5384" max="5384" width="10.28515625" style="2" customWidth="1"/>
    <col min="5385" max="5632" width="11.5703125" style="2"/>
    <col min="5633" max="5633" width="3.85546875" style="2" bestFit="1" customWidth="1"/>
    <col min="5634" max="5634" width="14.5703125" style="2" customWidth="1"/>
    <col min="5635" max="5635" width="16.7109375" style="2" customWidth="1"/>
    <col min="5636" max="5639" width="7.5703125" style="2" customWidth="1"/>
    <col min="5640" max="5640" width="10.28515625" style="2" customWidth="1"/>
    <col min="5641" max="5888" width="11.5703125" style="2"/>
    <col min="5889" max="5889" width="3.85546875" style="2" bestFit="1" customWidth="1"/>
    <col min="5890" max="5890" width="14.5703125" style="2" customWidth="1"/>
    <col min="5891" max="5891" width="16.7109375" style="2" customWidth="1"/>
    <col min="5892" max="5895" width="7.5703125" style="2" customWidth="1"/>
    <col min="5896" max="5896" width="10.28515625" style="2" customWidth="1"/>
    <col min="5897" max="6144" width="11.5703125" style="2"/>
    <col min="6145" max="6145" width="3.85546875" style="2" bestFit="1" customWidth="1"/>
    <col min="6146" max="6146" width="14.5703125" style="2" customWidth="1"/>
    <col min="6147" max="6147" width="16.7109375" style="2" customWidth="1"/>
    <col min="6148" max="6151" width="7.5703125" style="2" customWidth="1"/>
    <col min="6152" max="6152" width="10.28515625" style="2" customWidth="1"/>
    <col min="6153" max="6400" width="11.5703125" style="2"/>
    <col min="6401" max="6401" width="3.85546875" style="2" bestFit="1" customWidth="1"/>
    <col min="6402" max="6402" width="14.5703125" style="2" customWidth="1"/>
    <col min="6403" max="6403" width="16.7109375" style="2" customWidth="1"/>
    <col min="6404" max="6407" width="7.5703125" style="2" customWidth="1"/>
    <col min="6408" max="6408" width="10.28515625" style="2" customWidth="1"/>
    <col min="6409" max="6656" width="11.5703125" style="2"/>
    <col min="6657" max="6657" width="3.85546875" style="2" bestFit="1" customWidth="1"/>
    <col min="6658" max="6658" width="14.5703125" style="2" customWidth="1"/>
    <col min="6659" max="6659" width="16.7109375" style="2" customWidth="1"/>
    <col min="6660" max="6663" width="7.5703125" style="2" customWidth="1"/>
    <col min="6664" max="6664" width="10.28515625" style="2" customWidth="1"/>
    <col min="6665" max="6912" width="11.5703125" style="2"/>
    <col min="6913" max="6913" width="3.85546875" style="2" bestFit="1" customWidth="1"/>
    <col min="6914" max="6914" width="14.5703125" style="2" customWidth="1"/>
    <col min="6915" max="6915" width="16.7109375" style="2" customWidth="1"/>
    <col min="6916" max="6919" width="7.5703125" style="2" customWidth="1"/>
    <col min="6920" max="6920" width="10.28515625" style="2" customWidth="1"/>
    <col min="6921" max="7168" width="11.5703125" style="2"/>
    <col min="7169" max="7169" width="3.85546875" style="2" bestFit="1" customWidth="1"/>
    <col min="7170" max="7170" width="14.5703125" style="2" customWidth="1"/>
    <col min="7171" max="7171" width="16.7109375" style="2" customWidth="1"/>
    <col min="7172" max="7175" width="7.5703125" style="2" customWidth="1"/>
    <col min="7176" max="7176" width="10.28515625" style="2" customWidth="1"/>
    <col min="7177" max="7424" width="11.5703125" style="2"/>
    <col min="7425" max="7425" width="3.85546875" style="2" bestFit="1" customWidth="1"/>
    <col min="7426" max="7426" width="14.5703125" style="2" customWidth="1"/>
    <col min="7427" max="7427" width="16.7109375" style="2" customWidth="1"/>
    <col min="7428" max="7431" width="7.5703125" style="2" customWidth="1"/>
    <col min="7432" max="7432" width="10.28515625" style="2" customWidth="1"/>
    <col min="7433" max="7680" width="11.5703125" style="2"/>
    <col min="7681" max="7681" width="3.85546875" style="2" bestFit="1" customWidth="1"/>
    <col min="7682" max="7682" width="14.5703125" style="2" customWidth="1"/>
    <col min="7683" max="7683" width="16.7109375" style="2" customWidth="1"/>
    <col min="7684" max="7687" width="7.5703125" style="2" customWidth="1"/>
    <col min="7688" max="7688" width="10.28515625" style="2" customWidth="1"/>
    <col min="7689" max="7936" width="11.5703125" style="2"/>
    <col min="7937" max="7937" width="3.85546875" style="2" bestFit="1" customWidth="1"/>
    <col min="7938" max="7938" width="14.5703125" style="2" customWidth="1"/>
    <col min="7939" max="7939" width="16.7109375" style="2" customWidth="1"/>
    <col min="7940" max="7943" width="7.5703125" style="2" customWidth="1"/>
    <col min="7944" max="7944" width="10.28515625" style="2" customWidth="1"/>
    <col min="7945" max="8192" width="11.5703125" style="2"/>
    <col min="8193" max="8193" width="3.85546875" style="2" bestFit="1" customWidth="1"/>
    <col min="8194" max="8194" width="14.5703125" style="2" customWidth="1"/>
    <col min="8195" max="8195" width="16.7109375" style="2" customWidth="1"/>
    <col min="8196" max="8199" width="7.5703125" style="2" customWidth="1"/>
    <col min="8200" max="8200" width="10.28515625" style="2" customWidth="1"/>
    <col min="8201" max="8448" width="11.5703125" style="2"/>
    <col min="8449" max="8449" width="3.85546875" style="2" bestFit="1" customWidth="1"/>
    <col min="8450" max="8450" width="14.5703125" style="2" customWidth="1"/>
    <col min="8451" max="8451" width="16.7109375" style="2" customWidth="1"/>
    <col min="8452" max="8455" width="7.5703125" style="2" customWidth="1"/>
    <col min="8456" max="8456" width="10.28515625" style="2" customWidth="1"/>
    <col min="8457" max="8704" width="11.5703125" style="2"/>
    <col min="8705" max="8705" width="3.85546875" style="2" bestFit="1" customWidth="1"/>
    <col min="8706" max="8706" width="14.5703125" style="2" customWidth="1"/>
    <col min="8707" max="8707" width="16.7109375" style="2" customWidth="1"/>
    <col min="8708" max="8711" width="7.5703125" style="2" customWidth="1"/>
    <col min="8712" max="8712" width="10.28515625" style="2" customWidth="1"/>
    <col min="8713" max="8960" width="11.5703125" style="2"/>
    <col min="8961" max="8961" width="3.85546875" style="2" bestFit="1" customWidth="1"/>
    <col min="8962" max="8962" width="14.5703125" style="2" customWidth="1"/>
    <col min="8963" max="8963" width="16.7109375" style="2" customWidth="1"/>
    <col min="8964" max="8967" width="7.5703125" style="2" customWidth="1"/>
    <col min="8968" max="8968" width="10.28515625" style="2" customWidth="1"/>
    <col min="8969" max="9216" width="11.5703125" style="2"/>
    <col min="9217" max="9217" width="3.85546875" style="2" bestFit="1" customWidth="1"/>
    <col min="9218" max="9218" width="14.5703125" style="2" customWidth="1"/>
    <col min="9219" max="9219" width="16.7109375" style="2" customWidth="1"/>
    <col min="9220" max="9223" width="7.5703125" style="2" customWidth="1"/>
    <col min="9224" max="9224" width="10.28515625" style="2" customWidth="1"/>
    <col min="9225" max="9472" width="11.5703125" style="2"/>
    <col min="9473" max="9473" width="3.85546875" style="2" bestFit="1" customWidth="1"/>
    <col min="9474" max="9474" width="14.5703125" style="2" customWidth="1"/>
    <col min="9475" max="9475" width="16.7109375" style="2" customWidth="1"/>
    <col min="9476" max="9479" width="7.5703125" style="2" customWidth="1"/>
    <col min="9480" max="9480" width="10.28515625" style="2" customWidth="1"/>
    <col min="9481" max="9728" width="11.5703125" style="2"/>
    <col min="9729" max="9729" width="3.85546875" style="2" bestFit="1" customWidth="1"/>
    <col min="9730" max="9730" width="14.5703125" style="2" customWidth="1"/>
    <col min="9731" max="9731" width="16.7109375" style="2" customWidth="1"/>
    <col min="9732" max="9735" width="7.5703125" style="2" customWidth="1"/>
    <col min="9736" max="9736" width="10.28515625" style="2" customWidth="1"/>
    <col min="9737" max="9984" width="11.5703125" style="2"/>
    <col min="9985" max="9985" width="3.85546875" style="2" bestFit="1" customWidth="1"/>
    <col min="9986" max="9986" width="14.5703125" style="2" customWidth="1"/>
    <col min="9987" max="9987" width="16.7109375" style="2" customWidth="1"/>
    <col min="9988" max="9991" width="7.5703125" style="2" customWidth="1"/>
    <col min="9992" max="9992" width="10.28515625" style="2" customWidth="1"/>
    <col min="9993" max="10240" width="11.5703125" style="2"/>
    <col min="10241" max="10241" width="3.85546875" style="2" bestFit="1" customWidth="1"/>
    <col min="10242" max="10242" width="14.5703125" style="2" customWidth="1"/>
    <col min="10243" max="10243" width="16.7109375" style="2" customWidth="1"/>
    <col min="10244" max="10247" width="7.5703125" style="2" customWidth="1"/>
    <col min="10248" max="10248" width="10.28515625" style="2" customWidth="1"/>
    <col min="10249" max="10496" width="11.5703125" style="2"/>
    <col min="10497" max="10497" width="3.85546875" style="2" bestFit="1" customWidth="1"/>
    <col min="10498" max="10498" width="14.5703125" style="2" customWidth="1"/>
    <col min="10499" max="10499" width="16.7109375" style="2" customWidth="1"/>
    <col min="10500" max="10503" width="7.5703125" style="2" customWidth="1"/>
    <col min="10504" max="10504" width="10.28515625" style="2" customWidth="1"/>
    <col min="10505" max="10752" width="11.5703125" style="2"/>
    <col min="10753" max="10753" width="3.85546875" style="2" bestFit="1" customWidth="1"/>
    <col min="10754" max="10754" width="14.5703125" style="2" customWidth="1"/>
    <col min="10755" max="10755" width="16.7109375" style="2" customWidth="1"/>
    <col min="10756" max="10759" width="7.5703125" style="2" customWidth="1"/>
    <col min="10760" max="10760" width="10.28515625" style="2" customWidth="1"/>
    <col min="10761" max="11008" width="11.5703125" style="2"/>
    <col min="11009" max="11009" width="3.85546875" style="2" bestFit="1" customWidth="1"/>
    <col min="11010" max="11010" width="14.5703125" style="2" customWidth="1"/>
    <col min="11011" max="11011" width="16.7109375" style="2" customWidth="1"/>
    <col min="11012" max="11015" width="7.5703125" style="2" customWidth="1"/>
    <col min="11016" max="11016" width="10.28515625" style="2" customWidth="1"/>
    <col min="11017" max="11264" width="11.5703125" style="2"/>
    <col min="11265" max="11265" width="3.85546875" style="2" bestFit="1" customWidth="1"/>
    <col min="11266" max="11266" width="14.5703125" style="2" customWidth="1"/>
    <col min="11267" max="11267" width="16.7109375" style="2" customWidth="1"/>
    <col min="11268" max="11271" width="7.5703125" style="2" customWidth="1"/>
    <col min="11272" max="11272" width="10.28515625" style="2" customWidth="1"/>
    <col min="11273" max="11520" width="11.5703125" style="2"/>
    <col min="11521" max="11521" width="3.85546875" style="2" bestFit="1" customWidth="1"/>
    <col min="11522" max="11522" width="14.5703125" style="2" customWidth="1"/>
    <col min="11523" max="11523" width="16.7109375" style="2" customWidth="1"/>
    <col min="11524" max="11527" width="7.5703125" style="2" customWidth="1"/>
    <col min="11528" max="11528" width="10.28515625" style="2" customWidth="1"/>
    <col min="11529" max="11776" width="11.5703125" style="2"/>
    <col min="11777" max="11777" width="3.85546875" style="2" bestFit="1" customWidth="1"/>
    <col min="11778" max="11778" width="14.5703125" style="2" customWidth="1"/>
    <col min="11779" max="11779" width="16.7109375" style="2" customWidth="1"/>
    <col min="11780" max="11783" width="7.5703125" style="2" customWidth="1"/>
    <col min="11784" max="11784" width="10.28515625" style="2" customWidth="1"/>
    <col min="11785" max="12032" width="11.5703125" style="2"/>
    <col min="12033" max="12033" width="3.85546875" style="2" bestFit="1" customWidth="1"/>
    <col min="12034" max="12034" width="14.5703125" style="2" customWidth="1"/>
    <col min="12035" max="12035" width="16.7109375" style="2" customWidth="1"/>
    <col min="12036" max="12039" width="7.5703125" style="2" customWidth="1"/>
    <col min="12040" max="12040" width="10.28515625" style="2" customWidth="1"/>
    <col min="12041" max="12288" width="11.5703125" style="2"/>
    <col min="12289" max="12289" width="3.85546875" style="2" bestFit="1" customWidth="1"/>
    <col min="12290" max="12290" width="14.5703125" style="2" customWidth="1"/>
    <col min="12291" max="12291" width="16.7109375" style="2" customWidth="1"/>
    <col min="12292" max="12295" width="7.5703125" style="2" customWidth="1"/>
    <col min="12296" max="12296" width="10.28515625" style="2" customWidth="1"/>
    <col min="12297" max="12544" width="11.5703125" style="2"/>
    <col min="12545" max="12545" width="3.85546875" style="2" bestFit="1" customWidth="1"/>
    <col min="12546" max="12546" width="14.5703125" style="2" customWidth="1"/>
    <col min="12547" max="12547" width="16.7109375" style="2" customWidth="1"/>
    <col min="12548" max="12551" width="7.5703125" style="2" customWidth="1"/>
    <col min="12552" max="12552" width="10.28515625" style="2" customWidth="1"/>
    <col min="12553" max="12800" width="11.5703125" style="2"/>
    <col min="12801" max="12801" width="3.85546875" style="2" bestFit="1" customWidth="1"/>
    <col min="12802" max="12802" width="14.5703125" style="2" customWidth="1"/>
    <col min="12803" max="12803" width="16.7109375" style="2" customWidth="1"/>
    <col min="12804" max="12807" width="7.5703125" style="2" customWidth="1"/>
    <col min="12808" max="12808" width="10.28515625" style="2" customWidth="1"/>
    <col min="12809" max="13056" width="11.5703125" style="2"/>
    <col min="13057" max="13057" width="3.85546875" style="2" bestFit="1" customWidth="1"/>
    <col min="13058" max="13058" width="14.5703125" style="2" customWidth="1"/>
    <col min="13059" max="13059" width="16.7109375" style="2" customWidth="1"/>
    <col min="13060" max="13063" width="7.5703125" style="2" customWidth="1"/>
    <col min="13064" max="13064" width="10.28515625" style="2" customWidth="1"/>
    <col min="13065" max="13312" width="11.5703125" style="2"/>
    <col min="13313" max="13313" width="3.85546875" style="2" bestFit="1" customWidth="1"/>
    <col min="13314" max="13314" width="14.5703125" style="2" customWidth="1"/>
    <col min="13315" max="13315" width="16.7109375" style="2" customWidth="1"/>
    <col min="13316" max="13319" width="7.5703125" style="2" customWidth="1"/>
    <col min="13320" max="13320" width="10.28515625" style="2" customWidth="1"/>
    <col min="13321" max="13568" width="11.5703125" style="2"/>
    <col min="13569" max="13569" width="3.85546875" style="2" bestFit="1" customWidth="1"/>
    <col min="13570" max="13570" width="14.5703125" style="2" customWidth="1"/>
    <col min="13571" max="13571" width="16.7109375" style="2" customWidth="1"/>
    <col min="13572" max="13575" width="7.5703125" style="2" customWidth="1"/>
    <col min="13576" max="13576" width="10.28515625" style="2" customWidth="1"/>
    <col min="13577" max="13824" width="11.5703125" style="2"/>
    <col min="13825" max="13825" width="3.85546875" style="2" bestFit="1" customWidth="1"/>
    <col min="13826" max="13826" width="14.5703125" style="2" customWidth="1"/>
    <col min="13827" max="13827" width="16.7109375" style="2" customWidth="1"/>
    <col min="13828" max="13831" width="7.5703125" style="2" customWidth="1"/>
    <col min="13832" max="13832" width="10.28515625" style="2" customWidth="1"/>
    <col min="13833" max="14080" width="11.5703125" style="2"/>
    <col min="14081" max="14081" width="3.85546875" style="2" bestFit="1" customWidth="1"/>
    <col min="14082" max="14082" width="14.5703125" style="2" customWidth="1"/>
    <col min="14083" max="14083" width="16.7109375" style="2" customWidth="1"/>
    <col min="14084" max="14087" width="7.5703125" style="2" customWidth="1"/>
    <col min="14088" max="14088" width="10.28515625" style="2" customWidth="1"/>
    <col min="14089" max="14336" width="11.5703125" style="2"/>
    <col min="14337" max="14337" width="3.85546875" style="2" bestFit="1" customWidth="1"/>
    <col min="14338" max="14338" width="14.5703125" style="2" customWidth="1"/>
    <col min="14339" max="14339" width="16.7109375" style="2" customWidth="1"/>
    <col min="14340" max="14343" width="7.5703125" style="2" customWidth="1"/>
    <col min="14344" max="14344" width="10.28515625" style="2" customWidth="1"/>
    <col min="14345" max="14592" width="11.5703125" style="2"/>
    <col min="14593" max="14593" width="3.85546875" style="2" bestFit="1" customWidth="1"/>
    <col min="14594" max="14594" width="14.5703125" style="2" customWidth="1"/>
    <col min="14595" max="14595" width="16.7109375" style="2" customWidth="1"/>
    <col min="14596" max="14599" width="7.5703125" style="2" customWidth="1"/>
    <col min="14600" max="14600" width="10.28515625" style="2" customWidth="1"/>
    <col min="14601" max="14848" width="11.5703125" style="2"/>
    <col min="14849" max="14849" width="3.85546875" style="2" bestFit="1" customWidth="1"/>
    <col min="14850" max="14850" width="14.5703125" style="2" customWidth="1"/>
    <col min="14851" max="14851" width="16.7109375" style="2" customWidth="1"/>
    <col min="14852" max="14855" width="7.5703125" style="2" customWidth="1"/>
    <col min="14856" max="14856" width="10.28515625" style="2" customWidth="1"/>
    <col min="14857" max="15104" width="11.5703125" style="2"/>
    <col min="15105" max="15105" width="3.85546875" style="2" bestFit="1" customWidth="1"/>
    <col min="15106" max="15106" width="14.5703125" style="2" customWidth="1"/>
    <col min="15107" max="15107" width="16.7109375" style="2" customWidth="1"/>
    <col min="15108" max="15111" width="7.5703125" style="2" customWidth="1"/>
    <col min="15112" max="15112" width="10.28515625" style="2" customWidth="1"/>
    <col min="15113" max="15360" width="11.5703125" style="2"/>
    <col min="15361" max="15361" width="3.85546875" style="2" bestFit="1" customWidth="1"/>
    <col min="15362" max="15362" width="14.5703125" style="2" customWidth="1"/>
    <col min="15363" max="15363" width="16.7109375" style="2" customWidth="1"/>
    <col min="15364" max="15367" width="7.5703125" style="2" customWidth="1"/>
    <col min="15368" max="15368" width="10.28515625" style="2" customWidth="1"/>
    <col min="15369" max="15616" width="11.5703125" style="2"/>
    <col min="15617" max="15617" width="3.85546875" style="2" bestFit="1" customWidth="1"/>
    <col min="15618" max="15618" width="14.5703125" style="2" customWidth="1"/>
    <col min="15619" max="15619" width="16.7109375" style="2" customWidth="1"/>
    <col min="15620" max="15623" width="7.5703125" style="2" customWidth="1"/>
    <col min="15624" max="15624" width="10.28515625" style="2" customWidth="1"/>
    <col min="15625" max="15872" width="11.5703125" style="2"/>
    <col min="15873" max="15873" width="3.85546875" style="2" bestFit="1" customWidth="1"/>
    <col min="15874" max="15874" width="14.5703125" style="2" customWidth="1"/>
    <col min="15875" max="15875" width="16.7109375" style="2" customWidth="1"/>
    <col min="15876" max="15879" width="7.5703125" style="2" customWidth="1"/>
    <col min="15880" max="15880" width="10.28515625" style="2" customWidth="1"/>
    <col min="15881" max="16128" width="11.5703125" style="2"/>
    <col min="16129" max="16129" width="3.85546875" style="2" bestFit="1" customWidth="1"/>
    <col min="16130" max="16130" width="14.5703125" style="2" customWidth="1"/>
    <col min="16131" max="16131" width="16.7109375" style="2" customWidth="1"/>
    <col min="16132" max="16135" width="7.5703125" style="2" customWidth="1"/>
    <col min="16136" max="16136" width="10.28515625" style="2" customWidth="1"/>
    <col min="16137" max="16384" width="11.5703125" style="2"/>
  </cols>
  <sheetData>
    <row r="1" spans="1:8" s="1" customFormat="1" ht="21.95" customHeight="1">
      <c r="A1" s="45" t="s">
        <v>0</v>
      </c>
      <c r="B1" s="9" t="s">
        <v>1</v>
      </c>
      <c r="C1" s="9" t="s">
        <v>2</v>
      </c>
      <c r="D1" s="46" t="s">
        <v>3</v>
      </c>
      <c r="E1" s="47" t="s">
        <v>4</v>
      </c>
      <c r="F1" s="48" t="s">
        <v>5</v>
      </c>
      <c r="G1" s="47" t="s">
        <v>6</v>
      </c>
      <c r="H1" s="47" t="s">
        <v>7</v>
      </c>
    </row>
    <row r="2" spans="1:8" ht="21.95" customHeight="1">
      <c r="A2" s="33">
        <v>1</v>
      </c>
      <c r="B2" s="55" t="s">
        <v>54</v>
      </c>
      <c r="C2" s="55" t="s">
        <v>55</v>
      </c>
      <c r="D2" s="34">
        <v>18</v>
      </c>
      <c r="E2" s="35">
        <f>1*D2</f>
        <v>18</v>
      </c>
      <c r="F2" s="36"/>
      <c r="G2" s="37" t="str">
        <f t="shared" ref="G2:G34" si="0">IF(F2="","",1*F2)</f>
        <v/>
      </c>
      <c r="H2" s="35">
        <f>IF(G2="",E2,IF(G2&gt;E2,G2,E2))</f>
        <v>18</v>
      </c>
    </row>
    <row r="3" spans="1:8" ht="21.95" customHeight="1">
      <c r="A3" s="33">
        <f>A2+1</f>
        <v>2</v>
      </c>
      <c r="B3" s="55" t="s">
        <v>56</v>
      </c>
      <c r="C3" s="55" t="s">
        <v>57</v>
      </c>
      <c r="D3" s="34">
        <v>14.5</v>
      </c>
      <c r="E3" s="35">
        <f t="shared" ref="E3:E34" si="1">1*D3</f>
        <v>14.5</v>
      </c>
      <c r="F3" s="37"/>
      <c r="G3" s="37" t="str">
        <f t="shared" si="0"/>
        <v/>
      </c>
      <c r="H3" s="35">
        <f t="shared" ref="H3:H34" si="2">IF(G3="",E3,IF(G3&gt;E3,G3,E3))</f>
        <v>14.5</v>
      </c>
    </row>
    <row r="4" spans="1:8" ht="21.95" customHeight="1">
      <c r="A4" s="33">
        <f t="shared" ref="A4:A34" si="3">A3+1</f>
        <v>3</v>
      </c>
      <c r="B4" s="55" t="s">
        <v>58</v>
      </c>
      <c r="C4" s="55" t="s">
        <v>59</v>
      </c>
      <c r="D4" s="34">
        <v>17.5</v>
      </c>
      <c r="E4" s="35">
        <f t="shared" si="1"/>
        <v>17.5</v>
      </c>
      <c r="F4" s="37"/>
      <c r="G4" s="37" t="str">
        <f t="shared" si="0"/>
        <v/>
      </c>
      <c r="H4" s="35">
        <f t="shared" si="2"/>
        <v>17.5</v>
      </c>
    </row>
    <row r="5" spans="1:8" ht="21.95" customHeight="1">
      <c r="A5" s="33">
        <f t="shared" si="3"/>
        <v>4</v>
      </c>
      <c r="B5" s="55" t="s">
        <v>60</v>
      </c>
      <c r="C5" s="55" t="s">
        <v>61</v>
      </c>
      <c r="D5" s="34">
        <v>12.5</v>
      </c>
      <c r="E5" s="35">
        <f t="shared" si="1"/>
        <v>12.5</v>
      </c>
      <c r="F5" s="37"/>
      <c r="G5" s="37" t="str">
        <f t="shared" si="0"/>
        <v/>
      </c>
      <c r="H5" s="35">
        <f t="shared" si="2"/>
        <v>12.5</v>
      </c>
    </row>
    <row r="6" spans="1:8" ht="21.95" customHeight="1">
      <c r="A6" s="33">
        <f t="shared" si="3"/>
        <v>5</v>
      </c>
      <c r="B6" s="55" t="s">
        <v>62</v>
      </c>
      <c r="C6" s="55" t="s">
        <v>63</v>
      </c>
      <c r="D6" s="34">
        <v>11</v>
      </c>
      <c r="E6" s="35">
        <f t="shared" si="1"/>
        <v>11</v>
      </c>
      <c r="F6" s="37"/>
      <c r="G6" s="37" t="str">
        <f t="shared" si="0"/>
        <v/>
      </c>
      <c r="H6" s="35">
        <f t="shared" si="2"/>
        <v>11</v>
      </c>
    </row>
    <row r="7" spans="1:8" ht="21.95" customHeight="1">
      <c r="A7" s="33">
        <f t="shared" si="3"/>
        <v>6</v>
      </c>
      <c r="B7" s="55" t="s">
        <v>64</v>
      </c>
      <c r="C7" s="55" t="s">
        <v>65</v>
      </c>
      <c r="D7" s="34">
        <v>10.5</v>
      </c>
      <c r="E7" s="35">
        <f t="shared" si="1"/>
        <v>10.5</v>
      </c>
      <c r="F7" s="37"/>
      <c r="G7" s="37" t="str">
        <f t="shared" si="0"/>
        <v/>
      </c>
      <c r="H7" s="35">
        <f t="shared" si="2"/>
        <v>10.5</v>
      </c>
    </row>
    <row r="8" spans="1:8" ht="21.95" customHeight="1">
      <c r="A8" s="33">
        <f t="shared" si="3"/>
        <v>7</v>
      </c>
      <c r="B8" s="55" t="s">
        <v>66</v>
      </c>
      <c r="C8" s="55" t="s">
        <v>67</v>
      </c>
      <c r="D8" s="34">
        <v>11</v>
      </c>
      <c r="E8" s="35">
        <f t="shared" si="1"/>
        <v>11</v>
      </c>
      <c r="F8" s="37"/>
      <c r="G8" s="37" t="str">
        <f t="shared" si="0"/>
        <v/>
      </c>
      <c r="H8" s="35">
        <f t="shared" si="2"/>
        <v>11</v>
      </c>
    </row>
    <row r="9" spans="1:8" ht="21.95" customHeight="1">
      <c r="A9" s="33">
        <f t="shared" si="3"/>
        <v>8</v>
      </c>
      <c r="B9" s="55" t="s">
        <v>68</v>
      </c>
      <c r="C9" s="55" t="s">
        <v>69</v>
      </c>
      <c r="D9" s="34">
        <v>12.5</v>
      </c>
      <c r="E9" s="35">
        <f t="shared" si="1"/>
        <v>12.5</v>
      </c>
      <c r="F9" s="37"/>
      <c r="G9" s="37" t="str">
        <f t="shared" si="0"/>
        <v/>
      </c>
      <c r="H9" s="35">
        <f t="shared" si="2"/>
        <v>12.5</v>
      </c>
    </row>
    <row r="10" spans="1:8" ht="21.95" customHeight="1">
      <c r="A10" s="33">
        <f t="shared" si="3"/>
        <v>9</v>
      </c>
      <c r="B10" s="55" t="s">
        <v>70</v>
      </c>
      <c r="C10" s="55" t="s">
        <v>71</v>
      </c>
      <c r="D10" s="34">
        <v>13</v>
      </c>
      <c r="E10" s="35">
        <f t="shared" si="1"/>
        <v>13</v>
      </c>
      <c r="F10" s="37"/>
      <c r="G10" s="37" t="str">
        <f t="shared" si="0"/>
        <v/>
      </c>
      <c r="H10" s="35">
        <f t="shared" si="2"/>
        <v>13</v>
      </c>
    </row>
    <row r="11" spans="1:8" ht="21.95" customHeight="1">
      <c r="A11" s="33">
        <f t="shared" si="3"/>
        <v>10</v>
      </c>
      <c r="B11" s="55" t="s">
        <v>72</v>
      </c>
      <c r="C11" s="55" t="s">
        <v>73</v>
      </c>
      <c r="D11" s="34">
        <v>14.5</v>
      </c>
      <c r="E11" s="35">
        <f t="shared" si="1"/>
        <v>14.5</v>
      </c>
      <c r="F11" s="37"/>
      <c r="G11" s="37" t="str">
        <f t="shared" si="0"/>
        <v/>
      </c>
      <c r="H11" s="35">
        <f t="shared" si="2"/>
        <v>14.5</v>
      </c>
    </row>
    <row r="12" spans="1:8" ht="21.95" customHeight="1">
      <c r="A12" s="33">
        <f t="shared" si="3"/>
        <v>11</v>
      </c>
      <c r="B12" s="55" t="s">
        <v>74</v>
      </c>
      <c r="C12" s="55" t="s">
        <v>75</v>
      </c>
      <c r="D12" s="34">
        <v>4.5</v>
      </c>
      <c r="E12" s="35">
        <f t="shared" si="1"/>
        <v>4.5</v>
      </c>
      <c r="F12" s="37"/>
      <c r="G12" s="37" t="str">
        <f t="shared" si="0"/>
        <v/>
      </c>
      <c r="H12" s="35">
        <f t="shared" si="2"/>
        <v>4.5</v>
      </c>
    </row>
    <row r="13" spans="1:8" ht="21.95" customHeight="1">
      <c r="A13" s="33">
        <f t="shared" si="3"/>
        <v>12</v>
      </c>
      <c r="B13" s="55" t="s">
        <v>76</v>
      </c>
      <c r="C13" s="55" t="s">
        <v>77</v>
      </c>
      <c r="D13" s="34">
        <v>13.5</v>
      </c>
      <c r="E13" s="35">
        <f t="shared" si="1"/>
        <v>13.5</v>
      </c>
      <c r="F13" s="37"/>
      <c r="G13" s="37" t="str">
        <f t="shared" si="0"/>
        <v/>
      </c>
      <c r="H13" s="35">
        <f t="shared" si="2"/>
        <v>13.5</v>
      </c>
    </row>
    <row r="14" spans="1:8" ht="21.95" customHeight="1">
      <c r="A14" s="33">
        <f t="shared" si="3"/>
        <v>13</v>
      </c>
      <c r="B14" s="55" t="s">
        <v>78</v>
      </c>
      <c r="C14" s="55" t="s">
        <v>79</v>
      </c>
      <c r="D14" s="34">
        <v>16</v>
      </c>
      <c r="E14" s="35">
        <f t="shared" si="1"/>
        <v>16</v>
      </c>
      <c r="F14" s="37"/>
      <c r="G14" s="37" t="str">
        <f t="shared" si="0"/>
        <v/>
      </c>
      <c r="H14" s="35">
        <f t="shared" si="2"/>
        <v>16</v>
      </c>
    </row>
    <row r="15" spans="1:8" ht="21.95" customHeight="1">
      <c r="A15" s="33">
        <f t="shared" si="3"/>
        <v>14</v>
      </c>
      <c r="B15" s="55" t="s">
        <v>80</v>
      </c>
      <c r="C15" s="55" t="s">
        <v>81</v>
      </c>
      <c r="D15" s="34">
        <v>11.5</v>
      </c>
      <c r="E15" s="35">
        <f t="shared" si="1"/>
        <v>11.5</v>
      </c>
      <c r="F15" s="37"/>
      <c r="G15" s="37" t="str">
        <f t="shared" si="0"/>
        <v/>
      </c>
      <c r="H15" s="35">
        <f t="shared" si="2"/>
        <v>11.5</v>
      </c>
    </row>
    <row r="16" spans="1:8" ht="21.95" customHeight="1">
      <c r="A16" s="33">
        <f t="shared" si="3"/>
        <v>15</v>
      </c>
      <c r="B16" s="55" t="s">
        <v>82</v>
      </c>
      <c r="C16" s="55" t="s">
        <v>83</v>
      </c>
      <c r="D16" s="34">
        <v>3.5</v>
      </c>
      <c r="E16" s="35">
        <f t="shared" si="1"/>
        <v>3.5</v>
      </c>
      <c r="F16" s="37"/>
      <c r="G16" s="37" t="str">
        <f t="shared" si="0"/>
        <v/>
      </c>
      <c r="H16" s="35">
        <f t="shared" si="2"/>
        <v>3.5</v>
      </c>
    </row>
    <row r="17" spans="1:8" ht="21.95" customHeight="1">
      <c r="A17" s="33">
        <f t="shared" si="3"/>
        <v>16</v>
      </c>
      <c r="B17" s="55" t="s">
        <v>84</v>
      </c>
      <c r="C17" s="55" t="s">
        <v>85</v>
      </c>
      <c r="D17" s="34">
        <v>8.5</v>
      </c>
      <c r="E17" s="35">
        <f t="shared" si="1"/>
        <v>8.5</v>
      </c>
      <c r="F17" s="37"/>
      <c r="G17" s="37" t="str">
        <f t="shared" si="0"/>
        <v/>
      </c>
      <c r="H17" s="35">
        <f t="shared" si="2"/>
        <v>8.5</v>
      </c>
    </row>
    <row r="18" spans="1:8" ht="21.95" customHeight="1">
      <c r="A18" s="33">
        <f t="shared" si="3"/>
        <v>17</v>
      </c>
      <c r="B18" s="55" t="s">
        <v>86</v>
      </c>
      <c r="C18" s="55" t="s">
        <v>87</v>
      </c>
      <c r="D18" s="34">
        <v>4</v>
      </c>
      <c r="E18" s="35">
        <f t="shared" si="1"/>
        <v>4</v>
      </c>
      <c r="F18" s="37"/>
      <c r="G18" s="37" t="str">
        <f t="shared" si="0"/>
        <v/>
      </c>
      <c r="H18" s="35">
        <f t="shared" si="2"/>
        <v>4</v>
      </c>
    </row>
    <row r="19" spans="1:8" ht="21.95" customHeight="1">
      <c r="A19" s="33">
        <f t="shared" si="3"/>
        <v>18</v>
      </c>
      <c r="B19" s="55" t="s">
        <v>88</v>
      </c>
      <c r="C19" s="55" t="s">
        <v>89</v>
      </c>
      <c r="D19" s="34">
        <v>9</v>
      </c>
      <c r="E19" s="35">
        <f t="shared" si="1"/>
        <v>9</v>
      </c>
      <c r="F19" s="38"/>
      <c r="G19" s="37" t="str">
        <f t="shared" si="0"/>
        <v/>
      </c>
      <c r="H19" s="35">
        <f t="shared" si="2"/>
        <v>9</v>
      </c>
    </row>
    <row r="20" spans="1:8" ht="21.95" customHeight="1">
      <c r="A20" s="33">
        <f t="shared" si="3"/>
        <v>19</v>
      </c>
      <c r="B20" s="55" t="s">
        <v>90</v>
      </c>
      <c r="C20" s="55" t="s">
        <v>91</v>
      </c>
      <c r="D20" s="34">
        <v>7</v>
      </c>
      <c r="E20" s="35">
        <f t="shared" si="1"/>
        <v>7</v>
      </c>
      <c r="F20" s="37"/>
      <c r="G20" s="37" t="str">
        <f t="shared" si="0"/>
        <v/>
      </c>
      <c r="H20" s="35">
        <f t="shared" si="2"/>
        <v>7</v>
      </c>
    </row>
    <row r="21" spans="1:8" ht="21.95" customHeight="1">
      <c r="A21" s="33">
        <f t="shared" si="3"/>
        <v>20</v>
      </c>
      <c r="B21" s="55" t="s">
        <v>92</v>
      </c>
      <c r="C21" s="55" t="s">
        <v>8</v>
      </c>
      <c r="D21" s="34">
        <v>14.5</v>
      </c>
      <c r="E21" s="35">
        <f t="shared" si="1"/>
        <v>14.5</v>
      </c>
      <c r="F21" s="37"/>
      <c r="G21" s="37" t="str">
        <f t="shared" si="0"/>
        <v/>
      </c>
      <c r="H21" s="35">
        <f t="shared" si="2"/>
        <v>14.5</v>
      </c>
    </row>
    <row r="22" spans="1:8" ht="21.95" customHeight="1">
      <c r="A22" s="33">
        <f t="shared" si="3"/>
        <v>21</v>
      </c>
      <c r="B22" s="55" t="s">
        <v>93</v>
      </c>
      <c r="C22" s="55" t="s">
        <v>94</v>
      </c>
      <c r="D22" s="34">
        <v>6</v>
      </c>
      <c r="E22" s="35">
        <f t="shared" si="1"/>
        <v>6</v>
      </c>
      <c r="F22" s="37"/>
      <c r="G22" s="37" t="str">
        <f t="shared" si="0"/>
        <v/>
      </c>
      <c r="H22" s="35">
        <f t="shared" si="2"/>
        <v>6</v>
      </c>
    </row>
    <row r="23" spans="1:8" ht="21.95" customHeight="1">
      <c r="A23" s="33">
        <f t="shared" si="3"/>
        <v>22</v>
      </c>
      <c r="B23" s="55" t="s">
        <v>95</v>
      </c>
      <c r="C23" s="55" t="s">
        <v>17</v>
      </c>
      <c r="D23" s="34">
        <v>6</v>
      </c>
      <c r="E23" s="35">
        <f t="shared" si="1"/>
        <v>6</v>
      </c>
      <c r="F23" s="37"/>
      <c r="G23" s="37" t="str">
        <f t="shared" si="0"/>
        <v/>
      </c>
      <c r="H23" s="35">
        <f t="shared" si="2"/>
        <v>6</v>
      </c>
    </row>
    <row r="24" spans="1:8" ht="21.95" customHeight="1">
      <c r="A24" s="33">
        <f t="shared" si="3"/>
        <v>23</v>
      </c>
      <c r="B24" s="55" t="s">
        <v>96</v>
      </c>
      <c r="C24" s="55" t="s">
        <v>97</v>
      </c>
      <c r="D24" s="34">
        <v>11</v>
      </c>
      <c r="E24" s="35">
        <f t="shared" si="1"/>
        <v>11</v>
      </c>
      <c r="F24" s="37"/>
      <c r="G24" s="37" t="str">
        <f t="shared" si="0"/>
        <v/>
      </c>
      <c r="H24" s="35">
        <f t="shared" si="2"/>
        <v>11</v>
      </c>
    </row>
    <row r="25" spans="1:8" ht="21.95" customHeight="1">
      <c r="A25" s="33">
        <f t="shared" si="3"/>
        <v>24</v>
      </c>
      <c r="B25" s="55" t="s">
        <v>98</v>
      </c>
      <c r="C25" s="55" t="s">
        <v>99</v>
      </c>
      <c r="D25" s="34">
        <v>3.5</v>
      </c>
      <c r="E25" s="35">
        <f t="shared" si="1"/>
        <v>3.5</v>
      </c>
      <c r="F25" s="37"/>
      <c r="G25" s="37" t="str">
        <f t="shared" si="0"/>
        <v/>
      </c>
      <c r="H25" s="35">
        <f t="shared" si="2"/>
        <v>3.5</v>
      </c>
    </row>
    <row r="26" spans="1:8" ht="21.95" customHeight="1">
      <c r="A26" s="33">
        <f t="shared" si="3"/>
        <v>25</v>
      </c>
      <c r="B26" s="55" t="s">
        <v>100</v>
      </c>
      <c r="C26" s="55" t="s">
        <v>101</v>
      </c>
      <c r="D26" s="34">
        <v>3</v>
      </c>
      <c r="E26" s="35">
        <f t="shared" si="1"/>
        <v>3</v>
      </c>
      <c r="F26" s="37"/>
      <c r="G26" s="37" t="str">
        <f t="shared" si="0"/>
        <v/>
      </c>
      <c r="H26" s="35">
        <f t="shared" si="2"/>
        <v>3</v>
      </c>
    </row>
    <row r="27" spans="1:8" ht="21.95" customHeight="1">
      <c r="A27" s="33">
        <f t="shared" si="3"/>
        <v>26</v>
      </c>
      <c r="B27" s="55" t="s">
        <v>102</v>
      </c>
      <c r="C27" s="55" t="s">
        <v>103</v>
      </c>
      <c r="D27" s="34">
        <v>9</v>
      </c>
      <c r="E27" s="35">
        <f t="shared" si="1"/>
        <v>9</v>
      </c>
      <c r="F27" s="37"/>
      <c r="G27" s="37" t="str">
        <f t="shared" si="0"/>
        <v/>
      </c>
      <c r="H27" s="35">
        <f t="shared" si="2"/>
        <v>9</v>
      </c>
    </row>
    <row r="28" spans="1:8" ht="21.95" customHeight="1">
      <c r="A28" s="33">
        <f t="shared" si="3"/>
        <v>27</v>
      </c>
      <c r="B28" s="55" t="s">
        <v>104</v>
      </c>
      <c r="C28" s="55" t="s">
        <v>105</v>
      </c>
      <c r="D28" s="34">
        <v>13.5</v>
      </c>
      <c r="E28" s="35">
        <f t="shared" si="1"/>
        <v>13.5</v>
      </c>
      <c r="F28" s="37"/>
      <c r="G28" s="37" t="str">
        <f t="shared" si="0"/>
        <v/>
      </c>
      <c r="H28" s="35">
        <f t="shared" si="2"/>
        <v>13.5</v>
      </c>
    </row>
    <row r="29" spans="1:8" ht="21.95" customHeight="1">
      <c r="A29" s="33">
        <f t="shared" si="3"/>
        <v>28</v>
      </c>
      <c r="B29" s="56" t="s">
        <v>106</v>
      </c>
      <c r="C29" s="56" t="s">
        <v>10</v>
      </c>
      <c r="D29" s="34">
        <v>13.5</v>
      </c>
      <c r="E29" s="35">
        <f t="shared" si="1"/>
        <v>13.5</v>
      </c>
      <c r="F29" s="37"/>
      <c r="G29" s="37" t="str">
        <f t="shared" si="0"/>
        <v/>
      </c>
      <c r="H29" s="35">
        <f t="shared" si="2"/>
        <v>13.5</v>
      </c>
    </row>
    <row r="30" spans="1:8" ht="21.95" customHeight="1">
      <c r="A30" s="33">
        <f t="shared" si="3"/>
        <v>29</v>
      </c>
      <c r="B30" s="55" t="s">
        <v>107</v>
      </c>
      <c r="C30" s="55" t="s">
        <v>108</v>
      </c>
      <c r="D30" s="34">
        <v>10</v>
      </c>
      <c r="E30" s="35">
        <f t="shared" si="1"/>
        <v>10</v>
      </c>
      <c r="F30" s="37"/>
      <c r="G30" s="37" t="str">
        <f t="shared" si="0"/>
        <v/>
      </c>
      <c r="H30" s="35">
        <f t="shared" si="2"/>
        <v>10</v>
      </c>
    </row>
    <row r="31" spans="1:8" ht="21.95" customHeight="1">
      <c r="A31" s="33">
        <f t="shared" si="3"/>
        <v>30</v>
      </c>
      <c r="B31" s="57" t="s">
        <v>109</v>
      </c>
      <c r="C31" s="57" t="s">
        <v>110</v>
      </c>
      <c r="D31" s="34">
        <v>6.5</v>
      </c>
      <c r="E31" s="35">
        <f t="shared" si="1"/>
        <v>6.5</v>
      </c>
      <c r="F31" s="37"/>
      <c r="G31" s="37" t="str">
        <f t="shared" si="0"/>
        <v/>
      </c>
      <c r="H31" s="35">
        <f t="shared" si="2"/>
        <v>6.5</v>
      </c>
    </row>
    <row r="32" spans="1:8" ht="21.95" customHeight="1">
      <c r="A32" s="33">
        <f t="shared" si="3"/>
        <v>31</v>
      </c>
      <c r="B32" s="55" t="s">
        <v>111</v>
      </c>
      <c r="C32" s="55" t="s">
        <v>112</v>
      </c>
      <c r="D32" s="34">
        <v>3.5</v>
      </c>
      <c r="E32" s="35">
        <f t="shared" si="1"/>
        <v>3.5</v>
      </c>
      <c r="F32" s="37"/>
      <c r="G32" s="37" t="str">
        <f t="shared" si="0"/>
        <v/>
      </c>
      <c r="H32" s="35">
        <f t="shared" si="2"/>
        <v>3.5</v>
      </c>
    </row>
    <row r="33" spans="1:8" ht="21.95" customHeight="1">
      <c r="A33" s="33">
        <f t="shared" si="3"/>
        <v>32</v>
      </c>
      <c r="B33" s="55" t="s">
        <v>113</v>
      </c>
      <c r="C33" s="55" t="s">
        <v>114</v>
      </c>
      <c r="D33" s="34">
        <v>4.5</v>
      </c>
      <c r="E33" s="35">
        <f t="shared" si="1"/>
        <v>4.5</v>
      </c>
      <c r="F33" s="37"/>
      <c r="G33" s="37" t="str">
        <f t="shared" si="0"/>
        <v/>
      </c>
      <c r="H33" s="35">
        <f t="shared" si="2"/>
        <v>4.5</v>
      </c>
    </row>
    <row r="34" spans="1:8" ht="21.95" customHeight="1">
      <c r="A34" s="33">
        <f t="shared" si="3"/>
        <v>33</v>
      </c>
      <c r="B34" s="55" t="s">
        <v>115</v>
      </c>
      <c r="C34" s="55" t="s">
        <v>116</v>
      </c>
      <c r="D34" s="34">
        <v>12</v>
      </c>
      <c r="E34" s="35">
        <f t="shared" si="1"/>
        <v>12</v>
      </c>
      <c r="F34" s="37"/>
      <c r="G34" s="37" t="str">
        <f t="shared" si="0"/>
        <v/>
      </c>
      <c r="H34" s="35">
        <f t="shared" si="2"/>
        <v>12</v>
      </c>
    </row>
    <row r="35" spans="1:8" s="1" customFormat="1" ht="21.95" customHeight="1">
      <c r="A35" s="45" t="s">
        <v>0</v>
      </c>
      <c r="B35" s="9" t="s">
        <v>1</v>
      </c>
      <c r="C35" s="9" t="s">
        <v>2</v>
      </c>
      <c r="D35" s="46" t="s">
        <v>3</v>
      </c>
      <c r="E35" s="47" t="s">
        <v>4</v>
      </c>
      <c r="F35" s="47" t="s">
        <v>5</v>
      </c>
      <c r="G35" s="47" t="s">
        <v>6</v>
      </c>
      <c r="H35" s="47" t="s">
        <v>7</v>
      </c>
    </row>
    <row r="36" spans="1:8" ht="21.95" customHeight="1">
      <c r="A36" s="33">
        <v>1</v>
      </c>
      <c r="B36" s="55" t="s">
        <v>117</v>
      </c>
      <c r="C36" s="55" t="s">
        <v>118</v>
      </c>
      <c r="D36" s="34">
        <v>10</v>
      </c>
      <c r="E36" s="40">
        <f t="shared" ref="E36:E66" si="4">1*D36</f>
        <v>10</v>
      </c>
      <c r="F36" s="36"/>
      <c r="G36" s="41" t="str">
        <f t="shared" ref="G36:G66" si="5">IF(F36="","",1*F36)</f>
        <v/>
      </c>
      <c r="H36" s="35">
        <f t="shared" ref="H36:H66" si="6">IF(G36="",E36,IF(G36&gt;E36,G36,E36))</f>
        <v>10</v>
      </c>
    </row>
    <row r="37" spans="1:8" ht="21.95" customHeight="1">
      <c r="A37" s="33">
        <f>A36+1</f>
        <v>2</v>
      </c>
      <c r="B37" s="55" t="s">
        <v>119</v>
      </c>
      <c r="C37" s="55" t="s">
        <v>120</v>
      </c>
      <c r="D37" s="34">
        <v>12.5</v>
      </c>
      <c r="E37" s="40">
        <f t="shared" si="4"/>
        <v>12.5</v>
      </c>
      <c r="F37" s="36"/>
      <c r="G37" s="41" t="str">
        <f t="shared" si="5"/>
        <v/>
      </c>
      <c r="H37" s="35">
        <f t="shared" si="6"/>
        <v>12.5</v>
      </c>
    </row>
    <row r="38" spans="1:8" ht="21.95" customHeight="1">
      <c r="A38" s="33">
        <f t="shared" ref="A38:A66" si="7">A37+1</f>
        <v>3</v>
      </c>
      <c r="B38" s="55" t="s">
        <v>121</v>
      </c>
      <c r="C38" s="55" t="s">
        <v>122</v>
      </c>
      <c r="D38" s="34">
        <v>15</v>
      </c>
      <c r="E38" s="40">
        <f t="shared" si="4"/>
        <v>15</v>
      </c>
      <c r="F38" s="36"/>
      <c r="G38" s="41" t="str">
        <f t="shared" si="5"/>
        <v/>
      </c>
      <c r="H38" s="35">
        <f t="shared" si="6"/>
        <v>15</v>
      </c>
    </row>
    <row r="39" spans="1:8" ht="21.95" customHeight="1">
      <c r="A39" s="33">
        <f t="shared" si="7"/>
        <v>4</v>
      </c>
      <c r="B39" s="55" t="s">
        <v>123</v>
      </c>
      <c r="C39" s="55" t="s">
        <v>124</v>
      </c>
      <c r="D39" s="34">
        <v>11</v>
      </c>
      <c r="E39" s="40">
        <f t="shared" si="4"/>
        <v>11</v>
      </c>
      <c r="F39" s="36"/>
      <c r="G39" s="41" t="str">
        <f t="shared" si="5"/>
        <v/>
      </c>
      <c r="H39" s="35">
        <f t="shared" si="6"/>
        <v>11</v>
      </c>
    </row>
    <row r="40" spans="1:8" ht="21.95" customHeight="1">
      <c r="A40" s="33">
        <f t="shared" si="7"/>
        <v>5</v>
      </c>
      <c r="B40" s="55" t="s">
        <v>125</v>
      </c>
      <c r="C40" s="55" t="s">
        <v>126</v>
      </c>
      <c r="D40" s="34">
        <v>14</v>
      </c>
      <c r="E40" s="40">
        <f t="shared" si="4"/>
        <v>14</v>
      </c>
      <c r="F40" s="36"/>
      <c r="G40" s="41" t="str">
        <f t="shared" si="5"/>
        <v/>
      </c>
      <c r="H40" s="35">
        <f t="shared" si="6"/>
        <v>14</v>
      </c>
    </row>
    <row r="41" spans="1:8" ht="21.95" customHeight="1">
      <c r="A41" s="33">
        <f t="shared" si="7"/>
        <v>6</v>
      </c>
      <c r="B41" s="55" t="s">
        <v>127</v>
      </c>
      <c r="C41" s="55" t="s">
        <v>128</v>
      </c>
      <c r="D41" s="34">
        <v>8.5</v>
      </c>
      <c r="E41" s="40">
        <f t="shared" si="4"/>
        <v>8.5</v>
      </c>
      <c r="F41" s="36"/>
      <c r="G41" s="41" t="str">
        <f t="shared" si="5"/>
        <v/>
      </c>
      <c r="H41" s="35">
        <f t="shared" si="6"/>
        <v>8.5</v>
      </c>
    </row>
    <row r="42" spans="1:8" ht="21.95" customHeight="1">
      <c r="A42" s="33">
        <f t="shared" si="7"/>
        <v>7</v>
      </c>
      <c r="B42" s="55" t="s">
        <v>129</v>
      </c>
      <c r="C42" s="55" t="s">
        <v>63</v>
      </c>
      <c r="D42" s="34">
        <v>14</v>
      </c>
      <c r="E42" s="40">
        <f t="shared" si="4"/>
        <v>14</v>
      </c>
      <c r="F42" s="36"/>
      <c r="G42" s="41" t="str">
        <f t="shared" si="5"/>
        <v/>
      </c>
      <c r="H42" s="35">
        <f t="shared" si="6"/>
        <v>14</v>
      </c>
    </row>
    <row r="43" spans="1:8" ht="21.95" customHeight="1">
      <c r="A43" s="33">
        <f t="shared" si="7"/>
        <v>8</v>
      </c>
      <c r="B43" s="55" t="s">
        <v>130</v>
      </c>
      <c r="C43" s="55" t="s">
        <v>131</v>
      </c>
      <c r="D43" s="34">
        <v>14.5</v>
      </c>
      <c r="E43" s="40">
        <f t="shared" si="4"/>
        <v>14.5</v>
      </c>
      <c r="F43" s="36"/>
      <c r="G43" s="41" t="str">
        <f t="shared" si="5"/>
        <v/>
      </c>
      <c r="H43" s="35">
        <f t="shared" si="6"/>
        <v>14.5</v>
      </c>
    </row>
    <row r="44" spans="1:8" ht="21.95" customHeight="1">
      <c r="A44" s="33">
        <f t="shared" si="7"/>
        <v>9</v>
      </c>
      <c r="B44" s="55" t="s">
        <v>132</v>
      </c>
      <c r="C44" s="55" t="s">
        <v>133</v>
      </c>
      <c r="D44" s="34">
        <v>8</v>
      </c>
      <c r="E44" s="40">
        <f t="shared" si="4"/>
        <v>8</v>
      </c>
      <c r="F44" s="37"/>
      <c r="G44" s="41" t="str">
        <f t="shared" si="5"/>
        <v/>
      </c>
      <c r="H44" s="35">
        <f t="shared" si="6"/>
        <v>8</v>
      </c>
    </row>
    <row r="45" spans="1:8" ht="21.95" customHeight="1">
      <c r="A45" s="33">
        <f t="shared" si="7"/>
        <v>10</v>
      </c>
      <c r="B45" s="55" t="s">
        <v>134</v>
      </c>
      <c r="C45" s="55" t="s">
        <v>135</v>
      </c>
      <c r="D45" s="34">
        <v>14.5</v>
      </c>
      <c r="E45" s="40">
        <f t="shared" si="4"/>
        <v>14.5</v>
      </c>
      <c r="F45" s="37"/>
      <c r="G45" s="41" t="str">
        <f t="shared" si="5"/>
        <v/>
      </c>
      <c r="H45" s="35">
        <f t="shared" si="6"/>
        <v>14.5</v>
      </c>
    </row>
    <row r="46" spans="1:8" ht="21.95" customHeight="1">
      <c r="A46" s="33">
        <f t="shared" si="7"/>
        <v>11</v>
      </c>
      <c r="B46" s="55" t="s">
        <v>136</v>
      </c>
      <c r="C46" s="55" t="s">
        <v>137</v>
      </c>
      <c r="D46" s="34">
        <v>17</v>
      </c>
      <c r="E46" s="40">
        <f t="shared" si="4"/>
        <v>17</v>
      </c>
      <c r="F46" s="37"/>
      <c r="G46" s="41" t="str">
        <f t="shared" si="5"/>
        <v/>
      </c>
      <c r="H46" s="35">
        <f t="shared" si="6"/>
        <v>17</v>
      </c>
    </row>
    <row r="47" spans="1:8" ht="21.95" customHeight="1">
      <c r="A47" s="33">
        <f t="shared" si="7"/>
        <v>12</v>
      </c>
      <c r="B47" s="55" t="s">
        <v>138</v>
      </c>
      <c r="C47" s="55" t="s">
        <v>139</v>
      </c>
      <c r="D47" s="34">
        <v>10</v>
      </c>
      <c r="E47" s="40">
        <f t="shared" si="4"/>
        <v>10</v>
      </c>
      <c r="F47" s="37"/>
      <c r="G47" s="41" t="str">
        <f t="shared" si="5"/>
        <v/>
      </c>
      <c r="H47" s="35">
        <f t="shared" si="6"/>
        <v>10</v>
      </c>
    </row>
    <row r="48" spans="1:8" ht="21.95" customHeight="1">
      <c r="A48" s="33">
        <f t="shared" si="7"/>
        <v>13</v>
      </c>
      <c r="B48" s="55" t="s">
        <v>140</v>
      </c>
      <c r="C48" s="55" t="s">
        <v>141</v>
      </c>
      <c r="D48" s="34">
        <v>15</v>
      </c>
      <c r="E48" s="40">
        <f t="shared" si="4"/>
        <v>15</v>
      </c>
      <c r="F48" s="37"/>
      <c r="G48" s="41" t="str">
        <f t="shared" si="5"/>
        <v/>
      </c>
      <c r="H48" s="35">
        <f t="shared" si="6"/>
        <v>15</v>
      </c>
    </row>
    <row r="49" spans="1:8" ht="21.95" customHeight="1">
      <c r="A49" s="33">
        <f t="shared" si="7"/>
        <v>14</v>
      </c>
      <c r="B49" s="55" t="s">
        <v>142</v>
      </c>
      <c r="C49" s="55" t="s">
        <v>143</v>
      </c>
      <c r="D49" s="34">
        <v>6</v>
      </c>
      <c r="E49" s="40">
        <f t="shared" si="4"/>
        <v>6</v>
      </c>
      <c r="F49" s="37"/>
      <c r="G49" s="41" t="str">
        <f t="shared" si="5"/>
        <v/>
      </c>
      <c r="H49" s="35">
        <f t="shared" si="6"/>
        <v>6</v>
      </c>
    </row>
    <row r="50" spans="1:8" ht="21.95" customHeight="1">
      <c r="A50" s="33">
        <f t="shared" si="7"/>
        <v>15</v>
      </c>
      <c r="B50" s="55" t="s">
        <v>144</v>
      </c>
      <c r="C50" s="55" t="s">
        <v>145</v>
      </c>
      <c r="D50" s="34">
        <v>6</v>
      </c>
      <c r="E50" s="40">
        <f t="shared" si="4"/>
        <v>6</v>
      </c>
      <c r="F50" s="37"/>
      <c r="G50" s="41" t="str">
        <f t="shared" si="5"/>
        <v/>
      </c>
      <c r="H50" s="35">
        <f t="shared" si="6"/>
        <v>6</v>
      </c>
    </row>
    <row r="51" spans="1:8" ht="21.95" customHeight="1">
      <c r="A51" s="33">
        <f t="shared" si="7"/>
        <v>16</v>
      </c>
      <c r="B51" s="55" t="s">
        <v>146</v>
      </c>
      <c r="C51" s="55" t="s">
        <v>147</v>
      </c>
      <c r="D51" s="34">
        <v>10.5</v>
      </c>
      <c r="E51" s="40">
        <f t="shared" si="4"/>
        <v>10.5</v>
      </c>
      <c r="F51" s="37"/>
      <c r="G51" s="41" t="str">
        <f t="shared" si="5"/>
        <v/>
      </c>
      <c r="H51" s="35">
        <f t="shared" si="6"/>
        <v>10.5</v>
      </c>
    </row>
    <row r="52" spans="1:8" ht="21.95" customHeight="1">
      <c r="A52" s="33">
        <f t="shared" si="7"/>
        <v>17</v>
      </c>
      <c r="B52" s="55" t="s">
        <v>148</v>
      </c>
      <c r="C52" s="55" t="s">
        <v>75</v>
      </c>
      <c r="D52" s="34">
        <v>7</v>
      </c>
      <c r="E52" s="40">
        <f t="shared" si="4"/>
        <v>7</v>
      </c>
      <c r="F52" s="37"/>
      <c r="G52" s="41" t="str">
        <f t="shared" si="5"/>
        <v/>
      </c>
      <c r="H52" s="35">
        <f t="shared" si="6"/>
        <v>7</v>
      </c>
    </row>
    <row r="53" spans="1:8" ht="21.95" customHeight="1">
      <c r="A53" s="33">
        <f t="shared" si="7"/>
        <v>18</v>
      </c>
      <c r="B53" s="55" t="s">
        <v>149</v>
      </c>
      <c r="C53" s="55" t="s">
        <v>150</v>
      </c>
      <c r="D53" s="34">
        <v>4.5</v>
      </c>
      <c r="E53" s="40">
        <f t="shared" si="4"/>
        <v>4.5</v>
      </c>
      <c r="F53" s="37"/>
      <c r="G53" s="41" t="str">
        <f t="shared" si="5"/>
        <v/>
      </c>
      <c r="H53" s="35">
        <f t="shared" si="6"/>
        <v>4.5</v>
      </c>
    </row>
    <row r="54" spans="1:8" ht="21.95" customHeight="1">
      <c r="A54" s="33">
        <f t="shared" si="7"/>
        <v>19</v>
      </c>
      <c r="B54" s="55" t="s">
        <v>151</v>
      </c>
      <c r="C54" s="55" t="s">
        <v>9</v>
      </c>
      <c r="D54" s="34">
        <v>2</v>
      </c>
      <c r="E54" s="40">
        <f t="shared" si="4"/>
        <v>2</v>
      </c>
      <c r="F54" s="37"/>
      <c r="G54" s="41" t="str">
        <f t="shared" si="5"/>
        <v/>
      </c>
      <c r="H54" s="35">
        <f t="shared" si="6"/>
        <v>2</v>
      </c>
    </row>
    <row r="55" spans="1:8" ht="21.95" customHeight="1">
      <c r="A55" s="33">
        <f t="shared" si="7"/>
        <v>20</v>
      </c>
      <c r="B55" s="55" t="s">
        <v>152</v>
      </c>
      <c r="C55" s="55" t="s">
        <v>153</v>
      </c>
      <c r="D55" s="34">
        <v>5.5</v>
      </c>
      <c r="E55" s="40">
        <f t="shared" si="4"/>
        <v>5.5</v>
      </c>
      <c r="F55" s="37"/>
      <c r="G55" s="41" t="str">
        <f t="shared" si="5"/>
        <v/>
      </c>
      <c r="H55" s="35">
        <f t="shared" si="6"/>
        <v>5.5</v>
      </c>
    </row>
    <row r="56" spans="1:8" ht="21.95" customHeight="1">
      <c r="A56" s="33">
        <f t="shared" si="7"/>
        <v>21</v>
      </c>
      <c r="B56" s="55" t="s">
        <v>154</v>
      </c>
      <c r="C56" s="55" t="s">
        <v>155</v>
      </c>
      <c r="D56" s="34">
        <v>5</v>
      </c>
      <c r="E56" s="40">
        <f t="shared" si="4"/>
        <v>5</v>
      </c>
      <c r="F56" s="37"/>
      <c r="G56" s="41" t="str">
        <f t="shared" si="5"/>
        <v/>
      </c>
      <c r="H56" s="35">
        <f t="shared" si="6"/>
        <v>5</v>
      </c>
    </row>
    <row r="57" spans="1:8" ht="21.95" customHeight="1">
      <c r="A57" s="33">
        <f t="shared" si="7"/>
        <v>22</v>
      </c>
      <c r="B57" s="55" t="s">
        <v>156</v>
      </c>
      <c r="C57" s="55" t="s">
        <v>157</v>
      </c>
      <c r="D57" s="34">
        <v>9.5</v>
      </c>
      <c r="E57" s="40">
        <f t="shared" si="4"/>
        <v>9.5</v>
      </c>
      <c r="F57" s="37"/>
      <c r="G57" s="41" t="str">
        <f t="shared" si="5"/>
        <v/>
      </c>
      <c r="H57" s="35">
        <f t="shared" si="6"/>
        <v>9.5</v>
      </c>
    </row>
    <row r="58" spans="1:8" ht="21.95" customHeight="1">
      <c r="A58" s="33">
        <f t="shared" si="7"/>
        <v>23</v>
      </c>
      <c r="B58" s="55" t="s">
        <v>158</v>
      </c>
      <c r="C58" s="55" t="s">
        <v>159</v>
      </c>
      <c r="D58" s="34">
        <v>8</v>
      </c>
      <c r="E58" s="40">
        <f t="shared" si="4"/>
        <v>8</v>
      </c>
      <c r="F58" s="37"/>
      <c r="G58" s="41" t="str">
        <f t="shared" si="5"/>
        <v/>
      </c>
      <c r="H58" s="35">
        <f t="shared" si="6"/>
        <v>8</v>
      </c>
    </row>
    <row r="59" spans="1:8" ht="21.95" customHeight="1">
      <c r="A59" s="33">
        <f t="shared" si="7"/>
        <v>24</v>
      </c>
      <c r="B59" s="55" t="s">
        <v>160</v>
      </c>
      <c r="C59" s="55" t="s">
        <v>161</v>
      </c>
      <c r="D59" s="34">
        <v>4</v>
      </c>
      <c r="E59" s="40">
        <f t="shared" si="4"/>
        <v>4</v>
      </c>
      <c r="F59" s="37"/>
      <c r="G59" s="41" t="str">
        <f t="shared" si="5"/>
        <v/>
      </c>
      <c r="H59" s="35">
        <f t="shared" si="6"/>
        <v>4</v>
      </c>
    </row>
    <row r="60" spans="1:8" ht="21.95" customHeight="1">
      <c r="A60" s="33">
        <f t="shared" si="7"/>
        <v>25</v>
      </c>
      <c r="B60" s="55" t="s">
        <v>162</v>
      </c>
      <c r="C60" s="55" t="s">
        <v>163</v>
      </c>
      <c r="D60" s="34">
        <v>9</v>
      </c>
      <c r="E60" s="40">
        <f t="shared" si="4"/>
        <v>9</v>
      </c>
      <c r="F60" s="38"/>
      <c r="G60" s="41" t="str">
        <f t="shared" si="5"/>
        <v/>
      </c>
      <c r="H60" s="35">
        <f t="shared" si="6"/>
        <v>9</v>
      </c>
    </row>
    <row r="61" spans="1:8" ht="21.95" customHeight="1">
      <c r="A61" s="33">
        <f t="shared" si="7"/>
        <v>26</v>
      </c>
      <c r="B61" s="55" t="s">
        <v>164</v>
      </c>
      <c r="C61" s="55" t="s">
        <v>165</v>
      </c>
      <c r="D61" s="34">
        <v>10.5</v>
      </c>
      <c r="E61" s="40">
        <f t="shared" si="4"/>
        <v>10.5</v>
      </c>
      <c r="F61" s="38"/>
      <c r="G61" s="41" t="str">
        <f t="shared" si="5"/>
        <v/>
      </c>
      <c r="H61" s="35">
        <f t="shared" si="6"/>
        <v>10.5</v>
      </c>
    </row>
    <row r="62" spans="1:8" ht="21.95" customHeight="1">
      <c r="A62" s="33">
        <f t="shared" si="7"/>
        <v>27</v>
      </c>
      <c r="B62" s="55" t="s">
        <v>166</v>
      </c>
      <c r="C62" s="55" t="s">
        <v>167</v>
      </c>
      <c r="D62" s="34">
        <v>1.5</v>
      </c>
      <c r="E62" s="40">
        <f t="shared" si="4"/>
        <v>1.5</v>
      </c>
      <c r="F62" s="38"/>
      <c r="G62" s="41" t="str">
        <f t="shared" si="5"/>
        <v/>
      </c>
      <c r="H62" s="35">
        <f t="shared" si="6"/>
        <v>1.5</v>
      </c>
    </row>
    <row r="63" spans="1:8" ht="21.95" customHeight="1">
      <c r="A63" s="33">
        <f t="shared" si="7"/>
        <v>28</v>
      </c>
      <c r="B63" s="56" t="s">
        <v>168</v>
      </c>
      <c r="C63" s="56" t="s">
        <v>169</v>
      </c>
      <c r="D63" s="34">
        <v>5</v>
      </c>
      <c r="E63" s="40">
        <f t="shared" si="4"/>
        <v>5</v>
      </c>
      <c r="F63" s="38"/>
      <c r="G63" s="41" t="str">
        <f t="shared" si="5"/>
        <v/>
      </c>
      <c r="H63" s="35">
        <f t="shared" si="6"/>
        <v>5</v>
      </c>
    </row>
    <row r="64" spans="1:8" ht="21.95" customHeight="1">
      <c r="A64" s="33">
        <f t="shared" si="7"/>
        <v>29</v>
      </c>
      <c r="B64" s="56" t="s">
        <v>170</v>
      </c>
      <c r="C64" s="56" t="s">
        <v>171</v>
      </c>
      <c r="D64" s="34">
        <v>14</v>
      </c>
      <c r="E64" s="40">
        <f t="shared" si="4"/>
        <v>14</v>
      </c>
      <c r="F64" s="38"/>
      <c r="G64" s="41" t="str">
        <f t="shared" si="5"/>
        <v/>
      </c>
      <c r="H64" s="35">
        <f t="shared" si="6"/>
        <v>14</v>
      </c>
    </row>
    <row r="65" spans="1:8" ht="21.95" customHeight="1">
      <c r="A65" s="33">
        <f t="shared" si="7"/>
        <v>30</v>
      </c>
      <c r="B65" s="55" t="s">
        <v>172</v>
      </c>
      <c r="C65" s="55" t="s">
        <v>173</v>
      </c>
      <c r="D65" s="34">
        <v>11</v>
      </c>
      <c r="E65" s="40">
        <f t="shared" si="4"/>
        <v>11</v>
      </c>
      <c r="F65" s="38"/>
      <c r="G65" s="41" t="str">
        <f t="shared" si="5"/>
        <v/>
      </c>
      <c r="H65" s="35">
        <f t="shared" si="6"/>
        <v>11</v>
      </c>
    </row>
    <row r="66" spans="1:8" ht="21.95" customHeight="1">
      <c r="A66" s="33">
        <f t="shared" si="7"/>
        <v>31</v>
      </c>
      <c r="B66" s="55" t="s">
        <v>174</v>
      </c>
      <c r="C66" s="55" t="s">
        <v>175</v>
      </c>
      <c r="D66" s="34">
        <v>5.5</v>
      </c>
      <c r="E66" s="40">
        <f t="shared" si="4"/>
        <v>5.5</v>
      </c>
      <c r="F66" s="38"/>
      <c r="G66" s="41" t="str">
        <f t="shared" si="5"/>
        <v/>
      </c>
      <c r="H66" s="35">
        <f t="shared" si="6"/>
        <v>5.5</v>
      </c>
    </row>
    <row r="67" spans="1:8" s="61" customFormat="1" ht="21.95" customHeight="1">
      <c r="A67" s="45" t="s">
        <v>0</v>
      </c>
      <c r="B67" s="9" t="s">
        <v>1</v>
      </c>
      <c r="C67" s="9" t="s">
        <v>2</v>
      </c>
      <c r="D67" s="46" t="s">
        <v>3</v>
      </c>
      <c r="E67" s="47" t="s">
        <v>4</v>
      </c>
      <c r="F67" s="47" t="s">
        <v>5</v>
      </c>
      <c r="G67" s="47" t="s">
        <v>6</v>
      </c>
      <c r="H67" s="47" t="s">
        <v>7</v>
      </c>
    </row>
    <row r="68" spans="1:8" ht="21.95" customHeight="1">
      <c r="A68" s="33">
        <v>1</v>
      </c>
      <c r="B68" s="55" t="s">
        <v>176</v>
      </c>
      <c r="C68" s="55" t="s">
        <v>177</v>
      </c>
      <c r="D68" s="34">
        <v>11.5</v>
      </c>
      <c r="E68" s="40">
        <f t="shared" ref="E68:E98" si="8">1*D68</f>
        <v>11.5</v>
      </c>
      <c r="F68" s="36"/>
      <c r="G68" s="37" t="str">
        <f t="shared" ref="G68:G98" si="9">IF(F68="","",1*F68)</f>
        <v/>
      </c>
      <c r="H68" s="35">
        <f t="shared" ref="H68:H98" si="10">IF(G68="",E68,IF(G68&gt;E68,G68,E68))</f>
        <v>11.5</v>
      </c>
    </row>
    <row r="69" spans="1:8" ht="21.95" customHeight="1">
      <c r="A69" s="33">
        <f>A68+1</f>
        <v>2</v>
      </c>
      <c r="B69" s="55" t="s">
        <v>178</v>
      </c>
      <c r="C69" s="55" t="s">
        <v>179</v>
      </c>
      <c r="D69" s="34">
        <v>11.5</v>
      </c>
      <c r="E69" s="40">
        <f t="shared" si="8"/>
        <v>11.5</v>
      </c>
      <c r="F69" s="36"/>
      <c r="G69" s="41" t="str">
        <f t="shared" si="9"/>
        <v/>
      </c>
      <c r="H69" s="35">
        <f t="shared" si="10"/>
        <v>11.5</v>
      </c>
    </row>
    <row r="70" spans="1:8" ht="21.95" customHeight="1">
      <c r="A70" s="33">
        <f t="shared" ref="A70:A98" si="11">A69+1</f>
        <v>3</v>
      </c>
      <c r="B70" s="55" t="s">
        <v>180</v>
      </c>
      <c r="C70" s="55" t="s">
        <v>181</v>
      </c>
      <c r="D70" s="34">
        <v>10</v>
      </c>
      <c r="E70" s="40">
        <f t="shared" si="8"/>
        <v>10</v>
      </c>
      <c r="F70" s="36"/>
      <c r="G70" s="41" t="str">
        <f t="shared" si="9"/>
        <v/>
      </c>
      <c r="H70" s="35">
        <f t="shared" si="10"/>
        <v>10</v>
      </c>
    </row>
    <row r="71" spans="1:8" ht="21.95" customHeight="1">
      <c r="A71" s="33">
        <f t="shared" si="11"/>
        <v>4</v>
      </c>
      <c r="B71" s="55" t="s">
        <v>182</v>
      </c>
      <c r="C71" s="55" t="s">
        <v>15</v>
      </c>
      <c r="D71" s="34">
        <v>9</v>
      </c>
      <c r="E71" s="40">
        <f t="shared" si="8"/>
        <v>9</v>
      </c>
      <c r="F71" s="36"/>
      <c r="G71" s="41" t="str">
        <f t="shared" si="9"/>
        <v/>
      </c>
      <c r="H71" s="35">
        <f t="shared" si="10"/>
        <v>9</v>
      </c>
    </row>
    <row r="72" spans="1:8" ht="21.95" customHeight="1">
      <c r="A72" s="33">
        <f t="shared" si="11"/>
        <v>5</v>
      </c>
      <c r="B72" s="55" t="s">
        <v>183</v>
      </c>
      <c r="C72" s="55" t="s">
        <v>184</v>
      </c>
      <c r="D72" s="34">
        <v>13</v>
      </c>
      <c r="E72" s="40">
        <f t="shared" si="8"/>
        <v>13</v>
      </c>
      <c r="F72" s="36"/>
      <c r="G72" s="41" t="str">
        <f t="shared" si="9"/>
        <v/>
      </c>
      <c r="H72" s="35">
        <f t="shared" si="10"/>
        <v>13</v>
      </c>
    </row>
    <row r="73" spans="1:8" ht="21.95" customHeight="1">
      <c r="A73" s="33">
        <f t="shared" si="11"/>
        <v>6</v>
      </c>
      <c r="B73" s="55" t="s">
        <v>185</v>
      </c>
      <c r="C73" s="55" t="s">
        <v>186</v>
      </c>
      <c r="D73" s="34">
        <v>12</v>
      </c>
      <c r="E73" s="40">
        <f t="shared" si="8"/>
        <v>12</v>
      </c>
      <c r="F73" s="36"/>
      <c r="G73" s="41" t="str">
        <f t="shared" si="9"/>
        <v/>
      </c>
      <c r="H73" s="35">
        <f t="shared" si="10"/>
        <v>12</v>
      </c>
    </row>
    <row r="74" spans="1:8" ht="21.95" customHeight="1">
      <c r="A74" s="33">
        <f t="shared" si="11"/>
        <v>7</v>
      </c>
      <c r="B74" s="55" t="s">
        <v>13</v>
      </c>
      <c r="C74" s="55" t="s">
        <v>12</v>
      </c>
      <c r="D74" s="34">
        <v>14.5</v>
      </c>
      <c r="E74" s="40">
        <f t="shared" si="8"/>
        <v>14.5</v>
      </c>
      <c r="F74" s="36"/>
      <c r="G74" s="41" t="str">
        <f t="shared" si="9"/>
        <v/>
      </c>
      <c r="H74" s="35">
        <f t="shared" si="10"/>
        <v>14.5</v>
      </c>
    </row>
    <row r="75" spans="1:8" ht="21.95" customHeight="1">
      <c r="A75" s="33">
        <f t="shared" si="11"/>
        <v>8</v>
      </c>
      <c r="B75" s="55" t="s">
        <v>187</v>
      </c>
      <c r="C75" s="55" t="s">
        <v>188</v>
      </c>
      <c r="D75" s="34">
        <v>12.5</v>
      </c>
      <c r="E75" s="40">
        <f t="shared" si="8"/>
        <v>12.5</v>
      </c>
      <c r="F75" s="36"/>
      <c r="G75" s="41" t="str">
        <f t="shared" si="9"/>
        <v/>
      </c>
      <c r="H75" s="35">
        <f t="shared" si="10"/>
        <v>12.5</v>
      </c>
    </row>
    <row r="76" spans="1:8" ht="21.95" customHeight="1">
      <c r="A76" s="33">
        <f t="shared" si="11"/>
        <v>9</v>
      </c>
      <c r="B76" s="55" t="s">
        <v>189</v>
      </c>
      <c r="C76" s="55" t="s">
        <v>190</v>
      </c>
      <c r="D76" s="34">
        <v>11</v>
      </c>
      <c r="E76" s="40">
        <f t="shared" si="8"/>
        <v>11</v>
      </c>
      <c r="F76" s="37"/>
      <c r="G76" s="41" t="str">
        <f t="shared" si="9"/>
        <v/>
      </c>
      <c r="H76" s="35">
        <f t="shared" si="10"/>
        <v>11</v>
      </c>
    </row>
    <row r="77" spans="1:8" ht="21.95" customHeight="1">
      <c r="A77" s="33">
        <f t="shared" si="11"/>
        <v>10</v>
      </c>
      <c r="B77" s="55" t="s">
        <v>191</v>
      </c>
      <c r="C77" s="55" t="s">
        <v>192</v>
      </c>
      <c r="D77" s="34">
        <v>11.5</v>
      </c>
      <c r="E77" s="40">
        <f t="shared" si="8"/>
        <v>11.5</v>
      </c>
      <c r="F77" s="37"/>
      <c r="G77" s="41" t="str">
        <f t="shared" si="9"/>
        <v/>
      </c>
      <c r="H77" s="35">
        <f t="shared" si="10"/>
        <v>11.5</v>
      </c>
    </row>
    <row r="78" spans="1:8" ht="21.95" customHeight="1">
      <c r="A78" s="33">
        <f t="shared" si="11"/>
        <v>11</v>
      </c>
      <c r="B78" s="55" t="s">
        <v>193</v>
      </c>
      <c r="C78" s="55" t="s">
        <v>194</v>
      </c>
      <c r="D78" s="34"/>
      <c r="E78" s="40">
        <f t="shared" si="8"/>
        <v>0</v>
      </c>
      <c r="F78" s="37"/>
      <c r="G78" s="41" t="str">
        <f t="shared" si="9"/>
        <v/>
      </c>
      <c r="H78" s="35">
        <f t="shared" si="10"/>
        <v>0</v>
      </c>
    </row>
    <row r="79" spans="1:8" ht="21.95" customHeight="1">
      <c r="A79" s="33">
        <f t="shared" si="11"/>
        <v>12</v>
      </c>
      <c r="B79" s="55" t="s">
        <v>195</v>
      </c>
      <c r="C79" s="55" t="s">
        <v>196</v>
      </c>
      <c r="D79" s="34">
        <v>13.5</v>
      </c>
      <c r="E79" s="40">
        <f t="shared" si="8"/>
        <v>13.5</v>
      </c>
      <c r="F79" s="37"/>
      <c r="G79" s="41" t="str">
        <f t="shared" si="9"/>
        <v/>
      </c>
      <c r="H79" s="35">
        <f t="shared" si="10"/>
        <v>13.5</v>
      </c>
    </row>
    <row r="80" spans="1:8" ht="21.95" customHeight="1">
      <c r="A80" s="33">
        <f t="shared" si="11"/>
        <v>13</v>
      </c>
      <c r="B80" s="55" t="s">
        <v>197</v>
      </c>
      <c r="C80" s="55" t="s">
        <v>198</v>
      </c>
      <c r="D80" s="34">
        <v>8.5</v>
      </c>
      <c r="E80" s="40">
        <f t="shared" si="8"/>
        <v>8.5</v>
      </c>
      <c r="F80" s="37"/>
      <c r="G80" s="41" t="str">
        <f t="shared" si="9"/>
        <v/>
      </c>
      <c r="H80" s="35">
        <f t="shared" si="10"/>
        <v>8.5</v>
      </c>
    </row>
    <row r="81" spans="1:8" ht="21.95" customHeight="1">
      <c r="A81" s="33">
        <f t="shared" si="11"/>
        <v>14</v>
      </c>
      <c r="B81" s="55" t="s">
        <v>199</v>
      </c>
      <c r="C81" s="55" t="s">
        <v>200</v>
      </c>
      <c r="D81" s="34">
        <v>13.5</v>
      </c>
      <c r="E81" s="40">
        <f t="shared" si="8"/>
        <v>13.5</v>
      </c>
      <c r="F81" s="37"/>
      <c r="G81" s="41" t="str">
        <f t="shared" si="9"/>
        <v/>
      </c>
      <c r="H81" s="35">
        <f t="shared" si="10"/>
        <v>13.5</v>
      </c>
    </row>
    <row r="82" spans="1:8" ht="21.95" customHeight="1">
      <c r="A82" s="33">
        <f t="shared" si="11"/>
        <v>15</v>
      </c>
      <c r="B82" s="55" t="s">
        <v>201</v>
      </c>
      <c r="C82" s="55" t="s">
        <v>202</v>
      </c>
      <c r="D82" s="34">
        <v>10</v>
      </c>
      <c r="E82" s="40">
        <f t="shared" si="8"/>
        <v>10</v>
      </c>
      <c r="F82" s="37"/>
      <c r="G82" s="41" t="str">
        <f t="shared" si="9"/>
        <v/>
      </c>
      <c r="H82" s="35">
        <f t="shared" si="10"/>
        <v>10</v>
      </c>
    </row>
    <row r="83" spans="1:8" ht="21.95" customHeight="1">
      <c r="A83" s="33">
        <f t="shared" si="11"/>
        <v>16</v>
      </c>
      <c r="B83" s="55" t="s">
        <v>203</v>
      </c>
      <c r="C83" s="55" t="s">
        <v>204</v>
      </c>
      <c r="D83" s="34">
        <v>2</v>
      </c>
      <c r="E83" s="40">
        <f t="shared" si="8"/>
        <v>2</v>
      </c>
      <c r="F83" s="37"/>
      <c r="G83" s="41" t="str">
        <f t="shared" si="9"/>
        <v/>
      </c>
      <c r="H83" s="35">
        <f t="shared" si="10"/>
        <v>2</v>
      </c>
    </row>
    <row r="84" spans="1:8" ht="21.95" customHeight="1">
      <c r="A84" s="33">
        <f t="shared" si="11"/>
        <v>17</v>
      </c>
      <c r="B84" s="55" t="s">
        <v>205</v>
      </c>
      <c r="C84" s="55" t="s">
        <v>99</v>
      </c>
      <c r="D84" s="34">
        <v>5</v>
      </c>
      <c r="E84" s="40">
        <f t="shared" si="8"/>
        <v>5</v>
      </c>
      <c r="F84" s="37"/>
      <c r="G84" s="41" t="str">
        <f t="shared" si="9"/>
        <v/>
      </c>
      <c r="H84" s="35">
        <f t="shared" si="10"/>
        <v>5</v>
      </c>
    </row>
    <row r="85" spans="1:8" ht="21.95" customHeight="1">
      <c r="A85" s="33">
        <f t="shared" si="11"/>
        <v>18</v>
      </c>
      <c r="B85" s="55" t="s">
        <v>206</v>
      </c>
      <c r="C85" s="55" t="s">
        <v>207</v>
      </c>
      <c r="D85" s="34">
        <v>3.5</v>
      </c>
      <c r="E85" s="40">
        <f t="shared" si="8"/>
        <v>3.5</v>
      </c>
      <c r="F85" s="37"/>
      <c r="G85" s="41" t="str">
        <f t="shared" si="9"/>
        <v/>
      </c>
      <c r="H85" s="35">
        <f t="shared" si="10"/>
        <v>3.5</v>
      </c>
    </row>
    <row r="86" spans="1:8" ht="21.95" customHeight="1">
      <c r="A86" s="33">
        <f t="shared" si="11"/>
        <v>19</v>
      </c>
      <c r="B86" s="55" t="s">
        <v>208</v>
      </c>
      <c r="C86" s="55" t="s">
        <v>200</v>
      </c>
      <c r="D86" s="34">
        <v>10</v>
      </c>
      <c r="E86" s="40">
        <f t="shared" si="8"/>
        <v>10</v>
      </c>
      <c r="F86" s="37"/>
      <c r="G86" s="41" t="str">
        <f t="shared" si="9"/>
        <v/>
      </c>
      <c r="H86" s="35">
        <f t="shared" si="10"/>
        <v>10</v>
      </c>
    </row>
    <row r="87" spans="1:8" ht="21.95" customHeight="1">
      <c r="A87" s="33">
        <f t="shared" si="11"/>
        <v>20</v>
      </c>
      <c r="B87" s="58" t="s">
        <v>22</v>
      </c>
      <c r="C87" s="58" t="s">
        <v>209</v>
      </c>
      <c r="D87" s="70">
        <v>8</v>
      </c>
      <c r="E87" s="71">
        <f t="shared" si="8"/>
        <v>8</v>
      </c>
      <c r="F87" s="72"/>
      <c r="G87" s="73" t="str">
        <f t="shared" si="9"/>
        <v/>
      </c>
      <c r="H87" s="70">
        <f t="shared" si="10"/>
        <v>8</v>
      </c>
    </row>
    <row r="88" spans="1:8" ht="21.95" customHeight="1">
      <c r="A88" s="33">
        <f t="shared" si="11"/>
        <v>21</v>
      </c>
      <c r="B88" s="59" t="s">
        <v>16</v>
      </c>
      <c r="C88" s="59" t="s">
        <v>210</v>
      </c>
      <c r="D88" s="34">
        <v>7</v>
      </c>
      <c r="E88" s="40">
        <f t="shared" si="8"/>
        <v>7</v>
      </c>
      <c r="F88" s="37"/>
      <c r="G88" s="41" t="str">
        <f t="shared" si="9"/>
        <v/>
      </c>
      <c r="H88" s="35">
        <f t="shared" si="10"/>
        <v>7</v>
      </c>
    </row>
    <row r="89" spans="1:8" ht="21.95" customHeight="1">
      <c r="A89" s="33">
        <f t="shared" si="11"/>
        <v>22</v>
      </c>
      <c r="B89" s="59" t="s">
        <v>20</v>
      </c>
      <c r="C89" s="59" t="s">
        <v>21</v>
      </c>
      <c r="D89" s="34"/>
      <c r="E89" s="40">
        <f t="shared" si="8"/>
        <v>0</v>
      </c>
      <c r="F89" s="37"/>
      <c r="G89" s="41" t="str">
        <f t="shared" si="9"/>
        <v/>
      </c>
      <c r="H89" s="35">
        <f t="shared" si="10"/>
        <v>0</v>
      </c>
    </row>
    <row r="90" spans="1:8" ht="21.95" customHeight="1">
      <c r="A90" s="33">
        <f t="shared" si="11"/>
        <v>23</v>
      </c>
      <c r="B90" s="59" t="s">
        <v>14</v>
      </c>
      <c r="C90" s="59" t="s">
        <v>211</v>
      </c>
      <c r="D90" s="70">
        <v>11</v>
      </c>
      <c r="E90" s="71">
        <f t="shared" si="8"/>
        <v>11</v>
      </c>
      <c r="F90" s="72"/>
      <c r="G90" s="73" t="str">
        <f t="shared" si="9"/>
        <v/>
      </c>
      <c r="H90" s="70">
        <v>11</v>
      </c>
    </row>
    <row r="91" spans="1:8" ht="21.95" customHeight="1">
      <c r="A91" s="33">
        <f t="shared" si="11"/>
        <v>24</v>
      </c>
      <c r="B91" s="57" t="s">
        <v>212</v>
      </c>
      <c r="C91" s="57" t="s">
        <v>213</v>
      </c>
      <c r="D91" s="34">
        <v>10</v>
      </c>
      <c r="E91" s="40">
        <f t="shared" si="8"/>
        <v>10</v>
      </c>
      <c r="F91" s="37"/>
      <c r="G91" s="41" t="str">
        <f t="shared" si="9"/>
        <v/>
      </c>
      <c r="H91" s="35">
        <f t="shared" si="10"/>
        <v>10</v>
      </c>
    </row>
    <row r="92" spans="1:8" ht="21.95" customHeight="1">
      <c r="A92" s="33">
        <f t="shared" si="11"/>
        <v>25</v>
      </c>
      <c r="B92" s="57" t="s">
        <v>214</v>
      </c>
      <c r="C92" s="57" t="s">
        <v>215</v>
      </c>
      <c r="D92" s="34">
        <v>10</v>
      </c>
      <c r="E92" s="40">
        <f t="shared" si="8"/>
        <v>10</v>
      </c>
      <c r="F92" s="38"/>
      <c r="G92" s="41" t="str">
        <f t="shared" si="9"/>
        <v/>
      </c>
      <c r="H92" s="35">
        <f t="shared" si="10"/>
        <v>10</v>
      </c>
    </row>
    <row r="93" spans="1:8" ht="21.95" customHeight="1">
      <c r="A93" s="33">
        <f t="shared" si="11"/>
        <v>26</v>
      </c>
      <c r="B93" s="59" t="s">
        <v>18</v>
      </c>
      <c r="C93" s="59" t="s">
        <v>19</v>
      </c>
      <c r="D93" s="34">
        <v>2.5</v>
      </c>
      <c r="E93" s="40">
        <f t="shared" si="8"/>
        <v>2.5</v>
      </c>
      <c r="F93" s="38"/>
      <c r="G93" s="41" t="str">
        <f t="shared" si="9"/>
        <v/>
      </c>
      <c r="H93" s="35">
        <f t="shared" si="10"/>
        <v>2.5</v>
      </c>
    </row>
    <row r="94" spans="1:8" ht="21.95" customHeight="1">
      <c r="A94" s="33">
        <f t="shared" si="11"/>
        <v>27</v>
      </c>
      <c r="B94" s="59" t="s">
        <v>225</v>
      </c>
      <c r="C94" s="59" t="s">
        <v>216</v>
      </c>
      <c r="D94" s="34">
        <v>8.5</v>
      </c>
      <c r="E94" s="40">
        <f t="shared" si="8"/>
        <v>8.5</v>
      </c>
      <c r="F94" s="38"/>
      <c r="G94" s="41" t="str">
        <f t="shared" si="9"/>
        <v/>
      </c>
      <c r="H94" s="35">
        <f t="shared" si="10"/>
        <v>8.5</v>
      </c>
    </row>
    <row r="95" spans="1:8" ht="21.95" customHeight="1">
      <c r="A95" s="33">
        <f t="shared" si="11"/>
        <v>28</v>
      </c>
      <c r="B95" s="59" t="s">
        <v>217</v>
      </c>
      <c r="C95" s="59" t="s">
        <v>218</v>
      </c>
      <c r="D95" s="34">
        <v>2</v>
      </c>
      <c r="E95" s="40">
        <f t="shared" si="8"/>
        <v>2</v>
      </c>
      <c r="F95" s="38"/>
      <c r="G95" s="41" t="str">
        <f t="shared" si="9"/>
        <v/>
      </c>
      <c r="H95" s="35">
        <f t="shared" si="10"/>
        <v>2</v>
      </c>
    </row>
    <row r="96" spans="1:8" ht="21.95" customHeight="1">
      <c r="A96" s="33">
        <f t="shared" si="11"/>
        <v>29</v>
      </c>
      <c r="B96" s="60" t="s">
        <v>219</v>
      </c>
      <c r="C96" s="60" t="s">
        <v>220</v>
      </c>
      <c r="D96" s="34">
        <v>10</v>
      </c>
      <c r="E96" s="40">
        <f t="shared" si="8"/>
        <v>10</v>
      </c>
      <c r="F96" s="38"/>
      <c r="G96" s="41" t="str">
        <f t="shared" si="9"/>
        <v/>
      </c>
      <c r="H96" s="35">
        <f t="shared" si="10"/>
        <v>10</v>
      </c>
    </row>
    <row r="97" spans="1:8" ht="21.95" customHeight="1">
      <c r="A97" s="33">
        <f t="shared" si="11"/>
        <v>30</v>
      </c>
      <c r="B97" s="60" t="s">
        <v>221</v>
      </c>
      <c r="C97" s="60" t="s">
        <v>222</v>
      </c>
      <c r="D97" s="34">
        <v>11</v>
      </c>
      <c r="E97" s="40">
        <f t="shared" si="8"/>
        <v>11</v>
      </c>
      <c r="F97" s="38"/>
      <c r="G97" s="41" t="str">
        <f t="shared" si="9"/>
        <v/>
      </c>
      <c r="H97" s="35">
        <f t="shared" si="10"/>
        <v>11</v>
      </c>
    </row>
    <row r="98" spans="1:8" ht="21.95" customHeight="1">
      <c r="A98" s="33">
        <f t="shared" si="11"/>
        <v>31</v>
      </c>
      <c r="B98" s="55" t="s">
        <v>223</v>
      </c>
      <c r="C98" s="55" t="s">
        <v>11</v>
      </c>
      <c r="D98" s="34">
        <v>3.5</v>
      </c>
      <c r="E98" s="40">
        <f t="shared" si="8"/>
        <v>3.5</v>
      </c>
      <c r="F98" s="38"/>
      <c r="G98" s="41" t="str">
        <f t="shared" si="9"/>
        <v/>
      </c>
      <c r="H98" s="35">
        <f t="shared" si="10"/>
        <v>3.5</v>
      </c>
    </row>
  </sheetData>
  <sortState ref="B79:C113">
    <sortCondition ref="B79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85" orientation="portrait" r:id="rId1"/>
  <headerFooter alignWithMargins="0">
    <oddHeader>&amp;L&amp;"Comic Sans MS,Gras"&amp;12السنة الثالثة محاسبة ومراجعة2019/2018&amp;C&amp;"Comic Sans MS,Gras"&amp;12محضر العلامات لمقياس: نظام الرقابة الداخلية       الفوج&amp;P  &amp;R&amp;"Comic Sans MS,Gras"&amp;12  كلية العلوم الاقتصادية و علوم التسيير  قسم العلوم المالية  - نظام LMD-</oddHeader>
    <oddFooter>&amp;C&amp;"Comic Sans MS,Gras"&amp;12  الامضاء:&amp;R&amp;"Mudir MT,Gras"&amp;12 ا&amp;"Comic Sans MS,Gras"لأستاذ(ة):</oddFooter>
  </headerFooter>
  <rowBreaks count="2" manualBreakCount="2">
    <brk id="34" max="7" man="1"/>
    <brk id="6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rightToLeft="1" view="pageBreakPreview" topLeftCell="A79" zoomScaleSheetLayoutView="100" workbookViewId="0">
      <selection activeCell="L95" sqref="L95"/>
    </sheetView>
  </sheetViews>
  <sheetFormatPr baseColWidth="10" defaultRowHeight="21.95" customHeight="1"/>
  <cols>
    <col min="1" max="1" width="5.7109375" style="42" customWidth="1"/>
    <col min="2" max="2" width="15.85546875" style="43" customWidth="1"/>
    <col min="3" max="3" width="23.85546875" style="44" customWidth="1"/>
    <col min="4" max="5" width="10.7109375" style="42" customWidth="1"/>
    <col min="6" max="7" width="10.7109375" style="43" customWidth="1"/>
    <col min="8" max="8" width="12.85546875" style="42" customWidth="1"/>
    <col min="9" max="256" width="11.5703125" style="2"/>
    <col min="257" max="257" width="3.85546875" style="2" bestFit="1" customWidth="1"/>
    <col min="258" max="258" width="12.7109375" style="2" customWidth="1"/>
    <col min="259" max="259" width="19.85546875" style="2" customWidth="1"/>
    <col min="260" max="263" width="7.5703125" style="2" customWidth="1"/>
    <col min="264" max="264" width="10.28515625" style="2" customWidth="1"/>
    <col min="265" max="512" width="11.5703125" style="2"/>
    <col min="513" max="513" width="3.85546875" style="2" bestFit="1" customWidth="1"/>
    <col min="514" max="514" width="12.7109375" style="2" customWidth="1"/>
    <col min="515" max="515" width="19.85546875" style="2" customWidth="1"/>
    <col min="516" max="519" width="7.5703125" style="2" customWidth="1"/>
    <col min="520" max="520" width="10.28515625" style="2" customWidth="1"/>
    <col min="521" max="768" width="11.5703125" style="2"/>
    <col min="769" max="769" width="3.85546875" style="2" bestFit="1" customWidth="1"/>
    <col min="770" max="770" width="12.7109375" style="2" customWidth="1"/>
    <col min="771" max="771" width="19.85546875" style="2" customWidth="1"/>
    <col min="772" max="775" width="7.5703125" style="2" customWidth="1"/>
    <col min="776" max="776" width="10.28515625" style="2" customWidth="1"/>
    <col min="777" max="1024" width="11.5703125" style="2"/>
    <col min="1025" max="1025" width="3.85546875" style="2" bestFit="1" customWidth="1"/>
    <col min="1026" max="1026" width="12.7109375" style="2" customWidth="1"/>
    <col min="1027" max="1027" width="19.85546875" style="2" customWidth="1"/>
    <col min="1028" max="1031" width="7.5703125" style="2" customWidth="1"/>
    <col min="1032" max="1032" width="10.28515625" style="2" customWidth="1"/>
    <col min="1033" max="1280" width="11.5703125" style="2"/>
    <col min="1281" max="1281" width="3.85546875" style="2" bestFit="1" customWidth="1"/>
    <col min="1282" max="1282" width="12.7109375" style="2" customWidth="1"/>
    <col min="1283" max="1283" width="19.85546875" style="2" customWidth="1"/>
    <col min="1284" max="1287" width="7.5703125" style="2" customWidth="1"/>
    <col min="1288" max="1288" width="10.28515625" style="2" customWidth="1"/>
    <col min="1289" max="1536" width="11.5703125" style="2"/>
    <col min="1537" max="1537" width="3.85546875" style="2" bestFit="1" customWidth="1"/>
    <col min="1538" max="1538" width="12.7109375" style="2" customWidth="1"/>
    <col min="1539" max="1539" width="19.85546875" style="2" customWidth="1"/>
    <col min="1540" max="1543" width="7.5703125" style="2" customWidth="1"/>
    <col min="1544" max="1544" width="10.28515625" style="2" customWidth="1"/>
    <col min="1545" max="1792" width="11.5703125" style="2"/>
    <col min="1793" max="1793" width="3.85546875" style="2" bestFit="1" customWidth="1"/>
    <col min="1794" max="1794" width="12.7109375" style="2" customWidth="1"/>
    <col min="1795" max="1795" width="19.85546875" style="2" customWidth="1"/>
    <col min="1796" max="1799" width="7.5703125" style="2" customWidth="1"/>
    <col min="1800" max="1800" width="10.28515625" style="2" customWidth="1"/>
    <col min="1801" max="2048" width="11.5703125" style="2"/>
    <col min="2049" max="2049" width="3.85546875" style="2" bestFit="1" customWidth="1"/>
    <col min="2050" max="2050" width="12.7109375" style="2" customWidth="1"/>
    <col min="2051" max="2051" width="19.85546875" style="2" customWidth="1"/>
    <col min="2052" max="2055" width="7.5703125" style="2" customWidth="1"/>
    <col min="2056" max="2056" width="10.28515625" style="2" customWidth="1"/>
    <col min="2057" max="2304" width="11.5703125" style="2"/>
    <col min="2305" max="2305" width="3.85546875" style="2" bestFit="1" customWidth="1"/>
    <col min="2306" max="2306" width="12.7109375" style="2" customWidth="1"/>
    <col min="2307" max="2307" width="19.85546875" style="2" customWidth="1"/>
    <col min="2308" max="2311" width="7.5703125" style="2" customWidth="1"/>
    <col min="2312" max="2312" width="10.28515625" style="2" customWidth="1"/>
    <col min="2313" max="2560" width="11.5703125" style="2"/>
    <col min="2561" max="2561" width="3.85546875" style="2" bestFit="1" customWidth="1"/>
    <col min="2562" max="2562" width="12.7109375" style="2" customWidth="1"/>
    <col min="2563" max="2563" width="19.85546875" style="2" customWidth="1"/>
    <col min="2564" max="2567" width="7.5703125" style="2" customWidth="1"/>
    <col min="2568" max="2568" width="10.28515625" style="2" customWidth="1"/>
    <col min="2569" max="2816" width="11.5703125" style="2"/>
    <col min="2817" max="2817" width="3.85546875" style="2" bestFit="1" customWidth="1"/>
    <col min="2818" max="2818" width="12.7109375" style="2" customWidth="1"/>
    <col min="2819" max="2819" width="19.85546875" style="2" customWidth="1"/>
    <col min="2820" max="2823" width="7.5703125" style="2" customWidth="1"/>
    <col min="2824" max="2824" width="10.28515625" style="2" customWidth="1"/>
    <col min="2825" max="3072" width="11.5703125" style="2"/>
    <col min="3073" max="3073" width="3.85546875" style="2" bestFit="1" customWidth="1"/>
    <col min="3074" max="3074" width="12.7109375" style="2" customWidth="1"/>
    <col min="3075" max="3075" width="19.85546875" style="2" customWidth="1"/>
    <col min="3076" max="3079" width="7.5703125" style="2" customWidth="1"/>
    <col min="3080" max="3080" width="10.28515625" style="2" customWidth="1"/>
    <col min="3081" max="3328" width="11.5703125" style="2"/>
    <col min="3329" max="3329" width="3.85546875" style="2" bestFit="1" customWidth="1"/>
    <col min="3330" max="3330" width="12.7109375" style="2" customWidth="1"/>
    <col min="3331" max="3331" width="19.85546875" style="2" customWidth="1"/>
    <col min="3332" max="3335" width="7.5703125" style="2" customWidth="1"/>
    <col min="3336" max="3336" width="10.28515625" style="2" customWidth="1"/>
    <col min="3337" max="3584" width="11.5703125" style="2"/>
    <col min="3585" max="3585" width="3.85546875" style="2" bestFit="1" customWidth="1"/>
    <col min="3586" max="3586" width="12.7109375" style="2" customWidth="1"/>
    <col min="3587" max="3587" width="19.85546875" style="2" customWidth="1"/>
    <col min="3588" max="3591" width="7.5703125" style="2" customWidth="1"/>
    <col min="3592" max="3592" width="10.28515625" style="2" customWidth="1"/>
    <col min="3593" max="3840" width="11.5703125" style="2"/>
    <col min="3841" max="3841" width="3.85546875" style="2" bestFit="1" customWidth="1"/>
    <col min="3842" max="3842" width="12.7109375" style="2" customWidth="1"/>
    <col min="3843" max="3843" width="19.85546875" style="2" customWidth="1"/>
    <col min="3844" max="3847" width="7.5703125" style="2" customWidth="1"/>
    <col min="3848" max="3848" width="10.28515625" style="2" customWidth="1"/>
    <col min="3849" max="4096" width="11.5703125" style="2"/>
    <col min="4097" max="4097" width="3.85546875" style="2" bestFit="1" customWidth="1"/>
    <col min="4098" max="4098" width="12.7109375" style="2" customWidth="1"/>
    <col min="4099" max="4099" width="19.85546875" style="2" customWidth="1"/>
    <col min="4100" max="4103" width="7.5703125" style="2" customWidth="1"/>
    <col min="4104" max="4104" width="10.28515625" style="2" customWidth="1"/>
    <col min="4105" max="4352" width="11.5703125" style="2"/>
    <col min="4353" max="4353" width="3.85546875" style="2" bestFit="1" customWidth="1"/>
    <col min="4354" max="4354" width="12.7109375" style="2" customWidth="1"/>
    <col min="4355" max="4355" width="19.85546875" style="2" customWidth="1"/>
    <col min="4356" max="4359" width="7.5703125" style="2" customWidth="1"/>
    <col min="4360" max="4360" width="10.28515625" style="2" customWidth="1"/>
    <col min="4361" max="4608" width="11.5703125" style="2"/>
    <col min="4609" max="4609" width="3.85546875" style="2" bestFit="1" customWidth="1"/>
    <col min="4610" max="4610" width="12.7109375" style="2" customWidth="1"/>
    <col min="4611" max="4611" width="19.85546875" style="2" customWidth="1"/>
    <col min="4612" max="4615" width="7.5703125" style="2" customWidth="1"/>
    <col min="4616" max="4616" width="10.28515625" style="2" customWidth="1"/>
    <col min="4617" max="4864" width="11.5703125" style="2"/>
    <col min="4865" max="4865" width="3.85546875" style="2" bestFit="1" customWidth="1"/>
    <col min="4866" max="4866" width="12.7109375" style="2" customWidth="1"/>
    <col min="4867" max="4867" width="19.85546875" style="2" customWidth="1"/>
    <col min="4868" max="4871" width="7.5703125" style="2" customWidth="1"/>
    <col min="4872" max="4872" width="10.28515625" style="2" customWidth="1"/>
    <col min="4873" max="5120" width="11.5703125" style="2"/>
    <col min="5121" max="5121" width="3.85546875" style="2" bestFit="1" customWidth="1"/>
    <col min="5122" max="5122" width="12.7109375" style="2" customWidth="1"/>
    <col min="5123" max="5123" width="19.85546875" style="2" customWidth="1"/>
    <col min="5124" max="5127" width="7.5703125" style="2" customWidth="1"/>
    <col min="5128" max="5128" width="10.28515625" style="2" customWidth="1"/>
    <col min="5129" max="5376" width="11.5703125" style="2"/>
    <col min="5377" max="5377" width="3.85546875" style="2" bestFit="1" customWidth="1"/>
    <col min="5378" max="5378" width="12.7109375" style="2" customWidth="1"/>
    <col min="5379" max="5379" width="19.85546875" style="2" customWidth="1"/>
    <col min="5380" max="5383" width="7.5703125" style="2" customWidth="1"/>
    <col min="5384" max="5384" width="10.28515625" style="2" customWidth="1"/>
    <col min="5385" max="5632" width="11.5703125" style="2"/>
    <col min="5633" max="5633" width="3.85546875" style="2" bestFit="1" customWidth="1"/>
    <col min="5634" max="5634" width="12.7109375" style="2" customWidth="1"/>
    <col min="5635" max="5635" width="19.85546875" style="2" customWidth="1"/>
    <col min="5636" max="5639" width="7.5703125" style="2" customWidth="1"/>
    <col min="5640" max="5640" width="10.28515625" style="2" customWidth="1"/>
    <col min="5641" max="5888" width="11.5703125" style="2"/>
    <col min="5889" max="5889" width="3.85546875" style="2" bestFit="1" customWidth="1"/>
    <col min="5890" max="5890" width="12.7109375" style="2" customWidth="1"/>
    <col min="5891" max="5891" width="19.85546875" style="2" customWidth="1"/>
    <col min="5892" max="5895" width="7.5703125" style="2" customWidth="1"/>
    <col min="5896" max="5896" width="10.28515625" style="2" customWidth="1"/>
    <col min="5897" max="6144" width="11.5703125" style="2"/>
    <col min="6145" max="6145" width="3.85546875" style="2" bestFit="1" customWidth="1"/>
    <col min="6146" max="6146" width="12.7109375" style="2" customWidth="1"/>
    <col min="6147" max="6147" width="19.85546875" style="2" customWidth="1"/>
    <col min="6148" max="6151" width="7.5703125" style="2" customWidth="1"/>
    <col min="6152" max="6152" width="10.28515625" style="2" customWidth="1"/>
    <col min="6153" max="6400" width="11.5703125" style="2"/>
    <col min="6401" max="6401" width="3.85546875" style="2" bestFit="1" customWidth="1"/>
    <col min="6402" max="6402" width="12.7109375" style="2" customWidth="1"/>
    <col min="6403" max="6403" width="19.85546875" style="2" customWidth="1"/>
    <col min="6404" max="6407" width="7.5703125" style="2" customWidth="1"/>
    <col min="6408" max="6408" width="10.28515625" style="2" customWidth="1"/>
    <col min="6409" max="6656" width="11.5703125" style="2"/>
    <col min="6657" max="6657" width="3.85546875" style="2" bestFit="1" customWidth="1"/>
    <col min="6658" max="6658" width="12.7109375" style="2" customWidth="1"/>
    <col min="6659" max="6659" width="19.85546875" style="2" customWidth="1"/>
    <col min="6660" max="6663" width="7.5703125" style="2" customWidth="1"/>
    <col min="6664" max="6664" width="10.28515625" style="2" customWidth="1"/>
    <col min="6665" max="6912" width="11.5703125" style="2"/>
    <col min="6913" max="6913" width="3.85546875" style="2" bestFit="1" customWidth="1"/>
    <col min="6914" max="6914" width="12.7109375" style="2" customWidth="1"/>
    <col min="6915" max="6915" width="19.85546875" style="2" customWidth="1"/>
    <col min="6916" max="6919" width="7.5703125" style="2" customWidth="1"/>
    <col min="6920" max="6920" width="10.28515625" style="2" customWidth="1"/>
    <col min="6921" max="7168" width="11.5703125" style="2"/>
    <col min="7169" max="7169" width="3.85546875" style="2" bestFit="1" customWidth="1"/>
    <col min="7170" max="7170" width="12.7109375" style="2" customWidth="1"/>
    <col min="7171" max="7171" width="19.85546875" style="2" customWidth="1"/>
    <col min="7172" max="7175" width="7.5703125" style="2" customWidth="1"/>
    <col min="7176" max="7176" width="10.28515625" style="2" customWidth="1"/>
    <col min="7177" max="7424" width="11.5703125" style="2"/>
    <col min="7425" max="7425" width="3.85546875" style="2" bestFit="1" customWidth="1"/>
    <col min="7426" max="7426" width="12.7109375" style="2" customWidth="1"/>
    <col min="7427" max="7427" width="19.85546875" style="2" customWidth="1"/>
    <col min="7428" max="7431" width="7.5703125" style="2" customWidth="1"/>
    <col min="7432" max="7432" width="10.28515625" style="2" customWidth="1"/>
    <col min="7433" max="7680" width="11.5703125" style="2"/>
    <col min="7681" max="7681" width="3.85546875" style="2" bestFit="1" customWidth="1"/>
    <col min="7682" max="7682" width="12.7109375" style="2" customWidth="1"/>
    <col min="7683" max="7683" width="19.85546875" style="2" customWidth="1"/>
    <col min="7684" max="7687" width="7.5703125" style="2" customWidth="1"/>
    <col min="7688" max="7688" width="10.28515625" style="2" customWidth="1"/>
    <col min="7689" max="7936" width="11.5703125" style="2"/>
    <col min="7937" max="7937" width="3.85546875" style="2" bestFit="1" customWidth="1"/>
    <col min="7938" max="7938" width="12.7109375" style="2" customWidth="1"/>
    <col min="7939" max="7939" width="19.85546875" style="2" customWidth="1"/>
    <col min="7940" max="7943" width="7.5703125" style="2" customWidth="1"/>
    <col min="7944" max="7944" width="10.28515625" style="2" customWidth="1"/>
    <col min="7945" max="8192" width="11.5703125" style="2"/>
    <col min="8193" max="8193" width="3.85546875" style="2" bestFit="1" customWidth="1"/>
    <col min="8194" max="8194" width="12.7109375" style="2" customWidth="1"/>
    <col min="8195" max="8195" width="19.85546875" style="2" customWidth="1"/>
    <col min="8196" max="8199" width="7.5703125" style="2" customWidth="1"/>
    <col min="8200" max="8200" width="10.28515625" style="2" customWidth="1"/>
    <col min="8201" max="8448" width="11.5703125" style="2"/>
    <col min="8449" max="8449" width="3.85546875" style="2" bestFit="1" customWidth="1"/>
    <col min="8450" max="8450" width="12.7109375" style="2" customWidth="1"/>
    <col min="8451" max="8451" width="19.85546875" style="2" customWidth="1"/>
    <col min="8452" max="8455" width="7.5703125" style="2" customWidth="1"/>
    <col min="8456" max="8456" width="10.28515625" style="2" customWidth="1"/>
    <col min="8457" max="8704" width="11.5703125" style="2"/>
    <col min="8705" max="8705" width="3.85546875" style="2" bestFit="1" customWidth="1"/>
    <col min="8706" max="8706" width="12.7109375" style="2" customWidth="1"/>
    <col min="8707" max="8707" width="19.85546875" style="2" customWidth="1"/>
    <col min="8708" max="8711" width="7.5703125" style="2" customWidth="1"/>
    <col min="8712" max="8712" width="10.28515625" style="2" customWidth="1"/>
    <col min="8713" max="8960" width="11.5703125" style="2"/>
    <col min="8961" max="8961" width="3.85546875" style="2" bestFit="1" customWidth="1"/>
    <col min="8962" max="8962" width="12.7109375" style="2" customWidth="1"/>
    <col min="8963" max="8963" width="19.85546875" style="2" customWidth="1"/>
    <col min="8964" max="8967" width="7.5703125" style="2" customWidth="1"/>
    <col min="8968" max="8968" width="10.28515625" style="2" customWidth="1"/>
    <col min="8969" max="9216" width="11.5703125" style="2"/>
    <col min="9217" max="9217" width="3.85546875" style="2" bestFit="1" customWidth="1"/>
    <col min="9218" max="9218" width="12.7109375" style="2" customWidth="1"/>
    <col min="9219" max="9219" width="19.85546875" style="2" customWidth="1"/>
    <col min="9220" max="9223" width="7.5703125" style="2" customWidth="1"/>
    <col min="9224" max="9224" width="10.28515625" style="2" customWidth="1"/>
    <col min="9225" max="9472" width="11.5703125" style="2"/>
    <col min="9473" max="9473" width="3.85546875" style="2" bestFit="1" customWidth="1"/>
    <col min="9474" max="9474" width="12.7109375" style="2" customWidth="1"/>
    <col min="9475" max="9475" width="19.85546875" style="2" customWidth="1"/>
    <col min="9476" max="9479" width="7.5703125" style="2" customWidth="1"/>
    <col min="9480" max="9480" width="10.28515625" style="2" customWidth="1"/>
    <col min="9481" max="9728" width="11.5703125" style="2"/>
    <col min="9729" max="9729" width="3.85546875" style="2" bestFit="1" customWidth="1"/>
    <col min="9730" max="9730" width="12.7109375" style="2" customWidth="1"/>
    <col min="9731" max="9731" width="19.85546875" style="2" customWidth="1"/>
    <col min="9732" max="9735" width="7.5703125" style="2" customWidth="1"/>
    <col min="9736" max="9736" width="10.28515625" style="2" customWidth="1"/>
    <col min="9737" max="9984" width="11.5703125" style="2"/>
    <col min="9985" max="9985" width="3.85546875" style="2" bestFit="1" customWidth="1"/>
    <col min="9986" max="9986" width="12.7109375" style="2" customWidth="1"/>
    <col min="9987" max="9987" width="19.85546875" style="2" customWidth="1"/>
    <col min="9988" max="9991" width="7.5703125" style="2" customWidth="1"/>
    <col min="9992" max="9992" width="10.28515625" style="2" customWidth="1"/>
    <col min="9993" max="10240" width="11.5703125" style="2"/>
    <col min="10241" max="10241" width="3.85546875" style="2" bestFit="1" customWidth="1"/>
    <col min="10242" max="10242" width="12.7109375" style="2" customWidth="1"/>
    <col min="10243" max="10243" width="19.85546875" style="2" customWidth="1"/>
    <col min="10244" max="10247" width="7.5703125" style="2" customWidth="1"/>
    <col min="10248" max="10248" width="10.28515625" style="2" customWidth="1"/>
    <col min="10249" max="10496" width="11.5703125" style="2"/>
    <col min="10497" max="10497" width="3.85546875" style="2" bestFit="1" customWidth="1"/>
    <col min="10498" max="10498" width="12.7109375" style="2" customWidth="1"/>
    <col min="10499" max="10499" width="19.85546875" style="2" customWidth="1"/>
    <col min="10500" max="10503" width="7.5703125" style="2" customWidth="1"/>
    <col min="10504" max="10504" width="10.28515625" style="2" customWidth="1"/>
    <col min="10505" max="10752" width="11.5703125" style="2"/>
    <col min="10753" max="10753" width="3.85546875" style="2" bestFit="1" customWidth="1"/>
    <col min="10754" max="10754" width="12.7109375" style="2" customWidth="1"/>
    <col min="10755" max="10755" width="19.85546875" style="2" customWidth="1"/>
    <col min="10756" max="10759" width="7.5703125" style="2" customWidth="1"/>
    <col min="10760" max="10760" width="10.28515625" style="2" customWidth="1"/>
    <col min="10761" max="11008" width="11.5703125" style="2"/>
    <col min="11009" max="11009" width="3.85546875" style="2" bestFit="1" customWidth="1"/>
    <col min="11010" max="11010" width="12.7109375" style="2" customWidth="1"/>
    <col min="11011" max="11011" width="19.85546875" style="2" customWidth="1"/>
    <col min="11012" max="11015" width="7.5703125" style="2" customWidth="1"/>
    <col min="11016" max="11016" width="10.28515625" style="2" customWidth="1"/>
    <col min="11017" max="11264" width="11.5703125" style="2"/>
    <col min="11265" max="11265" width="3.85546875" style="2" bestFit="1" customWidth="1"/>
    <col min="11266" max="11266" width="12.7109375" style="2" customWidth="1"/>
    <col min="11267" max="11267" width="19.85546875" style="2" customWidth="1"/>
    <col min="11268" max="11271" width="7.5703125" style="2" customWidth="1"/>
    <col min="11272" max="11272" width="10.28515625" style="2" customWidth="1"/>
    <col min="11273" max="11520" width="11.5703125" style="2"/>
    <col min="11521" max="11521" width="3.85546875" style="2" bestFit="1" customWidth="1"/>
    <col min="11522" max="11522" width="12.7109375" style="2" customWidth="1"/>
    <col min="11523" max="11523" width="19.85546875" style="2" customWidth="1"/>
    <col min="11524" max="11527" width="7.5703125" style="2" customWidth="1"/>
    <col min="11528" max="11528" width="10.28515625" style="2" customWidth="1"/>
    <col min="11529" max="11776" width="11.5703125" style="2"/>
    <col min="11777" max="11777" width="3.85546875" style="2" bestFit="1" customWidth="1"/>
    <col min="11778" max="11778" width="12.7109375" style="2" customWidth="1"/>
    <col min="11779" max="11779" width="19.85546875" style="2" customWidth="1"/>
    <col min="11780" max="11783" width="7.5703125" style="2" customWidth="1"/>
    <col min="11784" max="11784" width="10.28515625" style="2" customWidth="1"/>
    <col min="11785" max="12032" width="11.5703125" style="2"/>
    <col min="12033" max="12033" width="3.85546875" style="2" bestFit="1" customWidth="1"/>
    <col min="12034" max="12034" width="12.7109375" style="2" customWidth="1"/>
    <col min="12035" max="12035" width="19.85546875" style="2" customWidth="1"/>
    <col min="12036" max="12039" width="7.5703125" style="2" customWidth="1"/>
    <col min="12040" max="12040" width="10.28515625" style="2" customWidth="1"/>
    <col min="12041" max="12288" width="11.5703125" style="2"/>
    <col min="12289" max="12289" width="3.85546875" style="2" bestFit="1" customWidth="1"/>
    <col min="12290" max="12290" width="12.7109375" style="2" customWidth="1"/>
    <col min="12291" max="12291" width="19.85546875" style="2" customWidth="1"/>
    <col min="12292" max="12295" width="7.5703125" style="2" customWidth="1"/>
    <col min="12296" max="12296" width="10.28515625" style="2" customWidth="1"/>
    <col min="12297" max="12544" width="11.5703125" style="2"/>
    <col min="12545" max="12545" width="3.85546875" style="2" bestFit="1" customWidth="1"/>
    <col min="12546" max="12546" width="12.7109375" style="2" customWidth="1"/>
    <col min="12547" max="12547" width="19.85546875" style="2" customWidth="1"/>
    <col min="12548" max="12551" width="7.5703125" style="2" customWidth="1"/>
    <col min="12552" max="12552" width="10.28515625" style="2" customWidth="1"/>
    <col min="12553" max="12800" width="11.5703125" style="2"/>
    <col min="12801" max="12801" width="3.85546875" style="2" bestFit="1" customWidth="1"/>
    <col min="12802" max="12802" width="12.7109375" style="2" customWidth="1"/>
    <col min="12803" max="12803" width="19.85546875" style="2" customWidth="1"/>
    <col min="12804" max="12807" width="7.5703125" style="2" customWidth="1"/>
    <col min="12808" max="12808" width="10.28515625" style="2" customWidth="1"/>
    <col min="12809" max="13056" width="11.5703125" style="2"/>
    <col min="13057" max="13057" width="3.85546875" style="2" bestFit="1" customWidth="1"/>
    <col min="13058" max="13058" width="12.7109375" style="2" customWidth="1"/>
    <col min="13059" max="13059" width="19.85546875" style="2" customWidth="1"/>
    <col min="13060" max="13063" width="7.5703125" style="2" customWidth="1"/>
    <col min="13064" max="13064" width="10.28515625" style="2" customWidth="1"/>
    <col min="13065" max="13312" width="11.5703125" style="2"/>
    <col min="13313" max="13313" width="3.85546875" style="2" bestFit="1" customWidth="1"/>
    <col min="13314" max="13314" width="12.7109375" style="2" customWidth="1"/>
    <col min="13315" max="13315" width="19.85546875" style="2" customWidth="1"/>
    <col min="13316" max="13319" width="7.5703125" style="2" customWidth="1"/>
    <col min="13320" max="13320" width="10.28515625" style="2" customWidth="1"/>
    <col min="13321" max="13568" width="11.5703125" style="2"/>
    <col min="13569" max="13569" width="3.85546875" style="2" bestFit="1" customWidth="1"/>
    <col min="13570" max="13570" width="12.7109375" style="2" customWidth="1"/>
    <col min="13571" max="13571" width="19.85546875" style="2" customWidth="1"/>
    <col min="13572" max="13575" width="7.5703125" style="2" customWidth="1"/>
    <col min="13576" max="13576" width="10.28515625" style="2" customWidth="1"/>
    <col min="13577" max="13824" width="11.5703125" style="2"/>
    <col min="13825" max="13825" width="3.85546875" style="2" bestFit="1" customWidth="1"/>
    <col min="13826" max="13826" width="12.7109375" style="2" customWidth="1"/>
    <col min="13827" max="13827" width="19.85546875" style="2" customWidth="1"/>
    <col min="13828" max="13831" width="7.5703125" style="2" customWidth="1"/>
    <col min="13832" max="13832" width="10.28515625" style="2" customWidth="1"/>
    <col min="13833" max="14080" width="11.5703125" style="2"/>
    <col min="14081" max="14081" width="3.85546875" style="2" bestFit="1" customWidth="1"/>
    <col min="14082" max="14082" width="12.7109375" style="2" customWidth="1"/>
    <col min="14083" max="14083" width="19.85546875" style="2" customWidth="1"/>
    <col min="14084" max="14087" width="7.5703125" style="2" customWidth="1"/>
    <col min="14088" max="14088" width="10.28515625" style="2" customWidth="1"/>
    <col min="14089" max="14336" width="11.5703125" style="2"/>
    <col min="14337" max="14337" width="3.85546875" style="2" bestFit="1" customWidth="1"/>
    <col min="14338" max="14338" width="12.7109375" style="2" customWidth="1"/>
    <col min="14339" max="14339" width="19.85546875" style="2" customWidth="1"/>
    <col min="14340" max="14343" width="7.5703125" style="2" customWidth="1"/>
    <col min="14344" max="14344" width="10.28515625" style="2" customWidth="1"/>
    <col min="14345" max="14592" width="11.5703125" style="2"/>
    <col min="14593" max="14593" width="3.85546875" style="2" bestFit="1" customWidth="1"/>
    <col min="14594" max="14594" width="12.7109375" style="2" customWidth="1"/>
    <col min="14595" max="14595" width="19.85546875" style="2" customWidth="1"/>
    <col min="14596" max="14599" width="7.5703125" style="2" customWidth="1"/>
    <col min="14600" max="14600" width="10.28515625" style="2" customWidth="1"/>
    <col min="14601" max="14848" width="11.5703125" style="2"/>
    <col min="14849" max="14849" width="3.85546875" style="2" bestFit="1" customWidth="1"/>
    <col min="14850" max="14850" width="12.7109375" style="2" customWidth="1"/>
    <col min="14851" max="14851" width="19.85546875" style="2" customWidth="1"/>
    <col min="14852" max="14855" width="7.5703125" style="2" customWidth="1"/>
    <col min="14856" max="14856" width="10.28515625" style="2" customWidth="1"/>
    <col min="14857" max="15104" width="11.5703125" style="2"/>
    <col min="15105" max="15105" width="3.85546875" style="2" bestFit="1" customWidth="1"/>
    <col min="15106" max="15106" width="12.7109375" style="2" customWidth="1"/>
    <col min="15107" max="15107" width="19.85546875" style="2" customWidth="1"/>
    <col min="15108" max="15111" width="7.5703125" style="2" customWidth="1"/>
    <col min="15112" max="15112" width="10.28515625" style="2" customWidth="1"/>
    <col min="15113" max="15360" width="11.5703125" style="2"/>
    <col min="15361" max="15361" width="3.85546875" style="2" bestFit="1" customWidth="1"/>
    <col min="15362" max="15362" width="12.7109375" style="2" customWidth="1"/>
    <col min="15363" max="15363" width="19.85546875" style="2" customWidth="1"/>
    <col min="15364" max="15367" width="7.5703125" style="2" customWidth="1"/>
    <col min="15368" max="15368" width="10.28515625" style="2" customWidth="1"/>
    <col min="15369" max="15616" width="11.5703125" style="2"/>
    <col min="15617" max="15617" width="3.85546875" style="2" bestFit="1" customWidth="1"/>
    <col min="15618" max="15618" width="12.7109375" style="2" customWidth="1"/>
    <col min="15619" max="15619" width="19.85546875" style="2" customWidth="1"/>
    <col min="15620" max="15623" width="7.5703125" style="2" customWidth="1"/>
    <col min="15624" max="15624" width="10.28515625" style="2" customWidth="1"/>
    <col min="15625" max="15872" width="11.5703125" style="2"/>
    <col min="15873" max="15873" width="3.85546875" style="2" bestFit="1" customWidth="1"/>
    <col min="15874" max="15874" width="12.7109375" style="2" customWidth="1"/>
    <col min="15875" max="15875" width="19.85546875" style="2" customWidth="1"/>
    <col min="15876" max="15879" width="7.5703125" style="2" customWidth="1"/>
    <col min="15880" max="15880" width="10.28515625" style="2" customWidth="1"/>
    <col min="15881" max="16128" width="11.5703125" style="2"/>
    <col min="16129" max="16129" width="3.85546875" style="2" bestFit="1" customWidth="1"/>
    <col min="16130" max="16130" width="12.7109375" style="2" customWidth="1"/>
    <col min="16131" max="16131" width="19.85546875" style="2" customWidth="1"/>
    <col min="16132" max="16135" width="7.5703125" style="2" customWidth="1"/>
    <col min="16136" max="16136" width="10.28515625" style="2" customWidth="1"/>
    <col min="16137" max="16384" width="11.5703125" style="2"/>
  </cols>
  <sheetData>
    <row r="1" spans="1:8" s="1" customFormat="1" ht="21.95" customHeight="1">
      <c r="A1" s="45" t="s">
        <v>0</v>
      </c>
      <c r="B1" s="9" t="s">
        <v>1</v>
      </c>
      <c r="C1" s="9" t="s">
        <v>2</v>
      </c>
      <c r="D1" s="46" t="s">
        <v>3</v>
      </c>
      <c r="E1" s="47" t="s">
        <v>4</v>
      </c>
      <c r="F1" s="48" t="s">
        <v>5</v>
      </c>
      <c r="G1" s="47" t="s">
        <v>6</v>
      </c>
      <c r="H1" s="47" t="s">
        <v>7</v>
      </c>
    </row>
    <row r="2" spans="1:8" ht="21.95" customHeight="1">
      <c r="A2" s="33">
        <v>1</v>
      </c>
      <c r="B2" s="55" t="s">
        <v>54</v>
      </c>
      <c r="C2" s="55" t="s">
        <v>55</v>
      </c>
      <c r="D2" s="34">
        <v>16</v>
      </c>
      <c r="E2" s="35">
        <f>1*D2</f>
        <v>16</v>
      </c>
      <c r="F2" s="36"/>
      <c r="G2" s="37" t="str">
        <f t="shared" ref="G2:G34" si="0">IF(F2="","",1*F2)</f>
        <v/>
      </c>
      <c r="H2" s="35">
        <f>IF(G2="",E2,IF(G2&gt;E2,G2,E2))</f>
        <v>16</v>
      </c>
    </row>
    <row r="3" spans="1:8" ht="21.95" customHeight="1">
      <c r="A3" s="33">
        <f>A2+1</f>
        <v>2</v>
      </c>
      <c r="B3" s="55" t="s">
        <v>56</v>
      </c>
      <c r="C3" s="55" t="s">
        <v>57</v>
      </c>
      <c r="D3" s="34">
        <v>13.5</v>
      </c>
      <c r="E3" s="35">
        <f t="shared" ref="E3:E34" si="1">1*D3</f>
        <v>13.5</v>
      </c>
      <c r="F3" s="37"/>
      <c r="G3" s="37" t="str">
        <f t="shared" si="0"/>
        <v/>
      </c>
      <c r="H3" s="35">
        <f t="shared" ref="H3:H34" si="2">IF(G3="",E3,IF(G3&gt;E3,G3,E3))</f>
        <v>13.5</v>
      </c>
    </row>
    <row r="4" spans="1:8" ht="21.95" customHeight="1">
      <c r="A4" s="33">
        <f t="shared" ref="A4:A34" si="3">A3+1</f>
        <v>3</v>
      </c>
      <c r="B4" s="55" t="s">
        <v>58</v>
      </c>
      <c r="C4" s="55" t="s">
        <v>59</v>
      </c>
      <c r="D4" s="34">
        <v>13.5</v>
      </c>
      <c r="E4" s="35">
        <f t="shared" si="1"/>
        <v>13.5</v>
      </c>
      <c r="F4" s="37"/>
      <c r="G4" s="37" t="str">
        <f t="shared" si="0"/>
        <v/>
      </c>
      <c r="H4" s="35">
        <f t="shared" si="2"/>
        <v>13.5</v>
      </c>
    </row>
    <row r="5" spans="1:8" ht="21.95" customHeight="1">
      <c r="A5" s="33">
        <f t="shared" si="3"/>
        <v>4</v>
      </c>
      <c r="B5" s="55" t="s">
        <v>60</v>
      </c>
      <c r="C5" s="55" t="s">
        <v>61</v>
      </c>
      <c r="D5" s="34">
        <v>15</v>
      </c>
      <c r="E5" s="35">
        <f t="shared" si="1"/>
        <v>15</v>
      </c>
      <c r="F5" s="37"/>
      <c r="G5" s="37" t="str">
        <f t="shared" si="0"/>
        <v/>
      </c>
      <c r="H5" s="35">
        <f t="shared" si="2"/>
        <v>15</v>
      </c>
    </row>
    <row r="6" spans="1:8" ht="21.95" customHeight="1">
      <c r="A6" s="33">
        <f t="shared" si="3"/>
        <v>5</v>
      </c>
      <c r="B6" s="55" t="s">
        <v>62</v>
      </c>
      <c r="C6" s="55" t="s">
        <v>63</v>
      </c>
      <c r="D6" s="34">
        <v>10.5</v>
      </c>
      <c r="E6" s="35">
        <f t="shared" si="1"/>
        <v>10.5</v>
      </c>
      <c r="F6" s="37"/>
      <c r="G6" s="37" t="str">
        <f t="shared" si="0"/>
        <v/>
      </c>
      <c r="H6" s="35">
        <f t="shared" si="2"/>
        <v>10.5</v>
      </c>
    </row>
    <row r="7" spans="1:8" ht="21.95" customHeight="1">
      <c r="A7" s="33">
        <f t="shared" si="3"/>
        <v>6</v>
      </c>
      <c r="B7" s="55" t="s">
        <v>64</v>
      </c>
      <c r="C7" s="55" t="s">
        <v>65</v>
      </c>
      <c r="D7" s="34">
        <v>15</v>
      </c>
      <c r="E7" s="35">
        <f t="shared" si="1"/>
        <v>15</v>
      </c>
      <c r="F7" s="37"/>
      <c r="G7" s="37" t="str">
        <f t="shared" si="0"/>
        <v/>
      </c>
      <c r="H7" s="35">
        <f t="shared" si="2"/>
        <v>15</v>
      </c>
    </row>
    <row r="8" spans="1:8" ht="21.95" customHeight="1">
      <c r="A8" s="33">
        <f t="shared" si="3"/>
        <v>7</v>
      </c>
      <c r="B8" s="55" t="s">
        <v>66</v>
      </c>
      <c r="C8" s="55" t="s">
        <v>67</v>
      </c>
      <c r="D8" s="34">
        <v>13.75</v>
      </c>
      <c r="E8" s="35">
        <f t="shared" si="1"/>
        <v>13.75</v>
      </c>
      <c r="F8" s="37"/>
      <c r="G8" s="37" t="str">
        <f t="shared" si="0"/>
        <v/>
      </c>
      <c r="H8" s="35">
        <f t="shared" si="2"/>
        <v>13.75</v>
      </c>
    </row>
    <row r="9" spans="1:8" ht="21.95" customHeight="1">
      <c r="A9" s="33">
        <f t="shared" si="3"/>
        <v>8</v>
      </c>
      <c r="B9" s="55" t="s">
        <v>68</v>
      </c>
      <c r="C9" s="55" t="s">
        <v>69</v>
      </c>
      <c r="D9" s="34">
        <v>11.75</v>
      </c>
      <c r="E9" s="35">
        <f t="shared" si="1"/>
        <v>11.75</v>
      </c>
      <c r="F9" s="37"/>
      <c r="G9" s="37" t="str">
        <f t="shared" si="0"/>
        <v/>
      </c>
      <c r="H9" s="35">
        <f t="shared" si="2"/>
        <v>11.75</v>
      </c>
    </row>
    <row r="10" spans="1:8" ht="21.95" customHeight="1">
      <c r="A10" s="33">
        <f t="shared" si="3"/>
        <v>9</v>
      </c>
      <c r="B10" s="55" t="s">
        <v>70</v>
      </c>
      <c r="C10" s="55" t="s">
        <v>71</v>
      </c>
      <c r="D10" s="34">
        <v>13</v>
      </c>
      <c r="E10" s="35">
        <f t="shared" si="1"/>
        <v>13</v>
      </c>
      <c r="F10" s="37"/>
      <c r="G10" s="37" t="str">
        <f t="shared" si="0"/>
        <v/>
      </c>
      <c r="H10" s="35">
        <f t="shared" si="2"/>
        <v>13</v>
      </c>
    </row>
    <row r="11" spans="1:8" ht="21.95" customHeight="1">
      <c r="A11" s="33">
        <f t="shared" si="3"/>
        <v>10</v>
      </c>
      <c r="B11" s="55" t="s">
        <v>72</v>
      </c>
      <c r="C11" s="55" t="s">
        <v>73</v>
      </c>
      <c r="D11" s="34">
        <v>13.25</v>
      </c>
      <c r="E11" s="35">
        <f t="shared" si="1"/>
        <v>13.25</v>
      </c>
      <c r="F11" s="37"/>
      <c r="G11" s="37" t="str">
        <f t="shared" si="0"/>
        <v/>
      </c>
      <c r="H11" s="35">
        <f t="shared" si="2"/>
        <v>13.25</v>
      </c>
    </row>
    <row r="12" spans="1:8" ht="21.95" customHeight="1">
      <c r="A12" s="33">
        <f t="shared" si="3"/>
        <v>11</v>
      </c>
      <c r="B12" s="55" t="s">
        <v>74</v>
      </c>
      <c r="C12" s="55" t="s">
        <v>75</v>
      </c>
      <c r="D12" s="34">
        <v>9.5</v>
      </c>
      <c r="E12" s="35">
        <f t="shared" si="1"/>
        <v>9.5</v>
      </c>
      <c r="F12" s="37"/>
      <c r="G12" s="37" t="str">
        <f t="shared" si="0"/>
        <v/>
      </c>
      <c r="H12" s="35">
        <f t="shared" si="2"/>
        <v>9.5</v>
      </c>
    </row>
    <row r="13" spans="1:8" ht="21.95" customHeight="1">
      <c r="A13" s="33">
        <f t="shared" si="3"/>
        <v>12</v>
      </c>
      <c r="B13" s="55" t="s">
        <v>76</v>
      </c>
      <c r="C13" s="55" t="s">
        <v>77</v>
      </c>
      <c r="D13" s="34">
        <v>16</v>
      </c>
      <c r="E13" s="35">
        <f t="shared" si="1"/>
        <v>16</v>
      </c>
      <c r="F13" s="37"/>
      <c r="G13" s="37" t="str">
        <f t="shared" si="0"/>
        <v/>
      </c>
      <c r="H13" s="35">
        <f t="shared" si="2"/>
        <v>16</v>
      </c>
    </row>
    <row r="14" spans="1:8" ht="21.95" customHeight="1">
      <c r="A14" s="33">
        <f t="shared" si="3"/>
        <v>13</v>
      </c>
      <c r="B14" s="55" t="s">
        <v>78</v>
      </c>
      <c r="C14" s="55" t="s">
        <v>79</v>
      </c>
      <c r="D14" s="34">
        <v>14</v>
      </c>
      <c r="E14" s="35">
        <f t="shared" si="1"/>
        <v>14</v>
      </c>
      <c r="F14" s="37"/>
      <c r="G14" s="37" t="str">
        <f t="shared" si="0"/>
        <v/>
      </c>
      <c r="H14" s="35">
        <f t="shared" si="2"/>
        <v>14</v>
      </c>
    </row>
    <row r="15" spans="1:8" ht="21.95" customHeight="1">
      <c r="A15" s="33">
        <f t="shared" si="3"/>
        <v>14</v>
      </c>
      <c r="B15" s="55" t="s">
        <v>80</v>
      </c>
      <c r="C15" s="55" t="s">
        <v>81</v>
      </c>
      <c r="D15" s="34">
        <v>12.25</v>
      </c>
      <c r="E15" s="35">
        <f t="shared" si="1"/>
        <v>12.25</v>
      </c>
      <c r="F15" s="37"/>
      <c r="G15" s="37" t="str">
        <f t="shared" si="0"/>
        <v/>
      </c>
      <c r="H15" s="35">
        <f t="shared" si="2"/>
        <v>12.25</v>
      </c>
    </row>
    <row r="16" spans="1:8" ht="21.95" customHeight="1">
      <c r="A16" s="33">
        <f t="shared" si="3"/>
        <v>15</v>
      </c>
      <c r="B16" s="55" t="s">
        <v>82</v>
      </c>
      <c r="C16" s="55" t="s">
        <v>83</v>
      </c>
      <c r="D16" s="34">
        <v>11</v>
      </c>
      <c r="E16" s="35">
        <f t="shared" si="1"/>
        <v>11</v>
      </c>
      <c r="F16" s="37"/>
      <c r="G16" s="37" t="str">
        <f t="shared" si="0"/>
        <v/>
      </c>
      <c r="H16" s="35">
        <f t="shared" si="2"/>
        <v>11</v>
      </c>
    </row>
    <row r="17" spans="1:8" ht="21.95" customHeight="1">
      <c r="A17" s="33">
        <f t="shared" si="3"/>
        <v>16</v>
      </c>
      <c r="B17" s="55" t="s">
        <v>84</v>
      </c>
      <c r="C17" s="55" t="s">
        <v>85</v>
      </c>
      <c r="D17" s="34">
        <v>6.5</v>
      </c>
      <c r="E17" s="35">
        <f t="shared" si="1"/>
        <v>6.5</v>
      </c>
      <c r="F17" s="37"/>
      <c r="G17" s="37" t="str">
        <f t="shared" si="0"/>
        <v/>
      </c>
      <c r="H17" s="35">
        <f t="shared" si="2"/>
        <v>6.5</v>
      </c>
    </row>
    <row r="18" spans="1:8" ht="21.95" customHeight="1">
      <c r="A18" s="33">
        <f t="shared" si="3"/>
        <v>17</v>
      </c>
      <c r="B18" s="55" t="s">
        <v>86</v>
      </c>
      <c r="C18" s="55" t="s">
        <v>87</v>
      </c>
      <c r="D18" s="34">
        <v>14.25</v>
      </c>
      <c r="E18" s="35">
        <f t="shared" si="1"/>
        <v>14.25</v>
      </c>
      <c r="F18" s="47"/>
      <c r="G18" s="47" t="str">
        <f t="shared" si="0"/>
        <v/>
      </c>
      <c r="H18" s="35">
        <f t="shared" si="2"/>
        <v>14.25</v>
      </c>
    </row>
    <row r="19" spans="1:8" ht="21.95" customHeight="1">
      <c r="A19" s="33">
        <f t="shared" si="3"/>
        <v>18</v>
      </c>
      <c r="B19" s="55" t="s">
        <v>88</v>
      </c>
      <c r="C19" s="55" t="s">
        <v>89</v>
      </c>
      <c r="D19" s="34">
        <v>14.75</v>
      </c>
      <c r="E19" s="35">
        <f t="shared" si="1"/>
        <v>14.75</v>
      </c>
      <c r="F19" s="46"/>
      <c r="G19" s="47" t="str">
        <f t="shared" si="0"/>
        <v/>
      </c>
      <c r="H19" s="35">
        <f t="shared" si="2"/>
        <v>14.75</v>
      </c>
    </row>
    <row r="20" spans="1:8" ht="21.95" customHeight="1">
      <c r="A20" s="33">
        <f t="shared" si="3"/>
        <v>19</v>
      </c>
      <c r="B20" s="55" t="s">
        <v>90</v>
      </c>
      <c r="C20" s="55" t="s">
        <v>91</v>
      </c>
      <c r="D20" s="34">
        <v>13</v>
      </c>
      <c r="E20" s="35">
        <f t="shared" si="1"/>
        <v>13</v>
      </c>
      <c r="F20" s="47"/>
      <c r="G20" s="47" t="str">
        <f t="shared" si="0"/>
        <v/>
      </c>
      <c r="H20" s="35">
        <f t="shared" si="2"/>
        <v>13</v>
      </c>
    </row>
    <row r="21" spans="1:8" ht="21.95" customHeight="1">
      <c r="A21" s="33">
        <f t="shared" si="3"/>
        <v>20</v>
      </c>
      <c r="B21" s="55" t="s">
        <v>92</v>
      </c>
      <c r="C21" s="55" t="s">
        <v>8</v>
      </c>
      <c r="D21" s="34">
        <v>13.5</v>
      </c>
      <c r="E21" s="35">
        <f t="shared" si="1"/>
        <v>13.5</v>
      </c>
      <c r="F21" s="47"/>
      <c r="G21" s="47" t="str">
        <f t="shared" si="0"/>
        <v/>
      </c>
      <c r="H21" s="35">
        <f t="shared" si="2"/>
        <v>13.5</v>
      </c>
    </row>
    <row r="22" spans="1:8" ht="21.95" customHeight="1">
      <c r="A22" s="33">
        <f t="shared" si="3"/>
        <v>21</v>
      </c>
      <c r="B22" s="55" t="s">
        <v>93</v>
      </c>
      <c r="C22" s="55" t="s">
        <v>94</v>
      </c>
      <c r="D22" s="34">
        <v>10.5</v>
      </c>
      <c r="E22" s="35">
        <f t="shared" si="1"/>
        <v>10.5</v>
      </c>
      <c r="F22" s="47"/>
      <c r="G22" s="47" t="str">
        <f t="shared" si="0"/>
        <v/>
      </c>
      <c r="H22" s="35">
        <f t="shared" si="2"/>
        <v>10.5</v>
      </c>
    </row>
    <row r="23" spans="1:8" ht="21.95" customHeight="1">
      <c r="A23" s="33">
        <f t="shared" si="3"/>
        <v>22</v>
      </c>
      <c r="B23" s="55" t="s">
        <v>95</v>
      </c>
      <c r="C23" s="55" t="s">
        <v>17</v>
      </c>
      <c r="D23" s="34">
        <v>15</v>
      </c>
      <c r="E23" s="35">
        <f t="shared" si="1"/>
        <v>15</v>
      </c>
      <c r="F23" s="47"/>
      <c r="G23" s="47" t="str">
        <f t="shared" si="0"/>
        <v/>
      </c>
      <c r="H23" s="35">
        <f t="shared" si="2"/>
        <v>15</v>
      </c>
    </row>
    <row r="24" spans="1:8" ht="21.95" customHeight="1">
      <c r="A24" s="33">
        <f t="shared" si="3"/>
        <v>23</v>
      </c>
      <c r="B24" s="55" t="s">
        <v>96</v>
      </c>
      <c r="C24" s="55" t="s">
        <v>97</v>
      </c>
      <c r="D24" s="34">
        <v>13</v>
      </c>
      <c r="E24" s="35">
        <f t="shared" si="1"/>
        <v>13</v>
      </c>
      <c r="F24" s="47"/>
      <c r="G24" s="47" t="str">
        <f t="shared" si="0"/>
        <v/>
      </c>
      <c r="H24" s="35">
        <f t="shared" si="2"/>
        <v>13</v>
      </c>
    </row>
    <row r="25" spans="1:8" ht="21.95" customHeight="1">
      <c r="A25" s="33">
        <f t="shared" si="3"/>
        <v>24</v>
      </c>
      <c r="B25" s="55" t="s">
        <v>98</v>
      </c>
      <c r="C25" s="55" t="s">
        <v>99</v>
      </c>
      <c r="D25" s="34">
        <v>9.25</v>
      </c>
      <c r="E25" s="35">
        <f t="shared" si="1"/>
        <v>9.25</v>
      </c>
      <c r="F25" s="47"/>
      <c r="G25" s="47" t="str">
        <f t="shared" si="0"/>
        <v/>
      </c>
      <c r="H25" s="35">
        <f t="shared" si="2"/>
        <v>9.25</v>
      </c>
    </row>
    <row r="26" spans="1:8" ht="21.95" customHeight="1">
      <c r="A26" s="33">
        <f t="shared" si="3"/>
        <v>25</v>
      </c>
      <c r="B26" s="55" t="s">
        <v>100</v>
      </c>
      <c r="C26" s="55" t="s">
        <v>101</v>
      </c>
      <c r="D26" s="34">
        <v>15.25</v>
      </c>
      <c r="E26" s="35">
        <f t="shared" si="1"/>
        <v>15.25</v>
      </c>
      <c r="F26" s="47"/>
      <c r="G26" s="47" t="str">
        <f t="shared" si="0"/>
        <v/>
      </c>
      <c r="H26" s="35">
        <f t="shared" si="2"/>
        <v>15.25</v>
      </c>
    </row>
    <row r="27" spans="1:8" ht="21.95" customHeight="1">
      <c r="A27" s="33">
        <f t="shared" si="3"/>
        <v>26</v>
      </c>
      <c r="B27" s="55" t="s">
        <v>102</v>
      </c>
      <c r="C27" s="55" t="s">
        <v>103</v>
      </c>
      <c r="D27" s="34">
        <v>15.75</v>
      </c>
      <c r="E27" s="35">
        <f t="shared" si="1"/>
        <v>15.75</v>
      </c>
      <c r="F27" s="47"/>
      <c r="G27" s="47" t="str">
        <f t="shared" si="0"/>
        <v/>
      </c>
      <c r="H27" s="35">
        <f t="shared" si="2"/>
        <v>15.75</v>
      </c>
    </row>
    <row r="28" spans="1:8" ht="21.95" customHeight="1">
      <c r="A28" s="33">
        <f t="shared" si="3"/>
        <v>27</v>
      </c>
      <c r="B28" s="55" t="s">
        <v>104</v>
      </c>
      <c r="C28" s="55" t="s">
        <v>105</v>
      </c>
      <c r="D28" s="34">
        <v>13.5</v>
      </c>
      <c r="E28" s="35">
        <f t="shared" si="1"/>
        <v>13.5</v>
      </c>
      <c r="F28" s="47"/>
      <c r="G28" s="47" t="str">
        <f t="shared" si="0"/>
        <v/>
      </c>
      <c r="H28" s="35">
        <f t="shared" si="2"/>
        <v>13.5</v>
      </c>
    </row>
    <row r="29" spans="1:8" ht="21.95" customHeight="1">
      <c r="A29" s="33">
        <f t="shared" si="3"/>
        <v>28</v>
      </c>
      <c r="B29" s="56" t="s">
        <v>106</v>
      </c>
      <c r="C29" s="56" t="s">
        <v>10</v>
      </c>
      <c r="D29" s="34">
        <v>13</v>
      </c>
      <c r="E29" s="35">
        <f t="shared" si="1"/>
        <v>13</v>
      </c>
      <c r="F29" s="47"/>
      <c r="G29" s="47" t="str">
        <f t="shared" si="0"/>
        <v/>
      </c>
      <c r="H29" s="35">
        <f t="shared" si="2"/>
        <v>13</v>
      </c>
    </row>
    <row r="30" spans="1:8" ht="21.95" customHeight="1">
      <c r="A30" s="33">
        <f t="shared" si="3"/>
        <v>29</v>
      </c>
      <c r="B30" s="55" t="s">
        <v>107</v>
      </c>
      <c r="C30" s="55" t="s">
        <v>108</v>
      </c>
      <c r="D30" s="34">
        <v>12</v>
      </c>
      <c r="E30" s="35">
        <f t="shared" si="1"/>
        <v>12</v>
      </c>
      <c r="F30" s="47"/>
      <c r="G30" s="47" t="str">
        <f t="shared" si="0"/>
        <v/>
      </c>
      <c r="H30" s="35">
        <f t="shared" si="2"/>
        <v>12</v>
      </c>
    </row>
    <row r="31" spans="1:8" ht="21.95" customHeight="1">
      <c r="A31" s="33">
        <f t="shared" si="3"/>
        <v>30</v>
      </c>
      <c r="B31" s="57" t="s">
        <v>109</v>
      </c>
      <c r="C31" s="57" t="s">
        <v>110</v>
      </c>
      <c r="D31" s="34">
        <v>14.5</v>
      </c>
      <c r="E31" s="35">
        <f t="shared" si="1"/>
        <v>14.5</v>
      </c>
      <c r="F31" s="47"/>
      <c r="G31" s="47" t="str">
        <f t="shared" si="0"/>
        <v/>
      </c>
      <c r="H31" s="35">
        <f t="shared" si="2"/>
        <v>14.5</v>
      </c>
    </row>
    <row r="32" spans="1:8" ht="21.95" customHeight="1">
      <c r="A32" s="33">
        <f t="shared" si="3"/>
        <v>31</v>
      </c>
      <c r="B32" s="55" t="s">
        <v>111</v>
      </c>
      <c r="C32" s="55" t="s">
        <v>112</v>
      </c>
      <c r="D32" s="34">
        <v>12.25</v>
      </c>
      <c r="E32" s="35">
        <f t="shared" si="1"/>
        <v>12.25</v>
      </c>
      <c r="F32" s="37"/>
      <c r="G32" s="37" t="str">
        <f t="shared" si="0"/>
        <v/>
      </c>
      <c r="H32" s="35">
        <f t="shared" si="2"/>
        <v>12.25</v>
      </c>
    </row>
    <row r="33" spans="1:8" ht="21.95" customHeight="1">
      <c r="A33" s="33">
        <f t="shared" si="3"/>
        <v>32</v>
      </c>
      <c r="B33" s="55" t="s">
        <v>113</v>
      </c>
      <c r="C33" s="55" t="s">
        <v>114</v>
      </c>
      <c r="D33" s="34">
        <v>11.75</v>
      </c>
      <c r="E33" s="35">
        <f t="shared" si="1"/>
        <v>11.75</v>
      </c>
      <c r="F33" s="37"/>
      <c r="G33" s="37" t="str">
        <f t="shared" si="0"/>
        <v/>
      </c>
      <c r="H33" s="35">
        <f t="shared" si="2"/>
        <v>11.75</v>
      </c>
    </row>
    <row r="34" spans="1:8" ht="21.95" customHeight="1">
      <c r="A34" s="33">
        <f t="shared" si="3"/>
        <v>33</v>
      </c>
      <c r="B34" s="55" t="s">
        <v>115</v>
      </c>
      <c r="C34" s="55" t="s">
        <v>116</v>
      </c>
      <c r="D34" s="34">
        <v>13.75</v>
      </c>
      <c r="E34" s="35">
        <f t="shared" si="1"/>
        <v>13.75</v>
      </c>
      <c r="F34" s="37"/>
      <c r="G34" s="37" t="str">
        <f t="shared" si="0"/>
        <v/>
      </c>
      <c r="H34" s="35">
        <f t="shared" si="2"/>
        <v>13.75</v>
      </c>
    </row>
    <row r="35" spans="1:8" s="3" customFormat="1" ht="21.95" customHeight="1">
      <c r="A35" s="45" t="s">
        <v>0</v>
      </c>
      <c r="B35" s="9" t="s">
        <v>23</v>
      </c>
      <c r="C35" s="9" t="s">
        <v>2</v>
      </c>
      <c r="D35" s="46" t="s">
        <v>3</v>
      </c>
      <c r="E35" s="47" t="s">
        <v>4</v>
      </c>
      <c r="F35" s="47" t="s">
        <v>5</v>
      </c>
      <c r="G35" s="47" t="s">
        <v>6</v>
      </c>
      <c r="H35" s="47" t="s">
        <v>7</v>
      </c>
    </row>
    <row r="36" spans="1:8" ht="21.95" customHeight="1">
      <c r="A36" s="33">
        <v>1</v>
      </c>
      <c r="B36" s="55" t="s">
        <v>117</v>
      </c>
      <c r="C36" s="55" t="s">
        <v>118</v>
      </c>
      <c r="D36" s="34">
        <v>14</v>
      </c>
      <c r="E36" s="40">
        <f t="shared" ref="E36:E66" si="4">1*D36</f>
        <v>14</v>
      </c>
      <c r="F36" s="48"/>
      <c r="G36" s="51" t="str">
        <f t="shared" ref="G36:G66" si="5">IF(F36="","",1*F36)</f>
        <v/>
      </c>
      <c r="H36" s="35">
        <f t="shared" ref="H36:H66" si="6">IF(G36="",E36,IF(G36&gt;E36,G36,E36))</f>
        <v>14</v>
      </c>
    </row>
    <row r="37" spans="1:8" ht="21.95" customHeight="1">
      <c r="A37" s="33">
        <f>A36+1</f>
        <v>2</v>
      </c>
      <c r="B37" s="55" t="s">
        <v>119</v>
      </c>
      <c r="C37" s="55" t="s">
        <v>120</v>
      </c>
      <c r="D37" s="34">
        <v>11.5</v>
      </c>
      <c r="E37" s="40">
        <f t="shared" si="4"/>
        <v>11.5</v>
      </c>
      <c r="F37" s="36"/>
      <c r="G37" s="41" t="str">
        <f t="shared" si="5"/>
        <v/>
      </c>
      <c r="H37" s="35">
        <f t="shared" si="6"/>
        <v>11.5</v>
      </c>
    </row>
    <row r="38" spans="1:8" ht="21.95" customHeight="1">
      <c r="A38" s="33">
        <f>A37+1</f>
        <v>3</v>
      </c>
      <c r="B38" s="55" t="s">
        <v>121</v>
      </c>
      <c r="C38" s="55" t="s">
        <v>122</v>
      </c>
      <c r="D38" s="34">
        <v>15.25</v>
      </c>
      <c r="E38" s="40">
        <f t="shared" si="4"/>
        <v>15.25</v>
      </c>
      <c r="F38" s="36"/>
      <c r="G38" s="41" t="str">
        <f t="shared" si="5"/>
        <v/>
      </c>
      <c r="H38" s="35">
        <f t="shared" si="6"/>
        <v>15.25</v>
      </c>
    </row>
    <row r="39" spans="1:8" ht="21.95" customHeight="1">
      <c r="A39" s="33">
        <f t="shared" ref="A39:A66" si="7">A38+1</f>
        <v>4</v>
      </c>
      <c r="B39" s="55" t="s">
        <v>123</v>
      </c>
      <c r="C39" s="55" t="s">
        <v>124</v>
      </c>
      <c r="D39" s="34">
        <v>10.5</v>
      </c>
      <c r="E39" s="40">
        <f t="shared" si="4"/>
        <v>10.5</v>
      </c>
      <c r="F39" s="36"/>
      <c r="G39" s="41" t="str">
        <f t="shared" si="5"/>
        <v/>
      </c>
      <c r="H39" s="35">
        <f t="shared" si="6"/>
        <v>10.5</v>
      </c>
    </row>
    <row r="40" spans="1:8" ht="21.95" customHeight="1">
      <c r="A40" s="33">
        <f t="shared" si="7"/>
        <v>5</v>
      </c>
      <c r="B40" s="55" t="s">
        <v>125</v>
      </c>
      <c r="C40" s="55" t="s">
        <v>126</v>
      </c>
      <c r="D40" s="34">
        <v>14.25</v>
      </c>
      <c r="E40" s="40">
        <f t="shared" si="4"/>
        <v>14.25</v>
      </c>
      <c r="F40" s="36"/>
      <c r="G40" s="41" t="str">
        <f t="shared" si="5"/>
        <v/>
      </c>
      <c r="H40" s="35">
        <f t="shared" si="6"/>
        <v>14.25</v>
      </c>
    </row>
    <row r="41" spans="1:8" ht="21.95" customHeight="1">
      <c r="A41" s="33">
        <f t="shared" si="7"/>
        <v>6</v>
      </c>
      <c r="B41" s="55" t="s">
        <v>127</v>
      </c>
      <c r="C41" s="55" t="s">
        <v>128</v>
      </c>
      <c r="D41" s="34">
        <v>12.25</v>
      </c>
      <c r="E41" s="40">
        <f t="shared" si="4"/>
        <v>12.25</v>
      </c>
      <c r="F41" s="36"/>
      <c r="G41" s="41" t="str">
        <f t="shared" si="5"/>
        <v/>
      </c>
      <c r="H41" s="35">
        <f t="shared" si="6"/>
        <v>12.25</v>
      </c>
    </row>
    <row r="42" spans="1:8" ht="21.95" customHeight="1">
      <c r="A42" s="33">
        <f t="shared" si="7"/>
        <v>7</v>
      </c>
      <c r="B42" s="55" t="s">
        <v>129</v>
      </c>
      <c r="C42" s="55" t="s">
        <v>63</v>
      </c>
      <c r="D42" s="34">
        <v>14.25</v>
      </c>
      <c r="E42" s="40">
        <f t="shared" si="4"/>
        <v>14.25</v>
      </c>
      <c r="F42" s="36"/>
      <c r="G42" s="41" t="str">
        <f t="shared" si="5"/>
        <v/>
      </c>
      <c r="H42" s="35">
        <f t="shared" si="6"/>
        <v>14.25</v>
      </c>
    </row>
    <row r="43" spans="1:8" ht="21.95" customHeight="1">
      <c r="A43" s="33">
        <f t="shared" si="7"/>
        <v>8</v>
      </c>
      <c r="B43" s="55" t="s">
        <v>130</v>
      </c>
      <c r="C43" s="55" t="s">
        <v>131</v>
      </c>
      <c r="D43" s="34">
        <v>12.5</v>
      </c>
      <c r="E43" s="40">
        <f t="shared" si="4"/>
        <v>12.5</v>
      </c>
      <c r="F43" s="36"/>
      <c r="G43" s="41" t="str">
        <f t="shared" si="5"/>
        <v/>
      </c>
      <c r="H43" s="35">
        <f t="shared" si="6"/>
        <v>12.5</v>
      </c>
    </row>
    <row r="44" spans="1:8" ht="21.95" customHeight="1">
      <c r="A44" s="33">
        <f t="shared" si="7"/>
        <v>9</v>
      </c>
      <c r="B44" s="55" t="s">
        <v>132</v>
      </c>
      <c r="C44" s="55" t="s">
        <v>133</v>
      </c>
      <c r="D44" s="34">
        <v>12.25</v>
      </c>
      <c r="E44" s="40">
        <f t="shared" si="4"/>
        <v>12.25</v>
      </c>
      <c r="F44" s="37"/>
      <c r="G44" s="41" t="str">
        <f t="shared" si="5"/>
        <v/>
      </c>
      <c r="H44" s="35">
        <f t="shared" si="6"/>
        <v>12.25</v>
      </c>
    </row>
    <row r="45" spans="1:8" ht="21.95" customHeight="1">
      <c r="A45" s="33">
        <f t="shared" si="7"/>
        <v>10</v>
      </c>
      <c r="B45" s="55" t="s">
        <v>134</v>
      </c>
      <c r="C45" s="55" t="s">
        <v>135</v>
      </c>
      <c r="D45" s="34">
        <v>12.25</v>
      </c>
      <c r="E45" s="40">
        <f t="shared" si="4"/>
        <v>12.25</v>
      </c>
      <c r="F45" s="37"/>
      <c r="G45" s="41" t="str">
        <f t="shared" si="5"/>
        <v/>
      </c>
      <c r="H45" s="35">
        <f t="shared" si="6"/>
        <v>12.25</v>
      </c>
    </row>
    <row r="46" spans="1:8" ht="21.95" customHeight="1">
      <c r="A46" s="33">
        <f t="shared" si="7"/>
        <v>11</v>
      </c>
      <c r="B46" s="55" t="s">
        <v>136</v>
      </c>
      <c r="C46" s="55" t="s">
        <v>137</v>
      </c>
      <c r="D46" s="34">
        <v>13</v>
      </c>
      <c r="E46" s="40">
        <f t="shared" si="4"/>
        <v>13</v>
      </c>
      <c r="F46" s="37"/>
      <c r="G46" s="41" t="str">
        <f t="shared" si="5"/>
        <v/>
      </c>
      <c r="H46" s="35">
        <f t="shared" si="6"/>
        <v>13</v>
      </c>
    </row>
    <row r="47" spans="1:8" ht="21.95" customHeight="1">
      <c r="A47" s="33">
        <f t="shared" si="7"/>
        <v>12</v>
      </c>
      <c r="B47" s="55" t="s">
        <v>138</v>
      </c>
      <c r="C47" s="55" t="s">
        <v>139</v>
      </c>
      <c r="D47" s="34">
        <v>10</v>
      </c>
      <c r="E47" s="40">
        <f t="shared" si="4"/>
        <v>10</v>
      </c>
      <c r="F47" s="37"/>
      <c r="G47" s="41" t="str">
        <f t="shared" si="5"/>
        <v/>
      </c>
      <c r="H47" s="35">
        <f t="shared" si="6"/>
        <v>10</v>
      </c>
    </row>
    <row r="48" spans="1:8" ht="21.95" customHeight="1">
      <c r="A48" s="33">
        <f t="shared" si="7"/>
        <v>13</v>
      </c>
      <c r="B48" s="55" t="s">
        <v>140</v>
      </c>
      <c r="C48" s="55" t="s">
        <v>141</v>
      </c>
      <c r="D48" s="34">
        <v>11.25</v>
      </c>
      <c r="E48" s="40">
        <f t="shared" si="4"/>
        <v>11.25</v>
      </c>
      <c r="F48" s="37"/>
      <c r="G48" s="41" t="str">
        <f t="shared" si="5"/>
        <v/>
      </c>
      <c r="H48" s="35">
        <f t="shared" si="6"/>
        <v>11.25</v>
      </c>
    </row>
    <row r="49" spans="1:8" ht="21.95" customHeight="1">
      <c r="A49" s="33">
        <f t="shared" si="7"/>
        <v>14</v>
      </c>
      <c r="B49" s="55" t="s">
        <v>142</v>
      </c>
      <c r="C49" s="55" t="s">
        <v>143</v>
      </c>
      <c r="D49" s="34">
        <v>10.5</v>
      </c>
      <c r="E49" s="40">
        <f t="shared" si="4"/>
        <v>10.5</v>
      </c>
      <c r="F49" s="37"/>
      <c r="G49" s="41" t="str">
        <f t="shared" si="5"/>
        <v/>
      </c>
      <c r="H49" s="35">
        <f t="shared" si="6"/>
        <v>10.5</v>
      </c>
    </row>
    <row r="50" spans="1:8" ht="21.95" customHeight="1">
      <c r="A50" s="33">
        <f t="shared" si="7"/>
        <v>15</v>
      </c>
      <c r="B50" s="55" t="s">
        <v>144</v>
      </c>
      <c r="C50" s="55" t="s">
        <v>145</v>
      </c>
      <c r="D50" s="34">
        <v>14</v>
      </c>
      <c r="E50" s="40">
        <f t="shared" si="4"/>
        <v>14</v>
      </c>
      <c r="F50" s="37"/>
      <c r="G50" s="41" t="str">
        <f t="shared" si="5"/>
        <v/>
      </c>
      <c r="H50" s="35">
        <f t="shared" si="6"/>
        <v>14</v>
      </c>
    </row>
    <row r="51" spans="1:8" ht="21.95" customHeight="1">
      <c r="A51" s="33">
        <f t="shared" si="7"/>
        <v>16</v>
      </c>
      <c r="B51" s="55" t="s">
        <v>146</v>
      </c>
      <c r="C51" s="55" t="s">
        <v>147</v>
      </c>
      <c r="D51" s="34">
        <v>11.75</v>
      </c>
      <c r="E51" s="40">
        <f t="shared" si="4"/>
        <v>11.75</v>
      </c>
      <c r="F51" s="37"/>
      <c r="G51" s="41" t="str">
        <f t="shared" si="5"/>
        <v/>
      </c>
      <c r="H51" s="35">
        <f t="shared" si="6"/>
        <v>11.75</v>
      </c>
    </row>
    <row r="52" spans="1:8" ht="21.95" customHeight="1">
      <c r="A52" s="33">
        <f t="shared" si="7"/>
        <v>17</v>
      </c>
      <c r="B52" s="55" t="s">
        <v>148</v>
      </c>
      <c r="C52" s="55" t="s">
        <v>75</v>
      </c>
      <c r="D52" s="34">
        <v>8.25</v>
      </c>
      <c r="E52" s="40">
        <f t="shared" si="4"/>
        <v>8.25</v>
      </c>
      <c r="F52" s="37"/>
      <c r="G52" s="41" t="str">
        <f t="shared" si="5"/>
        <v/>
      </c>
      <c r="H52" s="35">
        <f t="shared" si="6"/>
        <v>8.25</v>
      </c>
    </row>
    <row r="53" spans="1:8" ht="21.95" customHeight="1">
      <c r="A53" s="33">
        <f t="shared" si="7"/>
        <v>18</v>
      </c>
      <c r="B53" s="55" t="s">
        <v>149</v>
      </c>
      <c r="C53" s="55" t="s">
        <v>150</v>
      </c>
      <c r="D53" s="34">
        <v>9.25</v>
      </c>
      <c r="E53" s="40">
        <f t="shared" si="4"/>
        <v>9.25</v>
      </c>
      <c r="F53" s="37"/>
      <c r="G53" s="41" t="str">
        <f t="shared" si="5"/>
        <v/>
      </c>
      <c r="H53" s="35">
        <f t="shared" si="6"/>
        <v>9.25</v>
      </c>
    </row>
    <row r="54" spans="1:8" ht="21.95" customHeight="1">
      <c r="A54" s="33">
        <f t="shared" si="7"/>
        <v>19</v>
      </c>
      <c r="B54" s="55" t="s">
        <v>151</v>
      </c>
      <c r="C54" s="55" t="s">
        <v>9</v>
      </c>
      <c r="D54" s="34">
        <v>2</v>
      </c>
      <c r="E54" s="40">
        <f t="shared" si="4"/>
        <v>2</v>
      </c>
      <c r="F54" s="37"/>
      <c r="G54" s="41" t="str">
        <f t="shared" si="5"/>
        <v/>
      </c>
      <c r="H54" s="35">
        <f t="shared" si="6"/>
        <v>2</v>
      </c>
    </row>
    <row r="55" spans="1:8" ht="21.95" customHeight="1">
      <c r="A55" s="33">
        <f t="shared" si="7"/>
        <v>20</v>
      </c>
      <c r="B55" s="55" t="s">
        <v>152</v>
      </c>
      <c r="C55" s="55" t="s">
        <v>153</v>
      </c>
      <c r="D55" s="34">
        <v>13.75</v>
      </c>
      <c r="E55" s="40">
        <f t="shared" si="4"/>
        <v>13.75</v>
      </c>
      <c r="F55" s="37"/>
      <c r="G55" s="41" t="str">
        <f t="shared" si="5"/>
        <v/>
      </c>
      <c r="H55" s="35">
        <f t="shared" si="6"/>
        <v>13.75</v>
      </c>
    </row>
    <row r="56" spans="1:8" ht="21.95" customHeight="1">
      <c r="A56" s="33">
        <f t="shared" si="7"/>
        <v>21</v>
      </c>
      <c r="B56" s="55" t="s">
        <v>154</v>
      </c>
      <c r="C56" s="55" t="s">
        <v>155</v>
      </c>
      <c r="D56" s="34">
        <v>11.5</v>
      </c>
      <c r="E56" s="40">
        <f t="shared" si="4"/>
        <v>11.5</v>
      </c>
      <c r="F56" s="37"/>
      <c r="G56" s="41" t="str">
        <f t="shared" si="5"/>
        <v/>
      </c>
      <c r="H56" s="35">
        <f t="shared" si="6"/>
        <v>11.5</v>
      </c>
    </row>
    <row r="57" spans="1:8" ht="21.95" customHeight="1">
      <c r="A57" s="33">
        <f t="shared" si="7"/>
        <v>22</v>
      </c>
      <c r="B57" s="55" t="s">
        <v>156</v>
      </c>
      <c r="C57" s="55" t="s">
        <v>157</v>
      </c>
      <c r="D57" s="34">
        <v>12.75</v>
      </c>
      <c r="E57" s="40">
        <f t="shared" si="4"/>
        <v>12.75</v>
      </c>
      <c r="F57" s="37"/>
      <c r="G57" s="41" t="str">
        <f t="shared" si="5"/>
        <v/>
      </c>
      <c r="H57" s="35">
        <f t="shared" si="6"/>
        <v>12.75</v>
      </c>
    </row>
    <row r="58" spans="1:8" ht="21.95" customHeight="1">
      <c r="A58" s="33">
        <f t="shared" si="7"/>
        <v>23</v>
      </c>
      <c r="B58" s="55" t="s">
        <v>158</v>
      </c>
      <c r="C58" s="55" t="s">
        <v>159</v>
      </c>
      <c r="D58" s="34">
        <v>11.25</v>
      </c>
      <c r="E58" s="40">
        <f t="shared" si="4"/>
        <v>11.25</v>
      </c>
      <c r="F58" s="37"/>
      <c r="G58" s="41" t="str">
        <f t="shared" si="5"/>
        <v/>
      </c>
      <c r="H58" s="35">
        <f t="shared" si="6"/>
        <v>11.25</v>
      </c>
    </row>
    <row r="59" spans="1:8" ht="21.95" customHeight="1">
      <c r="A59" s="33">
        <f t="shared" si="7"/>
        <v>24</v>
      </c>
      <c r="B59" s="55" t="s">
        <v>160</v>
      </c>
      <c r="C59" s="55" t="s">
        <v>161</v>
      </c>
      <c r="D59" s="34">
        <v>7.75</v>
      </c>
      <c r="E59" s="40">
        <f t="shared" si="4"/>
        <v>7.75</v>
      </c>
      <c r="F59" s="37"/>
      <c r="G59" s="41" t="str">
        <f t="shared" si="5"/>
        <v/>
      </c>
      <c r="H59" s="35">
        <f t="shared" si="6"/>
        <v>7.75</v>
      </c>
    </row>
    <row r="60" spans="1:8" ht="21.95" customHeight="1">
      <c r="A60" s="33">
        <f t="shared" si="7"/>
        <v>25</v>
      </c>
      <c r="B60" s="55" t="s">
        <v>162</v>
      </c>
      <c r="C60" s="55" t="s">
        <v>163</v>
      </c>
      <c r="D60" s="34">
        <v>12.75</v>
      </c>
      <c r="E60" s="40">
        <f t="shared" si="4"/>
        <v>12.75</v>
      </c>
      <c r="F60" s="38"/>
      <c r="G60" s="41" t="str">
        <f t="shared" si="5"/>
        <v/>
      </c>
      <c r="H60" s="35">
        <f t="shared" si="6"/>
        <v>12.75</v>
      </c>
    </row>
    <row r="61" spans="1:8" ht="21.95" customHeight="1">
      <c r="A61" s="33">
        <f t="shared" si="7"/>
        <v>26</v>
      </c>
      <c r="B61" s="55" t="s">
        <v>164</v>
      </c>
      <c r="C61" s="55" t="s">
        <v>165</v>
      </c>
      <c r="D61" s="34">
        <v>13.5</v>
      </c>
      <c r="E61" s="40">
        <f t="shared" si="4"/>
        <v>13.5</v>
      </c>
      <c r="F61" s="38"/>
      <c r="G61" s="41" t="str">
        <f t="shared" si="5"/>
        <v/>
      </c>
      <c r="H61" s="35">
        <f t="shared" si="6"/>
        <v>13.5</v>
      </c>
    </row>
    <row r="62" spans="1:8" ht="21.95" customHeight="1">
      <c r="A62" s="33">
        <f t="shared" si="7"/>
        <v>27</v>
      </c>
      <c r="B62" s="55" t="s">
        <v>166</v>
      </c>
      <c r="C62" s="55" t="s">
        <v>167</v>
      </c>
      <c r="D62" s="34">
        <v>9.25</v>
      </c>
      <c r="E62" s="40">
        <f t="shared" si="4"/>
        <v>9.25</v>
      </c>
      <c r="F62" s="38"/>
      <c r="G62" s="41" t="str">
        <f t="shared" si="5"/>
        <v/>
      </c>
      <c r="H62" s="35">
        <f t="shared" si="6"/>
        <v>9.25</v>
      </c>
    </row>
    <row r="63" spans="1:8" ht="21.95" customHeight="1">
      <c r="A63" s="33">
        <f t="shared" si="7"/>
        <v>28</v>
      </c>
      <c r="B63" s="56" t="s">
        <v>168</v>
      </c>
      <c r="C63" s="56" t="s">
        <v>169</v>
      </c>
      <c r="D63" s="34">
        <v>10.25</v>
      </c>
      <c r="E63" s="40">
        <f t="shared" si="4"/>
        <v>10.25</v>
      </c>
      <c r="F63" s="38"/>
      <c r="G63" s="41" t="str">
        <f t="shared" si="5"/>
        <v/>
      </c>
      <c r="H63" s="35">
        <f t="shared" si="6"/>
        <v>10.25</v>
      </c>
    </row>
    <row r="64" spans="1:8" ht="21.95" customHeight="1">
      <c r="A64" s="33">
        <f t="shared" si="7"/>
        <v>29</v>
      </c>
      <c r="B64" s="56" t="s">
        <v>170</v>
      </c>
      <c r="C64" s="56" t="s">
        <v>171</v>
      </c>
      <c r="D64" s="34">
        <v>14.25</v>
      </c>
      <c r="E64" s="40">
        <f t="shared" si="4"/>
        <v>14.25</v>
      </c>
      <c r="F64" s="38"/>
      <c r="G64" s="41" t="str">
        <f t="shared" si="5"/>
        <v/>
      </c>
      <c r="H64" s="35">
        <f t="shared" si="6"/>
        <v>14.25</v>
      </c>
    </row>
    <row r="65" spans="1:8" ht="21.95" customHeight="1">
      <c r="A65" s="33">
        <f t="shared" si="7"/>
        <v>30</v>
      </c>
      <c r="B65" s="55" t="s">
        <v>172</v>
      </c>
      <c r="C65" s="55" t="s">
        <v>173</v>
      </c>
      <c r="D65" s="34">
        <v>14</v>
      </c>
      <c r="E65" s="40">
        <f t="shared" si="4"/>
        <v>14</v>
      </c>
      <c r="F65" s="38"/>
      <c r="G65" s="41" t="str">
        <f t="shared" si="5"/>
        <v/>
      </c>
      <c r="H65" s="35">
        <f t="shared" si="6"/>
        <v>14</v>
      </c>
    </row>
    <row r="66" spans="1:8" ht="21.95" customHeight="1">
      <c r="A66" s="33">
        <f t="shared" si="7"/>
        <v>31</v>
      </c>
      <c r="B66" s="55" t="s">
        <v>174</v>
      </c>
      <c r="C66" s="55" t="s">
        <v>175</v>
      </c>
      <c r="D66" s="34">
        <v>13.25</v>
      </c>
      <c r="E66" s="40">
        <f t="shared" si="4"/>
        <v>13.25</v>
      </c>
      <c r="F66" s="38"/>
      <c r="G66" s="41" t="str">
        <f t="shared" si="5"/>
        <v/>
      </c>
      <c r="H66" s="35">
        <f t="shared" si="6"/>
        <v>13.25</v>
      </c>
    </row>
    <row r="67" spans="1:8" s="61" customFormat="1" ht="21.95" customHeight="1">
      <c r="A67" s="45" t="s">
        <v>0</v>
      </c>
      <c r="B67" s="9" t="s">
        <v>23</v>
      </c>
      <c r="C67" s="9" t="s">
        <v>2</v>
      </c>
      <c r="D67" s="46" t="s">
        <v>3</v>
      </c>
      <c r="E67" s="47" t="s">
        <v>4</v>
      </c>
      <c r="F67" s="47" t="s">
        <v>5</v>
      </c>
      <c r="G67" s="47" t="s">
        <v>6</v>
      </c>
      <c r="H67" s="47" t="s">
        <v>7</v>
      </c>
    </row>
    <row r="68" spans="1:8" ht="21.95" customHeight="1">
      <c r="A68" s="33">
        <v>1</v>
      </c>
      <c r="B68" s="55" t="s">
        <v>176</v>
      </c>
      <c r="C68" s="55" t="s">
        <v>177</v>
      </c>
      <c r="D68" s="34">
        <v>16.25</v>
      </c>
      <c r="E68" s="40">
        <f t="shared" ref="E68:E98" si="8">1*D68</f>
        <v>16.25</v>
      </c>
      <c r="F68" s="36"/>
      <c r="G68" s="41" t="str">
        <f t="shared" ref="G68:G98" si="9">IF(F68="","",1*F68)</f>
        <v/>
      </c>
      <c r="H68" s="35">
        <f t="shared" ref="H68:H98" si="10">IF(G68="",E68,IF(G68&gt;E68,G68,E68))</f>
        <v>16.25</v>
      </c>
    </row>
    <row r="69" spans="1:8" ht="21.95" customHeight="1">
      <c r="A69" s="33">
        <f>A68+1</f>
        <v>2</v>
      </c>
      <c r="B69" s="55" t="s">
        <v>178</v>
      </c>
      <c r="C69" s="55" t="s">
        <v>179</v>
      </c>
      <c r="D69" s="34">
        <v>13.75</v>
      </c>
      <c r="E69" s="40">
        <f t="shared" si="8"/>
        <v>13.75</v>
      </c>
      <c r="F69" s="36"/>
      <c r="G69" s="41" t="str">
        <f t="shared" si="9"/>
        <v/>
      </c>
      <c r="H69" s="35">
        <f t="shared" si="10"/>
        <v>13.75</v>
      </c>
    </row>
    <row r="70" spans="1:8" ht="21.95" customHeight="1">
      <c r="A70" s="33">
        <f>A69+1</f>
        <v>3</v>
      </c>
      <c r="B70" s="55" t="s">
        <v>180</v>
      </c>
      <c r="C70" s="55" t="s">
        <v>181</v>
      </c>
      <c r="D70" s="34">
        <v>13.75</v>
      </c>
      <c r="E70" s="40">
        <f t="shared" si="8"/>
        <v>13.75</v>
      </c>
      <c r="F70" s="36"/>
      <c r="G70" s="41" t="str">
        <f t="shared" si="9"/>
        <v/>
      </c>
      <c r="H70" s="35">
        <f t="shared" si="10"/>
        <v>13.75</v>
      </c>
    </row>
    <row r="71" spans="1:8" ht="21.95" customHeight="1">
      <c r="A71" s="33">
        <f t="shared" ref="A71:A98" si="11">A70+1</f>
        <v>4</v>
      </c>
      <c r="B71" s="55" t="s">
        <v>182</v>
      </c>
      <c r="C71" s="55" t="s">
        <v>15</v>
      </c>
      <c r="D71" s="34">
        <v>14.75</v>
      </c>
      <c r="E71" s="40">
        <f t="shared" si="8"/>
        <v>14.75</v>
      </c>
      <c r="F71" s="36"/>
      <c r="G71" s="41" t="str">
        <f t="shared" si="9"/>
        <v/>
      </c>
      <c r="H71" s="35">
        <f t="shared" si="10"/>
        <v>14.75</v>
      </c>
    </row>
    <row r="72" spans="1:8" ht="21.95" customHeight="1">
      <c r="A72" s="33">
        <f t="shared" si="11"/>
        <v>5</v>
      </c>
      <c r="B72" s="55" t="s">
        <v>183</v>
      </c>
      <c r="C72" s="55" t="s">
        <v>184</v>
      </c>
      <c r="D72" s="34">
        <v>14.75</v>
      </c>
      <c r="E72" s="40">
        <f t="shared" si="8"/>
        <v>14.75</v>
      </c>
      <c r="F72" s="36"/>
      <c r="G72" s="41" t="str">
        <f t="shared" si="9"/>
        <v/>
      </c>
      <c r="H72" s="35">
        <f t="shared" si="10"/>
        <v>14.75</v>
      </c>
    </row>
    <row r="73" spans="1:8" ht="21.95" customHeight="1">
      <c r="A73" s="33">
        <f t="shared" si="11"/>
        <v>6</v>
      </c>
      <c r="B73" s="55" t="s">
        <v>185</v>
      </c>
      <c r="C73" s="55" t="s">
        <v>186</v>
      </c>
      <c r="D73" s="34">
        <v>13</v>
      </c>
      <c r="E73" s="40">
        <f t="shared" si="8"/>
        <v>13</v>
      </c>
      <c r="F73" s="36"/>
      <c r="G73" s="41" t="str">
        <f t="shared" si="9"/>
        <v/>
      </c>
      <c r="H73" s="35">
        <f t="shared" si="10"/>
        <v>13</v>
      </c>
    </row>
    <row r="74" spans="1:8" ht="21.95" customHeight="1">
      <c r="A74" s="33">
        <f t="shared" si="11"/>
        <v>7</v>
      </c>
      <c r="B74" s="55" t="s">
        <v>13</v>
      </c>
      <c r="C74" s="55" t="s">
        <v>12</v>
      </c>
      <c r="D74" s="34">
        <v>12.5</v>
      </c>
      <c r="E74" s="40">
        <f t="shared" si="8"/>
        <v>12.5</v>
      </c>
      <c r="F74" s="36"/>
      <c r="G74" s="41" t="str">
        <f t="shared" si="9"/>
        <v/>
      </c>
      <c r="H74" s="35">
        <f t="shared" si="10"/>
        <v>12.5</v>
      </c>
    </row>
    <row r="75" spans="1:8" ht="21.95" customHeight="1">
      <c r="A75" s="33">
        <f t="shared" si="11"/>
        <v>8</v>
      </c>
      <c r="B75" s="55" t="s">
        <v>187</v>
      </c>
      <c r="C75" s="55" t="s">
        <v>188</v>
      </c>
      <c r="D75" s="34">
        <v>13.75</v>
      </c>
      <c r="E75" s="40">
        <f t="shared" si="8"/>
        <v>13.75</v>
      </c>
      <c r="F75" s="36"/>
      <c r="G75" s="41" t="str">
        <f t="shared" si="9"/>
        <v/>
      </c>
      <c r="H75" s="35">
        <f t="shared" si="10"/>
        <v>13.75</v>
      </c>
    </row>
    <row r="76" spans="1:8" ht="21.95" customHeight="1">
      <c r="A76" s="33">
        <f t="shared" si="11"/>
        <v>9</v>
      </c>
      <c r="B76" s="55" t="s">
        <v>189</v>
      </c>
      <c r="C76" s="55" t="s">
        <v>190</v>
      </c>
      <c r="D76" s="34">
        <v>11.5</v>
      </c>
      <c r="E76" s="40">
        <f t="shared" si="8"/>
        <v>11.5</v>
      </c>
      <c r="F76" s="37"/>
      <c r="G76" s="41" t="str">
        <f t="shared" si="9"/>
        <v/>
      </c>
      <c r="H76" s="35">
        <f t="shared" si="10"/>
        <v>11.5</v>
      </c>
    </row>
    <row r="77" spans="1:8" ht="21.95" customHeight="1">
      <c r="A77" s="33">
        <f t="shared" si="11"/>
        <v>10</v>
      </c>
      <c r="B77" s="55" t="s">
        <v>191</v>
      </c>
      <c r="C77" s="55" t="s">
        <v>192</v>
      </c>
      <c r="D77" s="34">
        <v>11.5</v>
      </c>
      <c r="E77" s="40">
        <f t="shared" si="8"/>
        <v>11.5</v>
      </c>
      <c r="F77" s="37"/>
      <c r="G77" s="41" t="str">
        <f t="shared" si="9"/>
        <v/>
      </c>
      <c r="H77" s="35">
        <f t="shared" si="10"/>
        <v>11.5</v>
      </c>
    </row>
    <row r="78" spans="1:8" ht="21.95" customHeight="1">
      <c r="A78" s="33">
        <f t="shared" si="11"/>
        <v>11</v>
      </c>
      <c r="B78" s="55" t="s">
        <v>193</v>
      </c>
      <c r="C78" s="55" t="s">
        <v>194</v>
      </c>
      <c r="D78" s="34"/>
      <c r="E78" s="40">
        <f t="shared" si="8"/>
        <v>0</v>
      </c>
      <c r="F78" s="37"/>
      <c r="G78" s="41" t="str">
        <f t="shared" si="9"/>
        <v/>
      </c>
      <c r="H78" s="35">
        <f t="shared" si="10"/>
        <v>0</v>
      </c>
    </row>
    <row r="79" spans="1:8" ht="21.95" customHeight="1">
      <c r="A79" s="33">
        <f t="shared" si="11"/>
        <v>12</v>
      </c>
      <c r="B79" s="55" t="s">
        <v>195</v>
      </c>
      <c r="C79" s="55" t="s">
        <v>196</v>
      </c>
      <c r="D79" s="34">
        <v>11.75</v>
      </c>
      <c r="E79" s="40">
        <f t="shared" si="8"/>
        <v>11.75</v>
      </c>
      <c r="F79" s="37"/>
      <c r="G79" s="41" t="str">
        <f t="shared" si="9"/>
        <v/>
      </c>
      <c r="H79" s="35">
        <f t="shared" si="10"/>
        <v>11.75</v>
      </c>
    </row>
    <row r="80" spans="1:8" ht="21.95" customHeight="1">
      <c r="A80" s="33">
        <f t="shared" si="11"/>
        <v>13</v>
      </c>
      <c r="B80" s="55" t="s">
        <v>197</v>
      </c>
      <c r="C80" s="55" t="s">
        <v>198</v>
      </c>
      <c r="D80" s="34">
        <v>10.5</v>
      </c>
      <c r="E80" s="40">
        <f t="shared" si="8"/>
        <v>10.5</v>
      </c>
      <c r="F80" s="47"/>
      <c r="G80" s="51" t="str">
        <f t="shared" si="9"/>
        <v/>
      </c>
      <c r="H80" s="35">
        <f t="shared" si="10"/>
        <v>10.5</v>
      </c>
    </row>
    <row r="81" spans="1:8" ht="21.95" customHeight="1">
      <c r="A81" s="33">
        <f t="shared" si="11"/>
        <v>14</v>
      </c>
      <c r="B81" s="55" t="s">
        <v>199</v>
      </c>
      <c r="C81" s="55" t="s">
        <v>200</v>
      </c>
      <c r="D81" s="34">
        <v>12.25</v>
      </c>
      <c r="E81" s="40">
        <f t="shared" si="8"/>
        <v>12.25</v>
      </c>
      <c r="F81" s="47"/>
      <c r="G81" s="51" t="str">
        <f t="shared" si="9"/>
        <v/>
      </c>
      <c r="H81" s="35">
        <f t="shared" si="10"/>
        <v>12.25</v>
      </c>
    </row>
    <row r="82" spans="1:8" ht="21.95" customHeight="1">
      <c r="A82" s="33">
        <f t="shared" si="11"/>
        <v>15</v>
      </c>
      <c r="B82" s="55" t="s">
        <v>201</v>
      </c>
      <c r="C82" s="55" t="s">
        <v>202</v>
      </c>
      <c r="D82" s="34">
        <v>13.5</v>
      </c>
      <c r="E82" s="40">
        <f t="shared" si="8"/>
        <v>13.5</v>
      </c>
      <c r="F82" s="47"/>
      <c r="G82" s="51" t="str">
        <f t="shared" si="9"/>
        <v/>
      </c>
      <c r="H82" s="35">
        <f t="shared" si="10"/>
        <v>13.5</v>
      </c>
    </row>
    <row r="83" spans="1:8" ht="21.95" customHeight="1">
      <c r="A83" s="33">
        <f t="shared" si="11"/>
        <v>16</v>
      </c>
      <c r="B83" s="55" t="s">
        <v>203</v>
      </c>
      <c r="C83" s="55" t="s">
        <v>204</v>
      </c>
      <c r="D83" s="34">
        <v>13</v>
      </c>
      <c r="E83" s="40">
        <f t="shared" si="8"/>
        <v>13</v>
      </c>
      <c r="F83" s="47"/>
      <c r="G83" s="51" t="str">
        <f t="shared" si="9"/>
        <v/>
      </c>
      <c r="H83" s="35">
        <f t="shared" si="10"/>
        <v>13</v>
      </c>
    </row>
    <row r="84" spans="1:8" ht="21.95" customHeight="1">
      <c r="A84" s="33">
        <f t="shared" si="11"/>
        <v>17</v>
      </c>
      <c r="B84" s="55" t="s">
        <v>205</v>
      </c>
      <c r="C84" s="55" t="s">
        <v>99</v>
      </c>
      <c r="D84" s="34">
        <v>12.5</v>
      </c>
      <c r="E84" s="40">
        <f t="shared" si="8"/>
        <v>12.5</v>
      </c>
      <c r="F84" s="47"/>
      <c r="G84" s="51" t="str">
        <f t="shared" si="9"/>
        <v/>
      </c>
      <c r="H84" s="35">
        <f t="shared" si="10"/>
        <v>12.5</v>
      </c>
    </row>
    <row r="85" spans="1:8" ht="21.95" customHeight="1">
      <c r="A85" s="33">
        <f t="shared" si="11"/>
        <v>18</v>
      </c>
      <c r="B85" s="55" t="s">
        <v>206</v>
      </c>
      <c r="C85" s="55" t="s">
        <v>207</v>
      </c>
      <c r="D85" s="34">
        <v>12.25</v>
      </c>
      <c r="E85" s="40">
        <f t="shared" si="8"/>
        <v>12.25</v>
      </c>
      <c r="F85" s="47"/>
      <c r="G85" s="51" t="str">
        <f t="shared" si="9"/>
        <v/>
      </c>
      <c r="H85" s="35">
        <f t="shared" si="10"/>
        <v>12.25</v>
      </c>
    </row>
    <row r="86" spans="1:8" ht="21.95" customHeight="1">
      <c r="A86" s="33">
        <f t="shared" si="11"/>
        <v>19</v>
      </c>
      <c r="B86" s="55" t="s">
        <v>208</v>
      </c>
      <c r="C86" s="55" t="s">
        <v>200</v>
      </c>
      <c r="D86" s="34">
        <v>11.5</v>
      </c>
      <c r="E86" s="40">
        <f t="shared" si="8"/>
        <v>11.5</v>
      </c>
      <c r="F86" s="47"/>
      <c r="G86" s="51" t="str">
        <f t="shared" si="9"/>
        <v/>
      </c>
      <c r="H86" s="35">
        <f t="shared" si="10"/>
        <v>11.5</v>
      </c>
    </row>
    <row r="87" spans="1:8" ht="21.95" customHeight="1">
      <c r="A87" s="33">
        <f t="shared" si="11"/>
        <v>20</v>
      </c>
      <c r="B87" s="58" t="s">
        <v>22</v>
      </c>
      <c r="C87" s="58" t="s">
        <v>209</v>
      </c>
      <c r="D87" s="70">
        <v>14</v>
      </c>
      <c r="E87" s="71">
        <f t="shared" si="8"/>
        <v>14</v>
      </c>
      <c r="F87" s="74"/>
      <c r="G87" s="75" t="str">
        <f t="shared" si="9"/>
        <v/>
      </c>
      <c r="H87" s="70">
        <f t="shared" si="10"/>
        <v>14</v>
      </c>
    </row>
    <row r="88" spans="1:8" ht="21.95" customHeight="1">
      <c r="A88" s="33">
        <f t="shared" si="11"/>
        <v>21</v>
      </c>
      <c r="B88" s="59" t="s">
        <v>16</v>
      </c>
      <c r="C88" s="59" t="s">
        <v>210</v>
      </c>
      <c r="D88" s="34">
        <v>12.25</v>
      </c>
      <c r="E88" s="40">
        <f t="shared" si="8"/>
        <v>12.25</v>
      </c>
      <c r="F88" s="37"/>
      <c r="G88" s="41" t="str">
        <f t="shared" si="9"/>
        <v/>
      </c>
      <c r="H88" s="35">
        <f t="shared" si="10"/>
        <v>12.25</v>
      </c>
    </row>
    <row r="89" spans="1:8" ht="21.95" customHeight="1">
      <c r="A89" s="33">
        <f t="shared" si="11"/>
        <v>22</v>
      </c>
      <c r="B89" s="59" t="s">
        <v>20</v>
      </c>
      <c r="C89" s="59" t="s">
        <v>21</v>
      </c>
      <c r="D89" s="34"/>
      <c r="E89" s="40">
        <f t="shared" si="8"/>
        <v>0</v>
      </c>
      <c r="F89" s="37"/>
      <c r="G89" s="41" t="str">
        <f t="shared" si="9"/>
        <v/>
      </c>
      <c r="H89" s="35">
        <f t="shared" si="10"/>
        <v>0</v>
      </c>
    </row>
    <row r="90" spans="1:8" ht="21.95" customHeight="1">
      <c r="A90" s="33">
        <f t="shared" si="11"/>
        <v>23</v>
      </c>
      <c r="B90" s="59" t="s">
        <v>14</v>
      </c>
      <c r="C90" s="59" t="s">
        <v>211</v>
      </c>
      <c r="D90" s="70">
        <v>13.25</v>
      </c>
      <c r="E90" s="71">
        <f t="shared" si="8"/>
        <v>13.25</v>
      </c>
      <c r="F90" s="72"/>
      <c r="G90" s="73" t="str">
        <f t="shared" si="9"/>
        <v/>
      </c>
      <c r="H90" s="70">
        <v>13.25</v>
      </c>
    </row>
    <row r="91" spans="1:8" ht="21.95" customHeight="1">
      <c r="A91" s="33">
        <f t="shared" si="11"/>
        <v>24</v>
      </c>
      <c r="B91" s="57" t="s">
        <v>212</v>
      </c>
      <c r="C91" s="57" t="s">
        <v>213</v>
      </c>
      <c r="D91" s="34">
        <v>14.25</v>
      </c>
      <c r="E91" s="40">
        <f t="shared" si="8"/>
        <v>14.25</v>
      </c>
      <c r="F91" s="37"/>
      <c r="G91" s="41" t="str">
        <f t="shared" si="9"/>
        <v/>
      </c>
      <c r="H91" s="35">
        <f t="shared" si="10"/>
        <v>14.25</v>
      </c>
    </row>
    <row r="92" spans="1:8" ht="21.95" customHeight="1">
      <c r="A92" s="33">
        <f t="shared" si="11"/>
        <v>25</v>
      </c>
      <c r="B92" s="57" t="s">
        <v>214</v>
      </c>
      <c r="C92" s="57" t="s">
        <v>215</v>
      </c>
      <c r="D92" s="34">
        <v>6.5</v>
      </c>
      <c r="E92" s="40">
        <f t="shared" si="8"/>
        <v>6.5</v>
      </c>
      <c r="F92" s="38"/>
      <c r="G92" s="41" t="str">
        <f t="shared" si="9"/>
        <v/>
      </c>
      <c r="H92" s="35">
        <f t="shared" si="10"/>
        <v>6.5</v>
      </c>
    </row>
    <row r="93" spans="1:8" ht="21.95" customHeight="1">
      <c r="A93" s="33">
        <f t="shared" si="11"/>
        <v>26</v>
      </c>
      <c r="B93" s="59" t="s">
        <v>18</v>
      </c>
      <c r="C93" s="59" t="s">
        <v>19</v>
      </c>
      <c r="D93" s="34">
        <v>9.25</v>
      </c>
      <c r="E93" s="40">
        <f t="shared" si="8"/>
        <v>9.25</v>
      </c>
      <c r="F93" s="38"/>
      <c r="G93" s="41" t="str">
        <f t="shared" si="9"/>
        <v/>
      </c>
      <c r="H93" s="35">
        <f t="shared" si="10"/>
        <v>9.25</v>
      </c>
    </row>
    <row r="94" spans="1:8" ht="21.95" customHeight="1">
      <c r="A94" s="33">
        <f t="shared" si="11"/>
        <v>27</v>
      </c>
      <c r="B94" s="59" t="s">
        <v>225</v>
      </c>
      <c r="C94" s="59" t="s">
        <v>216</v>
      </c>
      <c r="D94" s="34">
        <v>12.75</v>
      </c>
      <c r="E94" s="40">
        <f t="shared" si="8"/>
        <v>12.75</v>
      </c>
      <c r="F94" s="38"/>
      <c r="G94" s="41" t="str">
        <f t="shared" si="9"/>
        <v/>
      </c>
      <c r="H94" s="35">
        <f t="shared" si="10"/>
        <v>12.75</v>
      </c>
    </row>
    <row r="95" spans="1:8" ht="21.95" customHeight="1">
      <c r="A95" s="33">
        <f t="shared" si="11"/>
        <v>28</v>
      </c>
      <c r="B95" s="59" t="s">
        <v>217</v>
      </c>
      <c r="C95" s="59" t="s">
        <v>218</v>
      </c>
      <c r="D95" s="34">
        <v>13.5</v>
      </c>
      <c r="E95" s="40">
        <f t="shared" si="8"/>
        <v>13.5</v>
      </c>
      <c r="F95" s="38"/>
      <c r="G95" s="41" t="str">
        <f t="shared" si="9"/>
        <v/>
      </c>
      <c r="H95" s="35">
        <f t="shared" si="10"/>
        <v>13.5</v>
      </c>
    </row>
    <row r="96" spans="1:8" ht="21.95" customHeight="1">
      <c r="A96" s="33">
        <f t="shared" si="11"/>
        <v>29</v>
      </c>
      <c r="B96" s="60" t="s">
        <v>219</v>
      </c>
      <c r="C96" s="60" t="s">
        <v>220</v>
      </c>
      <c r="D96" s="34">
        <v>13.25</v>
      </c>
      <c r="E96" s="40">
        <f t="shared" si="8"/>
        <v>13.25</v>
      </c>
      <c r="F96" s="38"/>
      <c r="G96" s="41" t="str">
        <f t="shared" si="9"/>
        <v/>
      </c>
      <c r="H96" s="35">
        <f t="shared" si="10"/>
        <v>13.25</v>
      </c>
    </row>
    <row r="97" spans="1:8" ht="21.95" customHeight="1">
      <c r="A97" s="33">
        <f t="shared" si="11"/>
        <v>30</v>
      </c>
      <c r="B97" s="60" t="s">
        <v>221</v>
      </c>
      <c r="C97" s="60" t="s">
        <v>222</v>
      </c>
      <c r="D97" s="34">
        <v>13</v>
      </c>
      <c r="E97" s="40">
        <f t="shared" si="8"/>
        <v>13</v>
      </c>
      <c r="F97" s="38"/>
      <c r="G97" s="41" t="str">
        <f t="shared" si="9"/>
        <v/>
      </c>
      <c r="H97" s="35">
        <f t="shared" si="10"/>
        <v>13</v>
      </c>
    </row>
    <row r="98" spans="1:8" ht="21.95" customHeight="1">
      <c r="A98" s="33">
        <f t="shared" si="11"/>
        <v>31</v>
      </c>
      <c r="B98" s="55" t="s">
        <v>223</v>
      </c>
      <c r="C98" s="55" t="s">
        <v>11</v>
      </c>
      <c r="D98" s="34">
        <v>14</v>
      </c>
      <c r="E98" s="40">
        <f t="shared" si="8"/>
        <v>14</v>
      </c>
      <c r="F98" s="38"/>
      <c r="G98" s="41" t="str">
        <f t="shared" si="9"/>
        <v/>
      </c>
      <c r="H98" s="35">
        <f t="shared" si="10"/>
        <v>14</v>
      </c>
    </row>
  </sheetData>
  <sortState ref="B79:C113">
    <sortCondition ref="B79"/>
  </sortState>
  <printOptions horizontalCentered="1" verticalCentered="1"/>
  <pageMargins left="0" right="0" top="0.62992125984251968" bottom="0.62992125984251968" header="0.19685039370078741" footer="0.62992125984251968"/>
  <pageSetup paperSize="9" scale="85" orientation="portrait" r:id="rId1"/>
  <headerFooter alignWithMargins="0">
    <oddHeader>&amp;L&amp;"Comic Sans MS,Gras"&amp;12السنة الثالثة محاسبة ومراجعة 2019/2018&amp;C&amp;"Comic Sans MS,Gras"&amp;12محضر العلامات لمقياس: معايير المراجعة المحلية الفوج&amp;P  &amp;R&amp;"Comic Sans MS,Gras"&amp;12  كلية العلوم الاقتصادية و علوم التسيير قسم العلوم المالية -نظام LMD-</oddHeader>
    <oddFooter>&amp;C&amp;"Comic Sans MS,Gras"&amp;12   الامضاء:&amp;R&amp;"Mudir MT,Gras"&amp;12 ا&amp;"Comic Sans MS,Gras"لأستاذ(ة):</oddFooter>
  </headerFooter>
  <rowBreaks count="2" manualBreakCount="2">
    <brk id="34" max="7" man="1"/>
    <brk id="6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rightToLeft="1" view="pageBreakPreview" topLeftCell="A85" zoomScaleSheetLayoutView="100" workbookViewId="0">
      <selection activeCell="E91" sqref="E91"/>
    </sheetView>
  </sheetViews>
  <sheetFormatPr baseColWidth="10" defaultRowHeight="21.95" customHeight="1"/>
  <cols>
    <col min="1" max="1" width="5.7109375" style="42" customWidth="1"/>
    <col min="2" max="2" width="16" style="43" customWidth="1"/>
    <col min="3" max="3" width="24.140625" style="44" customWidth="1"/>
    <col min="4" max="5" width="10.7109375" style="42" customWidth="1"/>
    <col min="6" max="7" width="10.7109375" style="43" customWidth="1"/>
    <col min="8" max="8" width="12.85546875" style="42" customWidth="1"/>
    <col min="9" max="256" width="11.5703125" style="2"/>
    <col min="257" max="257" width="3.85546875" style="2" bestFit="1" customWidth="1"/>
    <col min="258" max="258" width="12.85546875" style="2" customWidth="1"/>
    <col min="259" max="259" width="16.5703125" style="2" customWidth="1"/>
    <col min="260" max="261" width="8.28515625" style="2" customWidth="1"/>
    <col min="262" max="262" width="7.5703125" style="2" customWidth="1"/>
    <col min="263" max="263" width="8.5703125" style="2" customWidth="1"/>
    <col min="264" max="264" width="10" style="2" customWidth="1"/>
    <col min="265" max="512" width="11.5703125" style="2"/>
    <col min="513" max="513" width="3.85546875" style="2" bestFit="1" customWidth="1"/>
    <col min="514" max="514" width="12.85546875" style="2" customWidth="1"/>
    <col min="515" max="515" width="16.5703125" style="2" customWidth="1"/>
    <col min="516" max="517" width="8.28515625" style="2" customWidth="1"/>
    <col min="518" max="518" width="7.5703125" style="2" customWidth="1"/>
    <col min="519" max="519" width="8.5703125" style="2" customWidth="1"/>
    <col min="520" max="520" width="10" style="2" customWidth="1"/>
    <col min="521" max="768" width="11.5703125" style="2"/>
    <col min="769" max="769" width="3.85546875" style="2" bestFit="1" customWidth="1"/>
    <col min="770" max="770" width="12.85546875" style="2" customWidth="1"/>
    <col min="771" max="771" width="16.5703125" style="2" customWidth="1"/>
    <col min="772" max="773" width="8.28515625" style="2" customWidth="1"/>
    <col min="774" max="774" width="7.5703125" style="2" customWidth="1"/>
    <col min="775" max="775" width="8.5703125" style="2" customWidth="1"/>
    <col min="776" max="776" width="10" style="2" customWidth="1"/>
    <col min="777" max="1024" width="11.5703125" style="2"/>
    <col min="1025" max="1025" width="3.85546875" style="2" bestFit="1" customWidth="1"/>
    <col min="1026" max="1026" width="12.85546875" style="2" customWidth="1"/>
    <col min="1027" max="1027" width="16.5703125" style="2" customWidth="1"/>
    <col min="1028" max="1029" width="8.28515625" style="2" customWidth="1"/>
    <col min="1030" max="1030" width="7.5703125" style="2" customWidth="1"/>
    <col min="1031" max="1031" width="8.5703125" style="2" customWidth="1"/>
    <col min="1032" max="1032" width="10" style="2" customWidth="1"/>
    <col min="1033" max="1280" width="11.5703125" style="2"/>
    <col min="1281" max="1281" width="3.85546875" style="2" bestFit="1" customWidth="1"/>
    <col min="1282" max="1282" width="12.85546875" style="2" customWidth="1"/>
    <col min="1283" max="1283" width="16.5703125" style="2" customWidth="1"/>
    <col min="1284" max="1285" width="8.28515625" style="2" customWidth="1"/>
    <col min="1286" max="1286" width="7.5703125" style="2" customWidth="1"/>
    <col min="1287" max="1287" width="8.5703125" style="2" customWidth="1"/>
    <col min="1288" max="1288" width="10" style="2" customWidth="1"/>
    <col min="1289" max="1536" width="11.5703125" style="2"/>
    <col min="1537" max="1537" width="3.85546875" style="2" bestFit="1" customWidth="1"/>
    <col min="1538" max="1538" width="12.85546875" style="2" customWidth="1"/>
    <col min="1539" max="1539" width="16.5703125" style="2" customWidth="1"/>
    <col min="1540" max="1541" width="8.28515625" style="2" customWidth="1"/>
    <col min="1542" max="1542" width="7.5703125" style="2" customWidth="1"/>
    <col min="1543" max="1543" width="8.5703125" style="2" customWidth="1"/>
    <col min="1544" max="1544" width="10" style="2" customWidth="1"/>
    <col min="1545" max="1792" width="11.5703125" style="2"/>
    <col min="1793" max="1793" width="3.85546875" style="2" bestFit="1" customWidth="1"/>
    <col min="1794" max="1794" width="12.85546875" style="2" customWidth="1"/>
    <col min="1795" max="1795" width="16.5703125" style="2" customWidth="1"/>
    <col min="1796" max="1797" width="8.28515625" style="2" customWidth="1"/>
    <col min="1798" max="1798" width="7.5703125" style="2" customWidth="1"/>
    <col min="1799" max="1799" width="8.5703125" style="2" customWidth="1"/>
    <col min="1800" max="1800" width="10" style="2" customWidth="1"/>
    <col min="1801" max="2048" width="11.5703125" style="2"/>
    <col min="2049" max="2049" width="3.85546875" style="2" bestFit="1" customWidth="1"/>
    <col min="2050" max="2050" width="12.85546875" style="2" customWidth="1"/>
    <col min="2051" max="2051" width="16.5703125" style="2" customWidth="1"/>
    <col min="2052" max="2053" width="8.28515625" style="2" customWidth="1"/>
    <col min="2054" max="2054" width="7.5703125" style="2" customWidth="1"/>
    <col min="2055" max="2055" width="8.5703125" style="2" customWidth="1"/>
    <col min="2056" max="2056" width="10" style="2" customWidth="1"/>
    <col min="2057" max="2304" width="11.5703125" style="2"/>
    <col min="2305" max="2305" width="3.85546875" style="2" bestFit="1" customWidth="1"/>
    <col min="2306" max="2306" width="12.85546875" style="2" customWidth="1"/>
    <col min="2307" max="2307" width="16.5703125" style="2" customWidth="1"/>
    <col min="2308" max="2309" width="8.28515625" style="2" customWidth="1"/>
    <col min="2310" max="2310" width="7.5703125" style="2" customWidth="1"/>
    <col min="2311" max="2311" width="8.5703125" style="2" customWidth="1"/>
    <col min="2312" max="2312" width="10" style="2" customWidth="1"/>
    <col min="2313" max="2560" width="11.5703125" style="2"/>
    <col min="2561" max="2561" width="3.85546875" style="2" bestFit="1" customWidth="1"/>
    <col min="2562" max="2562" width="12.85546875" style="2" customWidth="1"/>
    <col min="2563" max="2563" width="16.5703125" style="2" customWidth="1"/>
    <col min="2564" max="2565" width="8.28515625" style="2" customWidth="1"/>
    <col min="2566" max="2566" width="7.5703125" style="2" customWidth="1"/>
    <col min="2567" max="2567" width="8.5703125" style="2" customWidth="1"/>
    <col min="2568" max="2568" width="10" style="2" customWidth="1"/>
    <col min="2569" max="2816" width="11.5703125" style="2"/>
    <col min="2817" max="2817" width="3.85546875" style="2" bestFit="1" customWidth="1"/>
    <col min="2818" max="2818" width="12.85546875" style="2" customWidth="1"/>
    <col min="2819" max="2819" width="16.5703125" style="2" customWidth="1"/>
    <col min="2820" max="2821" width="8.28515625" style="2" customWidth="1"/>
    <col min="2822" max="2822" width="7.5703125" style="2" customWidth="1"/>
    <col min="2823" max="2823" width="8.5703125" style="2" customWidth="1"/>
    <col min="2824" max="2824" width="10" style="2" customWidth="1"/>
    <col min="2825" max="3072" width="11.5703125" style="2"/>
    <col min="3073" max="3073" width="3.85546875" style="2" bestFit="1" customWidth="1"/>
    <col min="3074" max="3074" width="12.85546875" style="2" customWidth="1"/>
    <col min="3075" max="3075" width="16.5703125" style="2" customWidth="1"/>
    <col min="3076" max="3077" width="8.28515625" style="2" customWidth="1"/>
    <col min="3078" max="3078" width="7.5703125" style="2" customWidth="1"/>
    <col min="3079" max="3079" width="8.5703125" style="2" customWidth="1"/>
    <col min="3080" max="3080" width="10" style="2" customWidth="1"/>
    <col min="3081" max="3328" width="11.5703125" style="2"/>
    <col min="3329" max="3329" width="3.85546875" style="2" bestFit="1" customWidth="1"/>
    <col min="3330" max="3330" width="12.85546875" style="2" customWidth="1"/>
    <col min="3331" max="3331" width="16.5703125" style="2" customWidth="1"/>
    <col min="3332" max="3333" width="8.28515625" style="2" customWidth="1"/>
    <col min="3334" max="3334" width="7.5703125" style="2" customWidth="1"/>
    <col min="3335" max="3335" width="8.5703125" style="2" customWidth="1"/>
    <col min="3336" max="3336" width="10" style="2" customWidth="1"/>
    <col min="3337" max="3584" width="11.5703125" style="2"/>
    <col min="3585" max="3585" width="3.85546875" style="2" bestFit="1" customWidth="1"/>
    <col min="3586" max="3586" width="12.85546875" style="2" customWidth="1"/>
    <col min="3587" max="3587" width="16.5703125" style="2" customWidth="1"/>
    <col min="3588" max="3589" width="8.28515625" style="2" customWidth="1"/>
    <col min="3590" max="3590" width="7.5703125" style="2" customWidth="1"/>
    <col min="3591" max="3591" width="8.5703125" style="2" customWidth="1"/>
    <col min="3592" max="3592" width="10" style="2" customWidth="1"/>
    <col min="3593" max="3840" width="11.5703125" style="2"/>
    <col min="3841" max="3841" width="3.85546875" style="2" bestFit="1" customWidth="1"/>
    <col min="3842" max="3842" width="12.85546875" style="2" customWidth="1"/>
    <col min="3843" max="3843" width="16.5703125" style="2" customWidth="1"/>
    <col min="3844" max="3845" width="8.28515625" style="2" customWidth="1"/>
    <col min="3846" max="3846" width="7.5703125" style="2" customWidth="1"/>
    <col min="3847" max="3847" width="8.5703125" style="2" customWidth="1"/>
    <col min="3848" max="3848" width="10" style="2" customWidth="1"/>
    <col min="3849" max="4096" width="11.5703125" style="2"/>
    <col min="4097" max="4097" width="3.85546875" style="2" bestFit="1" customWidth="1"/>
    <col min="4098" max="4098" width="12.85546875" style="2" customWidth="1"/>
    <col min="4099" max="4099" width="16.5703125" style="2" customWidth="1"/>
    <col min="4100" max="4101" width="8.28515625" style="2" customWidth="1"/>
    <col min="4102" max="4102" width="7.5703125" style="2" customWidth="1"/>
    <col min="4103" max="4103" width="8.5703125" style="2" customWidth="1"/>
    <col min="4104" max="4104" width="10" style="2" customWidth="1"/>
    <col min="4105" max="4352" width="11.5703125" style="2"/>
    <col min="4353" max="4353" width="3.85546875" style="2" bestFit="1" customWidth="1"/>
    <col min="4354" max="4354" width="12.85546875" style="2" customWidth="1"/>
    <col min="4355" max="4355" width="16.5703125" style="2" customWidth="1"/>
    <col min="4356" max="4357" width="8.28515625" style="2" customWidth="1"/>
    <col min="4358" max="4358" width="7.5703125" style="2" customWidth="1"/>
    <col min="4359" max="4359" width="8.5703125" style="2" customWidth="1"/>
    <col min="4360" max="4360" width="10" style="2" customWidth="1"/>
    <col min="4361" max="4608" width="11.5703125" style="2"/>
    <col min="4609" max="4609" width="3.85546875" style="2" bestFit="1" customWidth="1"/>
    <col min="4610" max="4610" width="12.85546875" style="2" customWidth="1"/>
    <col min="4611" max="4611" width="16.5703125" style="2" customWidth="1"/>
    <col min="4612" max="4613" width="8.28515625" style="2" customWidth="1"/>
    <col min="4614" max="4614" width="7.5703125" style="2" customWidth="1"/>
    <col min="4615" max="4615" width="8.5703125" style="2" customWidth="1"/>
    <col min="4616" max="4616" width="10" style="2" customWidth="1"/>
    <col min="4617" max="4864" width="11.5703125" style="2"/>
    <col min="4865" max="4865" width="3.85546875" style="2" bestFit="1" customWidth="1"/>
    <col min="4866" max="4866" width="12.85546875" style="2" customWidth="1"/>
    <col min="4867" max="4867" width="16.5703125" style="2" customWidth="1"/>
    <col min="4868" max="4869" width="8.28515625" style="2" customWidth="1"/>
    <col min="4870" max="4870" width="7.5703125" style="2" customWidth="1"/>
    <col min="4871" max="4871" width="8.5703125" style="2" customWidth="1"/>
    <col min="4872" max="4872" width="10" style="2" customWidth="1"/>
    <col min="4873" max="5120" width="11.5703125" style="2"/>
    <col min="5121" max="5121" width="3.85546875" style="2" bestFit="1" customWidth="1"/>
    <col min="5122" max="5122" width="12.85546875" style="2" customWidth="1"/>
    <col min="5123" max="5123" width="16.5703125" style="2" customWidth="1"/>
    <col min="5124" max="5125" width="8.28515625" style="2" customWidth="1"/>
    <col min="5126" max="5126" width="7.5703125" style="2" customWidth="1"/>
    <col min="5127" max="5127" width="8.5703125" style="2" customWidth="1"/>
    <col min="5128" max="5128" width="10" style="2" customWidth="1"/>
    <col min="5129" max="5376" width="11.5703125" style="2"/>
    <col min="5377" max="5377" width="3.85546875" style="2" bestFit="1" customWidth="1"/>
    <col min="5378" max="5378" width="12.85546875" style="2" customWidth="1"/>
    <col min="5379" max="5379" width="16.5703125" style="2" customWidth="1"/>
    <col min="5380" max="5381" width="8.28515625" style="2" customWidth="1"/>
    <col min="5382" max="5382" width="7.5703125" style="2" customWidth="1"/>
    <col min="5383" max="5383" width="8.5703125" style="2" customWidth="1"/>
    <col min="5384" max="5384" width="10" style="2" customWidth="1"/>
    <col min="5385" max="5632" width="11.5703125" style="2"/>
    <col min="5633" max="5633" width="3.85546875" style="2" bestFit="1" customWidth="1"/>
    <col min="5634" max="5634" width="12.85546875" style="2" customWidth="1"/>
    <col min="5635" max="5635" width="16.5703125" style="2" customWidth="1"/>
    <col min="5636" max="5637" width="8.28515625" style="2" customWidth="1"/>
    <col min="5638" max="5638" width="7.5703125" style="2" customWidth="1"/>
    <col min="5639" max="5639" width="8.5703125" style="2" customWidth="1"/>
    <col min="5640" max="5640" width="10" style="2" customWidth="1"/>
    <col min="5641" max="5888" width="11.5703125" style="2"/>
    <col min="5889" max="5889" width="3.85546875" style="2" bestFit="1" customWidth="1"/>
    <col min="5890" max="5890" width="12.85546875" style="2" customWidth="1"/>
    <col min="5891" max="5891" width="16.5703125" style="2" customWidth="1"/>
    <col min="5892" max="5893" width="8.28515625" style="2" customWidth="1"/>
    <col min="5894" max="5894" width="7.5703125" style="2" customWidth="1"/>
    <col min="5895" max="5895" width="8.5703125" style="2" customWidth="1"/>
    <col min="5896" max="5896" width="10" style="2" customWidth="1"/>
    <col min="5897" max="6144" width="11.5703125" style="2"/>
    <col min="6145" max="6145" width="3.85546875" style="2" bestFit="1" customWidth="1"/>
    <col min="6146" max="6146" width="12.85546875" style="2" customWidth="1"/>
    <col min="6147" max="6147" width="16.5703125" style="2" customWidth="1"/>
    <col min="6148" max="6149" width="8.28515625" style="2" customWidth="1"/>
    <col min="6150" max="6150" width="7.5703125" style="2" customWidth="1"/>
    <col min="6151" max="6151" width="8.5703125" style="2" customWidth="1"/>
    <col min="6152" max="6152" width="10" style="2" customWidth="1"/>
    <col min="6153" max="6400" width="11.5703125" style="2"/>
    <col min="6401" max="6401" width="3.85546875" style="2" bestFit="1" customWidth="1"/>
    <col min="6402" max="6402" width="12.85546875" style="2" customWidth="1"/>
    <col min="6403" max="6403" width="16.5703125" style="2" customWidth="1"/>
    <col min="6404" max="6405" width="8.28515625" style="2" customWidth="1"/>
    <col min="6406" max="6406" width="7.5703125" style="2" customWidth="1"/>
    <col min="6407" max="6407" width="8.5703125" style="2" customWidth="1"/>
    <col min="6408" max="6408" width="10" style="2" customWidth="1"/>
    <col min="6409" max="6656" width="11.5703125" style="2"/>
    <col min="6657" max="6657" width="3.85546875" style="2" bestFit="1" customWidth="1"/>
    <col min="6658" max="6658" width="12.85546875" style="2" customWidth="1"/>
    <col min="6659" max="6659" width="16.5703125" style="2" customWidth="1"/>
    <col min="6660" max="6661" width="8.28515625" style="2" customWidth="1"/>
    <col min="6662" max="6662" width="7.5703125" style="2" customWidth="1"/>
    <col min="6663" max="6663" width="8.5703125" style="2" customWidth="1"/>
    <col min="6664" max="6664" width="10" style="2" customWidth="1"/>
    <col min="6665" max="6912" width="11.5703125" style="2"/>
    <col min="6913" max="6913" width="3.85546875" style="2" bestFit="1" customWidth="1"/>
    <col min="6914" max="6914" width="12.85546875" style="2" customWidth="1"/>
    <col min="6915" max="6915" width="16.5703125" style="2" customWidth="1"/>
    <col min="6916" max="6917" width="8.28515625" style="2" customWidth="1"/>
    <col min="6918" max="6918" width="7.5703125" style="2" customWidth="1"/>
    <col min="6919" max="6919" width="8.5703125" style="2" customWidth="1"/>
    <col min="6920" max="6920" width="10" style="2" customWidth="1"/>
    <col min="6921" max="7168" width="11.5703125" style="2"/>
    <col min="7169" max="7169" width="3.85546875" style="2" bestFit="1" customWidth="1"/>
    <col min="7170" max="7170" width="12.85546875" style="2" customWidth="1"/>
    <col min="7171" max="7171" width="16.5703125" style="2" customWidth="1"/>
    <col min="7172" max="7173" width="8.28515625" style="2" customWidth="1"/>
    <col min="7174" max="7174" width="7.5703125" style="2" customWidth="1"/>
    <col min="7175" max="7175" width="8.5703125" style="2" customWidth="1"/>
    <col min="7176" max="7176" width="10" style="2" customWidth="1"/>
    <col min="7177" max="7424" width="11.5703125" style="2"/>
    <col min="7425" max="7425" width="3.85546875" style="2" bestFit="1" customWidth="1"/>
    <col min="7426" max="7426" width="12.85546875" style="2" customWidth="1"/>
    <col min="7427" max="7427" width="16.5703125" style="2" customWidth="1"/>
    <col min="7428" max="7429" width="8.28515625" style="2" customWidth="1"/>
    <col min="7430" max="7430" width="7.5703125" style="2" customWidth="1"/>
    <col min="7431" max="7431" width="8.5703125" style="2" customWidth="1"/>
    <col min="7432" max="7432" width="10" style="2" customWidth="1"/>
    <col min="7433" max="7680" width="11.5703125" style="2"/>
    <col min="7681" max="7681" width="3.85546875" style="2" bestFit="1" customWidth="1"/>
    <col min="7682" max="7682" width="12.85546875" style="2" customWidth="1"/>
    <col min="7683" max="7683" width="16.5703125" style="2" customWidth="1"/>
    <col min="7684" max="7685" width="8.28515625" style="2" customWidth="1"/>
    <col min="7686" max="7686" width="7.5703125" style="2" customWidth="1"/>
    <col min="7687" max="7687" width="8.5703125" style="2" customWidth="1"/>
    <col min="7688" max="7688" width="10" style="2" customWidth="1"/>
    <col min="7689" max="7936" width="11.5703125" style="2"/>
    <col min="7937" max="7937" width="3.85546875" style="2" bestFit="1" customWidth="1"/>
    <col min="7938" max="7938" width="12.85546875" style="2" customWidth="1"/>
    <col min="7939" max="7939" width="16.5703125" style="2" customWidth="1"/>
    <col min="7940" max="7941" width="8.28515625" style="2" customWidth="1"/>
    <col min="7942" max="7942" width="7.5703125" style="2" customWidth="1"/>
    <col min="7943" max="7943" width="8.5703125" style="2" customWidth="1"/>
    <col min="7944" max="7944" width="10" style="2" customWidth="1"/>
    <col min="7945" max="8192" width="11.5703125" style="2"/>
    <col min="8193" max="8193" width="3.85546875" style="2" bestFit="1" customWidth="1"/>
    <col min="8194" max="8194" width="12.85546875" style="2" customWidth="1"/>
    <col min="8195" max="8195" width="16.5703125" style="2" customWidth="1"/>
    <col min="8196" max="8197" width="8.28515625" style="2" customWidth="1"/>
    <col min="8198" max="8198" width="7.5703125" style="2" customWidth="1"/>
    <col min="8199" max="8199" width="8.5703125" style="2" customWidth="1"/>
    <col min="8200" max="8200" width="10" style="2" customWidth="1"/>
    <col min="8201" max="8448" width="11.5703125" style="2"/>
    <col min="8449" max="8449" width="3.85546875" style="2" bestFit="1" customWidth="1"/>
    <col min="8450" max="8450" width="12.85546875" style="2" customWidth="1"/>
    <col min="8451" max="8451" width="16.5703125" style="2" customWidth="1"/>
    <col min="8452" max="8453" width="8.28515625" style="2" customWidth="1"/>
    <col min="8454" max="8454" width="7.5703125" style="2" customWidth="1"/>
    <col min="8455" max="8455" width="8.5703125" style="2" customWidth="1"/>
    <col min="8456" max="8456" width="10" style="2" customWidth="1"/>
    <col min="8457" max="8704" width="11.5703125" style="2"/>
    <col min="8705" max="8705" width="3.85546875" style="2" bestFit="1" customWidth="1"/>
    <col min="8706" max="8706" width="12.85546875" style="2" customWidth="1"/>
    <col min="8707" max="8707" width="16.5703125" style="2" customWidth="1"/>
    <col min="8708" max="8709" width="8.28515625" style="2" customWidth="1"/>
    <col min="8710" max="8710" width="7.5703125" style="2" customWidth="1"/>
    <col min="8711" max="8711" width="8.5703125" style="2" customWidth="1"/>
    <col min="8712" max="8712" width="10" style="2" customWidth="1"/>
    <col min="8713" max="8960" width="11.5703125" style="2"/>
    <col min="8961" max="8961" width="3.85546875" style="2" bestFit="1" customWidth="1"/>
    <col min="8962" max="8962" width="12.85546875" style="2" customWidth="1"/>
    <col min="8963" max="8963" width="16.5703125" style="2" customWidth="1"/>
    <col min="8964" max="8965" width="8.28515625" style="2" customWidth="1"/>
    <col min="8966" max="8966" width="7.5703125" style="2" customWidth="1"/>
    <col min="8967" max="8967" width="8.5703125" style="2" customWidth="1"/>
    <col min="8968" max="8968" width="10" style="2" customWidth="1"/>
    <col min="8969" max="9216" width="11.5703125" style="2"/>
    <col min="9217" max="9217" width="3.85546875" style="2" bestFit="1" customWidth="1"/>
    <col min="9218" max="9218" width="12.85546875" style="2" customWidth="1"/>
    <col min="9219" max="9219" width="16.5703125" style="2" customWidth="1"/>
    <col min="9220" max="9221" width="8.28515625" style="2" customWidth="1"/>
    <col min="9222" max="9222" width="7.5703125" style="2" customWidth="1"/>
    <col min="9223" max="9223" width="8.5703125" style="2" customWidth="1"/>
    <col min="9224" max="9224" width="10" style="2" customWidth="1"/>
    <col min="9225" max="9472" width="11.5703125" style="2"/>
    <col min="9473" max="9473" width="3.85546875" style="2" bestFit="1" customWidth="1"/>
    <col min="9474" max="9474" width="12.85546875" style="2" customWidth="1"/>
    <col min="9475" max="9475" width="16.5703125" style="2" customWidth="1"/>
    <col min="9476" max="9477" width="8.28515625" style="2" customWidth="1"/>
    <col min="9478" max="9478" width="7.5703125" style="2" customWidth="1"/>
    <col min="9479" max="9479" width="8.5703125" style="2" customWidth="1"/>
    <col min="9480" max="9480" width="10" style="2" customWidth="1"/>
    <col min="9481" max="9728" width="11.5703125" style="2"/>
    <col min="9729" max="9729" width="3.85546875" style="2" bestFit="1" customWidth="1"/>
    <col min="9730" max="9730" width="12.85546875" style="2" customWidth="1"/>
    <col min="9731" max="9731" width="16.5703125" style="2" customWidth="1"/>
    <col min="9732" max="9733" width="8.28515625" style="2" customWidth="1"/>
    <col min="9734" max="9734" width="7.5703125" style="2" customWidth="1"/>
    <col min="9735" max="9735" width="8.5703125" style="2" customWidth="1"/>
    <col min="9736" max="9736" width="10" style="2" customWidth="1"/>
    <col min="9737" max="9984" width="11.5703125" style="2"/>
    <col min="9985" max="9985" width="3.85546875" style="2" bestFit="1" customWidth="1"/>
    <col min="9986" max="9986" width="12.85546875" style="2" customWidth="1"/>
    <col min="9987" max="9987" width="16.5703125" style="2" customWidth="1"/>
    <col min="9988" max="9989" width="8.28515625" style="2" customWidth="1"/>
    <col min="9990" max="9990" width="7.5703125" style="2" customWidth="1"/>
    <col min="9991" max="9991" width="8.5703125" style="2" customWidth="1"/>
    <col min="9992" max="9992" width="10" style="2" customWidth="1"/>
    <col min="9993" max="10240" width="11.5703125" style="2"/>
    <col min="10241" max="10241" width="3.85546875" style="2" bestFit="1" customWidth="1"/>
    <col min="10242" max="10242" width="12.85546875" style="2" customWidth="1"/>
    <col min="10243" max="10243" width="16.5703125" style="2" customWidth="1"/>
    <col min="10244" max="10245" width="8.28515625" style="2" customWidth="1"/>
    <col min="10246" max="10246" width="7.5703125" style="2" customWidth="1"/>
    <col min="10247" max="10247" width="8.5703125" style="2" customWidth="1"/>
    <col min="10248" max="10248" width="10" style="2" customWidth="1"/>
    <col min="10249" max="10496" width="11.5703125" style="2"/>
    <col min="10497" max="10497" width="3.85546875" style="2" bestFit="1" customWidth="1"/>
    <col min="10498" max="10498" width="12.85546875" style="2" customWidth="1"/>
    <col min="10499" max="10499" width="16.5703125" style="2" customWidth="1"/>
    <col min="10500" max="10501" width="8.28515625" style="2" customWidth="1"/>
    <col min="10502" max="10502" width="7.5703125" style="2" customWidth="1"/>
    <col min="10503" max="10503" width="8.5703125" style="2" customWidth="1"/>
    <col min="10504" max="10504" width="10" style="2" customWidth="1"/>
    <col min="10505" max="10752" width="11.5703125" style="2"/>
    <col min="10753" max="10753" width="3.85546875" style="2" bestFit="1" customWidth="1"/>
    <col min="10754" max="10754" width="12.85546875" style="2" customWidth="1"/>
    <col min="10755" max="10755" width="16.5703125" style="2" customWidth="1"/>
    <col min="10756" max="10757" width="8.28515625" style="2" customWidth="1"/>
    <col min="10758" max="10758" width="7.5703125" style="2" customWidth="1"/>
    <col min="10759" max="10759" width="8.5703125" style="2" customWidth="1"/>
    <col min="10760" max="10760" width="10" style="2" customWidth="1"/>
    <col min="10761" max="11008" width="11.5703125" style="2"/>
    <col min="11009" max="11009" width="3.85546875" style="2" bestFit="1" customWidth="1"/>
    <col min="11010" max="11010" width="12.85546875" style="2" customWidth="1"/>
    <col min="11011" max="11011" width="16.5703125" style="2" customWidth="1"/>
    <col min="11012" max="11013" width="8.28515625" style="2" customWidth="1"/>
    <col min="11014" max="11014" width="7.5703125" style="2" customWidth="1"/>
    <col min="11015" max="11015" width="8.5703125" style="2" customWidth="1"/>
    <col min="11016" max="11016" width="10" style="2" customWidth="1"/>
    <col min="11017" max="11264" width="11.5703125" style="2"/>
    <col min="11265" max="11265" width="3.85546875" style="2" bestFit="1" customWidth="1"/>
    <col min="11266" max="11266" width="12.85546875" style="2" customWidth="1"/>
    <col min="11267" max="11267" width="16.5703125" style="2" customWidth="1"/>
    <col min="11268" max="11269" width="8.28515625" style="2" customWidth="1"/>
    <col min="11270" max="11270" width="7.5703125" style="2" customWidth="1"/>
    <col min="11271" max="11271" width="8.5703125" style="2" customWidth="1"/>
    <col min="11272" max="11272" width="10" style="2" customWidth="1"/>
    <col min="11273" max="11520" width="11.5703125" style="2"/>
    <col min="11521" max="11521" width="3.85546875" style="2" bestFit="1" customWidth="1"/>
    <col min="11522" max="11522" width="12.85546875" style="2" customWidth="1"/>
    <col min="11523" max="11523" width="16.5703125" style="2" customWidth="1"/>
    <col min="11524" max="11525" width="8.28515625" style="2" customWidth="1"/>
    <col min="11526" max="11526" width="7.5703125" style="2" customWidth="1"/>
    <col min="11527" max="11527" width="8.5703125" style="2" customWidth="1"/>
    <col min="11528" max="11528" width="10" style="2" customWidth="1"/>
    <col min="11529" max="11776" width="11.5703125" style="2"/>
    <col min="11777" max="11777" width="3.85546875" style="2" bestFit="1" customWidth="1"/>
    <col min="11778" max="11778" width="12.85546875" style="2" customWidth="1"/>
    <col min="11779" max="11779" width="16.5703125" style="2" customWidth="1"/>
    <col min="11780" max="11781" width="8.28515625" style="2" customWidth="1"/>
    <col min="11782" max="11782" width="7.5703125" style="2" customWidth="1"/>
    <col min="11783" max="11783" width="8.5703125" style="2" customWidth="1"/>
    <col min="11784" max="11784" width="10" style="2" customWidth="1"/>
    <col min="11785" max="12032" width="11.5703125" style="2"/>
    <col min="12033" max="12033" width="3.85546875" style="2" bestFit="1" customWidth="1"/>
    <col min="12034" max="12034" width="12.85546875" style="2" customWidth="1"/>
    <col min="12035" max="12035" width="16.5703125" style="2" customWidth="1"/>
    <col min="12036" max="12037" width="8.28515625" style="2" customWidth="1"/>
    <col min="12038" max="12038" width="7.5703125" style="2" customWidth="1"/>
    <col min="12039" max="12039" width="8.5703125" style="2" customWidth="1"/>
    <col min="12040" max="12040" width="10" style="2" customWidth="1"/>
    <col min="12041" max="12288" width="11.5703125" style="2"/>
    <col min="12289" max="12289" width="3.85546875" style="2" bestFit="1" customWidth="1"/>
    <col min="12290" max="12290" width="12.85546875" style="2" customWidth="1"/>
    <col min="12291" max="12291" width="16.5703125" style="2" customWidth="1"/>
    <col min="12292" max="12293" width="8.28515625" style="2" customWidth="1"/>
    <col min="12294" max="12294" width="7.5703125" style="2" customWidth="1"/>
    <col min="12295" max="12295" width="8.5703125" style="2" customWidth="1"/>
    <col min="12296" max="12296" width="10" style="2" customWidth="1"/>
    <col min="12297" max="12544" width="11.5703125" style="2"/>
    <col min="12545" max="12545" width="3.85546875" style="2" bestFit="1" customWidth="1"/>
    <col min="12546" max="12546" width="12.85546875" style="2" customWidth="1"/>
    <col min="12547" max="12547" width="16.5703125" style="2" customWidth="1"/>
    <col min="12548" max="12549" width="8.28515625" style="2" customWidth="1"/>
    <col min="12550" max="12550" width="7.5703125" style="2" customWidth="1"/>
    <col min="12551" max="12551" width="8.5703125" style="2" customWidth="1"/>
    <col min="12552" max="12552" width="10" style="2" customWidth="1"/>
    <col min="12553" max="12800" width="11.5703125" style="2"/>
    <col min="12801" max="12801" width="3.85546875" style="2" bestFit="1" customWidth="1"/>
    <col min="12802" max="12802" width="12.85546875" style="2" customWidth="1"/>
    <col min="12803" max="12803" width="16.5703125" style="2" customWidth="1"/>
    <col min="12804" max="12805" width="8.28515625" style="2" customWidth="1"/>
    <col min="12806" max="12806" width="7.5703125" style="2" customWidth="1"/>
    <col min="12807" max="12807" width="8.5703125" style="2" customWidth="1"/>
    <col min="12808" max="12808" width="10" style="2" customWidth="1"/>
    <col min="12809" max="13056" width="11.5703125" style="2"/>
    <col min="13057" max="13057" width="3.85546875" style="2" bestFit="1" customWidth="1"/>
    <col min="13058" max="13058" width="12.85546875" style="2" customWidth="1"/>
    <col min="13059" max="13059" width="16.5703125" style="2" customWidth="1"/>
    <col min="13060" max="13061" width="8.28515625" style="2" customWidth="1"/>
    <col min="13062" max="13062" width="7.5703125" style="2" customWidth="1"/>
    <col min="13063" max="13063" width="8.5703125" style="2" customWidth="1"/>
    <col min="13064" max="13064" width="10" style="2" customWidth="1"/>
    <col min="13065" max="13312" width="11.5703125" style="2"/>
    <col min="13313" max="13313" width="3.85546875" style="2" bestFit="1" customWidth="1"/>
    <col min="13314" max="13314" width="12.85546875" style="2" customWidth="1"/>
    <col min="13315" max="13315" width="16.5703125" style="2" customWidth="1"/>
    <col min="13316" max="13317" width="8.28515625" style="2" customWidth="1"/>
    <col min="13318" max="13318" width="7.5703125" style="2" customWidth="1"/>
    <col min="13319" max="13319" width="8.5703125" style="2" customWidth="1"/>
    <col min="13320" max="13320" width="10" style="2" customWidth="1"/>
    <col min="13321" max="13568" width="11.5703125" style="2"/>
    <col min="13569" max="13569" width="3.85546875" style="2" bestFit="1" customWidth="1"/>
    <col min="13570" max="13570" width="12.85546875" style="2" customWidth="1"/>
    <col min="13571" max="13571" width="16.5703125" style="2" customWidth="1"/>
    <col min="13572" max="13573" width="8.28515625" style="2" customWidth="1"/>
    <col min="13574" max="13574" width="7.5703125" style="2" customWidth="1"/>
    <col min="13575" max="13575" width="8.5703125" style="2" customWidth="1"/>
    <col min="13576" max="13576" width="10" style="2" customWidth="1"/>
    <col min="13577" max="13824" width="11.5703125" style="2"/>
    <col min="13825" max="13825" width="3.85546875" style="2" bestFit="1" customWidth="1"/>
    <col min="13826" max="13826" width="12.85546875" style="2" customWidth="1"/>
    <col min="13827" max="13827" width="16.5703125" style="2" customWidth="1"/>
    <col min="13828" max="13829" width="8.28515625" style="2" customWidth="1"/>
    <col min="13830" max="13830" width="7.5703125" style="2" customWidth="1"/>
    <col min="13831" max="13831" width="8.5703125" style="2" customWidth="1"/>
    <col min="13832" max="13832" width="10" style="2" customWidth="1"/>
    <col min="13833" max="14080" width="11.5703125" style="2"/>
    <col min="14081" max="14081" width="3.85546875" style="2" bestFit="1" customWidth="1"/>
    <col min="14082" max="14082" width="12.85546875" style="2" customWidth="1"/>
    <col min="14083" max="14083" width="16.5703125" style="2" customWidth="1"/>
    <col min="14084" max="14085" width="8.28515625" style="2" customWidth="1"/>
    <col min="14086" max="14086" width="7.5703125" style="2" customWidth="1"/>
    <col min="14087" max="14087" width="8.5703125" style="2" customWidth="1"/>
    <col min="14088" max="14088" width="10" style="2" customWidth="1"/>
    <col min="14089" max="14336" width="11.5703125" style="2"/>
    <col min="14337" max="14337" width="3.85546875" style="2" bestFit="1" customWidth="1"/>
    <col min="14338" max="14338" width="12.85546875" style="2" customWidth="1"/>
    <col min="14339" max="14339" width="16.5703125" style="2" customWidth="1"/>
    <col min="14340" max="14341" width="8.28515625" style="2" customWidth="1"/>
    <col min="14342" max="14342" width="7.5703125" style="2" customWidth="1"/>
    <col min="14343" max="14343" width="8.5703125" style="2" customWidth="1"/>
    <col min="14344" max="14344" width="10" style="2" customWidth="1"/>
    <col min="14345" max="14592" width="11.5703125" style="2"/>
    <col min="14593" max="14593" width="3.85546875" style="2" bestFit="1" customWidth="1"/>
    <col min="14594" max="14594" width="12.85546875" style="2" customWidth="1"/>
    <col min="14595" max="14595" width="16.5703125" style="2" customWidth="1"/>
    <col min="14596" max="14597" width="8.28515625" style="2" customWidth="1"/>
    <col min="14598" max="14598" width="7.5703125" style="2" customWidth="1"/>
    <col min="14599" max="14599" width="8.5703125" style="2" customWidth="1"/>
    <col min="14600" max="14600" width="10" style="2" customWidth="1"/>
    <col min="14601" max="14848" width="11.5703125" style="2"/>
    <col min="14849" max="14849" width="3.85546875" style="2" bestFit="1" customWidth="1"/>
    <col min="14850" max="14850" width="12.85546875" style="2" customWidth="1"/>
    <col min="14851" max="14851" width="16.5703125" style="2" customWidth="1"/>
    <col min="14852" max="14853" width="8.28515625" style="2" customWidth="1"/>
    <col min="14854" max="14854" width="7.5703125" style="2" customWidth="1"/>
    <col min="14855" max="14855" width="8.5703125" style="2" customWidth="1"/>
    <col min="14856" max="14856" width="10" style="2" customWidth="1"/>
    <col min="14857" max="15104" width="11.5703125" style="2"/>
    <col min="15105" max="15105" width="3.85546875" style="2" bestFit="1" customWidth="1"/>
    <col min="15106" max="15106" width="12.85546875" style="2" customWidth="1"/>
    <col min="15107" max="15107" width="16.5703125" style="2" customWidth="1"/>
    <col min="15108" max="15109" width="8.28515625" style="2" customWidth="1"/>
    <col min="15110" max="15110" width="7.5703125" style="2" customWidth="1"/>
    <col min="15111" max="15111" width="8.5703125" style="2" customWidth="1"/>
    <col min="15112" max="15112" width="10" style="2" customWidth="1"/>
    <col min="15113" max="15360" width="11.5703125" style="2"/>
    <col min="15361" max="15361" width="3.85546875" style="2" bestFit="1" customWidth="1"/>
    <col min="15362" max="15362" width="12.85546875" style="2" customWidth="1"/>
    <col min="15363" max="15363" width="16.5703125" style="2" customWidth="1"/>
    <col min="15364" max="15365" width="8.28515625" style="2" customWidth="1"/>
    <col min="15366" max="15366" width="7.5703125" style="2" customWidth="1"/>
    <col min="15367" max="15367" width="8.5703125" style="2" customWidth="1"/>
    <col min="15368" max="15368" width="10" style="2" customWidth="1"/>
    <col min="15369" max="15616" width="11.5703125" style="2"/>
    <col min="15617" max="15617" width="3.85546875" style="2" bestFit="1" customWidth="1"/>
    <col min="15618" max="15618" width="12.85546875" style="2" customWidth="1"/>
    <col min="15619" max="15619" width="16.5703125" style="2" customWidth="1"/>
    <col min="15620" max="15621" width="8.28515625" style="2" customWidth="1"/>
    <col min="15622" max="15622" width="7.5703125" style="2" customWidth="1"/>
    <col min="15623" max="15623" width="8.5703125" style="2" customWidth="1"/>
    <col min="15624" max="15624" width="10" style="2" customWidth="1"/>
    <col min="15625" max="15872" width="11.5703125" style="2"/>
    <col min="15873" max="15873" width="3.85546875" style="2" bestFit="1" customWidth="1"/>
    <col min="15874" max="15874" width="12.85546875" style="2" customWidth="1"/>
    <col min="15875" max="15875" width="16.5703125" style="2" customWidth="1"/>
    <col min="15876" max="15877" width="8.28515625" style="2" customWidth="1"/>
    <col min="15878" max="15878" width="7.5703125" style="2" customWidth="1"/>
    <col min="15879" max="15879" width="8.5703125" style="2" customWidth="1"/>
    <col min="15880" max="15880" width="10" style="2" customWidth="1"/>
    <col min="15881" max="16128" width="11.5703125" style="2"/>
    <col min="16129" max="16129" width="3.85546875" style="2" bestFit="1" customWidth="1"/>
    <col min="16130" max="16130" width="12.85546875" style="2" customWidth="1"/>
    <col min="16131" max="16131" width="16.5703125" style="2" customWidth="1"/>
    <col min="16132" max="16133" width="8.28515625" style="2" customWidth="1"/>
    <col min="16134" max="16134" width="7.5703125" style="2" customWidth="1"/>
    <col min="16135" max="16135" width="8.5703125" style="2" customWidth="1"/>
    <col min="16136" max="16136" width="10" style="2" customWidth="1"/>
    <col min="16137" max="16384" width="11.5703125" style="2"/>
  </cols>
  <sheetData>
    <row r="1" spans="1:8" ht="21.95" customHeight="1">
      <c r="A1" s="45"/>
      <c r="B1" s="9"/>
      <c r="C1" s="9"/>
      <c r="D1" s="46"/>
      <c r="E1" s="47"/>
      <c r="F1" s="48"/>
      <c r="G1" s="47"/>
      <c r="H1" s="47"/>
    </row>
    <row r="2" spans="1:8" s="61" customFormat="1" ht="21.95" customHeight="1">
      <c r="A2" s="45" t="s">
        <v>0</v>
      </c>
      <c r="B2" s="9" t="s">
        <v>1</v>
      </c>
      <c r="C2" s="9" t="s">
        <v>2</v>
      </c>
      <c r="D2" s="46" t="s">
        <v>3</v>
      </c>
      <c r="E2" s="47" t="s">
        <v>4</v>
      </c>
      <c r="F2" s="48" t="s">
        <v>5</v>
      </c>
      <c r="G2" s="47" t="s">
        <v>6</v>
      </c>
      <c r="H2" s="47" t="s">
        <v>7</v>
      </c>
    </row>
    <row r="3" spans="1:8" ht="21.95" customHeight="1">
      <c r="A3" s="33">
        <v>1</v>
      </c>
      <c r="B3" s="55" t="s">
        <v>54</v>
      </c>
      <c r="C3" s="55" t="s">
        <v>55</v>
      </c>
      <c r="D3" s="34">
        <v>15</v>
      </c>
      <c r="E3" s="35">
        <f t="shared" ref="E3:E35" si="0">1*D3</f>
        <v>15</v>
      </c>
      <c r="F3" s="37"/>
      <c r="G3" s="37" t="str">
        <f t="shared" ref="G3:G10" si="1">IF(F3="","",1*F3)</f>
        <v/>
      </c>
      <c r="H3" s="35">
        <f>IF(G3="",E3,IF(G3&gt;E3,G3,E3))</f>
        <v>15</v>
      </c>
    </row>
    <row r="4" spans="1:8" ht="21.95" customHeight="1">
      <c r="A4" s="33">
        <f>A3+1</f>
        <v>2</v>
      </c>
      <c r="B4" s="55" t="s">
        <v>56</v>
      </c>
      <c r="C4" s="55" t="s">
        <v>57</v>
      </c>
      <c r="D4" s="34">
        <v>13</v>
      </c>
      <c r="E4" s="35">
        <f t="shared" si="0"/>
        <v>13</v>
      </c>
      <c r="F4" s="37"/>
      <c r="G4" s="37" t="str">
        <f t="shared" si="1"/>
        <v/>
      </c>
      <c r="H4" s="35">
        <f>IF(G4="",E4,IF(G4&gt;E4,G4,E4))</f>
        <v>13</v>
      </c>
    </row>
    <row r="5" spans="1:8" ht="21.95" customHeight="1">
      <c r="A5" s="33">
        <f t="shared" ref="A5:A35" si="2">A4+1</f>
        <v>3</v>
      </c>
      <c r="B5" s="55" t="s">
        <v>58</v>
      </c>
      <c r="C5" s="55" t="s">
        <v>59</v>
      </c>
      <c r="D5" s="34">
        <v>13</v>
      </c>
      <c r="E5" s="35">
        <f t="shared" si="0"/>
        <v>13</v>
      </c>
      <c r="F5" s="37"/>
      <c r="G5" s="37" t="str">
        <f t="shared" si="1"/>
        <v/>
      </c>
      <c r="H5" s="35">
        <f t="shared" ref="H5:H35" si="3">IF(G5="",E5,IF(G5&gt;E5,G5,E5))</f>
        <v>13</v>
      </c>
    </row>
    <row r="6" spans="1:8" ht="21.95" customHeight="1">
      <c r="A6" s="33">
        <f t="shared" si="2"/>
        <v>4</v>
      </c>
      <c r="B6" s="55" t="s">
        <v>60</v>
      </c>
      <c r="C6" s="55" t="s">
        <v>61</v>
      </c>
      <c r="D6" s="34">
        <v>16</v>
      </c>
      <c r="E6" s="35">
        <f t="shared" si="0"/>
        <v>16</v>
      </c>
      <c r="F6" s="37"/>
      <c r="G6" s="37" t="str">
        <f t="shared" si="1"/>
        <v/>
      </c>
      <c r="H6" s="35">
        <f t="shared" si="3"/>
        <v>16</v>
      </c>
    </row>
    <row r="7" spans="1:8" ht="21.95" customHeight="1">
      <c r="A7" s="33">
        <f t="shared" si="2"/>
        <v>5</v>
      </c>
      <c r="B7" s="55" t="s">
        <v>62</v>
      </c>
      <c r="C7" s="55" t="s">
        <v>63</v>
      </c>
      <c r="D7" s="34">
        <v>14.5</v>
      </c>
      <c r="E7" s="35">
        <f t="shared" si="0"/>
        <v>14.5</v>
      </c>
      <c r="F7" s="37"/>
      <c r="G7" s="37" t="str">
        <f t="shared" si="1"/>
        <v/>
      </c>
      <c r="H7" s="35">
        <f t="shared" si="3"/>
        <v>14.5</v>
      </c>
    </row>
    <row r="8" spans="1:8" ht="21.95" customHeight="1">
      <c r="A8" s="33">
        <f t="shared" si="2"/>
        <v>6</v>
      </c>
      <c r="B8" s="55" t="s">
        <v>64</v>
      </c>
      <c r="C8" s="55" t="s">
        <v>65</v>
      </c>
      <c r="D8" s="34">
        <v>5</v>
      </c>
      <c r="E8" s="35">
        <f t="shared" si="0"/>
        <v>5</v>
      </c>
      <c r="F8" s="37"/>
      <c r="G8" s="37" t="str">
        <f t="shared" si="1"/>
        <v/>
      </c>
      <c r="H8" s="35">
        <f t="shared" si="3"/>
        <v>5</v>
      </c>
    </row>
    <row r="9" spans="1:8" ht="21.95" customHeight="1">
      <c r="A9" s="33">
        <f t="shared" si="2"/>
        <v>7</v>
      </c>
      <c r="B9" s="55" t="s">
        <v>66</v>
      </c>
      <c r="C9" s="55" t="s">
        <v>67</v>
      </c>
      <c r="D9" s="34">
        <v>11.5</v>
      </c>
      <c r="E9" s="35">
        <f t="shared" si="0"/>
        <v>11.5</v>
      </c>
      <c r="F9" s="37"/>
      <c r="G9" s="37" t="str">
        <f t="shared" si="1"/>
        <v/>
      </c>
      <c r="H9" s="35">
        <f t="shared" si="3"/>
        <v>11.5</v>
      </c>
    </row>
    <row r="10" spans="1:8" ht="21.95" customHeight="1">
      <c r="A10" s="33">
        <f t="shared" si="2"/>
        <v>8</v>
      </c>
      <c r="B10" s="55" t="s">
        <v>68</v>
      </c>
      <c r="C10" s="55" t="s">
        <v>69</v>
      </c>
      <c r="D10" s="34">
        <v>14</v>
      </c>
      <c r="E10" s="35">
        <f t="shared" si="0"/>
        <v>14</v>
      </c>
      <c r="F10" s="37"/>
      <c r="G10" s="37" t="str">
        <f t="shared" si="1"/>
        <v/>
      </c>
      <c r="H10" s="35">
        <f t="shared" si="3"/>
        <v>14</v>
      </c>
    </row>
    <row r="11" spans="1:8" ht="21.95" customHeight="1">
      <c r="A11" s="33">
        <f t="shared" si="2"/>
        <v>9</v>
      </c>
      <c r="B11" s="55" t="s">
        <v>70</v>
      </c>
      <c r="C11" s="55" t="s">
        <v>71</v>
      </c>
      <c r="D11" s="34">
        <v>8.5</v>
      </c>
      <c r="E11" s="35">
        <f t="shared" si="0"/>
        <v>8.5</v>
      </c>
      <c r="F11" s="37"/>
      <c r="G11" s="37"/>
      <c r="H11" s="35">
        <f t="shared" si="3"/>
        <v>8.5</v>
      </c>
    </row>
    <row r="12" spans="1:8" ht="21.95" customHeight="1">
      <c r="A12" s="33">
        <f t="shared" si="2"/>
        <v>10</v>
      </c>
      <c r="B12" s="55" t="s">
        <v>72</v>
      </c>
      <c r="C12" s="55" t="s">
        <v>73</v>
      </c>
      <c r="D12" s="34">
        <v>13</v>
      </c>
      <c r="E12" s="35">
        <f t="shared" si="0"/>
        <v>13</v>
      </c>
      <c r="F12" s="37"/>
      <c r="G12" s="37" t="str">
        <f t="shared" ref="G12:G17" si="4">IF(F12="","",1*F12)</f>
        <v/>
      </c>
      <c r="H12" s="35">
        <f t="shared" si="3"/>
        <v>13</v>
      </c>
    </row>
    <row r="13" spans="1:8" ht="21.95" customHeight="1">
      <c r="A13" s="33">
        <f t="shared" si="2"/>
        <v>11</v>
      </c>
      <c r="B13" s="55" t="s">
        <v>74</v>
      </c>
      <c r="C13" s="55" t="s">
        <v>75</v>
      </c>
      <c r="D13" s="34">
        <v>6.5</v>
      </c>
      <c r="E13" s="35">
        <f t="shared" si="0"/>
        <v>6.5</v>
      </c>
      <c r="F13" s="37"/>
      <c r="G13" s="37" t="str">
        <f t="shared" si="4"/>
        <v/>
      </c>
      <c r="H13" s="35">
        <f t="shared" si="3"/>
        <v>6.5</v>
      </c>
    </row>
    <row r="14" spans="1:8" ht="21.95" customHeight="1">
      <c r="A14" s="33">
        <f t="shared" si="2"/>
        <v>12</v>
      </c>
      <c r="B14" s="55" t="s">
        <v>76</v>
      </c>
      <c r="C14" s="55" t="s">
        <v>77</v>
      </c>
      <c r="D14" s="34">
        <v>11</v>
      </c>
      <c r="E14" s="35">
        <f t="shared" si="0"/>
        <v>11</v>
      </c>
      <c r="F14" s="37"/>
      <c r="G14" s="37" t="str">
        <f t="shared" si="4"/>
        <v/>
      </c>
      <c r="H14" s="35">
        <f t="shared" si="3"/>
        <v>11</v>
      </c>
    </row>
    <row r="15" spans="1:8" ht="21.95" customHeight="1">
      <c r="A15" s="33">
        <f t="shared" si="2"/>
        <v>13</v>
      </c>
      <c r="B15" s="55" t="s">
        <v>78</v>
      </c>
      <c r="C15" s="55" t="s">
        <v>79</v>
      </c>
      <c r="D15" s="34">
        <v>16</v>
      </c>
      <c r="E15" s="35">
        <f t="shared" si="0"/>
        <v>16</v>
      </c>
      <c r="F15" s="37"/>
      <c r="G15" s="37" t="str">
        <f t="shared" si="4"/>
        <v/>
      </c>
      <c r="H15" s="35">
        <f t="shared" si="3"/>
        <v>16</v>
      </c>
    </row>
    <row r="16" spans="1:8" ht="21.95" customHeight="1">
      <c r="A16" s="33">
        <f t="shared" si="2"/>
        <v>14</v>
      </c>
      <c r="B16" s="55" t="s">
        <v>80</v>
      </c>
      <c r="C16" s="55" t="s">
        <v>81</v>
      </c>
      <c r="D16" s="34">
        <v>11.5</v>
      </c>
      <c r="E16" s="35">
        <f t="shared" si="0"/>
        <v>11.5</v>
      </c>
      <c r="F16" s="37"/>
      <c r="G16" s="37" t="str">
        <f t="shared" si="4"/>
        <v/>
      </c>
      <c r="H16" s="35">
        <f t="shared" si="3"/>
        <v>11.5</v>
      </c>
    </row>
    <row r="17" spans="1:8" ht="21.95" customHeight="1">
      <c r="A17" s="33">
        <f t="shared" si="2"/>
        <v>15</v>
      </c>
      <c r="B17" s="55" t="s">
        <v>82</v>
      </c>
      <c r="C17" s="55" t="s">
        <v>83</v>
      </c>
      <c r="D17" s="34">
        <v>12</v>
      </c>
      <c r="E17" s="35">
        <f t="shared" si="0"/>
        <v>12</v>
      </c>
      <c r="F17" s="37"/>
      <c r="G17" s="37" t="str">
        <f t="shared" si="4"/>
        <v/>
      </c>
      <c r="H17" s="35">
        <f t="shared" si="3"/>
        <v>12</v>
      </c>
    </row>
    <row r="18" spans="1:8" ht="21.95" customHeight="1">
      <c r="A18" s="33">
        <f t="shared" si="2"/>
        <v>16</v>
      </c>
      <c r="B18" s="55" t="s">
        <v>84</v>
      </c>
      <c r="C18" s="55" t="s">
        <v>85</v>
      </c>
      <c r="D18" s="34">
        <v>9.5</v>
      </c>
      <c r="E18" s="35">
        <f t="shared" si="0"/>
        <v>9.5</v>
      </c>
      <c r="F18" s="37"/>
      <c r="G18" s="37"/>
      <c r="H18" s="35">
        <f t="shared" si="3"/>
        <v>9.5</v>
      </c>
    </row>
    <row r="19" spans="1:8" ht="21.95" customHeight="1">
      <c r="A19" s="33">
        <f t="shared" si="2"/>
        <v>17</v>
      </c>
      <c r="B19" s="55" t="s">
        <v>86</v>
      </c>
      <c r="C19" s="55" t="s">
        <v>87</v>
      </c>
      <c r="D19" s="34">
        <v>11</v>
      </c>
      <c r="E19" s="35">
        <f t="shared" si="0"/>
        <v>11</v>
      </c>
      <c r="F19" s="38"/>
      <c r="G19" s="37"/>
      <c r="H19" s="35">
        <f t="shared" si="3"/>
        <v>11</v>
      </c>
    </row>
    <row r="20" spans="1:8" ht="21.95" customHeight="1">
      <c r="A20" s="33">
        <f t="shared" si="2"/>
        <v>18</v>
      </c>
      <c r="B20" s="55" t="s">
        <v>88</v>
      </c>
      <c r="C20" s="55" t="s">
        <v>89</v>
      </c>
      <c r="D20" s="34">
        <v>6</v>
      </c>
      <c r="E20" s="35">
        <f t="shared" si="0"/>
        <v>6</v>
      </c>
      <c r="F20" s="37"/>
      <c r="G20" s="37"/>
      <c r="H20" s="35">
        <f t="shared" si="3"/>
        <v>6</v>
      </c>
    </row>
    <row r="21" spans="1:8" ht="21.95" customHeight="1">
      <c r="A21" s="33">
        <f t="shared" si="2"/>
        <v>19</v>
      </c>
      <c r="B21" s="55" t="s">
        <v>90</v>
      </c>
      <c r="C21" s="55" t="s">
        <v>91</v>
      </c>
      <c r="D21" s="34">
        <v>5.5</v>
      </c>
      <c r="E21" s="35">
        <f t="shared" si="0"/>
        <v>5.5</v>
      </c>
      <c r="F21" s="37"/>
      <c r="G21" s="37"/>
      <c r="H21" s="35">
        <f t="shared" si="3"/>
        <v>5.5</v>
      </c>
    </row>
    <row r="22" spans="1:8" ht="21.95" customHeight="1">
      <c r="A22" s="33">
        <f t="shared" si="2"/>
        <v>20</v>
      </c>
      <c r="B22" s="55" t="s">
        <v>92</v>
      </c>
      <c r="C22" s="55" t="s">
        <v>8</v>
      </c>
      <c r="D22" s="34">
        <v>12</v>
      </c>
      <c r="E22" s="35">
        <f t="shared" si="0"/>
        <v>12</v>
      </c>
      <c r="F22" s="37"/>
      <c r="G22" s="37"/>
      <c r="H22" s="35">
        <f t="shared" si="3"/>
        <v>12</v>
      </c>
    </row>
    <row r="23" spans="1:8" ht="21.95" customHeight="1">
      <c r="A23" s="33">
        <f t="shared" si="2"/>
        <v>21</v>
      </c>
      <c r="B23" s="55" t="s">
        <v>93</v>
      </c>
      <c r="C23" s="55" t="s">
        <v>94</v>
      </c>
      <c r="D23" s="34">
        <v>5.5</v>
      </c>
      <c r="E23" s="35">
        <f t="shared" si="0"/>
        <v>5.5</v>
      </c>
      <c r="F23" s="37"/>
      <c r="G23" s="37"/>
      <c r="H23" s="35">
        <f t="shared" si="3"/>
        <v>5.5</v>
      </c>
    </row>
    <row r="24" spans="1:8" ht="21.95" customHeight="1">
      <c r="A24" s="33">
        <f t="shared" si="2"/>
        <v>22</v>
      </c>
      <c r="B24" s="55" t="s">
        <v>95</v>
      </c>
      <c r="C24" s="55" t="s">
        <v>17</v>
      </c>
      <c r="D24" s="34">
        <v>10</v>
      </c>
      <c r="E24" s="35">
        <f t="shared" si="0"/>
        <v>10</v>
      </c>
      <c r="F24" s="37"/>
      <c r="G24" s="37" t="str">
        <f>IF(F24="","",1*F24)</f>
        <v/>
      </c>
      <c r="H24" s="35">
        <f t="shared" si="3"/>
        <v>10</v>
      </c>
    </row>
    <row r="25" spans="1:8" ht="21.95" customHeight="1">
      <c r="A25" s="33">
        <f t="shared" si="2"/>
        <v>23</v>
      </c>
      <c r="B25" s="55" t="s">
        <v>96</v>
      </c>
      <c r="C25" s="55" t="s">
        <v>97</v>
      </c>
      <c r="D25" s="34">
        <v>11</v>
      </c>
      <c r="E25" s="35">
        <f t="shared" si="0"/>
        <v>11</v>
      </c>
      <c r="F25" s="37"/>
      <c r="G25" s="37" t="str">
        <f>IF(F25="","",1*F25)</f>
        <v/>
      </c>
      <c r="H25" s="35">
        <f t="shared" si="3"/>
        <v>11</v>
      </c>
    </row>
    <row r="26" spans="1:8" ht="21.95" customHeight="1">
      <c r="A26" s="33">
        <f t="shared" si="2"/>
        <v>24</v>
      </c>
      <c r="B26" s="55" t="s">
        <v>98</v>
      </c>
      <c r="C26" s="55" t="s">
        <v>99</v>
      </c>
      <c r="D26" s="34">
        <v>4.5</v>
      </c>
      <c r="E26" s="35">
        <f t="shared" si="0"/>
        <v>4.5</v>
      </c>
      <c r="F26" s="37"/>
      <c r="G26" s="37"/>
      <c r="H26" s="35">
        <f t="shared" si="3"/>
        <v>4.5</v>
      </c>
    </row>
    <row r="27" spans="1:8" ht="21.95" customHeight="1">
      <c r="A27" s="33">
        <f t="shared" si="2"/>
        <v>25</v>
      </c>
      <c r="B27" s="55" t="s">
        <v>100</v>
      </c>
      <c r="C27" s="55" t="s">
        <v>101</v>
      </c>
      <c r="D27" s="34">
        <v>12</v>
      </c>
      <c r="E27" s="35">
        <f t="shared" si="0"/>
        <v>12</v>
      </c>
      <c r="F27" s="37"/>
      <c r="G27" s="37"/>
      <c r="H27" s="35">
        <f t="shared" si="3"/>
        <v>12</v>
      </c>
    </row>
    <row r="28" spans="1:8" ht="21.95" customHeight="1">
      <c r="A28" s="33">
        <f t="shared" si="2"/>
        <v>26</v>
      </c>
      <c r="B28" s="55" t="s">
        <v>102</v>
      </c>
      <c r="C28" s="55" t="s">
        <v>103</v>
      </c>
      <c r="D28" s="34">
        <v>13</v>
      </c>
      <c r="E28" s="35">
        <f t="shared" si="0"/>
        <v>13</v>
      </c>
      <c r="F28" s="37"/>
      <c r="G28" s="37"/>
      <c r="H28" s="35">
        <f t="shared" si="3"/>
        <v>13</v>
      </c>
    </row>
    <row r="29" spans="1:8" ht="21.95" customHeight="1">
      <c r="A29" s="33">
        <f t="shared" si="2"/>
        <v>27</v>
      </c>
      <c r="B29" s="55" t="s">
        <v>104</v>
      </c>
      <c r="C29" s="55" t="s">
        <v>105</v>
      </c>
      <c r="D29" s="34">
        <v>12</v>
      </c>
      <c r="E29" s="35">
        <f t="shared" si="0"/>
        <v>12</v>
      </c>
      <c r="F29" s="37"/>
      <c r="G29" s="37"/>
      <c r="H29" s="35">
        <f t="shared" si="3"/>
        <v>12</v>
      </c>
    </row>
    <row r="30" spans="1:8" ht="21.95" customHeight="1">
      <c r="A30" s="33">
        <f t="shared" si="2"/>
        <v>28</v>
      </c>
      <c r="B30" s="56" t="s">
        <v>106</v>
      </c>
      <c r="C30" s="56" t="s">
        <v>10</v>
      </c>
      <c r="D30" s="34">
        <v>12</v>
      </c>
      <c r="E30" s="35">
        <f t="shared" si="0"/>
        <v>12</v>
      </c>
      <c r="F30" s="37"/>
      <c r="G30" s="37"/>
      <c r="H30" s="35">
        <f t="shared" si="3"/>
        <v>12</v>
      </c>
    </row>
    <row r="31" spans="1:8" ht="21.95" customHeight="1">
      <c r="A31" s="33">
        <f t="shared" si="2"/>
        <v>29</v>
      </c>
      <c r="B31" s="55" t="s">
        <v>107</v>
      </c>
      <c r="C31" s="55" t="s">
        <v>108</v>
      </c>
      <c r="D31" s="34">
        <v>7.5</v>
      </c>
      <c r="E31" s="35">
        <f t="shared" si="0"/>
        <v>7.5</v>
      </c>
      <c r="F31" s="37"/>
      <c r="G31" s="37"/>
      <c r="H31" s="35">
        <f t="shared" si="3"/>
        <v>7.5</v>
      </c>
    </row>
    <row r="32" spans="1:8" ht="21.95" customHeight="1">
      <c r="A32" s="33">
        <f t="shared" si="2"/>
        <v>30</v>
      </c>
      <c r="B32" s="57" t="s">
        <v>109</v>
      </c>
      <c r="C32" s="57" t="s">
        <v>110</v>
      </c>
      <c r="D32" s="34">
        <v>12</v>
      </c>
      <c r="E32" s="35">
        <f t="shared" si="0"/>
        <v>12</v>
      </c>
      <c r="F32" s="37"/>
      <c r="G32" s="37"/>
      <c r="H32" s="35">
        <f t="shared" si="3"/>
        <v>12</v>
      </c>
    </row>
    <row r="33" spans="1:8" ht="21.95" customHeight="1">
      <c r="A33" s="33">
        <f t="shared" si="2"/>
        <v>31</v>
      </c>
      <c r="B33" s="55" t="s">
        <v>111</v>
      </c>
      <c r="C33" s="55" t="s">
        <v>112</v>
      </c>
      <c r="D33" s="34">
        <v>2</v>
      </c>
      <c r="E33" s="35">
        <f t="shared" si="0"/>
        <v>2</v>
      </c>
      <c r="F33" s="37"/>
      <c r="G33" s="37"/>
      <c r="H33" s="35">
        <f t="shared" si="3"/>
        <v>2</v>
      </c>
    </row>
    <row r="34" spans="1:8" ht="21.95" customHeight="1">
      <c r="A34" s="33">
        <f t="shared" si="2"/>
        <v>32</v>
      </c>
      <c r="B34" s="55" t="s">
        <v>113</v>
      </c>
      <c r="C34" s="55" t="s">
        <v>114</v>
      </c>
      <c r="D34" s="34">
        <v>12.5</v>
      </c>
      <c r="E34" s="35">
        <f t="shared" si="0"/>
        <v>12.5</v>
      </c>
      <c r="F34" s="37"/>
      <c r="G34" s="37" t="str">
        <f t="shared" ref="G34:G35" si="5">IF(F34="","",1*F34)</f>
        <v/>
      </c>
      <c r="H34" s="35">
        <f t="shared" si="3"/>
        <v>12.5</v>
      </c>
    </row>
    <row r="35" spans="1:8" ht="21.95" customHeight="1">
      <c r="A35" s="33">
        <f t="shared" si="2"/>
        <v>33</v>
      </c>
      <c r="B35" s="55" t="s">
        <v>115</v>
      </c>
      <c r="C35" s="55" t="s">
        <v>116</v>
      </c>
      <c r="D35" s="34">
        <v>10</v>
      </c>
      <c r="E35" s="35">
        <f t="shared" si="0"/>
        <v>10</v>
      </c>
      <c r="F35" s="37"/>
      <c r="G35" s="37" t="str">
        <f t="shared" si="5"/>
        <v/>
      </c>
      <c r="H35" s="35">
        <f t="shared" si="3"/>
        <v>10</v>
      </c>
    </row>
    <row r="36" spans="1:8" s="62" customFormat="1" ht="21.95" customHeight="1">
      <c r="A36" s="45" t="s">
        <v>0</v>
      </c>
      <c r="B36" s="9" t="s">
        <v>1</v>
      </c>
      <c r="C36" s="9" t="s">
        <v>2</v>
      </c>
      <c r="D36" s="46" t="s">
        <v>3</v>
      </c>
      <c r="E36" s="47" t="s">
        <v>4</v>
      </c>
      <c r="F36" s="48" t="s">
        <v>5</v>
      </c>
      <c r="G36" s="47" t="s">
        <v>6</v>
      </c>
      <c r="H36" s="47" t="s">
        <v>7</v>
      </c>
    </row>
    <row r="37" spans="1:8" ht="21.95" customHeight="1">
      <c r="A37" s="33">
        <v>1</v>
      </c>
      <c r="B37" s="55" t="s">
        <v>117</v>
      </c>
      <c r="C37" s="55" t="s">
        <v>118</v>
      </c>
      <c r="D37" s="34">
        <v>14</v>
      </c>
      <c r="E37" s="40">
        <f t="shared" ref="E37:E67" si="6">1*D37</f>
        <v>14</v>
      </c>
      <c r="F37" s="36"/>
      <c r="G37" s="41" t="str">
        <f>IF(F37="","",1*F37)</f>
        <v/>
      </c>
      <c r="H37" s="35">
        <f t="shared" ref="H37:H67" si="7">IF(G37="",E37,IF(G37&gt;E37,G37,E37))</f>
        <v>14</v>
      </c>
    </row>
    <row r="38" spans="1:8" ht="21.95" customHeight="1">
      <c r="A38" s="33">
        <f>A37+1</f>
        <v>2</v>
      </c>
      <c r="B38" s="55" t="s">
        <v>119</v>
      </c>
      <c r="C38" s="55" t="s">
        <v>120</v>
      </c>
      <c r="D38" s="34">
        <v>4.5</v>
      </c>
      <c r="E38" s="40">
        <f t="shared" si="6"/>
        <v>4.5</v>
      </c>
      <c r="F38" s="36"/>
      <c r="G38" s="41" t="str">
        <f t="shared" ref="G38:G67" si="8">IF(F38="","",1*F38)</f>
        <v/>
      </c>
      <c r="H38" s="35">
        <f t="shared" si="7"/>
        <v>4.5</v>
      </c>
    </row>
    <row r="39" spans="1:8" ht="21.95" customHeight="1">
      <c r="A39" s="33">
        <f>A38+1</f>
        <v>3</v>
      </c>
      <c r="B39" s="55" t="s">
        <v>121</v>
      </c>
      <c r="C39" s="55" t="s">
        <v>122</v>
      </c>
      <c r="D39" s="34">
        <v>14.5</v>
      </c>
      <c r="E39" s="40">
        <f t="shared" si="6"/>
        <v>14.5</v>
      </c>
      <c r="F39" s="36"/>
      <c r="G39" s="41" t="str">
        <f t="shared" si="8"/>
        <v/>
      </c>
      <c r="H39" s="35">
        <f t="shared" si="7"/>
        <v>14.5</v>
      </c>
    </row>
    <row r="40" spans="1:8" ht="21.95" customHeight="1">
      <c r="A40" s="33">
        <f>A39+1</f>
        <v>4</v>
      </c>
      <c r="B40" s="55" t="s">
        <v>123</v>
      </c>
      <c r="C40" s="55" t="s">
        <v>124</v>
      </c>
      <c r="D40" s="34">
        <v>8</v>
      </c>
      <c r="E40" s="40">
        <f t="shared" si="6"/>
        <v>8</v>
      </c>
      <c r="F40" s="36"/>
      <c r="G40" s="41" t="str">
        <f t="shared" si="8"/>
        <v/>
      </c>
      <c r="H40" s="35">
        <f t="shared" si="7"/>
        <v>8</v>
      </c>
    </row>
    <row r="41" spans="1:8" ht="21.95" customHeight="1">
      <c r="A41" s="33">
        <f>A40+1</f>
        <v>5</v>
      </c>
      <c r="B41" s="55" t="s">
        <v>125</v>
      </c>
      <c r="C41" s="55" t="s">
        <v>126</v>
      </c>
      <c r="D41" s="34">
        <v>12</v>
      </c>
      <c r="E41" s="40">
        <f t="shared" si="6"/>
        <v>12</v>
      </c>
      <c r="F41" s="36"/>
      <c r="G41" s="41" t="str">
        <f t="shared" si="8"/>
        <v/>
      </c>
      <c r="H41" s="35">
        <f t="shared" si="7"/>
        <v>12</v>
      </c>
    </row>
    <row r="42" spans="1:8" ht="21.95" customHeight="1">
      <c r="A42" s="33">
        <f>A41+1</f>
        <v>6</v>
      </c>
      <c r="B42" s="55" t="s">
        <v>127</v>
      </c>
      <c r="C42" s="55" t="s">
        <v>128</v>
      </c>
      <c r="D42" s="34">
        <v>9</v>
      </c>
      <c r="E42" s="40">
        <f t="shared" si="6"/>
        <v>9</v>
      </c>
      <c r="F42" s="36"/>
      <c r="G42" s="41" t="str">
        <f t="shared" si="8"/>
        <v/>
      </c>
      <c r="H42" s="35">
        <f t="shared" si="7"/>
        <v>9</v>
      </c>
    </row>
    <row r="43" spans="1:8" ht="21.95" customHeight="1">
      <c r="A43" s="33">
        <f t="shared" ref="A43:A67" si="9">A42+1</f>
        <v>7</v>
      </c>
      <c r="B43" s="55" t="s">
        <v>129</v>
      </c>
      <c r="C43" s="55" t="s">
        <v>63</v>
      </c>
      <c r="D43" s="34">
        <v>12</v>
      </c>
      <c r="E43" s="40">
        <f t="shared" si="6"/>
        <v>12</v>
      </c>
      <c r="F43" s="36"/>
      <c r="G43" s="41" t="str">
        <f t="shared" si="8"/>
        <v/>
      </c>
      <c r="H43" s="35">
        <f t="shared" si="7"/>
        <v>12</v>
      </c>
    </row>
    <row r="44" spans="1:8" ht="21.95" customHeight="1">
      <c r="A44" s="33">
        <f t="shared" si="9"/>
        <v>8</v>
      </c>
      <c r="B44" s="55" t="s">
        <v>130</v>
      </c>
      <c r="C44" s="55" t="s">
        <v>131</v>
      </c>
      <c r="D44" s="34">
        <v>12.5</v>
      </c>
      <c r="E44" s="40">
        <f t="shared" si="6"/>
        <v>12.5</v>
      </c>
      <c r="F44" s="37"/>
      <c r="G44" s="41" t="str">
        <f t="shared" si="8"/>
        <v/>
      </c>
      <c r="H44" s="35">
        <f t="shared" si="7"/>
        <v>12.5</v>
      </c>
    </row>
    <row r="45" spans="1:8" ht="21.95" customHeight="1">
      <c r="A45" s="33">
        <f t="shared" si="9"/>
        <v>9</v>
      </c>
      <c r="B45" s="55" t="s">
        <v>132</v>
      </c>
      <c r="C45" s="55" t="s">
        <v>133</v>
      </c>
      <c r="D45" s="34">
        <v>12.5</v>
      </c>
      <c r="E45" s="40">
        <f t="shared" si="6"/>
        <v>12.5</v>
      </c>
      <c r="F45" s="37"/>
      <c r="G45" s="41" t="str">
        <f t="shared" si="8"/>
        <v/>
      </c>
      <c r="H45" s="35">
        <f t="shared" si="7"/>
        <v>12.5</v>
      </c>
    </row>
    <row r="46" spans="1:8" ht="21.95" customHeight="1">
      <c r="A46" s="33">
        <f t="shared" si="9"/>
        <v>10</v>
      </c>
      <c r="B46" s="55" t="s">
        <v>134</v>
      </c>
      <c r="C46" s="55" t="s">
        <v>135</v>
      </c>
      <c r="D46" s="34">
        <v>13.5</v>
      </c>
      <c r="E46" s="40">
        <f t="shared" si="6"/>
        <v>13.5</v>
      </c>
      <c r="F46" s="37"/>
      <c r="G46" s="41" t="str">
        <f t="shared" si="8"/>
        <v/>
      </c>
      <c r="H46" s="35">
        <f t="shared" si="7"/>
        <v>13.5</v>
      </c>
    </row>
    <row r="47" spans="1:8" ht="21.95" customHeight="1">
      <c r="A47" s="33">
        <f t="shared" si="9"/>
        <v>11</v>
      </c>
      <c r="B47" s="55" t="s">
        <v>136</v>
      </c>
      <c r="C47" s="55" t="s">
        <v>137</v>
      </c>
      <c r="D47" s="34">
        <v>11.5</v>
      </c>
      <c r="E47" s="40">
        <f t="shared" si="6"/>
        <v>11.5</v>
      </c>
      <c r="F47" s="37"/>
      <c r="G47" s="41" t="str">
        <f t="shared" si="8"/>
        <v/>
      </c>
      <c r="H47" s="35">
        <f t="shared" si="7"/>
        <v>11.5</v>
      </c>
    </row>
    <row r="48" spans="1:8" ht="21.95" customHeight="1">
      <c r="A48" s="33">
        <f t="shared" si="9"/>
        <v>12</v>
      </c>
      <c r="B48" s="55" t="s">
        <v>138</v>
      </c>
      <c r="C48" s="55" t="s">
        <v>139</v>
      </c>
      <c r="D48" s="34">
        <v>9</v>
      </c>
      <c r="E48" s="40">
        <f t="shared" si="6"/>
        <v>9</v>
      </c>
      <c r="F48" s="37"/>
      <c r="G48" s="41" t="str">
        <f t="shared" si="8"/>
        <v/>
      </c>
      <c r="H48" s="35">
        <f t="shared" si="7"/>
        <v>9</v>
      </c>
    </row>
    <row r="49" spans="1:8" ht="21.95" customHeight="1">
      <c r="A49" s="33">
        <f t="shared" si="9"/>
        <v>13</v>
      </c>
      <c r="B49" s="55" t="s">
        <v>140</v>
      </c>
      <c r="C49" s="55" t="s">
        <v>141</v>
      </c>
      <c r="D49" s="34">
        <v>12.5</v>
      </c>
      <c r="E49" s="40">
        <f t="shared" si="6"/>
        <v>12.5</v>
      </c>
      <c r="F49" s="37"/>
      <c r="G49" s="41" t="str">
        <f t="shared" si="8"/>
        <v/>
      </c>
      <c r="H49" s="35">
        <f t="shared" si="7"/>
        <v>12.5</v>
      </c>
    </row>
    <row r="50" spans="1:8" ht="21.95" customHeight="1">
      <c r="A50" s="33">
        <f t="shared" si="9"/>
        <v>14</v>
      </c>
      <c r="B50" s="55" t="s">
        <v>142</v>
      </c>
      <c r="C50" s="55" t="s">
        <v>143</v>
      </c>
      <c r="D50" s="34">
        <v>8.5</v>
      </c>
      <c r="E50" s="40">
        <f t="shared" si="6"/>
        <v>8.5</v>
      </c>
      <c r="F50" s="37"/>
      <c r="G50" s="41" t="str">
        <f t="shared" si="8"/>
        <v/>
      </c>
      <c r="H50" s="35">
        <f t="shared" si="7"/>
        <v>8.5</v>
      </c>
    </row>
    <row r="51" spans="1:8" ht="21.95" customHeight="1">
      <c r="A51" s="33">
        <f t="shared" si="9"/>
        <v>15</v>
      </c>
      <c r="B51" s="55" t="s">
        <v>144</v>
      </c>
      <c r="C51" s="55" t="s">
        <v>145</v>
      </c>
      <c r="D51" s="34">
        <v>8</v>
      </c>
      <c r="E51" s="40">
        <f t="shared" si="6"/>
        <v>8</v>
      </c>
      <c r="F51" s="37"/>
      <c r="G51" s="41" t="str">
        <f t="shared" si="8"/>
        <v/>
      </c>
      <c r="H51" s="35">
        <f t="shared" si="7"/>
        <v>8</v>
      </c>
    </row>
    <row r="52" spans="1:8" ht="21.95" customHeight="1">
      <c r="A52" s="33">
        <f t="shared" si="9"/>
        <v>16</v>
      </c>
      <c r="B52" s="55" t="s">
        <v>146</v>
      </c>
      <c r="C52" s="55" t="s">
        <v>147</v>
      </c>
      <c r="D52" s="34">
        <v>14</v>
      </c>
      <c r="E52" s="40">
        <f t="shared" si="6"/>
        <v>14</v>
      </c>
      <c r="F52" s="37"/>
      <c r="G52" s="41" t="str">
        <f t="shared" si="8"/>
        <v/>
      </c>
      <c r="H52" s="35">
        <f t="shared" si="7"/>
        <v>14</v>
      </c>
    </row>
    <row r="53" spans="1:8" ht="21.95" customHeight="1">
      <c r="A53" s="33">
        <f t="shared" si="9"/>
        <v>17</v>
      </c>
      <c r="B53" s="55" t="s">
        <v>148</v>
      </c>
      <c r="C53" s="55" t="s">
        <v>75</v>
      </c>
      <c r="D53" s="34">
        <v>10</v>
      </c>
      <c r="E53" s="40">
        <f t="shared" si="6"/>
        <v>10</v>
      </c>
      <c r="F53" s="37"/>
      <c r="G53" s="41" t="str">
        <f t="shared" si="8"/>
        <v/>
      </c>
      <c r="H53" s="35">
        <f t="shared" si="7"/>
        <v>10</v>
      </c>
    </row>
    <row r="54" spans="1:8" ht="21.95" customHeight="1">
      <c r="A54" s="33">
        <f t="shared" si="9"/>
        <v>18</v>
      </c>
      <c r="B54" s="55" t="s">
        <v>149</v>
      </c>
      <c r="C54" s="55" t="s">
        <v>150</v>
      </c>
      <c r="D54" s="34">
        <v>5.5</v>
      </c>
      <c r="E54" s="40">
        <f t="shared" si="6"/>
        <v>5.5</v>
      </c>
      <c r="F54" s="37"/>
      <c r="G54" s="41" t="str">
        <f t="shared" si="8"/>
        <v/>
      </c>
      <c r="H54" s="35">
        <f t="shared" si="7"/>
        <v>5.5</v>
      </c>
    </row>
    <row r="55" spans="1:8" ht="21.95" customHeight="1">
      <c r="A55" s="33">
        <f t="shared" si="9"/>
        <v>19</v>
      </c>
      <c r="B55" s="55" t="s">
        <v>151</v>
      </c>
      <c r="C55" s="55" t="s">
        <v>9</v>
      </c>
      <c r="D55" s="34">
        <v>0</v>
      </c>
      <c r="E55" s="40">
        <f t="shared" si="6"/>
        <v>0</v>
      </c>
      <c r="F55" s="37"/>
      <c r="G55" s="41" t="str">
        <f t="shared" si="8"/>
        <v/>
      </c>
      <c r="H55" s="35">
        <f t="shared" si="7"/>
        <v>0</v>
      </c>
    </row>
    <row r="56" spans="1:8" ht="21.95" customHeight="1">
      <c r="A56" s="33">
        <f t="shared" si="9"/>
        <v>20</v>
      </c>
      <c r="B56" s="55" t="s">
        <v>152</v>
      </c>
      <c r="C56" s="55" t="s">
        <v>153</v>
      </c>
      <c r="D56" s="34">
        <v>10</v>
      </c>
      <c r="E56" s="40">
        <f t="shared" si="6"/>
        <v>10</v>
      </c>
      <c r="F56" s="37"/>
      <c r="G56" s="41" t="str">
        <f t="shared" si="8"/>
        <v/>
      </c>
      <c r="H56" s="35">
        <f t="shared" si="7"/>
        <v>10</v>
      </c>
    </row>
    <row r="57" spans="1:8" ht="21.95" customHeight="1">
      <c r="A57" s="33">
        <f t="shared" si="9"/>
        <v>21</v>
      </c>
      <c r="B57" s="55" t="s">
        <v>154</v>
      </c>
      <c r="C57" s="55" t="s">
        <v>155</v>
      </c>
      <c r="D57" s="34">
        <v>4.5</v>
      </c>
      <c r="E57" s="40">
        <f t="shared" si="6"/>
        <v>4.5</v>
      </c>
      <c r="F57" s="37"/>
      <c r="G57" s="41" t="str">
        <f t="shared" si="8"/>
        <v/>
      </c>
      <c r="H57" s="35">
        <f t="shared" si="7"/>
        <v>4.5</v>
      </c>
    </row>
    <row r="58" spans="1:8" ht="21.95" customHeight="1">
      <c r="A58" s="33">
        <f t="shared" si="9"/>
        <v>22</v>
      </c>
      <c r="B58" s="55" t="s">
        <v>156</v>
      </c>
      <c r="C58" s="55" t="s">
        <v>157</v>
      </c>
      <c r="D58" s="34">
        <v>4.5</v>
      </c>
      <c r="E58" s="40">
        <f t="shared" si="6"/>
        <v>4.5</v>
      </c>
      <c r="F58" s="37"/>
      <c r="G58" s="41" t="str">
        <f t="shared" si="8"/>
        <v/>
      </c>
      <c r="H58" s="35">
        <f t="shared" si="7"/>
        <v>4.5</v>
      </c>
    </row>
    <row r="59" spans="1:8" ht="21.95" customHeight="1">
      <c r="A59" s="33">
        <f t="shared" si="9"/>
        <v>23</v>
      </c>
      <c r="B59" s="55" t="s">
        <v>158</v>
      </c>
      <c r="C59" s="55" t="s">
        <v>159</v>
      </c>
      <c r="D59" s="34">
        <v>11.5</v>
      </c>
      <c r="E59" s="40">
        <f t="shared" si="6"/>
        <v>11.5</v>
      </c>
      <c r="F59" s="37"/>
      <c r="G59" s="41" t="str">
        <f t="shared" si="8"/>
        <v/>
      </c>
      <c r="H59" s="35">
        <f t="shared" si="7"/>
        <v>11.5</v>
      </c>
    </row>
    <row r="60" spans="1:8" ht="21.95" customHeight="1">
      <c r="A60" s="33">
        <f t="shared" si="9"/>
        <v>24</v>
      </c>
      <c r="B60" s="55" t="s">
        <v>160</v>
      </c>
      <c r="C60" s="55" t="s">
        <v>161</v>
      </c>
      <c r="D60" s="34">
        <v>5</v>
      </c>
      <c r="E60" s="40">
        <f t="shared" si="6"/>
        <v>5</v>
      </c>
      <c r="F60" s="38"/>
      <c r="G60" s="41" t="str">
        <f t="shared" si="8"/>
        <v/>
      </c>
      <c r="H60" s="35">
        <f t="shared" si="7"/>
        <v>5</v>
      </c>
    </row>
    <row r="61" spans="1:8" ht="21.95" customHeight="1">
      <c r="A61" s="33">
        <f t="shared" si="9"/>
        <v>25</v>
      </c>
      <c r="B61" s="55" t="s">
        <v>162</v>
      </c>
      <c r="C61" s="55" t="s">
        <v>163</v>
      </c>
      <c r="D61" s="34">
        <v>7</v>
      </c>
      <c r="E61" s="40">
        <f t="shared" si="6"/>
        <v>7</v>
      </c>
      <c r="F61" s="38"/>
      <c r="G61" s="41" t="str">
        <f t="shared" si="8"/>
        <v/>
      </c>
      <c r="H61" s="35">
        <f t="shared" si="7"/>
        <v>7</v>
      </c>
    </row>
    <row r="62" spans="1:8" ht="21.95" customHeight="1">
      <c r="A62" s="33">
        <f t="shared" si="9"/>
        <v>26</v>
      </c>
      <c r="B62" s="55" t="s">
        <v>164</v>
      </c>
      <c r="C62" s="55" t="s">
        <v>165</v>
      </c>
      <c r="D62" s="34">
        <v>10</v>
      </c>
      <c r="E62" s="40">
        <f t="shared" si="6"/>
        <v>10</v>
      </c>
      <c r="F62" s="38"/>
      <c r="G62" s="41" t="str">
        <f t="shared" si="8"/>
        <v/>
      </c>
      <c r="H62" s="35">
        <f t="shared" si="7"/>
        <v>10</v>
      </c>
    </row>
    <row r="63" spans="1:8" ht="21.95" customHeight="1">
      <c r="A63" s="33">
        <f t="shared" si="9"/>
        <v>27</v>
      </c>
      <c r="B63" s="55" t="s">
        <v>166</v>
      </c>
      <c r="C63" s="55" t="s">
        <v>167</v>
      </c>
      <c r="D63" s="34">
        <v>1</v>
      </c>
      <c r="E63" s="40">
        <f t="shared" si="6"/>
        <v>1</v>
      </c>
      <c r="F63" s="38"/>
      <c r="G63" s="41" t="str">
        <f t="shared" si="8"/>
        <v/>
      </c>
      <c r="H63" s="35">
        <f t="shared" si="7"/>
        <v>1</v>
      </c>
    </row>
    <row r="64" spans="1:8" ht="21.95" customHeight="1">
      <c r="A64" s="33">
        <f t="shared" si="9"/>
        <v>28</v>
      </c>
      <c r="B64" s="56" t="s">
        <v>168</v>
      </c>
      <c r="C64" s="56" t="s">
        <v>169</v>
      </c>
      <c r="D64" s="34">
        <v>3.5</v>
      </c>
      <c r="E64" s="40">
        <f t="shared" si="6"/>
        <v>3.5</v>
      </c>
      <c r="F64" s="38"/>
      <c r="G64" s="41" t="str">
        <f t="shared" si="8"/>
        <v/>
      </c>
      <c r="H64" s="35">
        <f t="shared" si="7"/>
        <v>3.5</v>
      </c>
    </row>
    <row r="65" spans="1:8" ht="21.95" customHeight="1">
      <c r="A65" s="33">
        <f t="shared" si="9"/>
        <v>29</v>
      </c>
      <c r="B65" s="56" t="s">
        <v>170</v>
      </c>
      <c r="C65" s="56" t="s">
        <v>171</v>
      </c>
      <c r="D65" s="34">
        <v>12</v>
      </c>
      <c r="E65" s="40">
        <f t="shared" si="6"/>
        <v>12</v>
      </c>
      <c r="F65" s="38"/>
      <c r="G65" s="41" t="str">
        <f t="shared" si="8"/>
        <v/>
      </c>
      <c r="H65" s="35">
        <f t="shared" si="7"/>
        <v>12</v>
      </c>
    </row>
    <row r="66" spans="1:8" ht="21.95" customHeight="1">
      <c r="A66" s="33">
        <f t="shared" si="9"/>
        <v>30</v>
      </c>
      <c r="B66" s="55" t="s">
        <v>172</v>
      </c>
      <c r="C66" s="55" t="s">
        <v>173</v>
      </c>
      <c r="D66" s="34">
        <v>15</v>
      </c>
      <c r="E66" s="40">
        <f t="shared" si="6"/>
        <v>15</v>
      </c>
      <c r="F66" s="38"/>
      <c r="G66" s="41" t="str">
        <f t="shared" si="8"/>
        <v/>
      </c>
      <c r="H66" s="35">
        <f t="shared" si="7"/>
        <v>15</v>
      </c>
    </row>
    <row r="67" spans="1:8" ht="21.95" customHeight="1">
      <c r="A67" s="33">
        <f t="shared" si="9"/>
        <v>31</v>
      </c>
      <c r="B67" s="55" t="s">
        <v>174</v>
      </c>
      <c r="C67" s="55" t="s">
        <v>175</v>
      </c>
      <c r="D67" s="34">
        <v>3.5</v>
      </c>
      <c r="E67" s="40">
        <f t="shared" si="6"/>
        <v>3.5</v>
      </c>
      <c r="F67" s="38"/>
      <c r="G67" s="41" t="str">
        <f t="shared" si="8"/>
        <v/>
      </c>
      <c r="H67" s="35">
        <f t="shared" si="7"/>
        <v>3.5</v>
      </c>
    </row>
    <row r="68" spans="1:8" s="1" customFormat="1" ht="21.95" customHeight="1">
      <c r="A68" s="45" t="s">
        <v>0</v>
      </c>
      <c r="B68" s="9" t="s">
        <v>1</v>
      </c>
      <c r="C68" s="9" t="s">
        <v>2</v>
      </c>
      <c r="D68" s="46" t="s">
        <v>3</v>
      </c>
      <c r="E68" s="47" t="s">
        <v>4</v>
      </c>
      <c r="F68" s="48" t="s">
        <v>5</v>
      </c>
      <c r="G68" s="47" t="s">
        <v>6</v>
      </c>
      <c r="H68" s="47" t="s">
        <v>7</v>
      </c>
    </row>
    <row r="69" spans="1:8" ht="21.95" customHeight="1">
      <c r="A69" s="33">
        <v>1</v>
      </c>
      <c r="B69" s="55" t="s">
        <v>176</v>
      </c>
      <c r="C69" s="55" t="s">
        <v>177</v>
      </c>
      <c r="D69" s="34">
        <v>14</v>
      </c>
      <c r="E69" s="40">
        <f t="shared" ref="E69:E99" si="10">1*D69</f>
        <v>14</v>
      </c>
      <c r="F69" s="36"/>
      <c r="G69" s="41" t="str">
        <f>IF(F69="","",1*F69)</f>
        <v/>
      </c>
      <c r="H69" s="35">
        <f t="shared" ref="H69:H99" si="11">IF(G69="",E69,IF(G69&gt;E69,G69,E69))</f>
        <v>14</v>
      </c>
    </row>
    <row r="70" spans="1:8" ht="21.95" customHeight="1">
      <c r="A70" s="33">
        <f>A69+1</f>
        <v>2</v>
      </c>
      <c r="B70" s="55" t="s">
        <v>178</v>
      </c>
      <c r="C70" s="55" t="s">
        <v>179</v>
      </c>
      <c r="D70" s="34">
        <v>15</v>
      </c>
      <c r="E70" s="40">
        <f t="shared" si="10"/>
        <v>15</v>
      </c>
      <c r="F70" s="36"/>
      <c r="G70" s="41" t="str">
        <f t="shared" ref="G70:G99" si="12">IF(F70="","",1*F70)</f>
        <v/>
      </c>
      <c r="H70" s="35">
        <f t="shared" si="11"/>
        <v>15</v>
      </c>
    </row>
    <row r="71" spans="1:8" ht="21.95" customHeight="1">
      <c r="A71" s="33">
        <f>A70+1</f>
        <v>3</v>
      </c>
      <c r="B71" s="55" t="s">
        <v>180</v>
      </c>
      <c r="C71" s="55" t="s">
        <v>181</v>
      </c>
      <c r="D71" s="34">
        <v>10.5</v>
      </c>
      <c r="E71" s="40">
        <f t="shared" si="10"/>
        <v>10.5</v>
      </c>
      <c r="F71" s="36"/>
      <c r="G71" s="41" t="str">
        <f t="shared" si="12"/>
        <v/>
      </c>
      <c r="H71" s="35">
        <f t="shared" si="11"/>
        <v>10.5</v>
      </c>
    </row>
    <row r="72" spans="1:8" ht="21.95" customHeight="1">
      <c r="A72" s="33">
        <f>A71+1</f>
        <v>4</v>
      </c>
      <c r="B72" s="55" t="s">
        <v>182</v>
      </c>
      <c r="C72" s="55" t="s">
        <v>15</v>
      </c>
      <c r="D72" s="34">
        <v>14</v>
      </c>
      <c r="E72" s="40">
        <f t="shared" si="10"/>
        <v>14</v>
      </c>
      <c r="F72" s="36"/>
      <c r="G72" s="41" t="str">
        <f t="shared" si="12"/>
        <v/>
      </c>
      <c r="H72" s="35">
        <f t="shared" si="11"/>
        <v>14</v>
      </c>
    </row>
    <row r="73" spans="1:8" ht="21.95" customHeight="1">
      <c r="A73" s="33">
        <f>A72+1</f>
        <v>5</v>
      </c>
      <c r="B73" s="55" t="s">
        <v>183</v>
      </c>
      <c r="C73" s="55" t="s">
        <v>184</v>
      </c>
      <c r="D73" s="34">
        <v>6.5</v>
      </c>
      <c r="E73" s="40">
        <f t="shared" si="10"/>
        <v>6.5</v>
      </c>
      <c r="F73" s="36"/>
      <c r="G73" s="41" t="str">
        <f t="shared" si="12"/>
        <v/>
      </c>
      <c r="H73" s="35">
        <f t="shared" si="11"/>
        <v>6.5</v>
      </c>
    </row>
    <row r="74" spans="1:8" ht="21.95" customHeight="1">
      <c r="A74" s="33">
        <f>A73+1</f>
        <v>6</v>
      </c>
      <c r="B74" s="55" t="s">
        <v>185</v>
      </c>
      <c r="C74" s="55" t="s">
        <v>186</v>
      </c>
      <c r="D74" s="34">
        <v>8.5</v>
      </c>
      <c r="E74" s="40">
        <f t="shared" si="10"/>
        <v>8.5</v>
      </c>
      <c r="F74" s="36"/>
      <c r="G74" s="41" t="str">
        <f t="shared" si="12"/>
        <v/>
      </c>
      <c r="H74" s="35">
        <f t="shared" si="11"/>
        <v>8.5</v>
      </c>
    </row>
    <row r="75" spans="1:8" ht="21.95" customHeight="1">
      <c r="A75" s="33">
        <f t="shared" ref="A75:A99" si="13">A74+1</f>
        <v>7</v>
      </c>
      <c r="B75" s="55" t="s">
        <v>13</v>
      </c>
      <c r="C75" s="55" t="s">
        <v>12</v>
      </c>
      <c r="D75" s="34">
        <v>8.5</v>
      </c>
      <c r="E75" s="40">
        <f t="shared" si="10"/>
        <v>8.5</v>
      </c>
      <c r="F75" s="36"/>
      <c r="G75" s="41" t="str">
        <f t="shared" si="12"/>
        <v/>
      </c>
      <c r="H75" s="35">
        <f t="shared" si="11"/>
        <v>8.5</v>
      </c>
    </row>
    <row r="76" spans="1:8" ht="21.95" customHeight="1">
      <c r="A76" s="33">
        <f t="shared" si="13"/>
        <v>8</v>
      </c>
      <c r="B76" s="55" t="s">
        <v>187</v>
      </c>
      <c r="C76" s="55" t="s">
        <v>188</v>
      </c>
      <c r="D76" s="34">
        <v>13</v>
      </c>
      <c r="E76" s="40">
        <f t="shared" si="10"/>
        <v>13</v>
      </c>
      <c r="F76" s="37"/>
      <c r="G76" s="41" t="str">
        <f t="shared" si="12"/>
        <v/>
      </c>
      <c r="H76" s="35">
        <f t="shared" si="11"/>
        <v>13</v>
      </c>
    </row>
    <row r="77" spans="1:8" ht="21.95" customHeight="1">
      <c r="A77" s="33">
        <f t="shared" si="13"/>
        <v>9</v>
      </c>
      <c r="B77" s="55" t="s">
        <v>189</v>
      </c>
      <c r="C77" s="55" t="s">
        <v>190</v>
      </c>
      <c r="D77" s="34">
        <v>10</v>
      </c>
      <c r="E77" s="40">
        <f t="shared" si="10"/>
        <v>10</v>
      </c>
      <c r="F77" s="37"/>
      <c r="G77" s="41" t="str">
        <f t="shared" si="12"/>
        <v/>
      </c>
      <c r="H77" s="35">
        <f t="shared" si="11"/>
        <v>10</v>
      </c>
    </row>
    <row r="78" spans="1:8" ht="21.95" customHeight="1">
      <c r="A78" s="33">
        <f t="shared" si="13"/>
        <v>10</v>
      </c>
      <c r="B78" s="55" t="s">
        <v>191</v>
      </c>
      <c r="C78" s="55" t="s">
        <v>192</v>
      </c>
      <c r="D78" s="34">
        <v>10</v>
      </c>
      <c r="E78" s="40">
        <f t="shared" si="10"/>
        <v>10</v>
      </c>
      <c r="F78" s="37"/>
      <c r="G78" s="41" t="str">
        <f t="shared" si="12"/>
        <v/>
      </c>
      <c r="H78" s="35">
        <f t="shared" si="11"/>
        <v>10</v>
      </c>
    </row>
    <row r="79" spans="1:8" ht="21.95" customHeight="1">
      <c r="A79" s="33">
        <f t="shared" si="13"/>
        <v>11</v>
      </c>
      <c r="B79" s="55" t="s">
        <v>193</v>
      </c>
      <c r="C79" s="55" t="s">
        <v>194</v>
      </c>
      <c r="D79" s="34"/>
      <c r="E79" s="40">
        <f t="shared" si="10"/>
        <v>0</v>
      </c>
      <c r="F79" s="37"/>
      <c r="G79" s="41" t="str">
        <f t="shared" si="12"/>
        <v/>
      </c>
      <c r="H79" s="35">
        <f t="shared" si="11"/>
        <v>0</v>
      </c>
    </row>
    <row r="80" spans="1:8" ht="21.95" customHeight="1">
      <c r="A80" s="33">
        <f t="shared" si="13"/>
        <v>12</v>
      </c>
      <c r="B80" s="55" t="s">
        <v>195</v>
      </c>
      <c r="C80" s="55" t="s">
        <v>196</v>
      </c>
      <c r="D80" s="34">
        <v>5</v>
      </c>
      <c r="E80" s="40">
        <f t="shared" si="10"/>
        <v>5</v>
      </c>
      <c r="F80" s="37"/>
      <c r="G80" s="41" t="str">
        <f t="shared" si="12"/>
        <v/>
      </c>
      <c r="H80" s="35">
        <f t="shared" si="11"/>
        <v>5</v>
      </c>
    </row>
    <row r="81" spans="1:8" ht="21.95" customHeight="1">
      <c r="A81" s="33">
        <f t="shared" si="13"/>
        <v>13</v>
      </c>
      <c r="B81" s="55" t="s">
        <v>197</v>
      </c>
      <c r="C81" s="55" t="s">
        <v>198</v>
      </c>
      <c r="D81" s="34">
        <v>13</v>
      </c>
      <c r="E81" s="40">
        <f t="shared" si="10"/>
        <v>13</v>
      </c>
      <c r="F81" s="37"/>
      <c r="G81" s="41" t="str">
        <f t="shared" si="12"/>
        <v/>
      </c>
      <c r="H81" s="35">
        <f t="shared" si="11"/>
        <v>13</v>
      </c>
    </row>
    <row r="82" spans="1:8" ht="21.95" customHeight="1">
      <c r="A82" s="33">
        <f t="shared" si="13"/>
        <v>14</v>
      </c>
      <c r="B82" s="55" t="s">
        <v>199</v>
      </c>
      <c r="C82" s="55" t="s">
        <v>200</v>
      </c>
      <c r="D82" s="34">
        <v>8</v>
      </c>
      <c r="E82" s="40">
        <f t="shared" si="10"/>
        <v>8</v>
      </c>
      <c r="F82" s="37"/>
      <c r="G82" s="41" t="str">
        <f t="shared" si="12"/>
        <v/>
      </c>
      <c r="H82" s="35">
        <f t="shared" si="11"/>
        <v>8</v>
      </c>
    </row>
    <row r="83" spans="1:8" ht="21.95" customHeight="1">
      <c r="A83" s="33">
        <f t="shared" si="13"/>
        <v>15</v>
      </c>
      <c r="B83" s="55" t="s">
        <v>201</v>
      </c>
      <c r="C83" s="55" t="s">
        <v>202</v>
      </c>
      <c r="D83" s="34">
        <v>8</v>
      </c>
      <c r="E83" s="40">
        <f t="shared" si="10"/>
        <v>8</v>
      </c>
      <c r="F83" s="37"/>
      <c r="G83" s="41" t="str">
        <f t="shared" si="12"/>
        <v/>
      </c>
      <c r="H83" s="35">
        <f t="shared" si="11"/>
        <v>8</v>
      </c>
    </row>
    <row r="84" spans="1:8" ht="21.95" customHeight="1">
      <c r="A84" s="33">
        <f t="shared" si="13"/>
        <v>16</v>
      </c>
      <c r="B84" s="55" t="s">
        <v>203</v>
      </c>
      <c r="C84" s="55" t="s">
        <v>204</v>
      </c>
      <c r="D84" s="34">
        <v>6.5</v>
      </c>
      <c r="E84" s="40">
        <f t="shared" si="10"/>
        <v>6.5</v>
      </c>
      <c r="F84" s="37"/>
      <c r="G84" s="41" t="str">
        <f t="shared" si="12"/>
        <v/>
      </c>
      <c r="H84" s="35">
        <f t="shared" si="11"/>
        <v>6.5</v>
      </c>
    </row>
    <row r="85" spans="1:8" ht="21.95" customHeight="1">
      <c r="A85" s="33">
        <f t="shared" si="13"/>
        <v>17</v>
      </c>
      <c r="B85" s="55" t="s">
        <v>205</v>
      </c>
      <c r="C85" s="55" t="s">
        <v>99</v>
      </c>
      <c r="D85" s="34">
        <v>10</v>
      </c>
      <c r="E85" s="40">
        <f t="shared" si="10"/>
        <v>10</v>
      </c>
      <c r="F85" s="37"/>
      <c r="G85" s="41" t="str">
        <f t="shared" si="12"/>
        <v/>
      </c>
      <c r="H85" s="35">
        <f t="shared" si="11"/>
        <v>10</v>
      </c>
    </row>
    <row r="86" spans="1:8" ht="21.95" customHeight="1">
      <c r="A86" s="33">
        <f t="shared" si="13"/>
        <v>18</v>
      </c>
      <c r="B86" s="55" t="s">
        <v>206</v>
      </c>
      <c r="C86" s="55" t="s">
        <v>207</v>
      </c>
      <c r="D86" s="34">
        <v>3.5</v>
      </c>
      <c r="E86" s="40">
        <f t="shared" si="10"/>
        <v>3.5</v>
      </c>
      <c r="F86" s="37"/>
      <c r="G86" s="41" t="str">
        <f t="shared" si="12"/>
        <v/>
      </c>
      <c r="H86" s="35">
        <f t="shared" si="11"/>
        <v>3.5</v>
      </c>
    </row>
    <row r="87" spans="1:8" ht="21.95" customHeight="1">
      <c r="A87" s="33">
        <f t="shared" si="13"/>
        <v>19</v>
      </c>
      <c r="B87" s="55" t="s">
        <v>208</v>
      </c>
      <c r="C87" s="55" t="s">
        <v>200</v>
      </c>
      <c r="D87" s="34">
        <v>11.5</v>
      </c>
      <c r="E87" s="40">
        <f t="shared" si="10"/>
        <v>11.5</v>
      </c>
      <c r="F87" s="37"/>
      <c r="G87" s="41" t="str">
        <f t="shared" si="12"/>
        <v/>
      </c>
      <c r="H87" s="35">
        <f t="shared" si="11"/>
        <v>11.5</v>
      </c>
    </row>
    <row r="88" spans="1:8" ht="21.95" customHeight="1">
      <c r="A88" s="33">
        <f t="shared" si="13"/>
        <v>20</v>
      </c>
      <c r="B88" s="58" t="s">
        <v>22</v>
      </c>
      <c r="C88" s="58" t="s">
        <v>209</v>
      </c>
      <c r="D88" s="34">
        <v>3</v>
      </c>
      <c r="E88" s="40">
        <f t="shared" si="10"/>
        <v>3</v>
      </c>
      <c r="F88" s="37"/>
      <c r="G88" s="41" t="str">
        <f t="shared" si="12"/>
        <v/>
      </c>
      <c r="H88" s="35">
        <f t="shared" si="11"/>
        <v>3</v>
      </c>
    </row>
    <row r="89" spans="1:8" ht="21.95" customHeight="1">
      <c r="A89" s="33">
        <f t="shared" si="13"/>
        <v>21</v>
      </c>
      <c r="B89" s="59" t="s">
        <v>16</v>
      </c>
      <c r="C89" s="59" t="s">
        <v>210</v>
      </c>
      <c r="D89" s="34">
        <v>6.5</v>
      </c>
      <c r="E89" s="40">
        <f t="shared" si="10"/>
        <v>6.5</v>
      </c>
      <c r="F89" s="37"/>
      <c r="G89" s="41" t="str">
        <f t="shared" si="12"/>
        <v/>
      </c>
      <c r="H89" s="35">
        <f t="shared" si="11"/>
        <v>6.5</v>
      </c>
    </row>
    <row r="90" spans="1:8" ht="21.95" customHeight="1">
      <c r="A90" s="33">
        <f t="shared" si="13"/>
        <v>22</v>
      </c>
      <c r="B90" s="59" t="s">
        <v>20</v>
      </c>
      <c r="C90" s="59" t="s">
        <v>21</v>
      </c>
      <c r="D90" s="34"/>
      <c r="E90" s="40">
        <f t="shared" si="10"/>
        <v>0</v>
      </c>
      <c r="F90" s="37"/>
      <c r="G90" s="41" t="str">
        <f t="shared" si="12"/>
        <v/>
      </c>
      <c r="H90" s="35">
        <f t="shared" si="11"/>
        <v>0</v>
      </c>
    </row>
    <row r="91" spans="1:8" ht="21.95" customHeight="1">
      <c r="A91" s="33">
        <f t="shared" si="13"/>
        <v>23</v>
      </c>
      <c r="B91" s="59" t="s">
        <v>14</v>
      </c>
      <c r="C91" s="59" t="s">
        <v>211</v>
      </c>
      <c r="D91" s="70">
        <v>12.5</v>
      </c>
      <c r="E91" s="71">
        <f t="shared" si="10"/>
        <v>12.5</v>
      </c>
      <c r="F91" s="72"/>
      <c r="G91" s="73" t="str">
        <f t="shared" si="12"/>
        <v/>
      </c>
      <c r="H91" s="70">
        <v>12.5</v>
      </c>
    </row>
    <row r="92" spans="1:8" ht="21.95" customHeight="1">
      <c r="A92" s="33">
        <f t="shared" si="13"/>
        <v>24</v>
      </c>
      <c r="B92" s="57" t="s">
        <v>212</v>
      </c>
      <c r="C92" s="57" t="s">
        <v>213</v>
      </c>
      <c r="D92" s="34">
        <v>12.5</v>
      </c>
      <c r="E92" s="40">
        <f t="shared" si="10"/>
        <v>12.5</v>
      </c>
      <c r="F92" s="38"/>
      <c r="G92" s="41" t="str">
        <f t="shared" si="12"/>
        <v/>
      </c>
      <c r="H92" s="35">
        <f t="shared" si="11"/>
        <v>12.5</v>
      </c>
    </row>
    <row r="93" spans="1:8" ht="21.95" customHeight="1">
      <c r="A93" s="33">
        <f t="shared" si="13"/>
        <v>25</v>
      </c>
      <c r="B93" s="57" t="s">
        <v>214</v>
      </c>
      <c r="C93" s="57" t="s">
        <v>215</v>
      </c>
      <c r="D93" s="34">
        <v>3</v>
      </c>
      <c r="E93" s="40">
        <f t="shared" si="10"/>
        <v>3</v>
      </c>
      <c r="F93" s="38"/>
      <c r="G93" s="41" t="str">
        <f t="shared" si="12"/>
        <v/>
      </c>
      <c r="H93" s="35">
        <f t="shared" si="11"/>
        <v>3</v>
      </c>
    </row>
    <row r="94" spans="1:8" ht="21.95" customHeight="1">
      <c r="A94" s="33">
        <f t="shared" si="13"/>
        <v>26</v>
      </c>
      <c r="B94" s="59" t="s">
        <v>18</v>
      </c>
      <c r="C94" s="59" t="s">
        <v>19</v>
      </c>
      <c r="D94" s="34">
        <v>3</v>
      </c>
      <c r="E94" s="40">
        <f t="shared" si="10"/>
        <v>3</v>
      </c>
      <c r="F94" s="38"/>
      <c r="G94" s="41" t="str">
        <f t="shared" si="12"/>
        <v/>
      </c>
      <c r="H94" s="35">
        <f t="shared" si="11"/>
        <v>3</v>
      </c>
    </row>
    <row r="95" spans="1:8" ht="21.95" customHeight="1">
      <c r="A95" s="33">
        <f t="shared" si="13"/>
        <v>27</v>
      </c>
      <c r="B95" s="59" t="s">
        <v>225</v>
      </c>
      <c r="C95" s="59" t="s">
        <v>216</v>
      </c>
      <c r="D95" s="34">
        <v>13</v>
      </c>
      <c r="E95" s="40">
        <f t="shared" si="10"/>
        <v>13</v>
      </c>
      <c r="F95" s="38"/>
      <c r="G95" s="41" t="str">
        <f t="shared" si="12"/>
        <v/>
      </c>
      <c r="H95" s="35">
        <f t="shared" si="11"/>
        <v>13</v>
      </c>
    </row>
    <row r="96" spans="1:8" ht="21.95" customHeight="1">
      <c r="A96" s="33">
        <f t="shared" si="13"/>
        <v>28</v>
      </c>
      <c r="B96" s="59" t="s">
        <v>217</v>
      </c>
      <c r="C96" s="59" t="s">
        <v>218</v>
      </c>
      <c r="D96" s="34">
        <v>8.5</v>
      </c>
      <c r="E96" s="40">
        <f t="shared" si="10"/>
        <v>8.5</v>
      </c>
      <c r="F96" s="38"/>
      <c r="G96" s="41" t="str">
        <f t="shared" si="12"/>
        <v/>
      </c>
      <c r="H96" s="35">
        <f t="shared" si="11"/>
        <v>8.5</v>
      </c>
    </row>
    <row r="97" spans="1:8" ht="21.95" customHeight="1">
      <c r="A97" s="33">
        <f t="shared" si="13"/>
        <v>29</v>
      </c>
      <c r="B97" s="60" t="s">
        <v>219</v>
      </c>
      <c r="C97" s="60" t="s">
        <v>220</v>
      </c>
      <c r="D97" s="34">
        <v>14</v>
      </c>
      <c r="E97" s="40">
        <f t="shared" si="10"/>
        <v>14</v>
      </c>
      <c r="F97" s="38"/>
      <c r="G97" s="41" t="str">
        <f t="shared" si="12"/>
        <v/>
      </c>
      <c r="H97" s="35">
        <f t="shared" si="11"/>
        <v>14</v>
      </c>
    </row>
    <row r="98" spans="1:8" ht="21.95" customHeight="1">
      <c r="A98" s="33">
        <f t="shared" si="13"/>
        <v>30</v>
      </c>
      <c r="B98" s="60" t="s">
        <v>221</v>
      </c>
      <c r="C98" s="60" t="s">
        <v>222</v>
      </c>
      <c r="D98" s="34">
        <v>8</v>
      </c>
      <c r="E98" s="40">
        <f t="shared" si="10"/>
        <v>8</v>
      </c>
      <c r="F98" s="38"/>
      <c r="G98" s="41" t="str">
        <f t="shared" si="12"/>
        <v/>
      </c>
      <c r="H98" s="35">
        <f t="shared" si="11"/>
        <v>8</v>
      </c>
    </row>
    <row r="99" spans="1:8" ht="21.95" customHeight="1">
      <c r="A99" s="33">
        <f t="shared" si="13"/>
        <v>31</v>
      </c>
      <c r="B99" s="55" t="s">
        <v>223</v>
      </c>
      <c r="C99" s="55" t="s">
        <v>11</v>
      </c>
      <c r="D99" s="34">
        <v>6</v>
      </c>
      <c r="E99" s="40">
        <f t="shared" si="10"/>
        <v>6</v>
      </c>
      <c r="F99" s="38"/>
      <c r="G99" s="41" t="str">
        <f t="shared" si="12"/>
        <v/>
      </c>
      <c r="H99" s="35">
        <f t="shared" si="11"/>
        <v>6</v>
      </c>
    </row>
  </sheetData>
  <sortState ref="B80:C114">
    <sortCondition ref="B80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85" orientation="portrait" r:id="rId1"/>
  <headerFooter alignWithMargins="0">
    <oddHeader>&amp;L&amp;"Comic Sans MS,Gras"&amp;12السنة الثالثة محاسبة ومراجعة2019/2018&amp;C&amp;"Comic Sans MS,Gras"&amp;12محضر العلامات لمقياس: الإفلاس والتسوية القضائية       الفوج&amp;P  &amp;R&amp;"Comic Sans MS,Gras"&amp;12  كلية العلوم الاقتصادية و علوم التسيير قسم العلوم المالية -نظام LMD-</oddHeader>
    <oddFooter>&amp;C&amp;"Comic Sans MS,Gras"&amp;12  الامضاء:&amp;R&amp;"Mudir MT,Gras"&amp;12 ا&amp;"Comic Sans MS,Gras"لأستاذ(ة):</oddFooter>
  </headerFooter>
  <rowBreaks count="2" manualBreakCount="2">
    <brk id="35" max="7" man="1"/>
    <brk id="6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99"/>
  <sheetViews>
    <sheetView rightToLeft="1" view="pageBreakPreview" topLeftCell="A43" zoomScaleSheetLayoutView="100" workbookViewId="0">
      <selection activeCell="D59" sqref="D59"/>
    </sheetView>
  </sheetViews>
  <sheetFormatPr baseColWidth="10" defaultRowHeight="21.95" customHeight="1"/>
  <cols>
    <col min="1" max="1" width="5.7109375" style="42" customWidth="1"/>
    <col min="2" max="2" width="16" style="43" customWidth="1"/>
    <col min="3" max="3" width="24.140625" style="44" customWidth="1"/>
    <col min="4" max="5" width="10.7109375" style="42" customWidth="1"/>
    <col min="6" max="7" width="10.7109375" style="43" customWidth="1"/>
    <col min="8" max="8" width="12.85546875" style="42" customWidth="1"/>
    <col min="9" max="256" width="11.5703125" style="2"/>
    <col min="257" max="257" width="3.85546875" style="2" bestFit="1" customWidth="1"/>
    <col min="258" max="258" width="14.5703125" style="2" customWidth="1"/>
    <col min="259" max="259" width="19.28515625" style="2" customWidth="1"/>
    <col min="260" max="261" width="8.28515625" style="2" customWidth="1"/>
    <col min="262" max="262" width="7.5703125" style="2" customWidth="1"/>
    <col min="263" max="263" width="8.5703125" style="2" customWidth="1"/>
    <col min="264" max="264" width="10.5703125" style="2" customWidth="1"/>
    <col min="265" max="512" width="11.5703125" style="2"/>
    <col min="513" max="513" width="3.85546875" style="2" bestFit="1" customWidth="1"/>
    <col min="514" max="514" width="14.5703125" style="2" customWidth="1"/>
    <col min="515" max="515" width="19.28515625" style="2" customWidth="1"/>
    <col min="516" max="517" width="8.28515625" style="2" customWidth="1"/>
    <col min="518" max="518" width="7.5703125" style="2" customWidth="1"/>
    <col min="519" max="519" width="8.5703125" style="2" customWidth="1"/>
    <col min="520" max="520" width="10.5703125" style="2" customWidth="1"/>
    <col min="521" max="768" width="11.5703125" style="2"/>
    <col min="769" max="769" width="3.85546875" style="2" bestFit="1" customWidth="1"/>
    <col min="770" max="770" width="14.5703125" style="2" customWidth="1"/>
    <col min="771" max="771" width="19.28515625" style="2" customWidth="1"/>
    <col min="772" max="773" width="8.28515625" style="2" customWidth="1"/>
    <col min="774" max="774" width="7.5703125" style="2" customWidth="1"/>
    <col min="775" max="775" width="8.5703125" style="2" customWidth="1"/>
    <col min="776" max="776" width="10.5703125" style="2" customWidth="1"/>
    <col min="777" max="1024" width="11.5703125" style="2"/>
    <col min="1025" max="1025" width="3.85546875" style="2" bestFit="1" customWidth="1"/>
    <col min="1026" max="1026" width="14.5703125" style="2" customWidth="1"/>
    <col min="1027" max="1027" width="19.28515625" style="2" customWidth="1"/>
    <col min="1028" max="1029" width="8.28515625" style="2" customWidth="1"/>
    <col min="1030" max="1030" width="7.5703125" style="2" customWidth="1"/>
    <col min="1031" max="1031" width="8.5703125" style="2" customWidth="1"/>
    <col min="1032" max="1032" width="10.5703125" style="2" customWidth="1"/>
    <col min="1033" max="1280" width="11.5703125" style="2"/>
    <col min="1281" max="1281" width="3.85546875" style="2" bestFit="1" customWidth="1"/>
    <col min="1282" max="1282" width="14.5703125" style="2" customWidth="1"/>
    <col min="1283" max="1283" width="19.28515625" style="2" customWidth="1"/>
    <col min="1284" max="1285" width="8.28515625" style="2" customWidth="1"/>
    <col min="1286" max="1286" width="7.5703125" style="2" customWidth="1"/>
    <col min="1287" max="1287" width="8.5703125" style="2" customWidth="1"/>
    <col min="1288" max="1288" width="10.5703125" style="2" customWidth="1"/>
    <col min="1289" max="1536" width="11.5703125" style="2"/>
    <col min="1537" max="1537" width="3.85546875" style="2" bestFit="1" customWidth="1"/>
    <col min="1538" max="1538" width="14.5703125" style="2" customWidth="1"/>
    <col min="1539" max="1539" width="19.28515625" style="2" customWidth="1"/>
    <col min="1540" max="1541" width="8.28515625" style="2" customWidth="1"/>
    <col min="1542" max="1542" width="7.5703125" style="2" customWidth="1"/>
    <col min="1543" max="1543" width="8.5703125" style="2" customWidth="1"/>
    <col min="1544" max="1544" width="10.5703125" style="2" customWidth="1"/>
    <col min="1545" max="1792" width="11.5703125" style="2"/>
    <col min="1793" max="1793" width="3.85546875" style="2" bestFit="1" customWidth="1"/>
    <col min="1794" max="1794" width="14.5703125" style="2" customWidth="1"/>
    <col min="1795" max="1795" width="19.28515625" style="2" customWidth="1"/>
    <col min="1796" max="1797" width="8.28515625" style="2" customWidth="1"/>
    <col min="1798" max="1798" width="7.5703125" style="2" customWidth="1"/>
    <col min="1799" max="1799" width="8.5703125" style="2" customWidth="1"/>
    <col min="1800" max="1800" width="10.5703125" style="2" customWidth="1"/>
    <col min="1801" max="2048" width="11.5703125" style="2"/>
    <col min="2049" max="2049" width="3.85546875" style="2" bestFit="1" customWidth="1"/>
    <col min="2050" max="2050" width="14.5703125" style="2" customWidth="1"/>
    <col min="2051" max="2051" width="19.28515625" style="2" customWidth="1"/>
    <col min="2052" max="2053" width="8.28515625" style="2" customWidth="1"/>
    <col min="2054" max="2054" width="7.5703125" style="2" customWidth="1"/>
    <col min="2055" max="2055" width="8.5703125" style="2" customWidth="1"/>
    <col min="2056" max="2056" width="10.5703125" style="2" customWidth="1"/>
    <col min="2057" max="2304" width="11.5703125" style="2"/>
    <col min="2305" max="2305" width="3.85546875" style="2" bestFit="1" customWidth="1"/>
    <col min="2306" max="2306" width="14.5703125" style="2" customWidth="1"/>
    <col min="2307" max="2307" width="19.28515625" style="2" customWidth="1"/>
    <col min="2308" max="2309" width="8.28515625" style="2" customWidth="1"/>
    <col min="2310" max="2310" width="7.5703125" style="2" customWidth="1"/>
    <col min="2311" max="2311" width="8.5703125" style="2" customWidth="1"/>
    <col min="2312" max="2312" width="10.5703125" style="2" customWidth="1"/>
    <col min="2313" max="2560" width="11.5703125" style="2"/>
    <col min="2561" max="2561" width="3.85546875" style="2" bestFit="1" customWidth="1"/>
    <col min="2562" max="2562" width="14.5703125" style="2" customWidth="1"/>
    <col min="2563" max="2563" width="19.28515625" style="2" customWidth="1"/>
    <col min="2564" max="2565" width="8.28515625" style="2" customWidth="1"/>
    <col min="2566" max="2566" width="7.5703125" style="2" customWidth="1"/>
    <col min="2567" max="2567" width="8.5703125" style="2" customWidth="1"/>
    <col min="2568" max="2568" width="10.5703125" style="2" customWidth="1"/>
    <col min="2569" max="2816" width="11.5703125" style="2"/>
    <col min="2817" max="2817" width="3.85546875" style="2" bestFit="1" customWidth="1"/>
    <col min="2818" max="2818" width="14.5703125" style="2" customWidth="1"/>
    <col min="2819" max="2819" width="19.28515625" style="2" customWidth="1"/>
    <col min="2820" max="2821" width="8.28515625" style="2" customWidth="1"/>
    <col min="2822" max="2822" width="7.5703125" style="2" customWidth="1"/>
    <col min="2823" max="2823" width="8.5703125" style="2" customWidth="1"/>
    <col min="2824" max="2824" width="10.5703125" style="2" customWidth="1"/>
    <col min="2825" max="3072" width="11.5703125" style="2"/>
    <col min="3073" max="3073" width="3.85546875" style="2" bestFit="1" customWidth="1"/>
    <col min="3074" max="3074" width="14.5703125" style="2" customWidth="1"/>
    <col min="3075" max="3075" width="19.28515625" style="2" customWidth="1"/>
    <col min="3076" max="3077" width="8.28515625" style="2" customWidth="1"/>
    <col min="3078" max="3078" width="7.5703125" style="2" customWidth="1"/>
    <col min="3079" max="3079" width="8.5703125" style="2" customWidth="1"/>
    <col min="3080" max="3080" width="10.5703125" style="2" customWidth="1"/>
    <col min="3081" max="3328" width="11.5703125" style="2"/>
    <col min="3329" max="3329" width="3.85546875" style="2" bestFit="1" customWidth="1"/>
    <col min="3330" max="3330" width="14.5703125" style="2" customWidth="1"/>
    <col min="3331" max="3331" width="19.28515625" style="2" customWidth="1"/>
    <col min="3332" max="3333" width="8.28515625" style="2" customWidth="1"/>
    <col min="3334" max="3334" width="7.5703125" style="2" customWidth="1"/>
    <col min="3335" max="3335" width="8.5703125" style="2" customWidth="1"/>
    <col min="3336" max="3336" width="10.5703125" style="2" customWidth="1"/>
    <col min="3337" max="3584" width="11.5703125" style="2"/>
    <col min="3585" max="3585" width="3.85546875" style="2" bestFit="1" customWidth="1"/>
    <col min="3586" max="3586" width="14.5703125" style="2" customWidth="1"/>
    <col min="3587" max="3587" width="19.28515625" style="2" customWidth="1"/>
    <col min="3588" max="3589" width="8.28515625" style="2" customWidth="1"/>
    <col min="3590" max="3590" width="7.5703125" style="2" customWidth="1"/>
    <col min="3591" max="3591" width="8.5703125" style="2" customWidth="1"/>
    <col min="3592" max="3592" width="10.5703125" style="2" customWidth="1"/>
    <col min="3593" max="3840" width="11.5703125" style="2"/>
    <col min="3841" max="3841" width="3.85546875" style="2" bestFit="1" customWidth="1"/>
    <col min="3842" max="3842" width="14.5703125" style="2" customWidth="1"/>
    <col min="3843" max="3843" width="19.28515625" style="2" customWidth="1"/>
    <col min="3844" max="3845" width="8.28515625" style="2" customWidth="1"/>
    <col min="3846" max="3846" width="7.5703125" style="2" customWidth="1"/>
    <col min="3847" max="3847" width="8.5703125" style="2" customWidth="1"/>
    <col min="3848" max="3848" width="10.5703125" style="2" customWidth="1"/>
    <col min="3849" max="4096" width="11.5703125" style="2"/>
    <col min="4097" max="4097" width="3.85546875" style="2" bestFit="1" customWidth="1"/>
    <col min="4098" max="4098" width="14.5703125" style="2" customWidth="1"/>
    <col min="4099" max="4099" width="19.28515625" style="2" customWidth="1"/>
    <col min="4100" max="4101" width="8.28515625" style="2" customWidth="1"/>
    <col min="4102" max="4102" width="7.5703125" style="2" customWidth="1"/>
    <col min="4103" max="4103" width="8.5703125" style="2" customWidth="1"/>
    <col min="4104" max="4104" width="10.5703125" style="2" customWidth="1"/>
    <col min="4105" max="4352" width="11.5703125" style="2"/>
    <col min="4353" max="4353" width="3.85546875" style="2" bestFit="1" customWidth="1"/>
    <col min="4354" max="4354" width="14.5703125" style="2" customWidth="1"/>
    <col min="4355" max="4355" width="19.28515625" style="2" customWidth="1"/>
    <col min="4356" max="4357" width="8.28515625" style="2" customWidth="1"/>
    <col min="4358" max="4358" width="7.5703125" style="2" customWidth="1"/>
    <col min="4359" max="4359" width="8.5703125" style="2" customWidth="1"/>
    <col min="4360" max="4360" width="10.5703125" style="2" customWidth="1"/>
    <col min="4361" max="4608" width="11.5703125" style="2"/>
    <col min="4609" max="4609" width="3.85546875" style="2" bestFit="1" customWidth="1"/>
    <col min="4610" max="4610" width="14.5703125" style="2" customWidth="1"/>
    <col min="4611" max="4611" width="19.28515625" style="2" customWidth="1"/>
    <col min="4612" max="4613" width="8.28515625" style="2" customWidth="1"/>
    <col min="4614" max="4614" width="7.5703125" style="2" customWidth="1"/>
    <col min="4615" max="4615" width="8.5703125" style="2" customWidth="1"/>
    <col min="4616" max="4616" width="10.5703125" style="2" customWidth="1"/>
    <col min="4617" max="4864" width="11.5703125" style="2"/>
    <col min="4865" max="4865" width="3.85546875" style="2" bestFit="1" customWidth="1"/>
    <col min="4866" max="4866" width="14.5703125" style="2" customWidth="1"/>
    <col min="4867" max="4867" width="19.28515625" style="2" customWidth="1"/>
    <col min="4868" max="4869" width="8.28515625" style="2" customWidth="1"/>
    <col min="4870" max="4870" width="7.5703125" style="2" customWidth="1"/>
    <col min="4871" max="4871" width="8.5703125" style="2" customWidth="1"/>
    <col min="4872" max="4872" width="10.5703125" style="2" customWidth="1"/>
    <col min="4873" max="5120" width="11.5703125" style="2"/>
    <col min="5121" max="5121" width="3.85546875" style="2" bestFit="1" customWidth="1"/>
    <col min="5122" max="5122" width="14.5703125" style="2" customWidth="1"/>
    <col min="5123" max="5123" width="19.28515625" style="2" customWidth="1"/>
    <col min="5124" max="5125" width="8.28515625" style="2" customWidth="1"/>
    <col min="5126" max="5126" width="7.5703125" style="2" customWidth="1"/>
    <col min="5127" max="5127" width="8.5703125" style="2" customWidth="1"/>
    <col min="5128" max="5128" width="10.5703125" style="2" customWidth="1"/>
    <col min="5129" max="5376" width="11.5703125" style="2"/>
    <col min="5377" max="5377" width="3.85546875" style="2" bestFit="1" customWidth="1"/>
    <col min="5378" max="5378" width="14.5703125" style="2" customWidth="1"/>
    <col min="5379" max="5379" width="19.28515625" style="2" customWidth="1"/>
    <col min="5380" max="5381" width="8.28515625" style="2" customWidth="1"/>
    <col min="5382" max="5382" width="7.5703125" style="2" customWidth="1"/>
    <col min="5383" max="5383" width="8.5703125" style="2" customWidth="1"/>
    <col min="5384" max="5384" width="10.5703125" style="2" customWidth="1"/>
    <col min="5385" max="5632" width="11.5703125" style="2"/>
    <col min="5633" max="5633" width="3.85546875" style="2" bestFit="1" customWidth="1"/>
    <col min="5634" max="5634" width="14.5703125" style="2" customWidth="1"/>
    <col min="5635" max="5635" width="19.28515625" style="2" customWidth="1"/>
    <col min="5636" max="5637" width="8.28515625" style="2" customWidth="1"/>
    <col min="5638" max="5638" width="7.5703125" style="2" customWidth="1"/>
    <col min="5639" max="5639" width="8.5703125" style="2" customWidth="1"/>
    <col min="5640" max="5640" width="10.5703125" style="2" customWidth="1"/>
    <col min="5641" max="5888" width="11.5703125" style="2"/>
    <col min="5889" max="5889" width="3.85546875" style="2" bestFit="1" customWidth="1"/>
    <col min="5890" max="5890" width="14.5703125" style="2" customWidth="1"/>
    <col min="5891" max="5891" width="19.28515625" style="2" customWidth="1"/>
    <col min="5892" max="5893" width="8.28515625" style="2" customWidth="1"/>
    <col min="5894" max="5894" width="7.5703125" style="2" customWidth="1"/>
    <col min="5895" max="5895" width="8.5703125" style="2" customWidth="1"/>
    <col min="5896" max="5896" width="10.5703125" style="2" customWidth="1"/>
    <col min="5897" max="6144" width="11.5703125" style="2"/>
    <col min="6145" max="6145" width="3.85546875" style="2" bestFit="1" customWidth="1"/>
    <col min="6146" max="6146" width="14.5703125" style="2" customWidth="1"/>
    <col min="6147" max="6147" width="19.28515625" style="2" customWidth="1"/>
    <col min="6148" max="6149" width="8.28515625" style="2" customWidth="1"/>
    <col min="6150" max="6150" width="7.5703125" style="2" customWidth="1"/>
    <col min="6151" max="6151" width="8.5703125" style="2" customWidth="1"/>
    <col min="6152" max="6152" width="10.5703125" style="2" customWidth="1"/>
    <col min="6153" max="6400" width="11.5703125" style="2"/>
    <col min="6401" max="6401" width="3.85546875" style="2" bestFit="1" customWidth="1"/>
    <col min="6402" max="6402" width="14.5703125" style="2" customWidth="1"/>
    <col min="6403" max="6403" width="19.28515625" style="2" customWidth="1"/>
    <col min="6404" max="6405" width="8.28515625" style="2" customWidth="1"/>
    <col min="6406" max="6406" width="7.5703125" style="2" customWidth="1"/>
    <col min="6407" max="6407" width="8.5703125" style="2" customWidth="1"/>
    <col min="6408" max="6408" width="10.5703125" style="2" customWidth="1"/>
    <col min="6409" max="6656" width="11.5703125" style="2"/>
    <col min="6657" max="6657" width="3.85546875" style="2" bestFit="1" customWidth="1"/>
    <col min="6658" max="6658" width="14.5703125" style="2" customWidth="1"/>
    <col min="6659" max="6659" width="19.28515625" style="2" customWidth="1"/>
    <col min="6660" max="6661" width="8.28515625" style="2" customWidth="1"/>
    <col min="6662" max="6662" width="7.5703125" style="2" customWidth="1"/>
    <col min="6663" max="6663" width="8.5703125" style="2" customWidth="1"/>
    <col min="6664" max="6664" width="10.5703125" style="2" customWidth="1"/>
    <col min="6665" max="6912" width="11.5703125" style="2"/>
    <col min="6913" max="6913" width="3.85546875" style="2" bestFit="1" customWidth="1"/>
    <col min="6914" max="6914" width="14.5703125" style="2" customWidth="1"/>
    <col min="6915" max="6915" width="19.28515625" style="2" customWidth="1"/>
    <col min="6916" max="6917" width="8.28515625" style="2" customWidth="1"/>
    <col min="6918" max="6918" width="7.5703125" style="2" customWidth="1"/>
    <col min="6919" max="6919" width="8.5703125" style="2" customWidth="1"/>
    <col min="6920" max="6920" width="10.5703125" style="2" customWidth="1"/>
    <col min="6921" max="7168" width="11.5703125" style="2"/>
    <col min="7169" max="7169" width="3.85546875" style="2" bestFit="1" customWidth="1"/>
    <col min="7170" max="7170" width="14.5703125" style="2" customWidth="1"/>
    <col min="7171" max="7171" width="19.28515625" style="2" customWidth="1"/>
    <col min="7172" max="7173" width="8.28515625" style="2" customWidth="1"/>
    <col min="7174" max="7174" width="7.5703125" style="2" customWidth="1"/>
    <col min="7175" max="7175" width="8.5703125" style="2" customWidth="1"/>
    <col min="7176" max="7176" width="10.5703125" style="2" customWidth="1"/>
    <col min="7177" max="7424" width="11.5703125" style="2"/>
    <col min="7425" max="7425" width="3.85546875" style="2" bestFit="1" customWidth="1"/>
    <col min="7426" max="7426" width="14.5703125" style="2" customWidth="1"/>
    <col min="7427" max="7427" width="19.28515625" style="2" customWidth="1"/>
    <col min="7428" max="7429" width="8.28515625" style="2" customWidth="1"/>
    <col min="7430" max="7430" width="7.5703125" style="2" customWidth="1"/>
    <col min="7431" max="7431" width="8.5703125" style="2" customWidth="1"/>
    <col min="7432" max="7432" width="10.5703125" style="2" customWidth="1"/>
    <col min="7433" max="7680" width="11.5703125" style="2"/>
    <col min="7681" max="7681" width="3.85546875" style="2" bestFit="1" customWidth="1"/>
    <col min="7682" max="7682" width="14.5703125" style="2" customWidth="1"/>
    <col min="7683" max="7683" width="19.28515625" style="2" customWidth="1"/>
    <col min="7684" max="7685" width="8.28515625" style="2" customWidth="1"/>
    <col min="7686" max="7686" width="7.5703125" style="2" customWidth="1"/>
    <col min="7687" max="7687" width="8.5703125" style="2" customWidth="1"/>
    <col min="7688" max="7688" width="10.5703125" style="2" customWidth="1"/>
    <col min="7689" max="7936" width="11.5703125" style="2"/>
    <col min="7937" max="7937" width="3.85546875" style="2" bestFit="1" customWidth="1"/>
    <col min="7938" max="7938" width="14.5703125" style="2" customWidth="1"/>
    <col min="7939" max="7939" width="19.28515625" style="2" customWidth="1"/>
    <col min="7940" max="7941" width="8.28515625" style="2" customWidth="1"/>
    <col min="7942" max="7942" width="7.5703125" style="2" customWidth="1"/>
    <col min="7943" max="7943" width="8.5703125" style="2" customWidth="1"/>
    <col min="7944" max="7944" width="10.5703125" style="2" customWidth="1"/>
    <col min="7945" max="8192" width="11.5703125" style="2"/>
    <col min="8193" max="8193" width="3.85546875" style="2" bestFit="1" customWidth="1"/>
    <col min="8194" max="8194" width="14.5703125" style="2" customWidth="1"/>
    <col min="8195" max="8195" width="19.28515625" style="2" customWidth="1"/>
    <col min="8196" max="8197" width="8.28515625" style="2" customWidth="1"/>
    <col min="8198" max="8198" width="7.5703125" style="2" customWidth="1"/>
    <col min="8199" max="8199" width="8.5703125" style="2" customWidth="1"/>
    <col min="8200" max="8200" width="10.5703125" style="2" customWidth="1"/>
    <col min="8201" max="8448" width="11.5703125" style="2"/>
    <col min="8449" max="8449" width="3.85546875" style="2" bestFit="1" customWidth="1"/>
    <col min="8450" max="8450" width="14.5703125" style="2" customWidth="1"/>
    <col min="8451" max="8451" width="19.28515625" style="2" customWidth="1"/>
    <col min="8452" max="8453" width="8.28515625" style="2" customWidth="1"/>
    <col min="8454" max="8454" width="7.5703125" style="2" customWidth="1"/>
    <col min="8455" max="8455" width="8.5703125" style="2" customWidth="1"/>
    <col min="8456" max="8456" width="10.5703125" style="2" customWidth="1"/>
    <col min="8457" max="8704" width="11.5703125" style="2"/>
    <col min="8705" max="8705" width="3.85546875" style="2" bestFit="1" customWidth="1"/>
    <col min="8706" max="8706" width="14.5703125" style="2" customWidth="1"/>
    <col min="8707" max="8707" width="19.28515625" style="2" customWidth="1"/>
    <col min="8708" max="8709" width="8.28515625" style="2" customWidth="1"/>
    <col min="8710" max="8710" width="7.5703125" style="2" customWidth="1"/>
    <col min="8711" max="8711" width="8.5703125" style="2" customWidth="1"/>
    <col min="8712" max="8712" width="10.5703125" style="2" customWidth="1"/>
    <col min="8713" max="8960" width="11.5703125" style="2"/>
    <col min="8961" max="8961" width="3.85546875" style="2" bestFit="1" customWidth="1"/>
    <col min="8962" max="8962" width="14.5703125" style="2" customWidth="1"/>
    <col min="8963" max="8963" width="19.28515625" style="2" customWidth="1"/>
    <col min="8964" max="8965" width="8.28515625" style="2" customWidth="1"/>
    <col min="8966" max="8966" width="7.5703125" style="2" customWidth="1"/>
    <col min="8967" max="8967" width="8.5703125" style="2" customWidth="1"/>
    <col min="8968" max="8968" width="10.5703125" style="2" customWidth="1"/>
    <col min="8969" max="9216" width="11.5703125" style="2"/>
    <col min="9217" max="9217" width="3.85546875" style="2" bestFit="1" customWidth="1"/>
    <col min="9218" max="9218" width="14.5703125" style="2" customWidth="1"/>
    <col min="9219" max="9219" width="19.28515625" style="2" customWidth="1"/>
    <col min="9220" max="9221" width="8.28515625" style="2" customWidth="1"/>
    <col min="9222" max="9222" width="7.5703125" style="2" customWidth="1"/>
    <col min="9223" max="9223" width="8.5703125" style="2" customWidth="1"/>
    <col min="9224" max="9224" width="10.5703125" style="2" customWidth="1"/>
    <col min="9225" max="9472" width="11.5703125" style="2"/>
    <col min="9473" max="9473" width="3.85546875" style="2" bestFit="1" customWidth="1"/>
    <col min="9474" max="9474" width="14.5703125" style="2" customWidth="1"/>
    <col min="9475" max="9475" width="19.28515625" style="2" customWidth="1"/>
    <col min="9476" max="9477" width="8.28515625" style="2" customWidth="1"/>
    <col min="9478" max="9478" width="7.5703125" style="2" customWidth="1"/>
    <col min="9479" max="9479" width="8.5703125" style="2" customWidth="1"/>
    <col min="9480" max="9480" width="10.5703125" style="2" customWidth="1"/>
    <col min="9481" max="9728" width="11.5703125" style="2"/>
    <col min="9729" max="9729" width="3.85546875" style="2" bestFit="1" customWidth="1"/>
    <col min="9730" max="9730" width="14.5703125" style="2" customWidth="1"/>
    <col min="9731" max="9731" width="19.28515625" style="2" customWidth="1"/>
    <col min="9732" max="9733" width="8.28515625" style="2" customWidth="1"/>
    <col min="9734" max="9734" width="7.5703125" style="2" customWidth="1"/>
    <col min="9735" max="9735" width="8.5703125" style="2" customWidth="1"/>
    <col min="9736" max="9736" width="10.5703125" style="2" customWidth="1"/>
    <col min="9737" max="9984" width="11.5703125" style="2"/>
    <col min="9985" max="9985" width="3.85546875" style="2" bestFit="1" customWidth="1"/>
    <col min="9986" max="9986" width="14.5703125" style="2" customWidth="1"/>
    <col min="9987" max="9987" width="19.28515625" style="2" customWidth="1"/>
    <col min="9988" max="9989" width="8.28515625" style="2" customWidth="1"/>
    <col min="9990" max="9990" width="7.5703125" style="2" customWidth="1"/>
    <col min="9991" max="9991" width="8.5703125" style="2" customWidth="1"/>
    <col min="9992" max="9992" width="10.5703125" style="2" customWidth="1"/>
    <col min="9993" max="10240" width="11.5703125" style="2"/>
    <col min="10241" max="10241" width="3.85546875" style="2" bestFit="1" customWidth="1"/>
    <col min="10242" max="10242" width="14.5703125" style="2" customWidth="1"/>
    <col min="10243" max="10243" width="19.28515625" style="2" customWidth="1"/>
    <col min="10244" max="10245" width="8.28515625" style="2" customWidth="1"/>
    <col min="10246" max="10246" width="7.5703125" style="2" customWidth="1"/>
    <col min="10247" max="10247" width="8.5703125" style="2" customWidth="1"/>
    <col min="10248" max="10248" width="10.5703125" style="2" customWidth="1"/>
    <col min="10249" max="10496" width="11.5703125" style="2"/>
    <col min="10497" max="10497" width="3.85546875" style="2" bestFit="1" customWidth="1"/>
    <col min="10498" max="10498" width="14.5703125" style="2" customWidth="1"/>
    <col min="10499" max="10499" width="19.28515625" style="2" customWidth="1"/>
    <col min="10500" max="10501" width="8.28515625" style="2" customWidth="1"/>
    <col min="10502" max="10502" width="7.5703125" style="2" customWidth="1"/>
    <col min="10503" max="10503" width="8.5703125" style="2" customWidth="1"/>
    <col min="10504" max="10504" width="10.5703125" style="2" customWidth="1"/>
    <col min="10505" max="10752" width="11.5703125" style="2"/>
    <col min="10753" max="10753" width="3.85546875" style="2" bestFit="1" customWidth="1"/>
    <col min="10754" max="10754" width="14.5703125" style="2" customWidth="1"/>
    <col min="10755" max="10755" width="19.28515625" style="2" customWidth="1"/>
    <col min="10756" max="10757" width="8.28515625" style="2" customWidth="1"/>
    <col min="10758" max="10758" width="7.5703125" style="2" customWidth="1"/>
    <col min="10759" max="10759" width="8.5703125" style="2" customWidth="1"/>
    <col min="10760" max="10760" width="10.5703125" style="2" customWidth="1"/>
    <col min="10761" max="11008" width="11.5703125" style="2"/>
    <col min="11009" max="11009" width="3.85546875" style="2" bestFit="1" customWidth="1"/>
    <col min="11010" max="11010" width="14.5703125" style="2" customWidth="1"/>
    <col min="11011" max="11011" width="19.28515625" style="2" customWidth="1"/>
    <col min="11012" max="11013" width="8.28515625" style="2" customWidth="1"/>
    <col min="11014" max="11014" width="7.5703125" style="2" customWidth="1"/>
    <col min="11015" max="11015" width="8.5703125" style="2" customWidth="1"/>
    <col min="11016" max="11016" width="10.5703125" style="2" customWidth="1"/>
    <col min="11017" max="11264" width="11.5703125" style="2"/>
    <col min="11265" max="11265" width="3.85546875" style="2" bestFit="1" customWidth="1"/>
    <col min="11266" max="11266" width="14.5703125" style="2" customWidth="1"/>
    <col min="11267" max="11267" width="19.28515625" style="2" customWidth="1"/>
    <col min="11268" max="11269" width="8.28515625" style="2" customWidth="1"/>
    <col min="11270" max="11270" width="7.5703125" style="2" customWidth="1"/>
    <col min="11271" max="11271" width="8.5703125" style="2" customWidth="1"/>
    <col min="11272" max="11272" width="10.5703125" style="2" customWidth="1"/>
    <col min="11273" max="11520" width="11.5703125" style="2"/>
    <col min="11521" max="11521" width="3.85546875" style="2" bestFit="1" customWidth="1"/>
    <col min="11522" max="11522" width="14.5703125" style="2" customWidth="1"/>
    <col min="11523" max="11523" width="19.28515625" style="2" customWidth="1"/>
    <col min="11524" max="11525" width="8.28515625" style="2" customWidth="1"/>
    <col min="11526" max="11526" width="7.5703125" style="2" customWidth="1"/>
    <col min="11527" max="11527" width="8.5703125" style="2" customWidth="1"/>
    <col min="11528" max="11528" width="10.5703125" style="2" customWidth="1"/>
    <col min="11529" max="11776" width="11.5703125" style="2"/>
    <col min="11777" max="11777" width="3.85546875" style="2" bestFit="1" customWidth="1"/>
    <col min="11778" max="11778" width="14.5703125" style="2" customWidth="1"/>
    <col min="11779" max="11779" width="19.28515625" style="2" customWidth="1"/>
    <col min="11780" max="11781" width="8.28515625" style="2" customWidth="1"/>
    <col min="11782" max="11782" width="7.5703125" style="2" customWidth="1"/>
    <col min="11783" max="11783" width="8.5703125" style="2" customWidth="1"/>
    <col min="11784" max="11784" width="10.5703125" style="2" customWidth="1"/>
    <col min="11785" max="12032" width="11.5703125" style="2"/>
    <col min="12033" max="12033" width="3.85546875" style="2" bestFit="1" customWidth="1"/>
    <col min="12034" max="12034" width="14.5703125" style="2" customWidth="1"/>
    <col min="12035" max="12035" width="19.28515625" style="2" customWidth="1"/>
    <col min="12036" max="12037" width="8.28515625" style="2" customWidth="1"/>
    <col min="12038" max="12038" width="7.5703125" style="2" customWidth="1"/>
    <col min="12039" max="12039" width="8.5703125" style="2" customWidth="1"/>
    <col min="12040" max="12040" width="10.5703125" style="2" customWidth="1"/>
    <col min="12041" max="12288" width="11.5703125" style="2"/>
    <col min="12289" max="12289" width="3.85546875" style="2" bestFit="1" customWidth="1"/>
    <col min="12290" max="12290" width="14.5703125" style="2" customWidth="1"/>
    <col min="12291" max="12291" width="19.28515625" style="2" customWidth="1"/>
    <col min="12292" max="12293" width="8.28515625" style="2" customWidth="1"/>
    <col min="12294" max="12294" width="7.5703125" style="2" customWidth="1"/>
    <col min="12295" max="12295" width="8.5703125" style="2" customWidth="1"/>
    <col min="12296" max="12296" width="10.5703125" style="2" customWidth="1"/>
    <col min="12297" max="12544" width="11.5703125" style="2"/>
    <col min="12545" max="12545" width="3.85546875" style="2" bestFit="1" customWidth="1"/>
    <col min="12546" max="12546" width="14.5703125" style="2" customWidth="1"/>
    <col min="12547" max="12547" width="19.28515625" style="2" customWidth="1"/>
    <col min="12548" max="12549" width="8.28515625" style="2" customWidth="1"/>
    <col min="12550" max="12550" width="7.5703125" style="2" customWidth="1"/>
    <col min="12551" max="12551" width="8.5703125" style="2" customWidth="1"/>
    <col min="12552" max="12552" width="10.5703125" style="2" customWidth="1"/>
    <col min="12553" max="12800" width="11.5703125" style="2"/>
    <col min="12801" max="12801" width="3.85546875" style="2" bestFit="1" customWidth="1"/>
    <col min="12802" max="12802" width="14.5703125" style="2" customWidth="1"/>
    <col min="12803" max="12803" width="19.28515625" style="2" customWidth="1"/>
    <col min="12804" max="12805" width="8.28515625" style="2" customWidth="1"/>
    <col min="12806" max="12806" width="7.5703125" style="2" customWidth="1"/>
    <col min="12807" max="12807" width="8.5703125" style="2" customWidth="1"/>
    <col min="12808" max="12808" width="10.5703125" style="2" customWidth="1"/>
    <col min="12809" max="13056" width="11.5703125" style="2"/>
    <col min="13057" max="13057" width="3.85546875" style="2" bestFit="1" customWidth="1"/>
    <col min="13058" max="13058" width="14.5703125" style="2" customWidth="1"/>
    <col min="13059" max="13059" width="19.28515625" style="2" customWidth="1"/>
    <col min="13060" max="13061" width="8.28515625" style="2" customWidth="1"/>
    <col min="13062" max="13062" width="7.5703125" style="2" customWidth="1"/>
    <col min="13063" max="13063" width="8.5703125" style="2" customWidth="1"/>
    <col min="13064" max="13064" width="10.5703125" style="2" customWidth="1"/>
    <col min="13065" max="13312" width="11.5703125" style="2"/>
    <col min="13313" max="13313" width="3.85546875" style="2" bestFit="1" customWidth="1"/>
    <col min="13314" max="13314" width="14.5703125" style="2" customWidth="1"/>
    <col min="13315" max="13315" width="19.28515625" style="2" customWidth="1"/>
    <col min="13316" max="13317" width="8.28515625" style="2" customWidth="1"/>
    <col min="13318" max="13318" width="7.5703125" style="2" customWidth="1"/>
    <col min="13319" max="13319" width="8.5703125" style="2" customWidth="1"/>
    <col min="13320" max="13320" width="10.5703125" style="2" customWidth="1"/>
    <col min="13321" max="13568" width="11.5703125" style="2"/>
    <col min="13569" max="13569" width="3.85546875" style="2" bestFit="1" customWidth="1"/>
    <col min="13570" max="13570" width="14.5703125" style="2" customWidth="1"/>
    <col min="13571" max="13571" width="19.28515625" style="2" customWidth="1"/>
    <col min="13572" max="13573" width="8.28515625" style="2" customWidth="1"/>
    <col min="13574" max="13574" width="7.5703125" style="2" customWidth="1"/>
    <col min="13575" max="13575" width="8.5703125" style="2" customWidth="1"/>
    <col min="13576" max="13576" width="10.5703125" style="2" customWidth="1"/>
    <col min="13577" max="13824" width="11.5703125" style="2"/>
    <col min="13825" max="13825" width="3.85546875" style="2" bestFit="1" customWidth="1"/>
    <col min="13826" max="13826" width="14.5703125" style="2" customWidth="1"/>
    <col min="13827" max="13827" width="19.28515625" style="2" customWidth="1"/>
    <col min="13828" max="13829" width="8.28515625" style="2" customWidth="1"/>
    <col min="13830" max="13830" width="7.5703125" style="2" customWidth="1"/>
    <col min="13831" max="13831" width="8.5703125" style="2" customWidth="1"/>
    <col min="13832" max="13832" width="10.5703125" style="2" customWidth="1"/>
    <col min="13833" max="14080" width="11.5703125" style="2"/>
    <col min="14081" max="14081" width="3.85546875" style="2" bestFit="1" customWidth="1"/>
    <col min="14082" max="14082" width="14.5703125" style="2" customWidth="1"/>
    <col min="14083" max="14083" width="19.28515625" style="2" customWidth="1"/>
    <col min="14084" max="14085" width="8.28515625" style="2" customWidth="1"/>
    <col min="14086" max="14086" width="7.5703125" style="2" customWidth="1"/>
    <col min="14087" max="14087" width="8.5703125" style="2" customWidth="1"/>
    <col min="14088" max="14088" width="10.5703125" style="2" customWidth="1"/>
    <col min="14089" max="14336" width="11.5703125" style="2"/>
    <col min="14337" max="14337" width="3.85546875" style="2" bestFit="1" customWidth="1"/>
    <col min="14338" max="14338" width="14.5703125" style="2" customWidth="1"/>
    <col min="14339" max="14339" width="19.28515625" style="2" customWidth="1"/>
    <col min="14340" max="14341" width="8.28515625" style="2" customWidth="1"/>
    <col min="14342" max="14342" width="7.5703125" style="2" customWidth="1"/>
    <col min="14343" max="14343" width="8.5703125" style="2" customWidth="1"/>
    <col min="14344" max="14344" width="10.5703125" style="2" customWidth="1"/>
    <col min="14345" max="14592" width="11.5703125" style="2"/>
    <col min="14593" max="14593" width="3.85546875" style="2" bestFit="1" customWidth="1"/>
    <col min="14594" max="14594" width="14.5703125" style="2" customWidth="1"/>
    <col min="14595" max="14595" width="19.28515625" style="2" customWidth="1"/>
    <col min="14596" max="14597" width="8.28515625" style="2" customWidth="1"/>
    <col min="14598" max="14598" width="7.5703125" style="2" customWidth="1"/>
    <col min="14599" max="14599" width="8.5703125" style="2" customWidth="1"/>
    <col min="14600" max="14600" width="10.5703125" style="2" customWidth="1"/>
    <col min="14601" max="14848" width="11.5703125" style="2"/>
    <col min="14849" max="14849" width="3.85546875" style="2" bestFit="1" customWidth="1"/>
    <col min="14850" max="14850" width="14.5703125" style="2" customWidth="1"/>
    <col min="14851" max="14851" width="19.28515625" style="2" customWidth="1"/>
    <col min="14852" max="14853" width="8.28515625" style="2" customWidth="1"/>
    <col min="14854" max="14854" width="7.5703125" style="2" customWidth="1"/>
    <col min="14855" max="14855" width="8.5703125" style="2" customWidth="1"/>
    <col min="14856" max="14856" width="10.5703125" style="2" customWidth="1"/>
    <col min="14857" max="15104" width="11.5703125" style="2"/>
    <col min="15105" max="15105" width="3.85546875" style="2" bestFit="1" customWidth="1"/>
    <col min="15106" max="15106" width="14.5703125" style="2" customWidth="1"/>
    <col min="15107" max="15107" width="19.28515625" style="2" customWidth="1"/>
    <col min="15108" max="15109" width="8.28515625" style="2" customWidth="1"/>
    <col min="15110" max="15110" width="7.5703125" style="2" customWidth="1"/>
    <col min="15111" max="15111" width="8.5703125" style="2" customWidth="1"/>
    <col min="15112" max="15112" width="10.5703125" style="2" customWidth="1"/>
    <col min="15113" max="15360" width="11.5703125" style="2"/>
    <col min="15361" max="15361" width="3.85546875" style="2" bestFit="1" customWidth="1"/>
    <col min="15362" max="15362" width="14.5703125" style="2" customWidth="1"/>
    <col min="15363" max="15363" width="19.28515625" style="2" customWidth="1"/>
    <col min="15364" max="15365" width="8.28515625" style="2" customWidth="1"/>
    <col min="15366" max="15366" width="7.5703125" style="2" customWidth="1"/>
    <col min="15367" max="15367" width="8.5703125" style="2" customWidth="1"/>
    <col min="15368" max="15368" width="10.5703125" style="2" customWidth="1"/>
    <col min="15369" max="15616" width="11.5703125" style="2"/>
    <col min="15617" max="15617" width="3.85546875" style="2" bestFit="1" customWidth="1"/>
    <col min="15618" max="15618" width="14.5703125" style="2" customWidth="1"/>
    <col min="15619" max="15619" width="19.28515625" style="2" customWidth="1"/>
    <col min="15620" max="15621" width="8.28515625" style="2" customWidth="1"/>
    <col min="15622" max="15622" width="7.5703125" style="2" customWidth="1"/>
    <col min="15623" max="15623" width="8.5703125" style="2" customWidth="1"/>
    <col min="15624" max="15624" width="10.5703125" style="2" customWidth="1"/>
    <col min="15625" max="15872" width="11.5703125" style="2"/>
    <col min="15873" max="15873" width="3.85546875" style="2" bestFit="1" customWidth="1"/>
    <col min="15874" max="15874" width="14.5703125" style="2" customWidth="1"/>
    <col min="15875" max="15875" width="19.28515625" style="2" customWidth="1"/>
    <col min="15876" max="15877" width="8.28515625" style="2" customWidth="1"/>
    <col min="15878" max="15878" width="7.5703125" style="2" customWidth="1"/>
    <col min="15879" max="15879" width="8.5703125" style="2" customWidth="1"/>
    <col min="15880" max="15880" width="10.5703125" style="2" customWidth="1"/>
    <col min="15881" max="16128" width="11.5703125" style="2"/>
    <col min="16129" max="16129" width="3.85546875" style="2" bestFit="1" customWidth="1"/>
    <col min="16130" max="16130" width="14.5703125" style="2" customWidth="1"/>
    <col min="16131" max="16131" width="19.28515625" style="2" customWidth="1"/>
    <col min="16132" max="16133" width="8.28515625" style="2" customWidth="1"/>
    <col min="16134" max="16134" width="7.5703125" style="2" customWidth="1"/>
    <col min="16135" max="16135" width="8.5703125" style="2" customWidth="1"/>
    <col min="16136" max="16136" width="10.5703125" style="2" customWidth="1"/>
    <col min="16137" max="16384" width="11.5703125" style="2"/>
  </cols>
  <sheetData>
    <row r="1" spans="1:8" ht="21.95" customHeight="1">
      <c r="A1" s="45"/>
      <c r="B1" s="9"/>
      <c r="C1" s="9"/>
      <c r="D1" s="46"/>
      <c r="E1" s="47"/>
      <c r="F1" s="48"/>
      <c r="G1" s="47"/>
      <c r="H1" s="47"/>
    </row>
    <row r="2" spans="1:8" s="69" customFormat="1" ht="21.95" customHeight="1">
      <c r="A2" s="64" t="s">
        <v>0</v>
      </c>
      <c r="B2" s="65" t="s">
        <v>1</v>
      </c>
      <c r="C2" s="65" t="s">
        <v>2</v>
      </c>
      <c r="D2" s="66" t="s">
        <v>3</v>
      </c>
      <c r="E2" s="67" t="s">
        <v>4</v>
      </c>
      <c r="F2" s="68" t="s">
        <v>5</v>
      </c>
      <c r="G2" s="67" t="s">
        <v>6</v>
      </c>
      <c r="H2" s="67" t="s">
        <v>7</v>
      </c>
    </row>
    <row r="3" spans="1:8" ht="21.95" customHeight="1">
      <c r="A3" s="33">
        <v>1</v>
      </c>
      <c r="B3" s="55" t="s">
        <v>54</v>
      </c>
      <c r="C3" s="55" t="s">
        <v>55</v>
      </c>
      <c r="D3" s="34">
        <v>11.5</v>
      </c>
      <c r="E3" s="35">
        <f>1*D3</f>
        <v>11.5</v>
      </c>
      <c r="F3" s="37"/>
      <c r="G3" s="37" t="str">
        <f>IF(F3="","",1*F3)</f>
        <v/>
      </c>
      <c r="H3" s="35">
        <f>IF(G3="",E3,IF(G3&gt;E3,G3,E3))</f>
        <v>11.5</v>
      </c>
    </row>
    <row r="4" spans="1:8" ht="21.95" customHeight="1">
      <c r="A4" s="33">
        <f>A3+1</f>
        <v>2</v>
      </c>
      <c r="B4" s="55" t="s">
        <v>56</v>
      </c>
      <c r="C4" s="55" t="s">
        <v>57</v>
      </c>
      <c r="D4" s="34">
        <v>14.5</v>
      </c>
      <c r="E4" s="35">
        <f t="shared" ref="E4:E35" si="0">1*D4</f>
        <v>14.5</v>
      </c>
      <c r="F4" s="37"/>
      <c r="G4" s="37" t="str">
        <f t="shared" ref="G4:G35" si="1">IF(F4="","",1*F4)</f>
        <v/>
      </c>
      <c r="H4" s="35">
        <f>IF(G4="",E4,IF(G4&gt;E4,G4,E4))</f>
        <v>14.5</v>
      </c>
    </row>
    <row r="5" spans="1:8" ht="21.95" customHeight="1">
      <c r="A5" s="33">
        <f t="shared" ref="A5:A35" si="2">A4+1</f>
        <v>3</v>
      </c>
      <c r="B5" s="55" t="s">
        <v>58</v>
      </c>
      <c r="C5" s="55" t="s">
        <v>59</v>
      </c>
      <c r="D5" s="34">
        <v>14</v>
      </c>
      <c r="E5" s="35">
        <f t="shared" si="0"/>
        <v>14</v>
      </c>
      <c r="F5" s="37"/>
      <c r="G5" s="37" t="str">
        <f t="shared" si="1"/>
        <v/>
      </c>
      <c r="H5" s="35">
        <f t="shared" ref="H5:H35" si="3">IF(G5="",E5,IF(G5&gt;E5,G5,E5))</f>
        <v>14</v>
      </c>
    </row>
    <row r="6" spans="1:8" ht="21.95" customHeight="1">
      <c r="A6" s="33">
        <f t="shared" si="2"/>
        <v>4</v>
      </c>
      <c r="B6" s="55" t="s">
        <v>60</v>
      </c>
      <c r="C6" s="55" t="s">
        <v>61</v>
      </c>
      <c r="D6" s="34">
        <v>14</v>
      </c>
      <c r="E6" s="35">
        <f t="shared" si="0"/>
        <v>14</v>
      </c>
      <c r="F6" s="37"/>
      <c r="G6" s="37" t="str">
        <f t="shared" si="1"/>
        <v/>
      </c>
      <c r="H6" s="35">
        <f t="shared" si="3"/>
        <v>14</v>
      </c>
    </row>
    <row r="7" spans="1:8" ht="21.95" customHeight="1">
      <c r="A7" s="33">
        <f t="shared" si="2"/>
        <v>5</v>
      </c>
      <c r="B7" s="55" t="s">
        <v>62</v>
      </c>
      <c r="C7" s="55" t="s">
        <v>63</v>
      </c>
      <c r="D7" s="34">
        <v>15</v>
      </c>
      <c r="E7" s="35">
        <f t="shared" si="0"/>
        <v>15</v>
      </c>
      <c r="F7" s="37"/>
      <c r="G7" s="37" t="str">
        <f t="shared" si="1"/>
        <v/>
      </c>
      <c r="H7" s="35">
        <f t="shared" si="3"/>
        <v>15</v>
      </c>
    </row>
    <row r="8" spans="1:8" ht="21.95" customHeight="1">
      <c r="A8" s="33">
        <f t="shared" si="2"/>
        <v>6</v>
      </c>
      <c r="B8" s="55" t="s">
        <v>64</v>
      </c>
      <c r="C8" s="55" t="s">
        <v>65</v>
      </c>
      <c r="D8" s="34">
        <v>12</v>
      </c>
      <c r="E8" s="35">
        <f t="shared" si="0"/>
        <v>12</v>
      </c>
      <c r="F8" s="37"/>
      <c r="G8" s="37"/>
      <c r="H8" s="35">
        <f t="shared" si="3"/>
        <v>12</v>
      </c>
    </row>
    <row r="9" spans="1:8" ht="21.95" customHeight="1">
      <c r="A9" s="33">
        <f t="shared" si="2"/>
        <v>7</v>
      </c>
      <c r="B9" s="55" t="s">
        <v>66</v>
      </c>
      <c r="C9" s="55" t="s">
        <v>67</v>
      </c>
      <c r="D9" s="34">
        <v>10.5</v>
      </c>
      <c r="E9" s="35">
        <f t="shared" si="0"/>
        <v>10.5</v>
      </c>
      <c r="F9" s="37"/>
      <c r="G9" s="37"/>
      <c r="H9" s="35">
        <f t="shared" si="3"/>
        <v>10.5</v>
      </c>
    </row>
    <row r="10" spans="1:8" ht="21.95" customHeight="1">
      <c r="A10" s="33">
        <f t="shared" si="2"/>
        <v>8</v>
      </c>
      <c r="B10" s="55" t="s">
        <v>68</v>
      </c>
      <c r="C10" s="55" t="s">
        <v>69</v>
      </c>
      <c r="D10" s="34">
        <v>11</v>
      </c>
      <c r="E10" s="35">
        <f t="shared" si="0"/>
        <v>11</v>
      </c>
      <c r="F10" s="37"/>
      <c r="G10" s="37"/>
      <c r="H10" s="35">
        <f t="shared" si="3"/>
        <v>11</v>
      </c>
    </row>
    <row r="11" spans="1:8" ht="21.95" customHeight="1">
      <c r="A11" s="33">
        <f t="shared" si="2"/>
        <v>9</v>
      </c>
      <c r="B11" s="55" t="s">
        <v>70</v>
      </c>
      <c r="C11" s="55" t="s">
        <v>71</v>
      </c>
      <c r="D11" s="34">
        <v>11</v>
      </c>
      <c r="E11" s="35">
        <f t="shared" si="0"/>
        <v>11</v>
      </c>
      <c r="F11" s="37"/>
      <c r="G11" s="37"/>
      <c r="H11" s="35">
        <f t="shared" si="3"/>
        <v>11</v>
      </c>
    </row>
    <row r="12" spans="1:8" ht="21.95" customHeight="1">
      <c r="A12" s="33">
        <f t="shared" si="2"/>
        <v>10</v>
      </c>
      <c r="B12" s="55" t="s">
        <v>72</v>
      </c>
      <c r="C12" s="55" t="s">
        <v>73</v>
      </c>
      <c r="D12" s="34">
        <v>11</v>
      </c>
      <c r="E12" s="35">
        <f t="shared" si="0"/>
        <v>11</v>
      </c>
      <c r="F12" s="37"/>
      <c r="G12" s="37"/>
      <c r="H12" s="35">
        <f t="shared" si="3"/>
        <v>11</v>
      </c>
    </row>
    <row r="13" spans="1:8" ht="21.95" customHeight="1">
      <c r="A13" s="33">
        <f t="shared" si="2"/>
        <v>11</v>
      </c>
      <c r="B13" s="55" t="s">
        <v>74</v>
      </c>
      <c r="C13" s="55" t="s">
        <v>75</v>
      </c>
      <c r="D13" s="34">
        <v>11.5</v>
      </c>
      <c r="E13" s="35">
        <f t="shared" si="0"/>
        <v>11.5</v>
      </c>
      <c r="F13" s="37"/>
      <c r="G13" s="37" t="str">
        <f t="shared" si="1"/>
        <v/>
      </c>
      <c r="H13" s="35">
        <f t="shared" si="3"/>
        <v>11.5</v>
      </c>
    </row>
    <row r="14" spans="1:8" ht="21.95" customHeight="1">
      <c r="A14" s="33">
        <f t="shared" si="2"/>
        <v>12</v>
      </c>
      <c r="B14" s="55" t="s">
        <v>76</v>
      </c>
      <c r="C14" s="55" t="s">
        <v>77</v>
      </c>
      <c r="D14" s="34">
        <v>10.5</v>
      </c>
      <c r="E14" s="35">
        <f t="shared" si="0"/>
        <v>10.5</v>
      </c>
      <c r="F14" s="37"/>
      <c r="G14" s="37"/>
      <c r="H14" s="35">
        <f t="shared" si="3"/>
        <v>10.5</v>
      </c>
    </row>
    <row r="15" spans="1:8" ht="21.95" customHeight="1">
      <c r="A15" s="33">
        <f t="shared" si="2"/>
        <v>13</v>
      </c>
      <c r="B15" s="55" t="s">
        <v>78</v>
      </c>
      <c r="C15" s="55" t="s">
        <v>79</v>
      </c>
      <c r="D15" s="34">
        <v>13.5</v>
      </c>
      <c r="E15" s="35">
        <f t="shared" si="0"/>
        <v>13.5</v>
      </c>
      <c r="F15" s="37"/>
      <c r="G15" s="37"/>
      <c r="H15" s="35">
        <f t="shared" si="3"/>
        <v>13.5</v>
      </c>
    </row>
    <row r="16" spans="1:8" ht="21.95" customHeight="1">
      <c r="A16" s="33">
        <f t="shared" si="2"/>
        <v>14</v>
      </c>
      <c r="B16" s="55" t="s">
        <v>80</v>
      </c>
      <c r="C16" s="55" t="s">
        <v>81</v>
      </c>
      <c r="D16" s="34">
        <v>10.5</v>
      </c>
      <c r="E16" s="35">
        <f t="shared" si="0"/>
        <v>10.5</v>
      </c>
      <c r="F16" s="37"/>
      <c r="G16" s="37"/>
      <c r="H16" s="35">
        <f t="shared" si="3"/>
        <v>10.5</v>
      </c>
    </row>
    <row r="17" spans="1:8" ht="21.95" customHeight="1">
      <c r="A17" s="33">
        <f t="shared" si="2"/>
        <v>15</v>
      </c>
      <c r="B17" s="55" t="s">
        <v>82</v>
      </c>
      <c r="C17" s="55" t="s">
        <v>83</v>
      </c>
      <c r="D17" s="34">
        <v>10.5</v>
      </c>
      <c r="E17" s="35">
        <f t="shared" si="0"/>
        <v>10.5</v>
      </c>
      <c r="F17" s="37"/>
      <c r="G17" s="37"/>
      <c r="H17" s="35">
        <f t="shared" si="3"/>
        <v>10.5</v>
      </c>
    </row>
    <row r="18" spans="1:8" ht="21.95" customHeight="1">
      <c r="A18" s="33">
        <f t="shared" si="2"/>
        <v>16</v>
      </c>
      <c r="B18" s="55" t="s">
        <v>84</v>
      </c>
      <c r="C18" s="55" t="s">
        <v>85</v>
      </c>
      <c r="D18" s="34">
        <v>11</v>
      </c>
      <c r="E18" s="35">
        <f t="shared" si="0"/>
        <v>11</v>
      </c>
      <c r="F18" s="37"/>
      <c r="G18" s="37"/>
      <c r="H18" s="35">
        <f t="shared" si="3"/>
        <v>11</v>
      </c>
    </row>
    <row r="19" spans="1:8" ht="21.95" customHeight="1">
      <c r="A19" s="33">
        <f t="shared" si="2"/>
        <v>17</v>
      </c>
      <c r="B19" s="55" t="s">
        <v>86</v>
      </c>
      <c r="C19" s="55" t="s">
        <v>87</v>
      </c>
      <c r="D19" s="34">
        <v>11.5</v>
      </c>
      <c r="E19" s="35">
        <f t="shared" si="0"/>
        <v>11.5</v>
      </c>
      <c r="F19" s="38"/>
      <c r="G19" s="37"/>
      <c r="H19" s="35">
        <f t="shared" si="3"/>
        <v>11.5</v>
      </c>
    </row>
    <row r="20" spans="1:8" ht="21.95" customHeight="1">
      <c r="A20" s="33">
        <f t="shared" si="2"/>
        <v>18</v>
      </c>
      <c r="B20" s="55" t="s">
        <v>88</v>
      </c>
      <c r="C20" s="55" t="s">
        <v>89</v>
      </c>
      <c r="D20" s="34">
        <v>13.5</v>
      </c>
      <c r="E20" s="35">
        <f t="shared" si="0"/>
        <v>13.5</v>
      </c>
      <c r="F20" s="37"/>
      <c r="G20" s="37"/>
      <c r="H20" s="35">
        <f t="shared" si="3"/>
        <v>13.5</v>
      </c>
    </row>
    <row r="21" spans="1:8" ht="21.95" customHeight="1">
      <c r="A21" s="33">
        <f t="shared" si="2"/>
        <v>19</v>
      </c>
      <c r="B21" s="55" t="s">
        <v>90</v>
      </c>
      <c r="C21" s="55" t="s">
        <v>91</v>
      </c>
      <c r="D21" s="34">
        <v>14</v>
      </c>
      <c r="E21" s="35">
        <f t="shared" si="0"/>
        <v>14</v>
      </c>
      <c r="F21" s="37"/>
      <c r="G21" s="37"/>
      <c r="H21" s="35">
        <f t="shared" si="3"/>
        <v>14</v>
      </c>
    </row>
    <row r="22" spans="1:8" ht="21.95" customHeight="1">
      <c r="A22" s="33">
        <f t="shared" si="2"/>
        <v>20</v>
      </c>
      <c r="B22" s="55" t="s">
        <v>92</v>
      </c>
      <c r="C22" s="55" t="s">
        <v>8</v>
      </c>
      <c r="D22" s="34">
        <v>10.5</v>
      </c>
      <c r="E22" s="35">
        <f t="shared" si="0"/>
        <v>10.5</v>
      </c>
      <c r="F22" s="37"/>
      <c r="G22" s="37"/>
      <c r="H22" s="35">
        <f t="shared" si="3"/>
        <v>10.5</v>
      </c>
    </row>
    <row r="23" spans="1:8" ht="21.95" customHeight="1">
      <c r="A23" s="33">
        <f t="shared" si="2"/>
        <v>21</v>
      </c>
      <c r="B23" s="55" t="s">
        <v>93</v>
      </c>
      <c r="C23" s="55" t="s">
        <v>94</v>
      </c>
      <c r="D23" s="34">
        <v>10.5</v>
      </c>
      <c r="E23" s="35">
        <f t="shared" si="0"/>
        <v>10.5</v>
      </c>
      <c r="F23" s="37"/>
      <c r="G23" s="37"/>
      <c r="H23" s="35">
        <f t="shared" si="3"/>
        <v>10.5</v>
      </c>
    </row>
    <row r="24" spans="1:8" ht="21.95" customHeight="1">
      <c r="A24" s="33">
        <f t="shared" si="2"/>
        <v>22</v>
      </c>
      <c r="B24" s="55" t="s">
        <v>95</v>
      </c>
      <c r="C24" s="55" t="s">
        <v>17</v>
      </c>
      <c r="D24" s="34">
        <v>12.5</v>
      </c>
      <c r="E24" s="35">
        <f t="shared" si="0"/>
        <v>12.5</v>
      </c>
      <c r="F24" s="37"/>
      <c r="G24" s="37"/>
      <c r="H24" s="35">
        <f t="shared" si="3"/>
        <v>12.5</v>
      </c>
    </row>
    <row r="25" spans="1:8" ht="21.95" customHeight="1">
      <c r="A25" s="33">
        <f t="shared" si="2"/>
        <v>23</v>
      </c>
      <c r="B25" s="55" t="s">
        <v>96</v>
      </c>
      <c r="C25" s="55" t="s">
        <v>97</v>
      </c>
      <c r="D25" s="34">
        <v>12.5</v>
      </c>
      <c r="E25" s="35">
        <f t="shared" si="0"/>
        <v>12.5</v>
      </c>
      <c r="F25" s="37"/>
      <c r="G25" s="37"/>
      <c r="H25" s="35">
        <f t="shared" si="3"/>
        <v>12.5</v>
      </c>
    </row>
    <row r="26" spans="1:8" ht="21.95" customHeight="1">
      <c r="A26" s="33">
        <f t="shared" si="2"/>
        <v>24</v>
      </c>
      <c r="B26" s="55" t="s">
        <v>98</v>
      </c>
      <c r="C26" s="55" t="s">
        <v>99</v>
      </c>
      <c r="D26" s="34">
        <v>11.5</v>
      </c>
      <c r="E26" s="35">
        <f t="shared" si="0"/>
        <v>11.5</v>
      </c>
      <c r="F26" s="37"/>
      <c r="G26" s="37" t="str">
        <f t="shared" si="1"/>
        <v/>
      </c>
      <c r="H26" s="35">
        <f t="shared" si="3"/>
        <v>11.5</v>
      </c>
    </row>
    <row r="27" spans="1:8" ht="21.95" customHeight="1">
      <c r="A27" s="33">
        <f t="shared" si="2"/>
        <v>25</v>
      </c>
      <c r="B27" s="55" t="s">
        <v>100</v>
      </c>
      <c r="C27" s="55" t="s">
        <v>101</v>
      </c>
      <c r="D27" s="34">
        <v>11</v>
      </c>
      <c r="E27" s="35">
        <f t="shared" si="0"/>
        <v>11</v>
      </c>
      <c r="F27" s="37"/>
      <c r="G27" s="37" t="str">
        <f t="shared" si="1"/>
        <v/>
      </c>
      <c r="H27" s="35">
        <f t="shared" si="3"/>
        <v>11</v>
      </c>
    </row>
    <row r="28" spans="1:8" ht="21.95" customHeight="1">
      <c r="A28" s="33">
        <f t="shared" si="2"/>
        <v>26</v>
      </c>
      <c r="B28" s="55" t="s">
        <v>102</v>
      </c>
      <c r="C28" s="55" t="s">
        <v>103</v>
      </c>
      <c r="D28" s="34">
        <v>11.5</v>
      </c>
      <c r="E28" s="35">
        <f t="shared" si="0"/>
        <v>11.5</v>
      </c>
      <c r="F28" s="37"/>
      <c r="G28" s="37" t="str">
        <f t="shared" si="1"/>
        <v/>
      </c>
      <c r="H28" s="35">
        <f t="shared" si="3"/>
        <v>11.5</v>
      </c>
    </row>
    <row r="29" spans="1:8" ht="21.95" customHeight="1">
      <c r="A29" s="33">
        <f t="shared" si="2"/>
        <v>27</v>
      </c>
      <c r="B29" s="55" t="s">
        <v>104</v>
      </c>
      <c r="C29" s="55" t="s">
        <v>105</v>
      </c>
      <c r="D29" s="34">
        <v>10.5</v>
      </c>
      <c r="E29" s="35">
        <f t="shared" si="0"/>
        <v>10.5</v>
      </c>
      <c r="F29" s="37"/>
      <c r="G29" s="37" t="str">
        <f t="shared" si="1"/>
        <v/>
      </c>
      <c r="H29" s="35">
        <f t="shared" si="3"/>
        <v>10.5</v>
      </c>
    </row>
    <row r="30" spans="1:8" ht="21.95" customHeight="1">
      <c r="A30" s="33">
        <f t="shared" si="2"/>
        <v>28</v>
      </c>
      <c r="B30" s="56" t="s">
        <v>106</v>
      </c>
      <c r="C30" s="56" t="s">
        <v>10</v>
      </c>
      <c r="D30" s="34">
        <v>11</v>
      </c>
      <c r="E30" s="35">
        <f t="shared" si="0"/>
        <v>11</v>
      </c>
      <c r="F30" s="37"/>
      <c r="G30" s="37" t="str">
        <f t="shared" si="1"/>
        <v/>
      </c>
      <c r="H30" s="35">
        <f t="shared" si="3"/>
        <v>11</v>
      </c>
    </row>
    <row r="31" spans="1:8" ht="21.95" customHeight="1">
      <c r="A31" s="33">
        <f t="shared" si="2"/>
        <v>29</v>
      </c>
      <c r="B31" s="55" t="s">
        <v>107</v>
      </c>
      <c r="C31" s="55" t="s">
        <v>108</v>
      </c>
      <c r="D31" s="34">
        <v>11.5</v>
      </c>
      <c r="E31" s="35">
        <f t="shared" si="0"/>
        <v>11.5</v>
      </c>
      <c r="F31" s="37"/>
      <c r="G31" s="37" t="str">
        <f t="shared" si="1"/>
        <v/>
      </c>
      <c r="H31" s="35">
        <f t="shared" si="3"/>
        <v>11.5</v>
      </c>
    </row>
    <row r="32" spans="1:8" ht="21.95" customHeight="1">
      <c r="A32" s="33">
        <f t="shared" si="2"/>
        <v>30</v>
      </c>
      <c r="B32" s="57" t="s">
        <v>109</v>
      </c>
      <c r="C32" s="57" t="s">
        <v>110</v>
      </c>
      <c r="D32" s="34">
        <v>11</v>
      </c>
      <c r="E32" s="35">
        <f t="shared" si="0"/>
        <v>11</v>
      </c>
      <c r="F32" s="37"/>
      <c r="G32" s="37" t="str">
        <f t="shared" si="1"/>
        <v/>
      </c>
      <c r="H32" s="35">
        <f t="shared" si="3"/>
        <v>11</v>
      </c>
    </row>
    <row r="33" spans="1:8" ht="21.95" customHeight="1">
      <c r="A33" s="33">
        <f t="shared" si="2"/>
        <v>31</v>
      </c>
      <c r="B33" s="55" t="s">
        <v>111</v>
      </c>
      <c r="C33" s="55" t="s">
        <v>112</v>
      </c>
      <c r="D33" s="34">
        <v>10</v>
      </c>
      <c r="E33" s="35">
        <f t="shared" si="0"/>
        <v>10</v>
      </c>
      <c r="F33" s="37"/>
      <c r="G33" s="37" t="str">
        <f t="shared" si="1"/>
        <v/>
      </c>
      <c r="H33" s="35">
        <f t="shared" si="3"/>
        <v>10</v>
      </c>
    </row>
    <row r="34" spans="1:8" ht="21.95" customHeight="1">
      <c r="A34" s="33">
        <f t="shared" si="2"/>
        <v>32</v>
      </c>
      <c r="B34" s="55" t="s">
        <v>113</v>
      </c>
      <c r="C34" s="55" t="s">
        <v>114</v>
      </c>
      <c r="D34" s="34">
        <v>12</v>
      </c>
      <c r="E34" s="35">
        <f t="shared" si="0"/>
        <v>12</v>
      </c>
      <c r="F34" s="37"/>
      <c r="G34" s="37" t="str">
        <f t="shared" si="1"/>
        <v/>
      </c>
      <c r="H34" s="35">
        <f t="shared" si="3"/>
        <v>12</v>
      </c>
    </row>
    <row r="35" spans="1:8" ht="21.95" customHeight="1">
      <c r="A35" s="33">
        <f t="shared" si="2"/>
        <v>33</v>
      </c>
      <c r="B35" s="55" t="s">
        <v>115</v>
      </c>
      <c r="C35" s="55" t="s">
        <v>116</v>
      </c>
      <c r="D35" s="34">
        <v>11</v>
      </c>
      <c r="E35" s="35">
        <f t="shared" si="0"/>
        <v>11</v>
      </c>
      <c r="F35" s="37"/>
      <c r="G35" s="37" t="str">
        <f t="shared" si="1"/>
        <v/>
      </c>
      <c r="H35" s="35">
        <f t="shared" si="3"/>
        <v>11</v>
      </c>
    </row>
    <row r="36" spans="1:8" s="3" customFormat="1" ht="21.95" customHeight="1">
      <c r="A36" s="45" t="s">
        <v>0</v>
      </c>
      <c r="B36" s="9" t="s">
        <v>23</v>
      </c>
      <c r="C36" s="9" t="s">
        <v>2</v>
      </c>
      <c r="D36" s="46" t="s">
        <v>3</v>
      </c>
      <c r="E36" s="47" t="s">
        <v>4</v>
      </c>
      <c r="F36" s="48" t="s">
        <v>5</v>
      </c>
      <c r="G36" s="47" t="s">
        <v>6</v>
      </c>
      <c r="H36" s="47" t="s">
        <v>7</v>
      </c>
    </row>
    <row r="37" spans="1:8" ht="21.95" customHeight="1">
      <c r="A37" s="33">
        <v>1</v>
      </c>
      <c r="B37" s="55" t="s">
        <v>117</v>
      </c>
      <c r="C37" s="55" t="s">
        <v>118</v>
      </c>
      <c r="D37" s="34">
        <v>10</v>
      </c>
      <c r="E37" s="40">
        <f>1*D37</f>
        <v>10</v>
      </c>
      <c r="F37" s="36"/>
      <c r="G37" s="41" t="str">
        <f>IF(F37="","",1*F37)</f>
        <v/>
      </c>
      <c r="H37" s="35">
        <f t="shared" ref="H37:H67" si="4">IF(G37="",E37,IF(G37&gt;E37,G37,E37))</f>
        <v>10</v>
      </c>
    </row>
    <row r="38" spans="1:8" ht="21.95" customHeight="1">
      <c r="A38" s="33">
        <f>A37+1</f>
        <v>2</v>
      </c>
      <c r="B38" s="55" t="s">
        <v>119</v>
      </c>
      <c r="C38" s="55" t="s">
        <v>120</v>
      </c>
      <c r="D38" s="34">
        <v>10.5</v>
      </c>
      <c r="E38" s="40">
        <f t="shared" ref="E38:E67" si="5">1*D38</f>
        <v>10.5</v>
      </c>
      <c r="F38" s="36"/>
      <c r="G38" s="41" t="str">
        <f t="shared" ref="G38:G67" si="6">IF(F38="","",1*F38)</f>
        <v/>
      </c>
      <c r="H38" s="35">
        <f t="shared" si="4"/>
        <v>10.5</v>
      </c>
    </row>
    <row r="39" spans="1:8" ht="21.95" customHeight="1">
      <c r="A39" s="33">
        <f>A38+1</f>
        <v>3</v>
      </c>
      <c r="B39" s="55" t="s">
        <v>121</v>
      </c>
      <c r="C39" s="55" t="s">
        <v>122</v>
      </c>
      <c r="D39" s="34">
        <v>11</v>
      </c>
      <c r="E39" s="40">
        <f t="shared" si="5"/>
        <v>11</v>
      </c>
      <c r="F39" s="36"/>
      <c r="G39" s="41" t="str">
        <f t="shared" si="6"/>
        <v/>
      </c>
      <c r="H39" s="35">
        <f t="shared" si="4"/>
        <v>11</v>
      </c>
    </row>
    <row r="40" spans="1:8" ht="21.95" customHeight="1">
      <c r="A40" s="33">
        <f>A39+1</f>
        <v>4</v>
      </c>
      <c r="B40" s="55" t="s">
        <v>123</v>
      </c>
      <c r="C40" s="55" t="s">
        <v>124</v>
      </c>
      <c r="D40" s="34">
        <v>10</v>
      </c>
      <c r="E40" s="40">
        <f t="shared" si="5"/>
        <v>10</v>
      </c>
      <c r="F40" s="36"/>
      <c r="G40" s="41" t="str">
        <f t="shared" si="6"/>
        <v/>
      </c>
      <c r="H40" s="35">
        <f t="shared" si="4"/>
        <v>10</v>
      </c>
    </row>
    <row r="41" spans="1:8" ht="21.95" customHeight="1">
      <c r="A41" s="33">
        <f>A40+1</f>
        <v>5</v>
      </c>
      <c r="B41" s="55" t="s">
        <v>125</v>
      </c>
      <c r="C41" s="55" t="s">
        <v>126</v>
      </c>
      <c r="D41" s="34">
        <v>11</v>
      </c>
      <c r="E41" s="40">
        <f t="shared" si="5"/>
        <v>11</v>
      </c>
      <c r="F41" s="36"/>
      <c r="G41" s="41" t="str">
        <f t="shared" si="6"/>
        <v/>
      </c>
      <c r="H41" s="35">
        <f t="shared" si="4"/>
        <v>11</v>
      </c>
    </row>
    <row r="42" spans="1:8" ht="21.95" customHeight="1">
      <c r="A42" s="33">
        <f>A41+1</f>
        <v>6</v>
      </c>
      <c r="B42" s="55" t="s">
        <v>127</v>
      </c>
      <c r="C42" s="55" t="s">
        <v>128</v>
      </c>
      <c r="D42" s="34">
        <v>10.5</v>
      </c>
      <c r="E42" s="40">
        <f t="shared" si="5"/>
        <v>10.5</v>
      </c>
      <c r="F42" s="36"/>
      <c r="G42" s="41" t="str">
        <f t="shared" si="6"/>
        <v/>
      </c>
      <c r="H42" s="35">
        <f t="shared" si="4"/>
        <v>10.5</v>
      </c>
    </row>
    <row r="43" spans="1:8" ht="21.95" customHeight="1">
      <c r="A43" s="33">
        <f t="shared" ref="A43:A67" si="7">A42+1</f>
        <v>7</v>
      </c>
      <c r="B43" s="55" t="s">
        <v>129</v>
      </c>
      <c r="C43" s="55" t="s">
        <v>63</v>
      </c>
      <c r="D43" s="34">
        <v>11</v>
      </c>
      <c r="E43" s="40">
        <f t="shared" si="5"/>
        <v>11</v>
      </c>
      <c r="F43" s="36"/>
      <c r="G43" s="41" t="str">
        <f t="shared" si="6"/>
        <v/>
      </c>
      <c r="H43" s="35">
        <f t="shared" si="4"/>
        <v>11</v>
      </c>
    </row>
    <row r="44" spans="1:8" ht="21.95" customHeight="1">
      <c r="A44" s="33">
        <f t="shared" si="7"/>
        <v>8</v>
      </c>
      <c r="B44" s="55" t="s">
        <v>130</v>
      </c>
      <c r="C44" s="55" t="s">
        <v>131</v>
      </c>
      <c r="D44" s="34">
        <v>10.5</v>
      </c>
      <c r="E44" s="40">
        <f t="shared" si="5"/>
        <v>10.5</v>
      </c>
      <c r="F44" s="37"/>
      <c r="G44" s="41" t="str">
        <f t="shared" si="6"/>
        <v/>
      </c>
      <c r="H44" s="35">
        <f t="shared" si="4"/>
        <v>10.5</v>
      </c>
    </row>
    <row r="45" spans="1:8" ht="21.95" customHeight="1">
      <c r="A45" s="33">
        <f t="shared" si="7"/>
        <v>9</v>
      </c>
      <c r="B45" s="55" t="s">
        <v>132</v>
      </c>
      <c r="C45" s="55" t="s">
        <v>133</v>
      </c>
      <c r="D45" s="34">
        <v>11</v>
      </c>
      <c r="E45" s="40">
        <f t="shared" si="5"/>
        <v>11</v>
      </c>
      <c r="F45" s="37"/>
      <c r="G45" s="41" t="str">
        <f t="shared" si="6"/>
        <v/>
      </c>
      <c r="H45" s="35">
        <f t="shared" si="4"/>
        <v>11</v>
      </c>
    </row>
    <row r="46" spans="1:8" ht="21.95" customHeight="1">
      <c r="A46" s="33">
        <f t="shared" si="7"/>
        <v>10</v>
      </c>
      <c r="B46" s="55" t="s">
        <v>134</v>
      </c>
      <c r="C46" s="55" t="s">
        <v>135</v>
      </c>
      <c r="D46" s="34">
        <v>10.5</v>
      </c>
      <c r="E46" s="40">
        <f t="shared" si="5"/>
        <v>10.5</v>
      </c>
      <c r="F46" s="37"/>
      <c r="G46" s="41" t="str">
        <f t="shared" si="6"/>
        <v/>
      </c>
      <c r="H46" s="35">
        <f t="shared" si="4"/>
        <v>10.5</v>
      </c>
    </row>
    <row r="47" spans="1:8" ht="21.95" customHeight="1">
      <c r="A47" s="33">
        <f t="shared" si="7"/>
        <v>11</v>
      </c>
      <c r="B47" s="55" t="s">
        <v>136</v>
      </c>
      <c r="C47" s="55" t="s">
        <v>137</v>
      </c>
      <c r="D47" s="34">
        <v>11</v>
      </c>
      <c r="E47" s="40">
        <f t="shared" si="5"/>
        <v>11</v>
      </c>
      <c r="F47" s="37"/>
      <c r="G47" s="41" t="str">
        <f t="shared" si="6"/>
        <v/>
      </c>
      <c r="H47" s="35">
        <f t="shared" si="4"/>
        <v>11</v>
      </c>
    </row>
    <row r="48" spans="1:8" ht="21.95" customHeight="1">
      <c r="A48" s="33">
        <f t="shared" si="7"/>
        <v>12</v>
      </c>
      <c r="B48" s="55" t="s">
        <v>138</v>
      </c>
      <c r="C48" s="55" t="s">
        <v>139</v>
      </c>
      <c r="D48" s="34">
        <v>10.5</v>
      </c>
      <c r="E48" s="40">
        <f t="shared" si="5"/>
        <v>10.5</v>
      </c>
      <c r="F48" s="37"/>
      <c r="G48" s="41" t="str">
        <f t="shared" si="6"/>
        <v/>
      </c>
      <c r="H48" s="35">
        <f t="shared" si="4"/>
        <v>10.5</v>
      </c>
    </row>
    <row r="49" spans="1:8" ht="21.95" customHeight="1">
      <c r="A49" s="33">
        <f t="shared" si="7"/>
        <v>13</v>
      </c>
      <c r="B49" s="55" t="s">
        <v>140</v>
      </c>
      <c r="C49" s="55" t="s">
        <v>141</v>
      </c>
      <c r="D49" s="34">
        <v>10.5</v>
      </c>
      <c r="E49" s="40">
        <f t="shared" si="5"/>
        <v>10.5</v>
      </c>
      <c r="F49" s="37"/>
      <c r="G49" s="41" t="str">
        <f t="shared" si="6"/>
        <v/>
      </c>
      <c r="H49" s="35">
        <f t="shared" si="4"/>
        <v>10.5</v>
      </c>
    </row>
    <row r="50" spans="1:8" ht="21.95" customHeight="1">
      <c r="A50" s="33">
        <f t="shared" si="7"/>
        <v>14</v>
      </c>
      <c r="B50" s="55" t="s">
        <v>142</v>
      </c>
      <c r="C50" s="55" t="s">
        <v>143</v>
      </c>
      <c r="D50" s="34">
        <v>11</v>
      </c>
      <c r="E50" s="40">
        <f t="shared" si="5"/>
        <v>11</v>
      </c>
      <c r="F50" s="37"/>
      <c r="G50" s="41" t="str">
        <f t="shared" si="6"/>
        <v/>
      </c>
      <c r="H50" s="35">
        <f t="shared" si="4"/>
        <v>11</v>
      </c>
    </row>
    <row r="51" spans="1:8" ht="21.95" customHeight="1">
      <c r="A51" s="33">
        <f t="shared" si="7"/>
        <v>15</v>
      </c>
      <c r="B51" s="55" t="s">
        <v>144</v>
      </c>
      <c r="C51" s="55" t="s">
        <v>145</v>
      </c>
      <c r="D51" s="34">
        <v>10</v>
      </c>
      <c r="E51" s="40">
        <f t="shared" si="5"/>
        <v>10</v>
      </c>
      <c r="F51" s="37"/>
      <c r="G51" s="41"/>
      <c r="H51" s="35">
        <f t="shared" si="4"/>
        <v>10</v>
      </c>
    </row>
    <row r="52" spans="1:8" ht="21.95" customHeight="1">
      <c r="A52" s="33">
        <f t="shared" si="7"/>
        <v>16</v>
      </c>
      <c r="B52" s="55" t="s">
        <v>146</v>
      </c>
      <c r="C52" s="55" t="s">
        <v>147</v>
      </c>
      <c r="D52" s="34">
        <v>10.5</v>
      </c>
      <c r="E52" s="40">
        <f t="shared" si="5"/>
        <v>10.5</v>
      </c>
      <c r="F52" s="37"/>
      <c r="G52" s="41"/>
      <c r="H52" s="35">
        <f t="shared" si="4"/>
        <v>10.5</v>
      </c>
    </row>
    <row r="53" spans="1:8" ht="21.95" customHeight="1">
      <c r="A53" s="33">
        <f t="shared" si="7"/>
        <v>17</v>
      </c>
      <c r="B53" s="55" t="s">
        <v>148</v>
      </c>
      <c r="C53" s="55" t="s">
        <v>75</v>
      </c>
      <c r="D53" s="34">
        <v>12</v>
      </c>
      <c r="E53" s="40">
        <f t="shared" si="5"/>
        <v>12</v>
      </c>
      <c r="F53" s="37"/>
      <c r="G53" s="41"/>
      <c r="H53" s="35">
        <f t="shared" si="4"/>
        <v>12</v>
      </c>
    </row>
    <row r="54" spans="1:8" ht="21.95" customHeight="1">
      <c r="A54" s="33">
        <f t="shared" si="7"/>
        <v>18</v>
      </c>
      <c r="B54" s="55" t="s">
        <v>149</v>
      </c>
      <c r="C54" s="55" t="s">
        <v>150</v>
      </c>
      <c r="D54" s="34">
        <v>14</v>
      </c>
      <c r="E54" s="40">
        <f t="shared" si="5"/>
        <v>14</v>
      </c>
      <c r="F54" s="37"/>
      <c r="G54" s="41"/>
      <c r="H54" s="35">
        <f t="shared" si="4"/>
        <v>14</v>
      </c>
    </row>
    <row r="55" spans="1:8" ht="21.95" customHeight="1">
      <c r="A55" s="33">
        <f t="shared" si="7"/>
        <v>19</v>
      </c>
      <c r="B55" s="55" t="s">
        <v>151</v>
      </c>
      <c r="C55" s="55" t="s">
        <v>9</v>
      </c>
      <c r="D55" s="34">
        <v>10.5</v>
      </c>
      <c r="E55" s="40">
        <f t="shared" si="5"/>
        <v>10.5</v>
      </c>
      <c r="F55" s="37"/>
      <c r="G55" s="41" t="str">
        <f t="shared" si="6"/>
        <v/>
      </c>
      <c r="H55" s="35">
        <f t="shared" si="4"/>
        <v>10.5</v>
      </c>
    </row>
    <row r="56" spans="1:8" ht="21.95" customHeight="1">
      <c r="A56" s="33">
        <f t="shared" si="7"/>
        <v>20</v>
      </c>
      <c r="B56" s="55" t="s">
        <v>152</v>
      </c>
      <c r="C56" s="55" t="s">
        <v>153</v>
      </c>
      <c r="D56" s="34">
        <v>11.5</v>
      </c>
      <c r="E56" s="40">
        <f t="shared" si="5"/>
        <v>11.5</v>
      </c>
      <c r="F56" s="37"/>
      <c r="G56" s="41"/>
      <c r="H56" s="35">
        <f t="shared" si="4"/>
        <v>11.5</v>
      </c>
    </row>
    <row r="57" spans="1:8" ht="21.95" customHeight="1">
      <c r="A57" s="33">
        <f t="shared" si="7"/>
        <v>21</v>
      </c>
      <c r="B57" s="55" t="s">
        <v>154</v>
      </c>
      <c r="C57" s="55" t="s">
        <v>155</v>
      </c>
      <c r="D57" s="34">
        <v>11</v>
      </c>
      <c r="E57" s="40">
        <f t="shared" si="5"/>
        <v>11</v>
      </c>
      <c r="F57" s="37"/>
      <c r="G57" s="41"/>
      <c r="H57" s="35">
        <f t="shared" si="4"/>
        <v>11</v>
      </c>
    </row>
    <row r="58" spans="1:8" ht="21.95" customHeight="1">
      <c r="A58" s="33">
        <f t="shared" si="7"/>
        <v>22</v>
      </c>
      <c r="B58" s="55" t="s">
        <v>156</v>
      </c>
      <c r="C58" s="55" t="s">
        <v>157</v>
      </c>
      <c r="D58" s="34">
        <v>11.5</v>
      </c>
      <c r="E58" s="39">
        <f t="shared" si="5"/>
        <v>11.5</v>
      </c>
      <c r="F58" s="38"/>
      <c r="G58" s="50"/>
      <c r="H58" s="34">
        <f t="shared" si="4"/>
        <v>11.5</v>
      </c>
    </row>
    <row r="59" spans="1:8" ht="21.95" customHeight="1">
      <c r="A59" s="33">
        <f t="shared" si="7"/>
        <v>23</v>
      </c>
      <c r="B59" s="55" t="s">
        <v>158</v>
      </c>
      <c r="C59" s="55" t="s">
        <v>159</v>
      </c>
      <c r="D59" s="34">
        <v>11</v>
      </c>
      <c r="E59" s="39">
        <f t="shared" si="5"/>
        <v>11</v>
      </c>
      <c r="F59" s="38"/>
      <c r="G59" s="50"/>
      <c r="H59" s="34">
        <f t="shared" si="4"/>
        <v>11</v>
      </c>
    </row>
    <row r="60" spans="1:8" ht="21.95" customHeight="1">
      <c r="A60" s="33">
        <f t="shared" si="7"/>
        <v>24</v>
      </c>
      <c r="B60" s="55" t="s">
        <v>160</v>
      </c>
      <c r="C60" s="55" t="s">
        <v>161</v>
      </c>
      <c r="D60" s="34">
        <v>12</v>
      </c>
      <c r="E60" s="39">
        <f t="shared" si="5"/>
        <v>12</v>
      </c>
      <c r="F60" s="38"/>
      <c r="G60" s="50"/>
      <c r="H60" s="34">
        <f t="shared" si="4"/>
        <v>12</v>
      </c>
    </row>
    <row r="61" spans="1:8" ht="21.95" customHeight="1">
      <c r="A61" s="33">
        <f t="shared" si="7"/>
        <v>25</v>
      </c>
      <c r="B61" s="55" t="s">
        <v>162</v>
      </c>
      <c r="C61" s="55" t="s">
        <v>163</v>
      </c>
      <c r="D61" s="34">
        <v>12</v>
      </c>
      <c r="E61" s="39">
        <f t="shared" si="5"/>
        <v>12</v>
      </c>
      <c r="F61" s="38"/>
      <c r="G61" s="50"/>
      <c r="H61" s="34">
        <f t="shared" si="4"/>
        <v>12</v>
      </c>
    </row>
    <row r="62" spans="1:8" ht="21.95" customHeight="1">
      <c r="A62" s="33">
        <f t="shared" si="7"/>
        <v>26</v>
      </c>
      <c r="B62" s="55" t="s">
        <v>164</v>
      </c>
      <c r="C62" s="55" t="s">
        <v>165</v>
      </c>
      <c r="D62" s="34">
        <v>11</v>
      </c>
      <c r="E62" s="39">
        <f t="shared" si="5"/>
        <v>11</v>
      </c>
      <c r="F62" s="38"/>
      <c r="G62" s="50"/>
      <c r="H62" s="34">
        <f t="shared" si="4"/>
        <v>11</v>
      </c>
    </row>
    <row r="63" spans="1:8" ht="21.95" customHeight="1">
      <c r="A63" s="33">
        <f t="shared" si="7"/>
        <v>27</v>
      </c>
      <c r="B63" s="55" t="s">
        <v>166</v>
      </c>
      <c r="C63" s="55" t="s">
        <v>167</v>
      </c>
      <c r="D63" s="34">
        <v>12</v>
      </c>
      <c r="E63" s="39">
        <f t="shared" si="5"/>
        <v>12</v>
      </c>
      <c r="F63" s="38"/>
      <c r="G63" s="50"/>
      <c r="H63" s="34">
        <f t="shared" si="4"/>
        <v>12</v>
      </c>
    </row>
    <row r="64" spans="1:8" ht="21.95" customHeight="1">
      <c r="A64" s="33">
        <f t="shared" si="7"/>
        <v>28</v>
      </c>
      <c r="B64" s="56" t="s">
        <v>168</v>
      </c>
      <c r="C64" s="56" t="s">
        <v>169</v>
      </c>
      <c r="D64" s="34">
        <v>13.5</v>
      </c>
      <c r="E64" s="39">
        <f t="shared" si="5"/>
        <v>13.5</v>
      </c>
      <c r="F64" s="38"/>
      <c r="G64" s="50" t="str">
        <f t="shared" si="6"/>
        <v/>
      </c>
      <c r="H64" s="34">
        <f t="shared" si="4"/>
        <v>13.5</v>
      </c>
    </row>
    <row r="65" spans="1:8" ht="21.95" customHeight="1">
      <c r="A65" s="33">
        <f t="shared" si="7"/>
        <v>29</v>
      </c>
      <c r="B65" s="56" t="s">
        <v>170</v>
      </c>
      <c r="C65" s="56" t="s">
        <v>171</v>
      </c>
      <c r="D65" s="34">
        <v>15</v>
      </c>
      <c r="E65" s="39">
        <f t="shared" si="5"/>
        <v>15</v>
      </c>
      <c r="F65" s="38"/>
      <c r="G65" s="50" t="str">
        <f t="shared" si="6"/>
        <v/>
      </c>
      <c r="H65" s="34">
        <f t="shared" si="4"/>
        <v>15</v>
      </c>
    </row>
    <row r="66" spans="1:8" ht="21.95" customHeight="1">
      <c r="A66" s="33">
        <f t="shared" si="7"/>
        <v>30</v>
      </c>
      <c r="B66" s="55" t="s">
        <v>172</v>
      </c>
      <c r="C66" s="55" t="s">
        <v>173</v>
      </c>
      <c r="D66" s="34">
        <v>10.5</v>
      </c>
      <c r="E66" s="39">
        <f t="shared" si="5"/>
        <v>10.5</v>
      </c>
      <c r="F66" s="38"/>
      <c r="G66" s="50" t="str">
        <f t="shared" si="6"/>
        <v/>
      </c>
      <c r="H66" s="34">
        <f t="shared" si="4"/>
        <v>10.5</v>
      </c>
    </row>
    <row r="67" spans="1:8" ht="21.95" customHeight="1">
      <c r="A67" s="33">
        <f t="shared" si="7"/>
        <v>31</v>
      </c>
      <c r="B67" s="55" t="s">
        <v>174</v>
      </c>
      <c r="C67" s="55" t="s">
        <v>175</v>
      </c>
      <c r="D67" s="34">
        <v>14</v>
      </c>
      <c r="E67" s="40">
        <f t="shared" si="5"/>
        <v>14</v>
      </c>
      <c r="F67" s="38"/>
      <c r="G67" s="41" t="str">
        <f t="shared" si="6"/>
        <v/>
      </c>
      <c r="H67" s="35">
        <f t="shared" si="4"/>
        <v>14</v>
      </c>
    </row>
    <row r="68" spans="1:8" s="61" customFormat="1" ht="21.95" customHeight="1">
      <c r="A68" s="45" t="s">
        <v>0</v>
      </c>
      <c r="B68" s="9" t="s">
        <v>23</v>
      </c>
      <c r="C68" s="9" t="s">
        <v>2</v>
      </c>
      <c r="D68" s="46" t="s">
        <v>3</v>
      </c>
      <c r="E68" s="47" t="s">
        <v>4</v>
      </c>
      <c r="F68" s="48" t="s">
        <v>5</v>
      </c>
      <c r="G68" s="47" t="s">
        <v>6</v>
      </c>
      <c r="H68" s="47" t="s">
        <v>7</v>
      </c>
    </row>
    <row r="69" spans="1:8" ht="21.95" customHeight="1">
      <c r="A69" s="33">
        <v>1</v>
      </c>
      <c r="B69" s="55" t="s">
        <v>176</v>
      </c>
      <c r="C69" s="55" t="s">
        <v>177</v>
      </c>
      <c r="D69" s="34">
        <v>13</v>
      </c>
      <c r="E69" s="40">
        <f>1*D69</f>
        <v>13</v>
      </c>
      <c r="F69" s="36"/>
      <c r="G69" s="41" t="str">
        <f t="shared" ref="G69:G82" si="8">IF(F69="","",1*F69)</f>
        <v/>
      </c>
      <c r="H69" s="35">
        <f t="shared" ref="H69:H99" si="9">IF(G69="",E69,IF(G69&gt;E69,G69,E69))</f>
        <v>13</v>
      </c>
    </row>
    <row r="70" spans="1:8" ht="21.95" customHeight="1">
      <c r="A70" s="33">
        <f>A69+1</f>
        <v>2</v>
      </c>
      <c r="B70" s="55" t="s">
        <v>178</v>
      </c>
      <c r="C70" s="55" t="s">
        <v>179</v>
      </c>
      <c r="D70" s="34">
        <v>11.5</v>
      </c>
      <c r="E70" s="40">
        <f t="shared" ref="E70:E99" si="10">1*D70</f>
        <v>11.5</v>
      </c>
      <c r="F70" s="36"/>
      <c r="G70" s="41" t="str">
        <f t="shared" si="8"/>
        <v/>
      </c>
      <c r="H70" s="35">
        <f t="shared" si="9"/>
        <v>11.5</v>
      </c>
    </row>
    <row r="71" spans="1:8" ht="21.95" customHeight="1">
      <c r="A71" s="33">
        <f>A70+1</f>
        <v>3</v>
      </c>
      <c r="B71" s="55" t="s">
        <v>180</v>
      </c>
      <c r="C71" s="55" t="s">
        <v>181</v>
      </c>
      <c r="D71" s="34">
        <v>10.5</v>
      </c>
      <c r="E71" s="40">
        <f t="shared" si="10"/>
        <v>10.5</v>
      </c>
      <c r="F71" s="36"/>
      <c r="G71" s="41" t="str">
        <f t="shared" si="8"/>
        <v/>
      </c>
      <c r="H71" s="35">
        <f t="shared" si="9"/>
        <v>10.5</v>
      </c>
    </row>
    <row r="72" spans="1:8" ht="21.95" customHeight="1">
      <c r="A72" s="33">
        <f>A71+1</f>
        <v>4</v>
      </c>
      <c r="B72" s="55" t="s">
        <v>182</v>
      </c>
      <c r="C72" s="55" t="s">
        <v>15</v>
      </c>
      <c r="D72" s="34">
        <v>10</v>
      </c>
      <c r="E72" s="40">
        <f t="shared" si="10"/>
        <v>10</v>
      </c>
      <c r="F72" s="36"/>
      <c r="G72" s="41" t="str">
        <f t="shared" si="8"/>
        <v/>
      </c>
      <c r="H72" s="35">
        <f t="shared" si="9"/>
        <v>10</v>
      </c>
    </row>
    <row r="73" spans="1:8" ht="21.95" customHeight="1">
      <c r="A73" s="33">
        <f>A72+1</f>
        <v>5</v>
      </c>
      <c r="B73" s="55" t="s">
        <v>183</v>
      </c>
      <c r="C73" s="55" t="s">
        <v>184</v>
      </c>
      <c r="D73" s="34">
        <v>14</v>
      </c>
      <c r="E73" s="40">
        <f t="shared" si="10"/>
        <v>14</v>
      </c>
      <c r="F73" s="36"/>
      <c r="G73" s="41" t="str">
        <f t="shared" si="8"/>
        <v/>
      </c>
      <c r="H73" s="35">
        <f t="shared" si="9"/>
        <v>14</v>
      </c>
    </row>
    <row r="74" spans="1:8" ht="21.95" customHeight="1">
      <c r="A74" s="33">
        <f>A73+1</f>
        <v>6</v>
      </c>
      <c r="B74" s="55" t="s">
        <v>185</v>
      </c>
      <c r="C74" s="55" t="s">
        <v>186</v>
      </c>
      <c r="D74" s="34">
        <v>12</v>
      </c>
      <c r="E74" s="40">
        <f t="shared" si="10"/>
        <v>12</v>
      </c>
      <c r="F74" s="36"/>
      <c r="G74" s="41" t="str">
        <f t="shared" si="8"/>
        <v/>
      </c>
      <c r="H74" s="35">
        <f t="shared" si="9"/>
        <v>12</v>
      </c>
    </row>
    <row r="75" spans="1:8" ht="21.95" customHeight="1">
      <c r="A75" s="33">
        <f t="shared" ref="A75:A99" si="11">A74+1</f>
        <v>7</v>
      </c>
      <c r="B75" s="55" t="s">
        <v>13</v>
      </c>
      <c r="C75" s="55" t="s">
        <v>12</v>
      </c>
      <c r="D75" s="34">
        <v>12</v>
      </c>
      <c r="E75" s="40">
        <f t="shared" si="10"/>
        <v>12</v>
      </c>
      <c r="F75" s="36"/>
      <c r="G75" s="41" t="str">
        <f t="shared" si="8"/>
        <v/>
      </c>
      <c r="H75" s="35">
        <f t="shared" si="9"/>
        <v>12</v>
      </c>
    </row>
    <row r="76" spans="1:8" ht="21.95" customHeight="1">
      <c r="A76" s="33">
        <f t="shared" si="11"/>
        <v>8</v>
      </c>
      <c r="B76" s="55" t="s">
        <v>187</v>
      </c>
      <c r="C76" s="55" t="s">
        <v>188</v>
      </c>
      <c r="D76" s="34">
        <v>12</v>
      </c>
      <c r="E76" s="39">
        <f t="shared" si="10"/>
        <v>12</v>
      </c>
      <c r="F76" s="38"/>
      <c r="G76" s="50" t="str">
        <f t="shared" si="8"/>
        <v/>
      </c>
      <c r="H76" s="35">
        <f t="shared" si="9"/>
        <v>12</v>
      </c>
    </row>
    <row r="77" spans="1:8" ht="21.95" customHeight="1">
      <c r="A77" s="33">
        <f t="shared" si="11"/>
        <v>9</v>
      </c>
      <c r="B77" s="55" t="s">
        <v>189</v>
      </c>
      <c r="C77" s="55" t="s">
        <v>190</v>
      </c>
      <c r="D77" s="34">
        <v>11</v>
      </c>
      <c r="E77" s="40">
        <f t="shared" si="10"/>
        <v>11</v>
      </c>
      <c r="F77" s="37"/>
      <c r="G77" s="41" t="str">
        <f t="shared" si="8"/>
        <v/>
      </c>
      <c r="H77" s="35">
        <f t="shared" si="9"/>
        <v>11</v>
      </c>
    </row>
    <row r="78" spans="1:8" ht="21.95" customHeight="1">
      <c r="A78" s="33">
        <f t="shared" si="11"/>
        <v>10</v>
      </c>
      <c r="B78" s="55" t="s">
        <v>191</v>
      </c>
      <c r="C78" s="55" t="s">
        <v>192</v>
      </c>
      <c r="D78" s="34">
        <v>11</v>
      </c>
      <c r="E78" s="40">
        <f t="shared" si="10"/>
        <v>11</v>
      </c>
      <c r="F78" s="37"/>
      <c r="G78" s="41" t="str">
        <f t="shared" si="8"/>
        <v/>
      </c>
      <c r="H78" s="35">
        <f t="shared" si="9"/>
        <v>11</v>
      </c>
    </row>
    <row r="79" spans="1:8" ht="21.95" customHeight="1">
      <c r="A79" s="33">
        <f t="shared" si="11"/>
        <v>11</v>
      </c>
      <c r="B79" s="55" t="s">
        <v>193</v>
      </c>
      <c r="C79" s="55" t="s">
        <v>194</v>
      </c>
      <c r="D79" s="34"/>
      <c r="E79" s="40">
        <f t="shared" si="10"/>
        <v>0</v>
      </c>
      <c r="F79" s="37"/>
      <c r="G79" s="41" t="str">
        <f t="shared" si="8"/>
        <v/>
      </c>
      <c r="H79" s="35">
        <f t="shared" si="9"/>
        <v>0</v>
      </c>
    </row>
    <row r="80" spans="1:8" ht="21.95" customHeight="1">
      <c r="A80" s="33">
        <f t="shared" si="11"/>
        <v>12</v>
      </c>
      <c r="B80" s="55" t="s">
        <v>195</v>
      </c>
      <c r="C80" s="55" t="s">
        <v>196</v>
      </c>
      <c r="D80" s="34">
        <v>10.5</v>
      </c>
      <c r="E80" s="40">
        <f t="shared" si="10"/>
        <v>10.5</v>
      </c>
      <c r="F80" s="37"/>
      <c r="G80" s="41" t="str">
        <f t="shared" si="8"/>
        <v/>
      </c>
      <c r="H80" s="35">
        <f t="shared" si="9"/>
        <v>10.5</v>
      </c>
    </row>
    <row r="81" spans="1:8" ht="21.95" customHeight="1">
      <c r="A81" s="33">
        <f t="shared" si="11"/>
        <v>13</v>
      </c>
      <c r="B81" s="55" t="s">
        <v>197</v>
      </c>
      <c r="C81" s="55" t="s">
        <v>198</v>
      </c>
      <c r="D81" s="34">
        <v>10</v>
      </c>
      <c r="E81" s="40">
        <f t="shared" si="10"/>
        <v>10</v>
      </c>
      <c r="F81" s="37"/>
      <c r="G81" s="41" t="str">
        <f t="shared" si="8"/>
        <v/>
      </c>
      <c r="H81" s="35">
        <f t="shared" si="9"/>
        <v>10</v>
      </c>
    </row>
    <row r="82" spans="1:8" ht="21.95" customHeight="1">
      <c r="A82" s="33">
        <f t="shared" si="11"/>
        <v>14</v>
      </c>
      <c r="B82" s="55" t="s">
        <v>199</v>
      </c>
      <c r="C82" s="55" t="s">
        <v>200</v>
      </c>
      <c r="D82" s="34">
        <v>12</v>
      </c>
      <c r="E82" s="40">
        <f t="shared" si="10"/>
        <v>12</v>
      </c>
      <c r="F82" s="37"/>
      <c r="G82" s="41" t="str">
        <f t="shared" si="8"/>
        <v/>
      </c>
      <c r="H82" s="35">
        <f t="shared" si="9"/>
        <v>12</v>
      </c>
    </row>
    <row r="83" spans="1:8" ht="21.95" customHeight="1">
      <c r="A83" s="33">
        <f t="shared" si="11"/>
        <v>15</v>
      </c>
      <c r="B83" s="55" t="s">
        <v>201</v>
      </c>
      <c r="C83" s="55" t="s">
        <v>202</v>
      </c>
      <c r="D83" s="34">
        <v>11</v>
      </c>
      <c r="E83" s="40">
        <f t="shared" si="10"/>
        <v>11</v>
      </c>
      <c r="F83" s="37"/>
      <c r="G83" s="41"/>
      <c r="H83" s="35">
        <f t="shared" si="9"/>
        <v>11</v>
      </c>
    </row>
    <row r="84" spans="1:8" ht="21.95" customHeight="1">
      <c r="A84" s="33">
        <f t="shared" si="11"/>
        <v>16</v>
      </c>
      <c r="B84" s="55" t="s">
        <v>203</v>
      </c>
      <c r="C84" s="55" t="s">
        <v>204</v>
      </c>
      <c r="D84" s="34">
        <v>10</v>
      </c>
      <c r="E84" s="40">
        <f t="shared" si="10"/>
        <v>10</v>
      </c>
      <c r="F84" s="37"/>
      <c r="G84" s="41"/>
      <c r="H84" s="35">
        <f t="shared" si="9"/>
        <v>10</v>
      </c>
    </row>
    <row r="85" spans="1:8" ht="21.95" customHeight="1">
      <c r="A85" s="33">
        <f t="shared" si="11"/>
        <v>17</v>
      </c>
      <c r="B85" s="55" t="s">
        <v>205</v>
      </c>
      <c r="C85" s="55" t="s">
        <v>99</v>
      </c>
      <c r="D85" s="34">
        <v>11</v>
      </c>
      <c r="E85" s="40">
        <f t="shared" si="10"/>
        <v>11</v>
      </c>
      <c r="F85" s="37"/>
      <c r="G85" s="41"/>
      <c r="H85" s="35">
        <f t="shared" si="9"/>
        <v>11</v>
      </c>
    </row>
    <row r="86" spans="1:8" ht="21.95" customHeight="1">
      <c r="A86" s="33">
        <f t="shared" si="11"/>
        <v>18</v>
      </c>
      <c r="B86" s="55" t="s">
        <v>206</v>
      </c>
      <c r="C86" s="55" t="s">
        <v>207</v>
      </c>
      <c r="D86" s="34">
        <v>10.5</v>
      </c>
      <c r="E86" s="40">
        <f t="shared" si="10"/>
        <v>10.5</v>
      </c>
      <c r="F86" s="37"/>
      <c r="G86" s="41"/>
      <c r="H86" s="35">
        <f t="shared" si="9"/>
        <v>10.5</v>
      </c>
    </row>
    <row r="87" spans="1:8" ht="21.95" customHeight="1">
      <c r="A87" s="33">
        <f t="shared" si="11"/>
        <v>19</v>
      </c>
      <c r="B87" s="55" t="s">
        <v>208</v>
      </c>
      <c r="C87" s="55" t="s">
        <v>200</v>
      </c>
      <c r="D87" s="34">
        <v>12</v>
      </c>
      <c r="E87" s="40">
        <f t="shared" si="10"/>
        <v>12</v>
      </c>
      <c r="F87" s="37"/>
      <c r="G87" s="41" t="str">
        <f>IF(F87="","",1*F87)</f>
        <v/>
      </c>
      <c r="H87" s="35">
        <f t="shared" si="9"/>
        <v>12</v>
      </c>
    </row>
    <row r="88" spans="1:8" ht="21.95" customHeight="1">
      <c r="A88" s="33">
        <f t="shared" si="11"/>
        <v>20</v>
      </c>
      <c r="B88" s="58" t="s">
        <v>22</v>
      </c>
      <c r="C88" s="58" t="s">
        <v>209</v>
      </c>
      <c r="D88" s="34">
        <v>11.5</v>
      </c>
      <c r="E88" s="40">
        <f t="shared" si="10"/>
        <v>11.5</v>
      </c>
      <c r="F88" s="37"/>
      <c r="G88" s="41"/>
      <c r="H88" s="35">
        <f t="shared" si="9"/>
        <v>11.5</v>
      </c>
    </row>
    <row r="89" spans="1:8" ht="21.95" customHeight="1">
      <c r="A89" s="33">
        <f t="shared" si="11"/>
        <v>21</v>
      </c>
      <c r="B89" s="59" t="s">
        <v>16</v>
      </c>
      <c r="C89" s="59" t="s">
        <v>210</v>
      </c>
      <c r="D89" s="70">
        <v>11.5</v>
      </c>
      <c r="E89" s="71">
        <f t="shared" si="10"/>
        <v>11.5</v>
      </c>
      <c r="F89" s="72"/>
      <c r="G89" s="73"/>
      <c r="H89" s="70">
        <f t="shared" si="9"/>
        <v>11.5</v>
      </c>
    </row>
    <row r="90" spans="1:8" ht="21.95" customHeight="1">
      <c r="A90" s="33">
        <f t="shared" si="11"/>
        <v>22</v>
      </c>
      <c r="B90" s="59" t="s">
        <v>20</v>
      </c>
      <c r="C90" s="59" t="s">
        <v>21</v>
      </c>
      <c r="D90" s="34"/>
      <c r="E90" s="40">
        <f t="shared" si="10"/>
        <v>0</v>
      </c>
      <c r="F90" s="37"/>
      <c r="G90" s="41"/>
      <c r="H90" s="35">
        <f t="shared" si="9"/>
        <v>0</v>
      </c>
    </row>
    <row r="91" spans="1:8" ht="21.95" customHeight="1">
      <c r="A91" s="33">
        <f t="shared" si="11"/>
        <v>23</v>
      </c>
      <c r="B91" s="59" t="s">
        <v>14</v>
      </c>
      <c r="C91" s="59" t="s">
        <v>211</v>
      </c>
      <c r="D91" s="70"/>
      <c r="E91" s="71">
        <f t="shared" si="10"/>
        <v>0</v>
      </c>
      <c r="F91" s="72"/>
      <c r="G91" s="73"/>
      <c r="H91" s="70">
        <v>7.75</v>
      </c>
    </row>
    <row r="92" spans="1:8" ht="21.95" customHeight="1">
      <c r="A92" s="33">
        <f t="shared" si="11"/>
        <v>24</v>
      </c>
      <c r="B92" s="57" t="s">
        <v>212</v>
      </c>
      <c r="C92" s="57" t="s">
        <v>213</v>
      </c>
      <c r="D92" s="34">
        <v>11.5</v>
      </c>
      <c r="E92" s="40">
        <f t="shared" si="10"/>
        <v>11.5</v>
      </c>
      <c r="F92" s="38"/>
      <c r="G92" s="41"/>
      <c r="H92" s="35">
        <f t="shared" si="9"/>
        <v>11.5</v>
      </c>
    </row>
    <row r="93" spans="1:8" ht="21.95" customHeight="1">
      <c r="A93" s="33">
        <f t="shared" si="11"/>
        <v>25</v>
      </c>
      <c r="B93" s="57" t="s">
        <v>214</v>
      </c>
      <c r="C93" s="57" t="s">
        <v>215</v>
      </c>
      <c r="D93" s="34">
        <v>10.5</v>
      </c>
      <c r="E93" s="40">
        <f t="shared" si="10"/>
        <v>10.5</v>
      </c>
      <c r="F93" s="38"/>
      <c r="G93" s="41"/>
      <c r="H93" s="35">
        <f t="shared" si="9"/>
        <v>10.5</v>
      </c>
    </row>
    <row r="94" spans="1:8" ht="21.95" customHeight="1">
      <c r="A94" s="33">
        <f t="shared" si="11"/>
        <v>26</v>
      </c>
      <c r="B94" s="59" t="s">
        <v>18</v>
      </c>
      <c r="C94" s="59" t="s">
        <v>19</v>
      </c>
      <c r="D94" s="70">
        <v>11</v>
      </c>
      <c r="E94" s="71">
        <f t="shared" si="10"/>
        <v>11</v>
      </c>
      <c r="F94" s="72"/>
      <c r="G94" s="73"/>
      <c r="H94" s="70">
        <f t="shared" si="9"/>
        <v>11</v>
      </c>
    </row>
    <row r="95" spans="1:8" ht="21.95" customHeight="1">
      <c r="A95" s="33">
        <f t="shared" si="11"/>
        <v>27</v>
      </c>
      <c r="B95" s="59" t="s">
        <v>225</v>
      </c>
      <c r="C95" s="59" t="s">
        <v>216</v>
      </c>
      <c r="D95" s="34">
        <v>15</v>
      </c>
      <c r="E95" s="40">
        <f t="shared" si="10"/>
        <v>15</v>
      </c>
      <c r="F95" s="38"/>
      <c r="G95" s="41"/>
      <c r="H95" s="35">
        <f t="shared" si="9"/>
        <v>15</v>
      </c>
    </row>
    <row r="96" spans="1:8" ht="21.95" customHeight="1">
      <c r="A96" s="33">
        <f t="shared" si="11"/>
        <v>28</v>
      </c>
      <c r="B96" s="59" t="s">
        <v>217</v>
      </c>
      <c r="C96" s="59" t="s">
        <v>218</v>
      </c>
      <c r="D96" s="34">
        <v>14</v>
      </c>
      <c r="E96" s="40">
        <f t="shared" si="10"/>
        <v>14</v>
      </c>
      <c r="F96" s="38"/>
      <c r="G96" s="41" t="str">
        <f t="shared" ref="G96:G99" si="12">IF(F96="","",1*F96)</f>
        <v/>
      </c>
      <c r="H96" s="35">
        <f t="shared" si="9"/>
        <v>14</v>
      </c>
    </row>
    <row r="97" spans="1:8" ht="21.95" customHeight="1">
      <c r="A97" s="33">
        <f t="shared" si="11"/>
        <v>29</v>
      </c>
      <c r="B97" s="60" t="s">
        <v>219</v>
      </c>
      <c r="C97" s="60" t="s">
        <v>220</v>
      </c>
      <c r="D97" s="34">
        <v>12</v>
      </c>
      <c r="E97" s="40">
        <f t="shared" si="10"/>
        <v>12</v>
      </c>
      <c r="F97" s="38"/>
      <c r="G97" s="41" t="str">
        <f t="shared" si="12"/>
        <v/>
      </c>
      <c r="H97" s="35">
        <f t="shared" si="9"/>
        <v>12</v>
      </c>
    </row>
    <row r="98" spans="1:8" ht="21.95" customHeight="1">
      <c r="A98" s="33">
        <f t="shared" si="11"/>
        <v>30</v>
      </c>
      <c r="B98" s="60" t="s">
        <v>221</v>
      </c>
      <c r="C98" s="60" t="s">
        <v>222</v>
      </c>
      <c r="D98" s="34">
        <v>10.5</v>
      </c>
      <c r="E98" s="40">
        <f t="shared" si="10"/>
        <v>10.5</v>
      </c>
      <c r="F98" s="38"/>
      <c r="G98" s="41" t="str">
        <f t="shared" si="12"/>
        <v/>
      </c>
      <c r="H98" s="35">
        <f t="shared" si="9"/>
        <v>10.5</v>
      </c>
    </row>
    <row r="99" spans="1:8" ht="21.95" customHeight="1">
      <c r="A99" s="33">
        <f t="shared" si="11"/>
        <v>31</v>
      </c>
      <c r="B99" s="55" t="s">
        <v>223</v>
      </c>
      <c r="C99" s="55" t="s">
        <v>11</v>
      </c>
      <c r="D99" s="34">
        <v>11.5</v>
      </c>
      <c r="E99" s="40">
        <f t="shared" si="10"/>
        <v>11.5</v>
      </c>
      <c r="F99" s="38"/>
      <c r="G99" s="41" t="str">
        <f t="shared" si="12"/>
        <v/>
      </c>
      <c r="H99" s="35">
        <f t="shared" si="9"/>
        <v>11.5</v>
      </c>
    </row>
  </sheetData>
  <sortState ref="B80:C114">
    <sortCondition ref="B80"/>
  </sortState>
  <printOptions horizontalCentered="1" verticalCentered="1"/>
  <pageMargins left="0" right="0" top="0.62992125984251968" bottom="0.62992125984251968" header="0.19685039370078741" footer="0.62992125984251968"/>
  <pageSetup paperSize="9" scale="85" orientation="portrait" r:id="rId1"/>
  <headerFooter alignWithMargins="0">
    <oddHeader>&amp;L&amp;"Comic Sans MS,Gras"&amp;12     السنة الثالثة محاسبة ومراجعة2019/2018&amp;C&amp;"Comic Sans MS,Gras"&amp;12محضر العلامات لمقياس:  انجليزية        الفوج&amp;P  &amp;R&amp;"Comic Sans MS,Gras"&amp;12  كلية العلوم الاقتصادية و علوم التسيير قسم العلوم المالية-نظام LMD-</oddHeader>
    <oddFooter>&amp;C&amp;"Comic Sans MS,Gras"&amp;12    الامضاء:&amp;R&amp;"Mudir MT,Gras"&amp;12 ا&amp;"Comic Sans MS,Gras"لأستاذ(ة):</oddFooter>
  </headerFooter>
  <rowBreaks count="2" manualBreakCount="2">
    <brk id="35" max="7" man="1"/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4"/>
  <sheetViews>
    <sheetView rightToLeft="1" tabSelected="1" view="pageBreakPreview" topLeftCell="E58" zoomScale="90" zoomScaleSheetLayoutView="90" workbookViewId="0">
      <selection activeCell="E101" sqref="E101:AH101"/>
    </sheetView>
  </sheetViews>
  <sheetFormatPr baseColWidth="10" defaultRowHeight="16.5"/>
  <cols>
    <col min="1" max="1" width="1.7109375" style="31" hidden="1" customWidth="1"/>
    <col min="2" max="2" width="4" style="29" customWidth="1"/>
    <col min="3" max="3" width="16.42578125" style="29" customWidth="1"/>
    <col min="4" max="4" width="22.5703125" style="29" customWidth="1"/>
    <col min="5" max="5" width="8.5703125" style="29" customWidth="1"/>
    <col min="6" max="6" width="5.140625" style="29" customWidth="1"/>
    <col min="7" max="7" width="9" style="29" customWidth="1"/>
    <col min="8" max="8" width="5.140625" style="29" customWidth="1"/>
    <col min="9" max="9" width="8.42578125" style="29" customWidth="1"/>
    <col min="10" max="10" width="6.42578125" style="29" customWidth="1"/>
    <col min="11" max="11" width="10.140625" style="29" customWidth="1"/>
    <col min="12" max="12" width="8.7109375" style="29" customWidth="1"/>
    <col min="13" max="13" width="5.140625" style="29" customWidth="1"/>
    <col min="14" max="14" width="9" style="29" customWidth="1"/>
    <col min="15" max="15" width="5.5703125" style="29" customWidth="1"/>
    <col min="16" max="16" width="9" style="29" customWidth="1"/>
    <col min="17" max="17" width="6.28515625" style="29" customWidth="1"/>
    <col min="18" max="18" width="7.7109375" style="29" customWidth="1"/>
    <col min="19" max="19" width="8.28515625" style="29" customWidth="1"/>
    <col min="20" max="20" width="5.28515625" style="29" customWidth="1"/>
    <col min="21" max="21" width="7.28515625" style="29" customWidth="1"/>
    <col min="22" max="22" width="4.5703125" style="29" customWidth="1"/>
    <col min="23" max="23" width="6.42578125" style="29" customWidth="1"/>
    <col min="24" max="24" width="7.28515625" style="29" customWidth="1"/>
    <col min="25" max="25" width="5.28515625" style="29" customWidth="1"/>
    <col min="26" max="26" width="9" style="29" customWidth="1"/>
    <col min="27" max="27" width="5.28515625" style="29" customWidth="1"/>
    <col min="28" max="28" width="7.7109375" style="29" customWidth="1"/>
    <col min="29" max="29" width="7.85546875" style="29" customWidth="1"/>
    <col min="30" max="30" width="5.85546875" style="29" customWidth="1"/>
    <col min="31" max="31" width="8.7109375" style="29" bestFit="1" customWidth="1"/>
    <col min="32" max="32" width="8.5703125" style="29" customWidth="1"/>
    <col min="33" max="33" width="8.42578125" style="29" hidden="1" customWidth="1"/>
    <col min="34" max="34" width="10.85546875" style="17" customWidth="1"/>
    <col min="35" max="16384" width="11.42578125" style="29"/>
  </cols>
  <sheetData>
    <row r="1" spans="2:34" s="4" customFormat="1" ht="28.5" customHeight="1">
      <c r="B1" s="101" t="s">
        <v>0</v>
      </c>
      <c r="C1" s="104" t="s">
        <v>1</v>
      </c>
      <c r="D1" s="101" t="s">
        <v>26</v>
      </c>
      <c r="E1" s="107" t="s">
        <v>27</v>
      </c>
      <c r="F1" s="108"/>
      <c r="G1" s="108"/>
      <c r="H1" s="108"/>
      <c r="I1" s="108"/>
      <c r="J1" s="108"/>
      <c r="K1" s="108"/>
      <c r="L1" s="108"/>
      <c r="M1" s="109"/>
      <c r="N1" s="107" t="s">
        <v>28</v>
      </c>
      <c r="O1" s="108"/>
      <c r="P1" s="108"/>
      <c r="Q1" s="108"/>
      <c r="R1" s="109"/>
      <c r="S1" s="107"/>
      <c r="T1" s="110"/>
      <c r="U1" s="107" t="s">
        <v>29</v>
      </c>
      <c r="V1" s="111"/>
      <c r="W1" s="111"/>
      <c r="X1" s="111"/>
      <c r="Y1" s="110"/>
      <c r="Z1" s="112" t="s">
        <v>30</v>
      </c>
      <c r="AA1" s="112"/>
      <c r="AB1" s="112"/>
      <c r="AC1" s="112"/>
      <c r="AD1" s="112"/>
      <c r="AE1" s="92" t="s">
        <v>31</v>
      </c>
      <c r="AF1" s="92" t="s">
        <v>32</v>
      </c>
      <c r="AH1" s="133" t="s">
        <v>33</v>
      </c>
    </row>
    <row r="2" spans="2:34" s="7" customFormat="1" ht="24.75" customHeight="1">
      <c r="B2" s="102"/>
      <c r="C2" s="105"/>
      <c r="D2" s="102"/>
      <c r="E2" s="107" t="s">
        <v>48</v>
      </c>
      <c r="F2" s="136"/>
      <c r="G2" s="107" t="s">
        <v>34</v>
      </c>
      <c r="H2" s="136"/>
      <c r="I2" s="137" t="s">
        <v>49</v>
      </c>
      <c r="J2" s="138"/>
      <c r="K2" s="5" t="s">
        <v>35</v>
      </c>
      <c r="L2" s="92" t="s">
        <v>36</v>
      </c>
      <c r="M2" s="92" t="s">
        <v>37</v>
      </c>
      <c r="N2" s="107" t="s">
        <v>51</v>
      </c>
      <c r="O2" s="109"/>
      <c r="P2" s="137" t="s">
        <v>50</v>
      </c>
      <c r="Q2" s="138"/>
      <c r="R2" s="5" t="s">
        <v>35</v>
      </c>
      <c r="S2" s="92" t="s">
        <v>36</v>
      </c>
      <c r="T2" s="92" t="s">
        <v>37</v>
      </c>
      <c r="U2" s="107" t="s">
        <v>38</v>
      </c>
      <c r="V2" s="109"/>
      <c r="W2" s="6" t="s">
        <v>39</v>
      </c>
      <c r="X2" s="92" t="s">
        <v>36</v>
      </c>
      <c r="Y2" s="92" t="s">
        <v>37</v>
      </c>
      <c r="Z2" s="107" t="s">
        <v>40</v>
      </c>
      <c r="AA2" s="109"/>
      <c r="AB2" s="5" t="s">
        <v>35</v>
      </c>
      <c r="AC2" s="92" t="s">
        <v>36</v>
      </c>
      <c r="AD2" s="92" t="s">
        <v>37</v>
      </c>
      <c r="AE2" s="93"/>
      <c r="AF2" s="93"/>
      <c r="AH2" s="134"/>
    </row>
    <row r="3" spans="2:34" s="7" customFormat="1" ht="20.100000000000001" customHeight="1" thickBot="1">
      <c r="B3" s="103"/>
      <c r="C3" s="106"/>
      <c r="D3" s="103"/>
      <c r="E3" s="5">
        <v>6</v>
      </c>
      <c r="F3" s="5" t="s">
        <v>41</v>
      </c>
      <c r="G3" s="5">
        <v>6</v>
      </c>
      <c r="H3" s="5" t="s">
        <v>41</v>
      </c>
      <c r="I3" s="5">
        <v>6</v>
      </c>
      <c r="J3" s="5" t="s">
        <v>41</v>
      </c>
      <c r="K3" s="5">
        <v>18</v>
      </c>
      <c r="L3" s="94"/>
      <c r="M3" s="94"/>
      <c r="N3" s="5">
        <v>4</v>
      </c>
      <c r="O3" s="5" t="s">
        <v>41</v>
      </c>
      <c r="P3" s="5">
        <v>5</v>
      </c>
      <c r="Q3" s="5" t="s">
        <v>41</v>
      </c>
      <c r="R3" s="5">
        <v>9</v>
      </c>
      <c r="S3" s="94"/>
      <c r="T3" s="94"/>
      <c r="U3" s="5">
        <v>2</v>
      </c>
      <c r="V3" s="5" t="s">
        <v>41</v>
      </c>
      <c r="W3" s="5">
        <v>2</v>
      </c>
      <c r="X3" s="94"/>
      <c r="Y3" s="94"/>
      <c r="Z3" s="5">
        <v>1</v>
      </c>
      <c r="AA3" s="5" t="s">
        <v>41</v>
      </c>
      <c r="AB3" s="5">
        <v>1</v>
      </c>
      <c r="AC3" s="94"/>
      <c r="AD3" s="94"/>
      <c r="AE3" s="94"/>
      <c r="AF3" s="94"/>
      <c r="AH3" s="135"/>
    </row>
    <row r="4" spans="2:34" s="7" customFormat="1" ht="21.95" customHeight="1" thickBot="1">
      <c r="B4" s="8">
        <v>1</v>
      </c>
      <c r="C4" s="55" t="s">
        <v>54</v>
      </c>
      <c r="D4" s="55" t="s">
        <v>55</v>
      </c>
      <c r="E4" s="10">
        <f>'محاسبة الشركات'!I2</f>
        <v>23</v>
      </c>
      <c r="F4" s="11">
        <f>IF(E4&gt;=20,6,0)</f>
        <v>6</v>
      </c>
      <c r="G4" s="10">
        <f>'محاسبة مالية معمقة'!I2</f>
        <v>37</v>
      </c>
      <c r="H4" s="11">
        <f>IF(G4&gt;=20,6,0)</f>
        <v>6</v>
      </c>
      <c r="I4" s="10">
        <f>'معايير المراجعة الدولية'!I2</f>
        <v>27.25</v>
      </c>
      <c r="J4" s="11">
        <f>IF(I4&gt;=20,6,0)</f>
        <v>6</v>
      </c>
      <c r="K4" s="10">
        <f t="shared" ref="K4:K36" si="0">E4+G4+I4</f>
        <v>87.25</v>
      </c>
      <c r="L4" s="10">
        <f>K4/6</f>
        <v>14.541666666666666</v>
      </c>
      <c r="M4" s="79">
        <f t="shared" ref="M4:M36" si="1">IF(L4&gt;=10,18,F4+H4+J4)</f>
        <v>18</v>
      </c>
      <c r="N4" s="10">
        <f>'نطام الرقابة الداخلي'!H2</f>
        <v>18</v>
      </c>
      <c r="O4" s="11">
        <f>IF(N4&gt;=10,4,0)</f>
        <v>4</v>
      </c>
      <c r="P4" s="10">
        <f>'معايير المراجعة المحلية'!H2</f>
        <v>16</v>
      </c>
      <c r="Q4" s="11">
        <f>IF(P4&gt;=10,5,0)</f>
        <v>5</v>
      </c>
      <c r="R4" s="10">
        <f>N4+P4</f>
        <v>34</v>
      </c>
      <c r="S4" s="10">
        <f>R4/2</f>
        <v>17</v>
      </c>
      <c r="T4" s="79">
        <f>IF(S4&gt;=10,9,O4+Q4)</f>
        <v>9</v>
      </c>
      <c r="U4" s="10">
        <f>'اللإفلاس والتسوية القضائية'!H3</f>
        <v>15</v>
      </c>
      <c r="V4" s="11">
        <f>IF(U4&gt;=10,2,0)</f>
        <v>2</v>
      </c>
      <c r="W4" s="10">
        <f>U4</f>
        <v>15</v>
      </c>
      <c r="X4" s="10">
        <f>W4/1</f>
        <v>15</v>
      </c>
      <c r="Y4" s="11">
        <f>IF(X4&gt;=10,2,V4)</f>
        <v>2</v>
      </c>
      <c r="Z4" s="12">
        <f>إنجليزية!H3</f>
        <v>11.5</v>
      </c>
      <c r="AA4" s="11">
        <f>IF(Z4&gt;=10,1,0)</f>
        <v>1</v>
      </c>
      <c r="AB4" s="10">
        <f>Z4</f>
        <v>11.5</v>
      </c>
      <c r="AC4" s="10">
        <f>AB4/1</f>
        <v>11.5</v>
      </c>
      <c r="AD4" s="79">
        <f>IF(AC4&gt;=10,1,AA4)</f>
        <v>1</v>
      </c>
      <c r="AE4" s="80">
        <f>(AB4+W4+R4+K4)/10</f>
        <v>14.775</v>
      </c>
      <c r="AF4" s="81">
        <f t="shared" ref="AF4:AF36" si="2">IF(AE4&gt;=10,30,M4+T4+Y4+AD4)</f>
        <v>30</v>
      </c>
      <c r="AG4" s="85" t="str">
        <f t="shared" ref="AG4:AG32" si="3">IF(AF4=30,"ناجح","مؤجل")</f>
        <v>ناجح</v>
      </c>
      <c r="AH4" s="14" t="str">
        <f>IF(AND(AF4&gt;=30),"ناجح","مؤجل")</f>
        <v>ناجح</v>
      </c>
    </row>
    <row r="5" spans="2:34" s="7" customFormat="1" ht="21.95" customHeight="1" thickBot="1">
      <c r="B5" s="8">
        <v>2</v>
      </c>
      <c r="C5" s="55" t="s">
        <v>56</v>
      </c>
      <c r="D5" s="55" t="s">
        <v>57</v>
      </c>
      <c r="E5" s="12">
        <f>'محاسبة الشركات'!I3</f>
        <v>30</v>
      </c>
      <c r="F5" s="15">
        <f t="shared" ref="F5:F32" si="4">IF(E5&gt;=20,6,0)</f>
        <v>6</v>
      </c>
      <c r="G5" s="12">
        <f>'محاسبة مالية معمقة'!I3</f>
        <v>29.5</v>
      </c>
      <c r="H5" s="15">
        <f t="shared" ref="H5:H32" si="5">IF(G5&gt;=20,6,0)</f>
        <v>6</v>
      </c>
      <c r="I5" s="12">
        <f>'معايير المراجعة الدولية'!I3</f>
        <v>29.75</v>
      </c>
      <c r="J5" s="15">
        <f t="shared" ref="J5:J32" si="6">IF(I5&gt;=20,6,0)</f>
        <v>6</v>
      </c>
      <c r="K5" s="12">
        <f t="shared" si="0"/>
        <v>89.25</v>
      </c>
      <c r="L5" s="12">
        <f t="shared" ref="L5:L32" si="7">K5/6</f>
        <v>14.875</v>
      </c>
      <c r="M5" s="82">
        <f t="shared" si="1"/>
        <v>18</v>
      </c>
      <c r="N5" s="12">
        <f>'نطام الرقابة الداخلي'!H3</f>
        <v>14.5</v>
      </c>
      <c r="O5" s="15">
        <f t="shared" ref="O5:O36" si="8">IF(N5&gt;=10,4,0)</f>
        <v>4</v>
      </c>
      <c r="P5" s="12">
        <f>'معايير المراجعة المحلية'!H3</f>
        <v>13.5</v>
      </c>
      <c r="Q5" s="15">
        <f t="shared" ref="Q5:Q36" si="9">IF(P5&gt;=10,5,0)</f>
        <v>5</v>
      </c>
      <c r="R5" s="12">
        <f t="shared" ref="R5:R32" si="10">N5+P5</f>
        <v>28</v>
      </c>
      <c r="S5" s="12">
        <f t="shared" ref="S5:S36" si="11">R5/2</f>
        <v>14</v>
      </c>
      <c r="T5" s="82">
        <f t="shared" ref="T5:T36" si="12">IF(S5&gt;=10,9,O5+Q5)</f>
        <v>9</v>
      </c>
      <c r="U5" s="12">
        <f>'اللإفلاس والتسوية القضائية'!H4</f>
        <v>13</v>
      </c>
      <c r="V5" s="15">
        <f t="shared" ref="V5:V36" si="13">IF(U5&gt;=10,2,0)</f>
        <v>2</v>
      </c>
      <c r="W5" s="12">
        <f t="shared" ref="W5:W32" si="14">U5</f>
        <v>13</v>
      </c>
      <c r="X5" s="12">
        <f t="shared" ref="X5:X32" si="15">W5/1</f>
        <v>13</v>
      </c>
      <c r="Y5" s="15">
        <f t="shared" ref="Y5:Y36" si="16">IF(X5&gt;=10,2,V5)</f>
        <v>2</v>
      </c>
      <c r="Z5" s="12">
        <f>إنجليزية!H4</f>
        <v>14.5</v>
      </c>
      <c r="AA5" s="15">
        <f t="shared" ref="AA5:AA32" si="17">IF(Z5&gt;=10,1,0)</f>
        <v>1</v>
      </c>
      <c r="AB5" s="12">
        <f t="shared" ref="AB5:AB36" si="18">Z5</f>
        <v>14.5</v>
      </c>
      <c r="AC5" s="12">
        <f t="shared" ref="AC5:AC32" si="19">AB5/1</f>
        <v>14.5</v>
      </c>
      <c r="AD5" s="82">
        <f t="shared" ref="AD5:AD36" si="20">IF(AC5&gt;=10,1,AA5)</f>
        <v>1</v>
      </c>
      <c r="AE5" s="83">
        <f t="shared" ref="AE5:AE36" si="21">(AB5+W5+R5+K5)/10</f>
        <v>14.475</v>
      </c>
      <c r="AF5" s="84">
        <f t="shared" si="2"/>
        <v>30</v>
      </c>
      <c r="AG5" s="91" t="str">
        <f t="shared" si="3"/>
        <v>ناجح</v>
      </c>
      <c r="AH5" s="14" t="str">
        <f>IF(AND(AF5&gt;=30),"ناجح","مؤجل")</f>
        <v>ناجح</v>
      </c>
    </row>
    <row r="6" spans="2:34" s="7" customFormat="1" ht="21.95" customHeight="1" thickBot="1">
      <c r="B6" s="8">
        <v>3</v>
      </c>
      <c r="C6" s="55" t="s">
        <v>58</v>
      </c>
      <c r="D6" s="55" t="s">
        <v>59</v>
      </c>
      <c r="E6" s="10">
        <f>'محاسبة الشركات'!I4</f>
        <v>20</v>
      </c>
      <c r="F6" s="11">
        <f t="shared" si="4"/>
        <v>6</v>
      </c>
      <c r="G6" s="10">
        <f>'محاسبة مالية معمقة'!I4</f>
        <v>22.5</v>
      </c>
      <c r="H6" s="11">
        <f t="shared" si="5"/>
        <v>6</v>
      </c>
      <c r="I6" s="10">
        <f>'معايير المراجعة الدولية'!I4</f>
        <v>27</v>
      </c>
      <c r="J6" s="11">
        <f t="shared" si="6"/>
        <v>6</v>
      </c>
      <c r="K6" s="10">
        <f t="shared" si="0"/>
        <v>69.5</v>
      </c>
      <c r="L6" s="10">
        <f t="shared" si="7"/>
        <v>11.583333333333334</v>
      </c>
      <c r="M6" s="79">
        <f t="shared" si="1"/>
        <v>18</v>
      </c>
      <c r="N6" s="10">
        <f>'نطام الرقابة الداخلي'!H4</f>
        <v>17.5</v>
      </c>
      <c r="O6" s="11">
        <f t="shared" si="8"/>
        <v>4</v>
      </c>
      <c r="P6" s="10">
        <f>'معايير المراجعة المحلية'!H4</f>
        <v>13.5</v>
      </c>
      <c r="Q6" s="11">
        <f t="shared" si="9"/>
        <v>5</v>
      </c>
      <c r="R6" s="10">
        <f t="shared" si="10"/>
        <v>31</v>
      </c>
      <c r="S6" s="10">
        <f t="shared" si="11"/>
        <v>15.5</v>
      </c>
      <c r="T6" s="79">
        <f t="shared" si="12"/>
        <v>9</v>
      </c>
      <c r="U6" s="10">
        <f>'اللإفلاس والتسوية القضائية'!H5</f>
        <v>13</v>
      </c>
      <c r="V6" s="11">
        <f t="shared" si="13"/>
        <v>2</v>
      </c>
      <c r="W6" s="10">
        <f t="shared" si="14"/>
        <v>13</v>
      </c>
      <c r="X6" s="10">
        <f t="shared" si="15"/>
        <v>13</v>
      </c>
      <c r="Y6" s="11">
        <f t="shared" si="16"/>
        <v>2</v>
      </c>
      <c r="Z6" s="12">
        <f>إنجليزية!H5</f>
        <v>14</v>
      </c>
      <c r="AA6" s="11">
        <f t="shared" si="17"/>
        <v>1</v>
      </c>
      <c r="AB6" s="12">
        <f t="shared" si="18"/>
        <v>14</v>
      </c>
      <c r="AC6" s="12">
        <f t="shared" si="19"/>
        <v>14</v>
      </c>
      <c r="AD6" s="82">
        <f t="shared" si="20"/>
        <v>1</v>
      </c>
      <c r="AE6" s="80">
        <f t="shared" si="21"/>
        <v>12.75</v>
      </c>
      <c r="AF6" s="81">
        <f t="shared" si="2"/>
        <v>30</v>
      </c>
      <c r="AG6" s="86" t="str">
        <f t="shared" si="3"/>
        <v>ناجح</v>
      </c>
      <c r="AH6" s="14" t="str">
        <f t="shared" ref="AH6:AH36" si="22">IF(AND(AF6&gt;=30),"ناجح","مؤجل")</f>
        <v>ناجح</v>
      </c>
    </row>
    <row r="7" spans="2:34" s="7" customFormat="1" ht="21.95" customHeight="1" thickBot="1">
      <c r="B7" s="8">
        <v>4</v>
      </c>
      <c r="C7" s="55" t="s">
        <v>60</v>
      </c>
      <c r="D7" s="55" t="s">
        <v>61</v>
      </c>
      <c r="E7" s="10">
        <f>'محاسبة الشركات'!I5</f>
        <v>26</v>
      </c>
      <c r="F7" s="11">
        <f t="shared" si="4"/>
        <v>6</v>
      </c>
      <c r="G7" s="10">
        <f>'محاسبة مالية معمقة'!I5</f>
        <v>21.5</v>
      </c>
      <c r="H7" s="11">
        <f t="shared" si="5"/>
        <v>6</v>
      </c>
      <c r="I7" s="10">
        <f>'معايير المراجعة الدولية'!I5</f>
        <v>30</v>
      </c>
      <c r="J7" s="11">
        <f t="shared" si="6"/>
        <v>6</v>
      </c>
      <c r="K7" s="10">
        <f t="shared" si="0"/>
        <v>77.5</v>
      </c>
      <c r="L7" s="10">
        <f t="shared" si="7"/>
        <v>12.916666666666666</v>
      </c>
      <c r="M7" s="79">
        <f t="shared" si="1"/>
        <v>18</v>
      </c>
      <c r="N7" s="10">
        <f>'نطام الرقابة الداخلي'!H5</f>
        <v>12.5</v>
      </c>
      <c r="O7" s="11">
        <f t="shared" si="8"/>
        <v>4</v>
      </c>
      <c r="P7" s="10">
        <f>'معايير المراجعة المحلية'!H5</f>
        <v>15</v>
      </c>
      <c r="Q7" s="11">
        <f t="shared" si="9"/>
        <v>5</v>
      </c>
      <c r="R7" s="10">
        <f t="shared" si="10"/>
        <v>27.5</v>
      </c>
      <c r="S7" s="10">
        <f t="shared" si="11"/>
        <v>13.75</v>
      </c>
      <c r="T7" s="79">
        <f t="shared" si="12"/>
        <v>9</v>
      </c>
      <c r="U7" s="10">
        <f>'اللإفلاس والتسوية القضائية'!H6</f>
        <v>16</v>
      </c>
      <c r="V7" s="11">
        <f t="shared" si="13"/>
        <v>2</v>
      </c>
      <c r="W7" s="10">
        <f t="shared" si="14"/>
        <v>16</v>
      </c>
      <c r="X7" s="10">
        <f t="shared" si="15"/>
        <v>16</v>
      </c>
      <c r="Y7" s="11">
        <f t="shared" si="16"/>
        <v>2</v>
      </c>
      <c r="Z7" s="12">
        <f>إنجليزية!H6</f>
        <v>14</v>
      </c>
      <c r="AA7" s="11">
        <f t="shared" si="17"/>
        <v>1</v>
      </c>
      <c r="AB7" s="12">
        <f t="shared" si="18"/>
        <v>14</v>
      </c>
      <c r="AC7" s="12">
        <f t="shared" si="19"/>
        <v>14</v>
      </c>
      <c r="AD7" s="82">
        <f t="shared" si="20"/>
        <v>1</v>
      </c>
      <c r="AE7" s="80">
        <f t="shared" si="21"/>
        <v>13.5</v>
      </c>
      <c r="AF7" s="81">
        <f t="shared" si="2"/>
        <v>30</v>
      </c>
      <c r="AG7" s="85" t="str">
        <f t="shared" si="3"/>
        <v>ناجح</v>
      </c>
      <c r="AH7" s="14" t="str">
        <f t="shared" si="22"/>
        <v>ناجح</v>
      </c>
    </row>
    <row r="8" spans="2:34" s="7" customFormat="1" ht="21.95" customHeight="1" thickBot="1">
      <c r="B8" s="8">
        <v>5</v>
      </c>
      <c r="C8" s="55" t="s">
        <v>62</v>
      </c>
      <c r="D8" s="55" t="s">
        <v>63</v>
      </c>
      <c r="E8" s="10">
        <f>'محاسبة الشركات'!I6</f>
        <v>20</v>
      </c>
      <c r="F8" s="11">
        <f t="shared" si="4"/>
        <v>6</v>
      </c>
      <c r="G8" s="10">
        <f>'محاسبة مالية معمقة'!I6</f>
        <v>27</v>
      </c>
      <c r="H8" s="11">
        <f t="shared" si="5"/>
        <v>6</v>
      </c>
      <c r="I8" s="10">
        <f>'معايير المراجعة الدولية'!I6</f>
        <v>26</v>
      </c>
      <c r="J8" s="11">
        <f t="shared" si="6"/>
        <v>6</v>
      </c>
      <c r="K8" s="10">
        <f t="shared" si="0"/>
        <v>73</v>
      </c>
      <c r="L8" s="10">
        <f t="shared" si="7"/>
        <v>12.166666666666666</v>
      </c>
      <c r="M8" s="79">
        <f t="shared" si="1"/>
        <v>18</v>
      </c>
      <c r="N8" s="10">
        <f>'نطام الرقابة الداخلي'!H6</f>
        <v>11</v>
      </c>
      <c r="O8" s="11">
        <f t="shared" si="8"/>
        <v>4</v>
      </c>
      <c r="P8" s="10">
        <f>'معايير المراجعة المحلية'!H6</f>
        <v>10.5</v>
      </c>
      <c r="Q8" s="11">
        <f t="shared" si="9"/>
        <v>5</v>
      </c>
      <c r="R8" s="10">
        <f t="shared" si="10"/>
        <v>21.5</v>
      </c>
      <c r="S8" s="10">
        <f t="shared" si="11"/>
        <v>10.75</v>
      </c>
      <c r="T8" s="79">
        <f t="shared" si="12"/>
        <v>9</v>
      </c>
      <c r="U8" s="10">
        <f>'اللإفلاس والتسوية القضائية'!H7</f>
        <v>14.5</v>
      </c>
      <c r="V8" s="11">
        <f t="shared" si="13"/>
        <v>2</v>
      </c>
      <c r="W8" s="10">
        <f t="shared" si="14"/>
        <v>14.5</v>
      </c>
      <c r="X8" s="10">
        <f t="shared" si="15"/>
        <v>14.5</v>
      </c>
      <c r="Y8" s="11">
        <f t="shared" si="16"/>
        <v>2</v>
      </c>
      <c r="Z8" s="12">
        <f>إنجليزية!H7</f>
        <v>15</v>
      </c>
      <c r="AA8" s="11">
        <f t="shared" si="17"/>
        <v>1</v>
      </c>
      <c r="AB8" s="12">
        <f t="shared" si="18"/>
        <v>15</v>
      </c>
      <c r="AC8" s="12">
        <f t="shared" si="19"/>
        <v>15</v>
      </c>
      <c r="AD8" s="82">
        <f t="shared" si="20"/>
        <v>1</v>
      </c>
      <c r="AE8" s="80">
        <f t="shared" si="21"/>
        <v>12.4</v>
      </c>
      <c r="AF8" s="81">
        <f t="shared" si="2"/>
        <v>30</v>
      </c>
      <c r="AG8" s="85" t="str">
        <f t="shared" si="3"/>
        <v>ناجح</v>
      </c>
      <c r="AH8" s="14" t="str">
        <f t="shared" si="22"/>
        <v>ناجح</v>
      </c>
    </row>
    <row r="9" spans="2:34" s="7" customFormat="1" ht="21.95" customHeight="1" thickBot="1">
      <c r="B9" s="8">
        <v>6</v>
      </c>
      <c r="C9" s="55" t="s">
        <v>64</v>
      </c>
      <c r="D9" s="55" t="s">
        <v>65</v>
      </c>
      <c r="E9" s="10">
        <f>'محاسبة الشركات'!I7</f>
        <v>26</v>
      </c>
      <c r="F9" s="11">
        <f t="shared" si="4"/>
        <v>6</v>
      </c>
      <c r="G9" s="10">
        <f>'محاسبة مالية معمقة'!I7</f>
        <v>24.5</v>
      </c>
      <c r="H9" s="11">
        <f t="shared" si="5"/>
        <v>6</v>
      </c>
      <c r="I9" s="10">
        <f>'معايير المراجعة الدولية'!I7</f>
        <v>26.5</v>
      </c>
      <c r="J9" s="11">
        <f t="shared" si="6"/>
        <v>6</v>
      </c>
      <c r="K9" s="10">
        <f t="shared" si="0"/>
        <v>77</v>
      </c>
      <c r="L9" s="10">
        <f t="shared" si="7"/>
        <v>12.833333333333334</v>
      </c>
      <c r="M9" s="79">
        <f t="shared" si="1"/>
        <v>18</v>
      </c>
      <c r="N9" s="10">
        <f>'نطام الرقابة الداخلي'!H7</f>
        <v>10.5</v>
      </c>
      <c r="O9" s="11">
        <f t="shared" si="8"/>
        <v>4</v>
      </c>
      <c r="P9" s="10">
        <f>'معايير المراجعة المحلية'!H7</f>
        <v>15</v>
      </c>
      <c r="Q9" s="11">
        <f t="shared" si="9"/>
        <v>5</v>
      </c>
      <c r="R9" s="10">
        <f t="shared" si="10"/>
        <v>25.5</v>
      </c>
      <c r="S9" s="10">
        <f t="shared" si="11"/>
        <v>12.75</v>
      </c>
      <c r="T9" s="79">
        <f t="shared" si="12"/>
        <v>9</v>
      </c>
      <c r="U9" s="10">
        <f>'اللإفلاس والتسوية القضائية'!H8</f>
        <v>5</v>
      </c>
      <c r="V9" s="11">
        <f t="shared" si="13"/>
        <v>0</v>
      </c>
      <c r="W9" s="10">
        <f t="shared" si="14"/>
        <v>5</v>
      </c>
      <c r="X9" s="10">
        <f t="shared" si="15"/>
        <v>5</v>
      </c>
      <c r="Y9" s="11">
        <f t="shared" si="16"/>
        <v>0</v>
      </c>
      <c r="Z9" s="12">
        <f>إنجليزية!H8</f>
        <v>12</v>
      </c>
      <c r="AA9" s="11">
        <f t="shared" si="17"/>
        <v>1</v>
      </c>
      <c r="AB9" s="12">
        <f t="shared" si="18"/>
        <v>12</v>
      </c>
      <c r="AC9" s="12">
        <f t="shared" si="19"/>
        <v>12</v>
      </c>
      <c r="AD9" s="82">
        <f t="shared" si="20"/>
        <v>1</v>
      </c>
      <c r="AE9" s="80">
        <f t="shared" si="21"/>
        <v>11.95</v>
      </c>
      <c r="AF9" s="81">
        <f t="shared" si="2"/>
        <v>30</v>
      </c>
      <c r="AG9" s="85" t="str">
        <f t="shared" si="3"/>
        <v>ناجح</v>
      </c>
      <c r="AH9" s="14" t="str">
        <f t="shared" si="22"/>
        <v>ناجح</v>
      </c>
    </row>
    <row r="10" spans="2:34" s="7" customFormat="1" ht="21.95" customHeight="1" thickBot="1">
      <c r="B10" s="8">
        <v>7</v>
      </c>
      <c r="C10" s="55" t="s">
        <v>66</v>
      </c>
      <c r="D10" s="55" t="s">
        <v>67</v>
      </c>
      <c r="E10" s="10">
        <f>'محاسبة الشركات'!I8</f>
        <v>21</v>
      </c>
      <c r="F10" s="11">
        <f t="shared" si="4"/>
        <v>6</v>
      </c>
      <c r="G10" s="10">
        <f>'محاسبة مالية معمقة'!I8</f>
        <v>24.5</v>
      </c>
      <c r="H10" s="11">
        <f t="shared" si="5"/>
        <v>6</v>
      </c>
      <c r="I10" s="10">
        <f>'معايير المراجعة الدولية'!I8</f>
        <v>26.75</v>
      </c>
      <c r="J10" s="11">
        <f t="shared" si="6"/>
        <v>6</v>
      </c>
      <c r="K10" s="10">
        <f t="shared" si="0"/>
        <v>72.25</v>
      </c>
      <c r="L10" s="10">
        <f t="shared" si="7"/>
        <v>12.041666666666666</v>
      </c>
      <c r="M10" s="79">
        <f t="shared" si="1"/>
        <v>18</v>
      </c>
      <c r="N10" s="10">
        <f>'نطام الرقابة الداخلي'!H8</f>
        <v>11</v>
      </c>
      <c r="O10" s="11">
        <f t="shared" si="8"/>
        <v>4</v>
      </c>
      <c r="P10" s="10">
        <f>'معايير المراجعة المحلية'!H8</f>
        <v>13.75</v>
      </c>
      <c r="Q10" s="11">
        <f t="shared" si="9"/>
        <v>5</v>
      </c>
      <c r="R10" s="10">
        <f t="shared" si="10"/>
        <v>24.75</v>
      </c>
      <c r="S10" s="10">
        <f t="shared" si="11"/>
        <v>12.375</v>
      </c>
      <c r="T10" s="79">
        <f t="shared" si="12"/>
        <v>9</v>
      </c>
      <c r="U10" s="10">
        <f>'اللإفلاس والتسوية القضائية'!H9</f>
        <v>11.5</v>
      </c>
      <c r="V10" s="11">
        <f t="shared" si="13"/>
        <v>2</v>
      </c>
      <c r="W10" s="10">
        <f t="shared" si="14"/>
        <v>11.5</v>
      </c>
      <c r="X10" s="10">
        <f t="shared" si="15"/>
        <v>11.5</v>
      </c>
      <c r="Y10" s="11">
        <f t="shared" si="16"/>
        <v>2</v>
      </c>
      <c r="Z10" s="12">
        <f>إنجليزية!H9</f>
        <v>10.5</v>
      </c>
      <c r="AA10" s="11">
        <f t="shared" si="17"/>
        <v>1</v>
      </c>
      <c r="AB10" s="12">
        <f t="shared" si="18"/>
        <v>10.5</v>
      </c>
      <c r="AC10" s="12">
        <f t="shared" si="19"/>
        <v>10.5</v>
      </c>
      <c r="AD10" s="82">
        <f t="shared" si="20"/>
        <v>1</v>
      </c>
      <c r="AE10" s="80">
        <f t="shared" si="21"/>
        <v>11.9</v>
      </c>
      <c r="AF10" s="81">
        <f t="shared" si="2"/>
        <v>30</v>
      </c>
      <c r="AG10" s="85" t="str">
        <f t="shared" si="3"/>
        <v>ناجح</v>
      </c>
      <c r="AH10" s="14" t="str">
        <f t="shared" si="22"/>
        <v>ناجح</v>
      </c>
    </row>
    <row r="11" spans="2:34" s="7" customFormat="1" ht="21.95" customHeight="1" thickBot="1">
      <c r="B11" s="8">
        <v>8</v>
      </c>
      <c r="C11" s="55" t="s">
        <v>68</v>
      </c>
      <c r="D11" s="55" t="s">
        <v>69</v>
      </c>
      <c r="E11" s="10">
        <f>'محاسبة الشركات'!I9</f>
        <v>22</v>
      </c>
      <c r="F11" s="11">
        <f t="shared" si="4"/>
        <v>6</v>
      </c>
      <c r="G11" s="10">
        <f>'محاسبة مالية معمقة'!I9</f>
        <v>28</v>
      </c>
      <c r="H11" s="11">
        <f t="shared" si="5"/>
        <v>6</v>
      </c>
      <c r="I11" s="10">
        <f>'معايير المراجعة الدولية'!I9</f>
        <v>20.5</v>
      </c>
      <c r="J11" s="11">
        <f t="shared" si="6"/>
        <v>6</v>
      </c>
      <c r="K11" s="10">
        <f t="shared" si="0"/>
        <v>70.5</v>
      </c>
      <c r="L11" s="10">
        <f t="shared" si="7"/>
        <v>11.75</v>
      </c>
      <c r="M11" s="79">
        <f t="shared" si="1"/>
        <v>18</v>
      </c>
      <c r="N11" s="10">
        <f>'نطام الرقابة الداخلي'!H9</f>
        <v>12.5</v>
      </c>
      <c r="O11" s="11">
        <f t="shared" si="8"/>
        <v>4</v>
      </c>
      <c r="P11" s="10">
        <f>'معايير المراجعة المحلية'!H9</f>
        <v>11.75</v>
      </c>
      <c r="Q11" s="11">
        <f t="shared" si="9"/>
        <v>5</v>
      </c>
      <c r="R11" s="10">
        <f t="shared" si="10"/>
        <v>24.25</v>
      </c>
      <c r="S11" s="10">
        <f t="shared" si="11"/>
        <v>12.125</v>
      </c>
      <c r="T11" s="79">
        <f t="shared" si="12"/>
        <v>9</v>
      </c>
      <c r="U11" s="10">
        <f>'اللإفلاس والتسوية القضائية'!H10</f>
        <v>14</v>
      </c>
      <c r="V11" s="11">
        <f t="shared" si="13"/>
        <v>2</v>
      </c>
      <c r="W11" s="10">
        <f t="shared" si="14"/>
        <v>14</v>
      </c>
      <c r="X11" s="10">
        <f t="shared" si="15"/>
        <v>14</v>
      </c>
      <c r="Y11" s="11">
        <f t="shared" si="16"/>
        <v>2</v>
      </c>
      <c r="Z11" s="12">
        <f>إنجليزية!H10</f>
        <v>11</v>
      </c>
      <c r="AA11" s="11">
        <f t="shared" si="17"/>
        <v>1</v>
      </c>
      <c r="AB11" s="12">
        <f t="shared" si="18"/>
        <v>11</v>
      </c>
      <c r="AC11" s="12">
        <f t="shared" si="19"/>
        <v>11</v>
      </c>
      <c r="AD11" s="82">
        <f t="shared" si="20"/>
        <v>1</v>
      </c>
      <c r="AE11" s="80">
        <f t="shared" si="21"/>
        <v>11.975</v>
      </c>
      <c r="AF11" s="81">
        <f t="shared" si="2"/>
        <v>30</v>
      </c>
      <c r="AG11" s="85" t="str">
        <f t="shared" si="3"/>
        <v>ناجح</v>
      </c>
      <c r="AH11" s="14" t="str">
        <f t="shared" si="22"/>
        <v>ناجح</v>
      </c>
    </row>
    <row r="12" spans="2:34" s="7" customFormat="1" ht="21.95" customHeight="1" thickBot="1">
      <c r="B12" s="8">
        <v>9</v>
      </c>
      <c r="C12" s="55" t="s">
        <v>70</v>
      </c>
      <c r="D12" s="55" t="s">
        <v>71</v>
      </c>
      <c r="E12" s="10">
        <f>'محاسبة الشركات'!I10</f>
        <v>19</v>
      </c>
      <c r="F12" s="11">
        <f t="shared" si="4"/>
        <v>0</v>
      </c>
      <c r="G12" s="10">
        <f>'محاسبة مالية معمقة'!I10</f>
        <v>23</v>
      </c>
      <c r="H12" s="11">
        <f t="shared" si="5"/>
        <v>6</v>
      </c>
      <c r="I12" s="10">
        <f>'معايير المراجعة الدولية'!I10</f>
        <v>18.25</v>
      </c>
      <c r="J12" s="11">
        <f t="shared" si="6"/>
        <v>0</v>
      </c>
      <c r="K12" s="10">
        <f t="shared" si="0"/>
        <v>60.25</v>
      </c>
      <c r="L12" s="10">
        <f t="shared" si="7"/>
        <v>10.041666666666666</v>
      </c>
      <c r="M12" s="79">
        <f t="shared" si="1"/>
        <v>18</v>
      </c>
      <c r="N12" s="10">
        <f>'نطام الرقابة الداخلي'!H10</f>
        <v>13</v>
      </c>
      <c r="O12" s="11">
        <f t="shared" si="8"/>
        <v>4</v>
      </c>
      <c r="P12" s="10">
        <f>'معايير المراجعة المحلية'!H10</f>
        <v>13</v>
      </c>
      <c r="Q12" s="11">
        <f t="shared" si="9"/>
        <v>5</v>
      </c>
      <c r="R12" s="10">
        <f t="shared" si="10"/>
        <v>26</v>
      </c>
      <c r="S12" s="10">
        <f t="shared" si="11"/>
        <v>13</v>
      </c>
      <c r="T12" s="79">
        <f t="shared" si="12"/>
        <v>9</v>
      </c>
      <c r="U12" s="10">
        <f>'اللإفلاس والتسوية القضائية'!H11</f>
        <v>8.5</v>
      </c>
      <c r="V12" s="11">
        <f t="shared" si="13"/>
        <v>0</v>
      </c>
      <c r="W12" s="10">
        <f t="shared" si="14"/>
        <v>8.5</v>
      </c>
      <c r="X12" s="10">
        <f t="shared" si="15"/>
        <v>8.5</v>
      </c>
      <c r="Y12" s="11">
        <f t="shared" si="16"/>
        <v>0</v>
      </c>
      <c r="Z12" s="12">
        <f>إنجليزية!H11</f>
        <v>11</v>
      </c>
      <c r="AA12" s="11">
        <f t="shared" si="17"/>
        <v>1</v>
      </c>
      <c r="AB12" s="12">
        <f t="shared" si="18"/>
        <v>11</v>
      </c>
      <c r="AC12" s="12">
        <f t="shared" si="19"/>
        <v>11</v>
      </c>
      <c r="AD12" s="82">
        <f t="shared" si="20"/>
        <v>1</v>
      </c>
      <c r="AE12" s="80">
        <f t="shared" si="21"/>
        <v>10.574999999999999</v>
      </c>
      <c r="AF12" s="81">
        <f t="shared" si="2"/>
        <v>30</v>
      </c>
      <c r="AG12" s="85" t="str">
        <f t="shared" si="3"/>
        <v>ناجح</v>
      </c>
      <c r="AH12" s="14" t="str">
        <f t="shared" si="22"/>
        <v>ناجح</v>
      </c>
    </row>
    <row r="13" spans="2:34" s="7" customFormat="1" ht="21.95" customHeight="1" thickBot="1">
      <c r="B13" s="8">
        <v>10</v>
      </c>
      <c r="C13" s="55" t="s">
        <v>72</v>
      </c>
      <c r="D13" s="55" t="s">
        <v>73</v>
      </c>
      <c r="E13" s="12">
        <f>'محاسبة الشركات'!I11</f>
        <v>27</v>
      </c>
      <c r="F13" s="15">
        <f t="shared" si="4"/>
        <v>6</v>
      </c>
      <c r="G13" s="12">
        <f>'محاسبة مالية معمقة'!I11</f>
        <v>25.5</v>
      </c>
      <c r="H13" s="15">
        <f t="shared" si="5"/>
        <v>6</v>
      </c>
      <c r="I13" s="12">
        <f>'معايير المراجعة الدولية'!I11</f>
        <v>25</v>
      </c>
      <c r="J13" s="15">
        <f t="shared" si="6"/>
        <v>6</v>
      </c>
      <c r="K13" s="12">
        <f t="shared" si="0"/>
        <v>77.5</v>
      </c>
      <c r="L13" s="12">
        <f t="shared" si="7"/>
        <v>12.916666666666666</v>
      </c>
      <c r="M13" s="82">
        <f t="shared" si="1"/>
        <v>18</v>
      </c>
      <c r="N13" s="12">
        <f>'نطام الرقابة الداخلي'!H11</f>
        <v>14.5</v>
      </c>
      <c r="O13" s="15">
        <f t="shared" si="8"/>
        <v>4</v>
      </c>
      <c r="P13" s="12">
        <f>'معايير المراجعة المحلية'!H11</f>
        <v>13.25</v>
      </c>
      <c r="Q13" s="15">
        <f t="shared" si="9"/>
        <v>5</v>
      </c>
      <c r="R13" s="12">
        <f t="shared" si="10"/>
        <v>27.75</v>
      </c>
      <c r="S13" s="12">
        <f t="shared" si="11"/>
        <v>13.875</v>
      </c>
      <c r="T13" s="82">
        <f t="shared" si="12"/>
        <v>9</v>
      </c>
      <c r="U13" s="12">
        <f>'اللإفلاس والتسوية القضائية'!H12</f>
        <v>13</v>
      </c>
      <c r="V13" s="15">
        <f t="shared" si="13"/>
        <v>2</v>
      </c>
      <c r="W13" s="12">
        <f t="shared" si="14"/>
        <v>13</v>
      </c>
      <c r="X13" s="12">
        <f t="shared" si="15"/>
        <v>13</v>
      </c>
      <c r="Y13" s="15">
        <f t="shared" si="16"/>
        <v>2</v>
      </c>
      <c r="Z13" s="12">
        <f>إنجليزية!H12</f>
        <v>11</v>
      </c>
      <c r="AA13" s="15">
        <f t="shared" si="17"/>
        <v>1</v>
      </c>
      <c r="AB13" s="12">
        <f t="shared" si="18"/>
        <v>11</v>
      </c>
      <c r="AC13" s="12">
        <f t="shared" si="19"/>
        <v>11</v>
      </c>
      <c r="AD13" s="82">
        <f t="shared" si="20"/>
        <v>1</v>
      </c>
      <c r="AE13" s="83">
        <f t="shared" si="21"/>
        <v>12.925000000000001</v>
      </c>
      <c r="AF13" s="84">
        <f t="shared" si="2"/>
        <v>30</v>
      </c>
      <c r="AG13" s="85" t="str">
        <f t="shared" si="3"/>
        <v>ناجح</v>
      </c>
      <c r="AH13" s="14" t="str">
        <f t="shared" si="22"/>
        <v>ناجح</v>
      </c>
    </row>
    <row r="14" spans="2:34" s="7" customFormat="1" ht="21.95" customHeight="1" thickBot="1">
      <c r="B14" s="8">
        <v>11</v>
      </c>
      <c r="C14" s="55" t="s">
        <v>74</v>
      </c>
      <c r="D14" s="55" t="s">
        <v>75</v>
      </c>
      <c r="E14" s="10">
        <f>'محاسبة الشركات'!I12</f>
        <v>21</v>
      </c>
      <c r="F14" s="11">
        <f t="shared" si="4"/>
        <v>6</v>
      </c>
      <c r="G14" s="10">
        <f>'محاسبة مالية معمقة'!I12</f>
        <v>20.5</v>
      </c>
      <c r="H14" s="11">
        <f t="shared" si="5"/>
        <v>6</v>
      </c>
      <c r="I14" s="10">
        <f>'معايير المراجعة الدولية'!I12</f>
        <v>18.75</v>
      </c>
      <c r="J14" s="11">
        <f t="shared" si="6"/>
        <v>0</v>
      </c>
      <c r="K14" s="10">
        <f t="shared" si="0"/>
        <v>60.25</v>
      </c>
      <c r="L14" s="10">
        <f t="shared" si="7"/>
        <v>10.041666666666666</v>
      </c>
      <c r="M14" s="79">
        <f t="shared" si="1"/>
        <v>18</v>
      </c>
      <c r="N14" s="10">
        <f>'نطام الرقابة الداخلي'!H12</f>
        <v>4.5</v>
      </c>
      <c r="O14" s="11">
        <f t="shared" si="8"/>
        <v>0</v>
      </c>
      <c r="P14" s="10">
        <f>'معايير المراجعة المحلية'!H12</f>
        <v>9.5</v>
      </c>
      <c r="Q14" s="11">
        <f t="shared" si="9"/>
        <v>0</v>
      </c>
      <c r="R14" s="10">
        <f t="shared" si="10"/>
        <v>14</v>
      </c>
      <c r="S14" s="10">
        <f t="shared" si="11"/>
        <v>7</v>
      </c>
      <c r="T14" s="79">
        <f t="shared" si="12"/>
        <v>0</v>
      </c>
      <c r="U14" s="10">
        <f>'اللإفلاس والتسوية القضائية'!H13</f>
        <v>6.5</v>
      </c>
      <c r="V14" s="11">
        <f t="shared" si="13"/>
        <v>0</v>
      </c>
      <c r="W14" s="10">
        <f t="shared" si="14"/>
        <v>6.5</v>
      </c>
      <c r="X14" s="10">
        <f t="shared" si="15"/>
        <v>6.5</v>
      </c>
      <c r="Y14" s="11">
        <f t="shared" si="16"/>
        <v>0</v>
      </c>
      <c r="Z14" s="12">
        <f>إنجليزية!H13</f>
        <v>11.5</v>
      </c>
      <c r="AA14" s="11">
        <f t="shared" si="17"/>
        <v>1</v>
      </c>
      <c r="AB14" s="12">
        <f t="shared" si="18"/>
        <v>11.5</v>
      </c>
      <c r="AC14" s="12">
        <f t="shared" si="19"/>
        <v>11.5</v>
      </c>
      <c r="AD14" s="82">
        <f t="shared" si="20"/>
        <v>1</v>
      </c>
      <c r="AE14" s="80">
        <f t="shared" si="21"/>
        <v>9.2249999999999996</v>
      </c>
      <c r="AF14" s="81">
        <f t="shared" si="2"/>
        <v>19</v>
      </c>
      <c r="AG14" s="85" t="str">
        <f t="shared" si="3"/>
        <v>مؤجل</v>
      </c>
      <c r="AH14" s="14" t="str">
        <f t="shared" si="22"/>
        <v>مؤجل</v>
      </c>
    </row>
    <row r="15" spans="2:34" s="7" customFormat="1" ht="21.95" customHeight="1" thickBot="1">
      <c r="B15" s="8">
        <v>12</v>
      </c>
      <c r="C15" s="55" t="s">
        <v>76</v>
      </c>
      <c r="D15" s="55" t="s">
        <v>77</v>
      </c>
      <c r="E15" s="10">
        <f>'محاسبة الشركات'!I13</f>
        <v>25</v>
      </c>
      <c r="F15" s="11">
        <f t="shared" si="4"/>
        <v>6</v>
      </c>
      <c r="G15" s="10">
        <f>'محاسبة مالية معمقة'!I13</f>
        <v>24.5</v>
      </c>
      <c r="H15" s="11">
        <f t="shared" si="5"/>
        <v>6</v>
      </c>
      <c r="I15" s="10">
        <f>'معايير المراجعة الدولية'!I13</f>
        <v>31.75</v>
      </c>
      <c r="J15" s="11">
        <f t="shared" si="6"/>
        <v>6</v>
      </c>
      <c r="K15" s="10">
        <f t="shared" si="0"/>
        <v>81.25</v>
      </c>
      <c r="L15" s="10">
        <f t="shared" si="7"/>
        <v>13.541666666666666</v>
      </c>
      <c r="M15" s="79">
        <f t="shared" si="1"/>
        <v>18</v>
      </c>
      <c r="N15" s="10">
        <f>'نطام الرقابة الداخلي'!H13</f>
        <v>13.5</v>
      </c>
      <c r="O15" s="11">
        <f t="shared" si="8"/>
        <v>4</v>
      </c>
      <c r="P15" s="10">
        <f>'معايير المراجعة المحلية'!H13</f>
        <v>16</v>
      </c>
      <c r="Q15" s="11">
        <f t="shared" si="9"/>
        <v>5</v>
      </c>
      <c r="R15" s="10">
        <f t="shared" si="10"/>
        <v>29.5</v>
      </c>
      <c r="S15" s="10">
        <f t="shared" si="11"/>
        <v>14.75</v>
      </c>
      <c r="T15" s="79">
        <f t="shared" si="12"/>
        <v>9</v>
      </c>
      <c r="U15" s="10">
        <f>'اللإفلاس والتسوية القضائية'!H14</f>
        <v>11</v>
      </c>
      <c r="V15" s="11">
        <f t="shared" si="13"/>
        <v>2</v>
      </c>
      <c r="W15" s="10">
        <f t="shared" si="14"/>
        <v>11</v>
      </c>
      <c r="X15" s="10">
        <f t="shared" si="15"/>
        <v>11</v>
      </c>
      <c r="Y15" s="11">
        <f t="shared" si="16"/>
        <v>2</v>
      </c>
      <c r="Z15" s="12">
        <f>إنجليزية!H14</f>
        <v>10.5</v>
      </c>
      <c r="AA15" s="11">
        <f t="shared" si="17"/>
        <v>1</v>
      </c>
      <c r="AB15" s="12">
        <f t="shared" si="18"/>
        <v>10.5</v>
      </c>
      <c r="AC15" s="12">
        <f t="shared" si="19"/>
        <v>10.5</v>
      </c>
      <c r="AD15" s="82">
        <f t="shared" si="20"/>
        <v>1</v>
      </c>
      <c r="AE15" s="80">
        <f t="shared" si="21"/>
        <v>13.225</v>
      </c>
      <c r="AF15" s="81">
        <f t="shared" si="2"/>
        <v>30</v>
      </c>
      <c r="AG15" s="85" t="str">
        <f t="shared" si="3"/>
        <v>ناجح</v>
      </c>
      <c r="AH15" s="14" t="str">
        <f t="shared" si="22"/>
        <v>ناجح</v>
      </c>
    </row>
    <row r="16" spans="2:34" s="7" customFormat="1" ht="21.95" customHeight="1" thickBot="1">
      <c r="B16" s="8">
        <v>13</v>
      </c>
      <c r="C16" s="55" t="s">
        <v>78</v>
      </c>
      <c r="D16" s="55" t="s">
        <v>79</v>
      </c>
      <c r="E16" s="10">
        <f>'محاسبة الشركات'!I14</f>
        <v>26</v>
      </c>
      <c r="F16" s="11">
        <f t="shared" si="4"/>
        <v>6</v>
      </c>
      <c r="G16" s="10">
        <f>'محاسبة مالية معمقة'!I14</f>
        <v>22.5</v>
      </c>
      <c r="H16" s="11">
        <f t="shared" si="5"/>
        <v>6</v>
      </c>
      <c r="I16" s="10">
        <f>'معايير المراجعة الدولية'!I14</f>
        <v>28.5</v>
      </c>
      <c r="J16" s="11">
        <f t="shared" si="6"/>
        <v>6</v>
      </c>
      <c r="K16" s="10">
        <f t="shared" si="0"/>
        <v>77</v>
      </c>
      <c r="L16" s="10">
        <f t="shared" si="7"/>
        <v>12.833333333333334</v>
      </c>
      <c r="M16" s="79">
        <f t="shared" si="1"/>
        <v>18</v>
      </c>
      <c r="N16" s="10">
        <f>'نطام الرقابة الداخلي'!H14</f>
        <v>16</v>
      </c>
      <c r="O16" s="11">
        <f t="shared" si="8"/>
        <v>4</v>
      </c>
      <c r="P16" s="10">
        <f>'معايير المراجعة المحلية'!H14</f>
        <v>14</v>
      </c>
      <c r="Q16" s="11">
        <f t="shared" si="9"/>
        <v>5</v>
      </c>
      <c r="R16" s="10">
        <f t="shared" si="10"/>
        <v>30</v>
      </c>
      <c r="S16" s="10">
        <f t="shared" si="11"/>
        <v>15</v>
      </c>
      <c r="T16" s="79">
        <f t="shared" si="12"/>
        <v>9</v>
      </c>
      <c r="U16" s="10">
        <f>'اللإفلاس والتسوية القضائية'!H15</f>
        <v>16</v>
      </c>
      <c r="V16" s="11">
        <f t="shared" si="13"/>
        <v>2</v>
      </c>
      <c r="W16" s="10">
        <f t="shared" si="14"/>
        <v>16</v>
      </c>
      <c r="X16" s="10">
        <f t="shared" si="15"/>
        <v>16</v>
      </c>
      <c r="Y16" s="11">
        <f t="shared" si="16"/>
        <v>2</v>
      </c>
      <c r="Z16" s="12">
        <f>إنجليزية!H15</f>
        <v>13.5</v>
      </c>
      <c r="AA16" s="11">
        <f t="shared" si="17"/>
        <v>1</v>
      </c>
      <c r="AB16" s="12">
        <f t="shared" si="18"/>
        <v>13.5</v>
      </c>
      <c r="AC16" s="12">
        <f t="shared" si="19"/>
        <v>13.5</v>
      </c>
      <c r="AD16" s="82">
        <f t="shared" si="20"/>
        <v>1</v>
      </c>
      <c r="AE16" s="80">
        <f t="shared" si="21"/>
        <v>13.65</v>
      </c>
      <c r="AF16" s="81">
        <f t="shared" si="2"/>
        <v>30</v>
      </c>
      <c r="AG16" s="85" t="str">
        <f t="shared" si="3"/>
        <v>ناجح</v>
      </c>
      <c r="AH16" s="14" t="str">
        <f t="shared" si="22"/>
        <v>ناجح</v>
      </c>
    </row>
    <row r="17" spans="2:34" s="7" customFormat="1" ht="21.95" customHeight="1" thickBot="1">
      <c r="B17" s="8">
        <v>14</v>
      </c>
      <c r="C17" s="55" t="s">
        <v>80</v>
      </c>
      <c r="D17" s="55" t="s">
        <v>81</v>
      </c>
      <c r="E17" s="10">
        <f>'محاسبة الشركات'!I15</f>
        <v>23</v>
      </c>
      <c r="F17" s="11">
        <f t="shared" si="4"/>
        <v>6</v>
      </c>
      <c r="G17" s="10">
        <f>'محاسبة مالية معمقة'!I15</f>
        <v>16</v>
      </c>
      <c r="H17" s="11">
        <f t="shared" si="5"/>
        <v>0</v>
      </c>
      <c r="I17" s="10">
        <f>'معايير المراجعة الدولية'!I15</f>
        <v>22.5</v>
      </c>
      <c r="J17" s="11">
        <f t="shared" si="6"/>
        <v>6</v>
      </c>
      <c r="K17" s="10">
        <f t="shared" si="0"/>
        <v>61.5</v>
      </c>
      <c r="L17" s="10">
        <f t="shared" si="7"/>
        <v>10.25</v>
      </c>
      <c r="M17" s="79">
        <f t="shared" si="1"/>
        <v>18</v>
      </c>
      <c r="N17" s="10">
        <f>'نطام الرقابة الداخلي'!H15</f>
        <v>11.5</v>
      </c>
      <c r="O17" s="11">
        <f t="shared" si="8"/>
        <v>4</v>
      </c>
      <c r="P17" s="10">
        <f>'معايير المراجعة المحلية'!H15</f>
        <v>12.25</v>
      </c>
      <c r="Q17" s="11">
        <f t="shared" si="9"/>
        <v>5</v>
      </c>
      <c r="R17" s="10">
        <f t="shared" si="10"/>
        <v>23.75</v>
      </c>
      <c r="S17" s="10">
        <f t="shared" si="11"/>
        <v>11.875</v>
      </c>
      <c r="T17" s="79">
        <f t="shared" si="12"/>
        <v>9</v>
      </c>
      <c r="U17" s="10">
        <f>'اللإفلاس والتسوية القضائية'!H16</f>
        <v>11.5</v>
      </c>
      <c r="V17" s="11">
        <f t="shared" si="13"/>
        <v>2</v>
      </c>
      <c r="W17" s="10">
        <f t="shared" si="14"/>
        <v>11.5</v>
      </c>
      <c r="X17" s="10">
        <f t="shared" si="15"/>
        <v>11.5</v>
      </c>
      <c r="Y17" s="11">
        <f t="shared" si="16"/>
        <v>2</v>
      </c>
      <c r="Z17" s="12">
        <f>إنجليزية!H16</f>
        <v>10.5</v>
      </c>
      <c r="AA17" s="11">
        <f t="shared" si="17"/>
        <v>1</v>
      </c>
      <c r="AB17" s="12">
        <f t="shared" si="18"/>
        <v>10.5</v>
      </c>
      <c r="AC17" s="12">
        <f t="shared" si="19"/>
        <v>10.5</v>
      </c>
      <c r="AD17" s="82">
        <f t="shared" si="20"/>
        <v>1</v>
      </c>
      <c r="AE17" s="80">
        <f t="shared" si="21"/>
        <v>10.725</v>
      </c>
      <c r="AF17" s="81">
        <f t="shared" si="2"/>
        <v>30</v>
      </c>
      <c r="AG17" s="85" t="str">
        <f t="shared" si="3"/>
        <v>ناجح</v>
      </c>
      <c r="AH17" s="14" t="str">
        <f t="shared" si="22"/>
        <v>ناجح</v>
      </c>
    </row>
    <row r="18" spans="2:34" s="7" customFormat="1" ht="21.95" customHeight="1" thickBot="1">
      <c r="B18" s="8">
        <v>15</v>
      </c>
      <c r="C18" s="55" t="s">
        <v>82</v>
      </c>
      <c r="D18" s="55" t="s">
        <v>83</v>
      </c>
      <c r="E18" s="10">
        <f>'محاسبة الشركات'!I16</f>
        <v>25</v>
      </c>
      <c r="F18" s="11">
        <f t="shared" si="4"/>
        <v>6</v>
      </c>
      <c r="G18" s="10">
        <f>'محاسبة مالية معمقة'!I16</f>
        <v>22</v>
      </c>
      <c r="H18" s="11">
        <f t="shared" si="5"/>
        <v>6</v>
      </c>
      <c r="I18" s="10">
        <f>'معايير المراجعة الدولية'!I16</f>
        <v>18.25</v>
      </c>
      <c r="J18" s="11">
        <f t="shared" si="6"/>
        <v>0</v>
      </c>
      <c r="K18" s="10">
        <f t="shared" si="0"/>
        <v>65.25</v>
      </c>
      <c r="L18" s="10">
        <f t="shared" si="7"/>
        <v>10.875</v>
      </c>
      <c r="M18" s="79">
        <f t="shared" si="1"/>
        <v>18</v>
      </c>
      <c r="N18" s="10">
        <f>'نطام الرقابة الداخلي'!H16</f>
        <v>3.5</v>
      </c>
      <c r="O18" s="11">
        <f t="shared" si="8"/>
        <v>0</v>
      </c>
      <c r="P18" s="10">
        <f>'معايير المراجعة المحلية'!H16</f>
        <v>11</v>
      </c>
      <c r="Q18" s="11">
        <f t="shared" si="9"/>
        <v>5</v>
      </c>
      <c r="R18" s="10">
        <f t="shared" si="10"/>
        <v>14.5</v>
      </c>
      <c r="S18" s="10">
        <f t="shared" si="11"/>
        <v>7.25</v>
      </c>
      <c r="T18" s="79">
        <f t="shared" si="12"/>
        <v>5</v>
      </c>
      <c r="U18" s="10">
        <f>'اللإفلاس والتسوية القضائية'!H17</f>
        <v>12</v>
      </c>
      <c r="V18" s="11">
        <f t="shared" si="13"/>
        <v>2</v>
      </c>
      <c r="W18" s="10">
        <f t="shared" si="14"/>
        <v>12</v>
      </c>
      <c r="X18" s="10">
        <f t="shared" si="15"/>
        <v>12</v>
      </c>
      <c r="Y18" s="11">
        <f t="shared" si="16"/>
        <v>2</v>
      </c>
      <c r="Z18" s="12">
        <f>إنجليزية!H17</f>
        <v>10.5</v>
      </c>
      <c r="AA18" s="11">
        <f t="shared" si="17"/>
        <v>1</v>
      </c>
      <c r="AB18" s="12">
        <f t="shared" si="18"/>
        <v>10.5</v>
      </c>
      <c r="AC18" s="12">
        <f t="shared" si="19"/>
        <v>10.5</v>
      </c>
      <c r="AD18" s="82">
        <f t="shared" si="20"/>
        <v>1</v>
      </c>
      <c r="AE18" s="80">
        <f t="shared" si="21"/>
        <v>10.225</v>
      </c>
      <c r="AF18" s="81">
        <f t="shared" si="2"/>
        <v>30</v>
      </c>
      <c r="AG18" s="85" t="str">
        <f t="shared" si="3"/>
        <v>ناجح</v>
      </c>
      <c r="AH18" s="14" t="str">
        <f t="shared" si="22"/>
        <v>ناجح</v>
      </c>
    </row>
    <row r="19" spans="2:34" s="7" customFormat="1" ht="21.95" customHeight="1" thickBot="1">
      <c r="B19" s="8">
        <v>16</v>
      </c>
      <c r="C19" s="55" t="s">
        <v>84</v>
      </c>
      <c r="D19" s="55" t="s">
        <v>85</v>
      </c>
      <c r="E19" s="10">
        <f>'محاسبة الشركات'!I17</f>
        <v>24</v>
      </c>
      <c r="F19" s="11">
        <f t="shared" si="4"/>
        <v>6</v>
      </c>
      <c r="G19" s="10">
        <f>'محاسبة مالية معمقة'!I17</f>
        <v>24</v>
      </c>
      <c r="H19" s="11">
        <f t="shared" si="5"/>
        <v>6</v>
      </c>
      <c r="I19" s="10">
        <f>'معايير المراجعة الدولية'!I17</f>
        <v>20.75</v>
      </c>
      <c r="J19" s="11">
        <f t="shared" si="6"/>
        <v>6</v>
      </c>
      <c r="K19" s="10">
        <f t="shared" si="0"/>
        <v>68.75</v>
      </c>
      <c r="L19" s="10">
        <f t="shared" si="7"/>
        <v>11.458333333333334</v>
      </c>
      <c r="M19" s="79">
        <f t="shared" si="1"/>
        <v>18</v>
      </c>
      <c r="N19" s="10">
        <f>'نطام الرقابة الداخلي'!H17</f>
        <v>8.5</v>
      </c>
      <c r="O19" s="11">
        <f t="shared" si="8"/>
        <v>0</v>
      </c>
      <c r="P19" s="10">
        <f>'معايير المراجعة المحلية'!H17</f>
        <v>6.5</v>
      </c>
      <c r="Q19" s="11">
        <f t="shared" si="9"/>
        <v>0</v>
      </c>
      <c r="R19" s="10">
        <f t="shared" si="10"/>
        <v>15</v>
      </c>
      <c r="S19" s="10">
        <f t="shared" si="11"/>
        <v>7.5</v>
      </c>
      <c r="T19" s="79">
        <f t="shared" si="12"/>
        <v>0</v>
      </c>
      <c r="U19" s="10">
        <f>'اللإفلاس والتسوية القضائية'!H18</f>
        <v>9.5</v>
      </c>
      <c r="V19" s="11">
        <f t="shared" si="13"/>
        <v>0</v>
      </c>
      <c r="W19" s="10">
        <f t="shared" si="14"/>
        <v>9.5</v>
      </c>
      <c r="X19" s="10">
        <f t="shared" si="15"/>
        <v>9.5</v>
      </c>
      <c r="Y19" s="11">
        <f t="shared" si="16"/>
        <v>0</v>
      </c>
      <c r="Z19" s="12">
        <f>إنجليزية!H18</f>
        <v>11</v>
      </c>
      <c r="AA19" s="11">
        <f t="shared" si="17"/>
        <v>1</v>
      </c>
      <c r="AB19" s="12">
        <f t="shared" si="18"/>
        <v>11</v>
      </c>
      <c r="AC19" s="12">
        <f t="shared" si="19"/>
        <v>11</v>
      </c>
      <c r="AD19" s="82">
        <f t="shared" si="20"/>
        <v>1</v>
      </c>
      <c r="AE19" s="80">
        <f t="shared" si="21"/>
        <v>10.425000000000001</v>
      </c>
      <c r="AF19" s="81">
        <f t="shared" si="2"/>
        <v>30</v>
      </c>
      <c r="AG19" s="85" t="str">
        <f t="shared" si="3"/>
        <v>ناجح</v>
      </c>
      <c r="AH19" s="14" t="str">
        <f t="shared" si="22"/>
        <v>ناجح</v>
      </c>
    </row>
    <row r="20" spans="2:34" s="7" customFormat="1" ht="21.95" customHeight="1" thickBot="1">
      <c r="B20" s="8">
        <v>17</v>
      </c>
      <c r="C20" s="55" t="s">
        <v>86</v>
      </c>
      <c r="D20" s="55" t="s">
        <v>87</v>
      </c>
      <c r="E20" s="10">
        <f>'محاسبة الشركات'!I18</f>
        <v>20</v>
      </c>
      <c r="F20" s="11">
        <f t="shared" si="4"/>
        <v>6</v>
      </c>
      <c r="G20" s="10">
        <f>'محاسبة مالية معمقة'!I18</f>
        <v>17</v>
      </c>
      <c r="H20" s="11">
        <f t="shared" si="5"/>
        <v>0</v>
      </c>
      <c r="I20" s="10">
        <f>'معايير المراجعة الدولية'!I18</f>
        <v>19.25</v>
      </c>
      <c r="J20" s="11">
        <f t="shared" si="6"/>
        <v>0</v>
      </c>
      <c r="K20" s="10">
        <f t="shared" si="0"/>
        <v>56.25</v>
      </c>
      <c r="L20" s="10">
        <f t="shared" si="7"/>
        <v>9.375</v>
      </c>
      <c r="M20" s="79">
        <f t="shared" si="1"/>
        <v>6</v>
      </c>
      <c r="N20" s="10">
        <f>'نطام الرقابة الداخلي'!H18</f>
        <v>4</v>
      </c>
      <c r="O20" s="11">
        <f t="shared" si="8"/>
        <v>0</v>
      </c>
      <c r="P20" s="10">
        <f>'معايير المراجعة المحلية'!H18</f>
        <v>14.25</v>
      </c>
      <c r="Q20" s="11">
        <f t="shared" si="9"/>
        <v>5</v>
      </c>
      <c r="R20" s="10">
        <f t="shared" si="10"/>
        <v>18.25</v>
      </c>
      <c r="S20" s="10">
        <f t="shared" si="11"/>
        <v>9.125</v>
      </c>
      <c r="T20" s="79">
        <f t="shared" si="12"/>
        <v>5</v>
      </c>
      <c r="U20" s="10">
        <f>'اللإفلاس والتسوية القضائية'!H19</f>
        <v>11</v>
      </c>
      <c r="V20" s="11">
        <f t="shared" si="13"/>
        <v>2</v>
      </c>
      <c r="W20" s="10">
        <f t="shared" si="14"/>
        <v>11</v>
      </c>
      <c r="X20" s="10">
        <f t="shared" si="15"/>
        <v>11</v>
      </c>
      <c r="Y20" s="11">
        <f t="shared" si="16"/>
        <v>2</v>
      </c>
      <c r="Z20" s="12">
        <f>إنجليزية!H19</f>
        <v>11.5</v>
      </c>
      <c r="AA20" s="11">
        <f t="shared" si="17"/>
        <v>1</v>
      </c>
      <c r="AB20" s="12">
        <f t="shared" si="18"/>
        <v>11.5</v>
      </c>
      <c r="AC20" s="12">
        <f t="shared" si="19"/>
        <v>11.5</v>
      </c>
      <c r="AD20" s="82">
        <f t="shared" si="20"/>
        <v>1</v>
      </c>
      <c r="AE20" s="80">
        <f t="shared" si="21"/>
        <v>9.6999999999999993</v>
      </c>
      <c r="AF20" s="81">
        <f t="shared" si="2"/>
        <v>14</v>
      </c>
      <c r="AG20" s="85" t="str">
        <f t="shared" si="3"/>
        <v>مؤجل</v>
      </c>
      <c r="AH20" s="14" t="str">
        <f t="shared" si="22"/>
        <v>مؤجل</v>
      </c>
    </row>
    <row r="21" spans="2:34" s="7" customFormat="1" ht="21.95" customHeight="1" thickBot="1">
      <c r="B21" s="8">
        <v>18</v>
      </c>
      <c r="C21" s="55" t="s">
        <v>88</v>
      </c>
      <c r="D21" s="55" t="s">
        <v>89</v>
      </c>
      <c r="E21" s="10">
        <f>'محاسبة الشركات'!I19</f>
        <v>24</v>
      </c>
      <c r="F21" s="15">
        <f t="shared" si="4"/>
        <v>6</v>
      </c>
      <c r="G21" s="10">
        <f>'محاسبة مالية معمقة'!I19</f>
        <v>28</v>
      </c>
      <c r="H21" s="15">
        <f t="shared" si="5"/>
        <v>6</v>
      </c>
      <c r="I21" s="10">
        <f>'معايير المراجعة الدولية'!I19</f>
        <v>22.25</v>
      </c>
      <c r="J21" s="15">
        <f t="shared" si="6"/>
        <v>6</v>
      </c>
      <c r="K21" s="12">
        <f t="shared" si="0"/>
        <v>74.25</v>
      </c>
      <c r="L21" s="12">
        <f t="shared" si="7"/>
        <v>12.375</v>
      </c>
      <c r="M21" s="82">
        <f t="shared" si="1"/>
        <v>18</v>
      </c>
      <c r="N21" s="10">
        <f>'نطام الرقابة الداخلي'!H19</f>
        <v>9</v>
      </c>
      <c r="O21" s="11">
        <f t="shared" si="8"/>
        <v>0</v>
      </c>
      <c r="P21" s="10">
        <f>'معايير المراجعة المحلية'!H19</f>
        <v>14.75</v>
      </c>
      <c r="Q21" s="11">
        <f t="shared" si="9"/>
        <v>5</v>
      </c>
      <c r="R21" s="12">
        <f t="shared" si="10"/>
        <v>23.75</v>
      </c>
      <c r="S21" s="10">
        <f t="shared" si="11"/>
        <v>11.875</v>
      </c>
      <c r="T21" s="79">
        <f t="shared" si="12"/>
        <v>9</v>
      </c>
      <c r="U21" s="10">
        <f>'اللإفلاس والتسوية القضائية'!H20</f>
        <v>6</v>
      </c>
      <c r="V21" s="11">
        <f t="shared" si="13"/>
        <v>0</v>
      </c>
      <c r="W21" s="12">
        <f t="shared" si="14"/>
        <v>6</v>
      </c>
      <c r="X21" s="12">
        <f t="shared" si="15"/>
        <v>6</v>
      </c>
      <c r="Y21" s="11">
        <f t="shared" si="16"/>
        <v>0</v>
      </c>
      <c r="Z21" s="12">
        <f>إنجليزية!H20</f>
        <v>13.5</v>
      </c>
      <c r="AA21" s="15">
        <f t="shared" si="17"/>
        <v>1</v>
      </c>
      <c r="AB21" s="12">
        <f t="shared" si="18"/>
        <v>13.5</v>
      </c>
      <c r="AC21" s="12">
        <f t="shared" si="19"/>
        <v>13.5</v>
      </c>
      <c r="AD21" s="82">
        <f t="shared" si="20"/>
        <v>1</v>
      </c>
      <c r="AE21" s="80">
        <f t="shared" si="21"/>
        <v>11.75</v>
      </c>
      <c r="AF21" s="81">
        <f t="shared" si="2"/>
        <v>30</v>
      </c>
      <c r="AG21" s="85" t="str">
        <f t="shared" si="3"/>
        <v>ناجح</v>
      </c>
      <c r="AH21" s="14" t="str">
        <f t="shared" si="22"/>
        <v>ناجح</v>
      </c>
    </row>
    <row r="22" spans="2:34" s="7" customFormat="1" ht="21.95" customHeight="1" thickBot="1">
      <c r="B22" s="8">
        <v>19</v>
      </c>
      <c r="C22" s="55" t="s">
        <v>90</v>
      </c>
      <c r="D22" s="55" t="s">
        <v>91</v>
      </c>
      <c r="E22" s="10">
        <f>'محاسبة الشركات'!I20</f>
        <v>24</v>
      </c>
      <c r="F22" s="11">
        <f t="shared" si="4"/>
        <v>6</v>
      </c>
      <c r="G22" s="10">
        <f>'محاسبة مالية معمقة'!I20</f>
        <v>31.5</v>
      </c>
      <c r="H22" s="11">
        <f t="shared" si="5"/>
        <v>6</v>
      </c>
      <c r="I22" s="10">
        <f>'معايير المراجعة الدولية'!I20</f>
        <v>25</v>
      </c>
      <c r="J22" s="11">
        <f t="shared" si="6"/>
        <v>6</v>
      </c>
      <c r="K22" s="10">
        <f t="shared" si="0"/>
        <v>80.5</v>
      </c>
      <c r="L22" s="10">
        <f t="shared" si="7"/>
        <v>13.416666666666666</v>
      </c>
      <c r="M22" s="79">
        <f t="shared" si="1"/>
        <v>18</v>
      </c>
      <c r="N22" s="10">
        <f>'نطام الرقابة الداخلي'!H20</f>
        <v>7</v>
      </c>
      <c r="O22" s="11">
        <f t="shared" si="8"/>
        <v>0</v>
      </c>
      <c r="P22" s="10">
        <f>'معايير المراجعة المحلية'!H20</f>
        <v>13</v>
      </c>
      <c r="Q22" s="11">
        <f t="shared" si="9"/>
        <v>5</v>
      </c>
      <c r="R22" s="10">
        <f t="shared" si="10"/>
        <v>20</v>
      </c>
      <c r="S22" s="10">
        <f t="shared" si="11"/>
        <v>10</v>
      </c>
      <c r="T22" s="79">
        <f t="shared" si="12"/>
        <v>9</v>
      </c>
      <c r="U22" s="10">
        <f>'اللإفلاس والتسوية القضائية'!H21</f>
        <v>5.5</v>
      </c>
      <c r="V22" s="11">
        <f t="shared" si="13"/>
        <v>0</v>
      </c>
      <c r="W22" s="10">
        <f t="shared" si="14"/>
        <v>5.5</v>
      </c>
      <c r="X22" s="10">
        <f t="shared" si="15"/>
        <v>5.5</v>
      </c>
      <c r="Y22" s="11">
        <f t="shared" si="16"/>
        <v>0</v>
      </c>
      <c r="Z22" s="12">
        <f>إنجليزية!H21</f>
        <v>14</v>
      </c>
      <c r="AA22" s="11">
        <f t="shared" si="17"/>
        <v>1</v>
      </c>
      <c r="AB22" s="12">
        <f t="shared" si="18"/>
        <v>14</v>
      </c>
      <c r="AC22" s="12">
        <f t="shared" si="19"/>
        <v>14</v>
      </c>
      <c r="AD22" s="82">
        <f t="shared" si="20"/>
        <v>1</v>
      </c>
      <c r="AE22" s="80">
        <f t="shared" si="21"/>
        <v>12</v>
      </c>
      <c r="AF22" s="81">
        <f t="shared" si="2"/>
        <v>30</v>
      </c>
      <c r="AG22" s="85" t="str">
        <f t="shared" si="3"/>
        <v>ناجح</v>
      </c>
      <c r="AH22" s="14" t="str">
        <f t="shared" si="22"/>
        <v>ناجح</v>
      </c>
    </row>
    <row r="23" spans="2:34" s="7" customFormat="1" ht="21.95" customHeight="1" thickBot="1">
      <c r="B23" s="8">
        <v>20</v>
      </c>
      <c r="C23" s="55" t="s">
        <v>92</v>
      </c>
      <c r="D23" s="55" t="s">
        <v>8</v>
      </c>
      <c r="E23" s="10">
        <f>'محاسبة الشركات'!I21</f>
        <v>19</v>
      </c>
      <c r="F23" s="11">
        <f t="shared" si="4"/>
        <v>0</v>
      </c>
      <c r="G23" s="10">
        <f>'محاسبة مالية معمقة'!I21</f>
        <v>14</v>
      </c>
      <c r="H23" s="11">
        <f t="shared" si="5"/>
        <v>0</v>
      </c>
      <c r="I23" s="10">
        <f>'معايير المراجعة الدولية'!I21</f>
        <v>23</v>
      </c>
      <c r="J23" s="11">
        <f t="shared" si="6"/>
        <v>6</v>
      </c>
      <c r="K23" s="10">
        <f t="shared" si="0"/>
        <v>56</v>
      </c>
      <c r="L23" s="10">
        <f t="shared" si="7"/>
        <v>9.3333333333333339</v>
      </c>
      <c r="M23" s="79">
        <f t="shared" si="1"/>
        <v>6</v>
      </c>
      <c r="N23" s="10">
        <f>'نطام الرقابة الداخلي'!H21</f>
        <v>14.5</v>
      </c>
      <c r="O23" s="11">
        <f t="shared" si="8"/>
        <v>4</v>
      </c>
      <c r="P23" s="10">
        <f>'معايير المراجعة المحلية'!H21</f>
        <v>13.5</v>
      </c>
      <c r="Q23" s="11">
        <f t="shared" si="9"/>
        <v>5</v>
      </c>
      <c r="R23" s="10">
        <f t="shared" si="10"/>
        <v>28</v>
      </c>
      <c r="S23" s="10">
        <f t="shared" si="11"/>
        <v>14</v>
      </c>
      <c r="T23" s="79">
        <f t="shared" si="12"/>
        <v>9</v>
      </c>
      <c r="U23" s="10">
        <f>'اللإفلاس والتسوية القضائية'!H22</f>
        <v>12</v>
      </c>
      <c r="V23" s="11">
        <f t="shared" si="13"/>
        <v>2</v>
      </c>
      <c r="W23" s="10">
        <f t="shared" si="14"/>
        <v>12</v>
      </c>
      <c r="X23" s="10">
        <f t="shared" si="15"/>
        <v>12</v>
      </c>
      <c r="Y23" s="11">
        <f t="shared" si="16"/>
        <v>2</v>
      </c>
      <c r="Z23" s="12">
        <f>إنجليزية!H22</f>
        <v>10.5</v>
      </c>
      <c r="AA23" s="11">
        <f t="shared" si="17"/>
        <v>1</v>
      </c>
      <c r="AB23" s="12">
        <f t="shared" si="18"/>
        <v>10.5</v>
      </c>
      <c r="AC23" s="12">
        <f t="shared" si="19"/>
        <v>10.5</v>
      </c>
      <c r="AD23" s="82">
        <f t="shared" si="20"/>
        <v>1</v>
      </c>
      <c r="AE23" s="80">
        <f t="shared" si="21"/>
        <v>10.65</v>
      </c>
      <c r="AF23" s="81">
        <f t="shared" si="2"/>
        <v>30</v>
      </c>
      <c r="AG23" s="85" t="str">
        <f t="shared" si="3"/>
        <v>ناجح</v>
      </c>
      <c r="AH23" s="14" t="str">
        <f t="shared" si="22"/>
        <v>ناجح</v>
      </c>
    </row>
    <row r="24" spans="2:34" s="7" customFormat="1" ht="21.95" customHeight="1" thickBot="1">
      <c r="B24" s="8">
        <v>21</v>
      </c>
      <c r="C24" s="55" t="s">
        <v>93</v>
      </c>
      <c r="D24" s="55" t="s">
        <v>94</v>
      </c>
      <c r="E24" s="10">
        <f>'محاسبة الشركات'!I22</f>
        <v>17</v>
      </c>
      <c r="F24" s="11">
        <f t="shared" si="4"/>
        <v>0</v>
      </c>
      <c r="G24" s="10">
        <f>'محاسبة مالية معمقة'!I22</f>
        <v>11.5</v>
      </c>
      <c r="H24" s="11">
        <f t="shared" si="5"/>
        <v>0</v>
      </c>
      <c r="I24" s="10">
        <f>'معايير المراجعة الدولية'!I22</f>
        <v>21.5</v>
      </c>
      <c r="J24" s="11">
        <f t="shared" si="6"/>
        <v>6</v>
      </c>
      <c r="K24" s="10">
        <f t="shared" si="0"/>
        <v>50</v>
      </c>
      <c r="L24" s="10">
        <f t="shared" si="7"/>
        <v>8.3333333333333339</v>
      </c>
      <c r="M24" s="79">
        <f t="shared" si="1"/>
        <v>6</v>
      </c>
      <c r="N24" s="10">
        <f>'نطام الرقابة الداخلي'!H22</f>
        <v>6</v>
      </c>
      <c r="O24" s="11">
        <f t="shared" si="8"/>
        <v>0</v>
      </c>
      <c r="P24" s="10">
        <f>'معايير المراجعة المحلية'!H22</f>
        <v>10.5</v>
      </c>
      <c r="Q24" s="11">
        <f t="shared" si="9"/>
        <v>5</v>
      </c>
      <c r="R24" s="10">
        <f t="shared" si="10"/>
        <v>16.5</v>
      </c>
      <c r="S24" s="10">
        <f t="shared" si="11"/>
        <v>8.25</v>
      </c>
      <c r="T24" s="79">
        <f t="shared" si="12"/>
        <v>5</v>
      </c>
      <c r="U24" s="10">
        <f>'اللإفلاس والتسوية القضائية'!H23</f>
        <v>5.5</v>
      </c>
      <c r="V24" s="11">
        <f t="shared" si="13"/>
        <v>0</v>
      </c>
      <c r="W24" s="10">
        <f t="shared" si="14"/>
        <v>5.5</v>
      </c>
      <c r="X24" s="10">
        <f t="shared" si="15"/>
        <v>5.5</v>
      </c>
      <c r="Y24" s="11">
        <f t="shared" si="16"/>
        <v>0</v>
      </c>
      <c r="Z24" s="12">
        <f>إنجليزية!H23</f>
        <v>10.5</v>
      </c>
      <c r="AA24" s="11">
        <f t="shared" si="17"/>
        <v>1</v>
      </c>
      <c r="AB24" s="12">
        <f t="shared" si="18"/>
        <v>10.5</v>
      </c>
      <c r="AC24" s="12">
        <f t="shared" si="19"/>
        <v>10.5</v>
      </c>
      <c r="AD24" s="82">
        <f t="shared" si="20"/>
        <v>1</v>
      </c>
      <c r="AE24" s="80">
        <f t="shared" si="21"/>
        <v>8.25</v>
      </c>
      <c r="AF24" s="81">
        <f t="shared" si="2"/>
        <v>12</v>
      </c>
      <c r="AG24" s="85" t="str">
        <f t="shared" si="3"/>
        <v>مؤجل</v>
      </c>
      <c r="AH24" s="14" t="str">
        <f t="shared" si="22"/>
        <v>مؤجل</v>
      </c>
    </row>
    <row r="25" spans="2:34" s="7" customFormat="1" ht="21.95" customHeight="1" thickBot="1">
      <c r="B25" s="8">
        <v>22</v>
      </c>
      <c r="C25" s="55" t="s">
        <v>95</v>
      </c>
      <c r="D25" s="55" t="s">
        <v>17</v>
      </c>
      <c r="E25" s="10">
        <f>'محاسبة الشركات'!I23</f>
        <v>20</v>
      </c>
      <c r="F25" s="11">
        <f t="shared" si="4"/>
        <v>6</v>
      </c>
      <c r="G25" s="10">
        <f>'محاسبة مالية معمقة'!I23</f>
        <v>16.5</v>
      </c>
      <c r="H25" s="11">
        <f t="shared" si="5"/>
        <v>0</v>
      </c>
      <c r="I25" s="10">
        <f>'معايير المراجعة الدولية'!I23</f>
        <v>27.5</v>
      </c>
      <c r="J25" s="11">
        <f t="shared" si="6"/>
        <v>6</v>
      </c>
      <c r="K25" s="10">
        <f t="shared" si="0"/>
        <v>64</v>
      </c>
      <c r="L25" s="10">
        <f t="shared" si="7"/>
        <v>10.666666666666666</v>
      </c>
      <c r="M25" s="79">
        <f t="shared" si="1"/>
        <v>18</v>
      </c>
      <c r="N25" s="10">
        <f>'نطام الرقابة الداخلي'!H23</f>
        <v>6</v>
      </c>
      <c r="O25" s="11">
        <f t="shared" si="8"/>
        <v>0</v>
      </c>
      <c r="P25" s="10">
        <f>'معايير المراجعة المحلية'!H23</f>
        <v>15</v>
      </c>
      <c r="Q25" s="11">
        <f t="shared" si="9"/>
        <v>5</v>
      </c>
      <c r="R25" s="10">
        <f t="shared" si="10"/>
        <v>21</v>
      </c>
      <c r="S25" s="10">
        <f t="shared" si="11"/>
        <v>10.5</v>
      </c>
      <c r="T25" s="79">
        <f t="shared" si="12"/>
        <v>9</v>
      </c>
      <c r="U25" s="10">
        <f>'اللإفلاس والتسوية القضائية'!H24</f>
        <v>10</v>
      </c>
      <c r="V25" s="11">
        <f t="shared" si="13"/>
        <v>2</v>
      </c>
      <c r="W25" s="10">
        <f t="shared" si="14"/>
        <v>10</v>
      </c>
      <c r="X25" s="10">
        <f t="shared" si="15"/>
        <v>10</v>
      </c>
      <c r="Y25" s="11">
        <f t="shared" si="16"/>
        <v>2</v>
      </c>
      <c r="Z25" s="12">
        <f>إنجليزية!H24</f>
        <v>12.5</v>
      </c>
      <c r="AA25" s="11">
        <f t="shared" si="17"/>
        <v>1</v>
      </c>
      <c r="AB25" s="12">
        <f t="shared" si="18"/>
        <v>12.5</v>
      </c>
      <c r="AC25" s="12">
        <f t="shared" si="19"/>
        <v>12.5</v>
      </c>
      <c r="AD25" s="82">
        <f t="shared" si="20"/>
        <v>1</v>
      </c>
      <c r="AE25" s="80">
        <f t="shared" si="21"/>
        <v>10.75</v>
      </c>
      <c r="AF25" s="81">
        <f t="shared" si="2"/>
        <v>30</v>
      </c>
      <c r="AG25" s="85" t="str">
        <f t="shared" si="3"/>
        <v>ناجح</v>
      </c>
      <c r="AH25" s="14" t="str">
        <f t="shared" si="22"/>
        <v>ناجح</v>
      </c>
    </row>
    <row r="26" spans="2:34" s="7" customFormat="1" ht="21.95" customHeight="1" thickBot="1">
      <c r="B26" s="8">
        <v>23</v>
      </c>
      <c r="C26" s="55" t="s">
        <v>96</v>
      </c>
      <c r="D26" s="55" t="s">
        <v>97</v>
      </c>
      <c r="E26" s="10">
        <f>'محاسبة الشركات'!I24</f>
        <v>20</v>
      </c>
      <c r="F26" s="11">
        <f t="shared" si="4"/>
        <v>6</v>
      </c>
      <c r="G26" s="10">
        <f>'محاسبة مالية معمقة'!I24</f>
        <v>32.5</v>
      </c>
      <c r="H26" s="11">
        <f t="shared" si="5"/>
        <v>6</v>
      </c>
      <c r="I26" s="10">
        <f>'معايير المراجعة الدولية'!I24</f>
        <v>29.75</v>
      </c>
      <c r="J26" s="11">
        <f t="shared" si="6"/>
        <v>6</v>
      </c>
      <c r="K26" s="10">
        <f t="shared" si="0"/>
        <v>82.25</v>
      </c>
      <c r="L26" s="10">
        <f t="shared" si="7"/>
        <v>13.708333333333334</v>
      </c>
      <c r="M26" s="79">
        <f t="shared" si="1"/>
        <v>18</v>
      </c>
      <c r="N26" s="10">
        <f>'نطام الرقابة الداخلي'!H24</f>
        <v>11</v>
      </c>
      <c r="O26" s="11">
        <f t="shared" si="8"/>
        <v>4</v>
      </c>
      <c r="P26" s="10">
        <f>'معايير المراجعة المحلية'!H24</f>
        <v>13</v>
      </c>
      <c r="Q26" s="11">
        <f t="shared" si="9"/>
        <v>5</v>
      </c>
      <c r="R26" s="10">
        <f t="shared" si="10"/>
        <v>24</v>
      </c>
      <c r="S26" s="10">
        <f t="shared" si="11"/>
        <v>12</v>
      </c>
      <c r="T26" s="79">
        <f t="shared" si="12"/>
        <v>9</v>
      </c>
      <c r="U26" s="10">
        <f>'اللإفلاس والتسوية القضائية'!H25</f>
        <v>11</v>
      </c>
      <c r="V26" s="11">
        <f t="shared" si="13"/>
        <v>2</v>
      </c>
      <c r="W26" s="10">
        <f t="shared" si="14"/>
        <v>11</v>
      </c>
      <c r="X26" s="10">
        <f t="shared" si="15"/>
        <v>11</v>
      </c>
      <c r="Y26" s="11">
        <f t="shared" si="16"/>
        <v>2</v>
      </c>
      <c r="Z26" s="12">
        <f>إنجليزية!H25</f>
        <v>12.5</v>
      </c>
      <c r="AA26" s="11">
        <f t="shared" si="17"/>
        <v>1</v>
      </c>
      <c r="AB26" s="10">
        <f t="shared" si="18"/>
        <v>12.5</v>
      </c>
      <c r="AC26" s="10">
        <f t="shared" si="19"/>
        <v>12.5</v>
      </c>
      <c r="AD26" s="79">
        <f t="shared" si="20"/>
        <v>1</v>
      </c>
      <c r="AE26" s="80">
        <f t="shared" si="21"/>
        <v>12.975</v>
      </c>
      <c r="AF26" s="81">
        <f t="shared" si="2"/>
        <v>30</v>
      </c>
      <c r="AG26" s="85" t="str">
        <f t="shared" si="3"/>
        <v>ناجح</v>
      </c>
      <c r="AH26" s="14" t="str">
        <f t="shared" si="22"/>
        <v>ناجح</v>
      </c>
    </row>
    <row r="27" spans="2:34" s="7" customFormat="1" ht="21.95" customHeight="1" thickBot="1">
      <c r="B27" s="8">
        <v>24</v>
      </c>
      <c r="C27" s="55" t="s">
        <v>98</v>
      </c>
      <c r="D27" s="55" t="s">
        <v>99</v>
      </c>
      <c r="E27" s="10">
        <f>'محاسبة الشركات'!I25</f>
        <v>14</v>
      </c>
      <c r="F27" s="11">
        <f t="shared" si="4"/>
        <v>0</v>
      </c>
      <c r="G27" s="10">
        <f>'محاسبة مالية معمقة'!I25</f>
        <v>18.5</v>
      </c>
      <c r="H27" s="11">
        <f t="shared" si="5"/>
        <v>0</v>
      </c>
      <c r="I27" s="10">
        <f>'معايير المراجعة الدولية'!I25</f>
        <v>18</v>
      </c>
      <c r="J27" s="11">
        <f t="shared" si="6"/>
        <v>0</v>
      </c>
      <c r="K27" s="10">
        <f t="shared" si="0"/>
        <v>50.5</v>
      </c>
      <c r="L27" s="10">
        <f t="shared" si="7"/>
        <v>8.4166666666666661</v>
      </c>
      <c r="M27" s="79">
        <f t="shared" si="1"/>
        <v>0</v>
      </c>
      <c r="N27" s="10">
        <f>'نطام الرقابة الداخلي'!H25</f>
        <v>3.5</v>
      </c>
      <c r="O27" s="11">
        <f t="shared" si="8"/>
        <v>0</v>
      </c>
      <c r="P27" s="10">
        <f>'معايير المراجعة المحلية'!H25</f>
        <v>9.25</v>
      </c>
      <c r="Q27" s="11">
        <f t="shared" si="9"/>
        <v>0</v>
      </c>
      <c r="R27" s="10">
        <f t="shared" si="10"/>
        <v>12.75</v>
      </c>
      <c r="S27" s="10">
        <f t="shared" si="11"/>
        <v>6.375</v>
      </c>
      <c r="T27" s="79">
        <f t="shared" si="12"/>
        <v>0</v>
      </c>
      <c r="U27" s="10">
        <f>'اللإفلاس والتسوية القضائية'!H26</f>
        <v>4.5</v>
      </c>
      <c r="V27" s="11">
        <f t="shared" si="13"/>
        <v>0</v>
      </c>
      <c r="W27" s="10">
        <f t="shared" si="14"/>
        <v>4.5</v>
      </c>
      <c r="X27" s="10">
        <f t="shared" si="15"/>
        <v>4.5</v>
      </c>
      <c r="Y27" s="11">
        <f t="shared" si="16"/>
        <v>0</v>
      </c>
      <c r="Z27" s="12">
        <f>إنجليزية!H26</f>
        <v>11.5</v>
      </c>
      <c r="AA27" s="11">
        <f t="shared" si="17"/>
        <v>1</v>
      </c>
      <c r="AB27" s="10">
        <f t="shared" si="18"/>
        <v>11.5</v>
      </c>
      <c r="AC27" s="10">
        <f t="shared" si="19"/>
        <v>11.5</v>
      </c>
      <c r="AD27" s="79">
        <f t="shared" si="20"/>
        <v>1</v>
      </c>
      <c r="AE27" s="80">
        <f t="shared" si="21"/>
        <v>7.9249999999999998</v>
      </c>
      <c r="AF27" s="81">
        <f t="shared" si="2"/>
        <v>1</v>
      </c>
      <c r="AG27" s="85" t="str">
        <f t="shared" si="3"/>
        <v>مؤجل</v>
      </c>
      <c r="AH27" s="14" t="str">
        <f t="shared" si="22"/>
        <v>مؤجل</v>
      </c>
    </row>
    <row r="28" spans="2:34" s="7" customFormat="1" ht="21.95" customHeight="1" thickBot="1">
      <c r="B28" s="8">
        <v>25</v>
      </c>
      <c r="C28" s="55" t="s">
        <v>100</v>
      </c>
      <c r="D28" s="55" t="s">
        <v>101</v>
      </c>
      <c r="E28" s="10">
        <f>'محاسبة الشركات'!I26</f>
        <v>19</v>
      </c>
      <c r="F28" s="11">
        <f t="shared" si="4"/>
        <v>0</v>
      </c>
      <c r="G28" s="10">
        <f>'محاسبة مالية معمقة'!I26</f>
        <v>25.5</v>
      </c>
      <c r="H28" s="11">
        <f t="shared" si="5"/>
        <v>6</v>
      </c>
      <c r="I28" s="10">
        <f>'معايير المراجعة الدولية'!I26</f>
        <v>25.5</v>
      </c>
      <c r="J28" s="11">
        <f t="shared" si="6"/>
        <v>6</v>
      </c>
      <c r="K28" s="10">
        <f t="shared" si="0"/>
        <v>70</v>
      </c>
      <c r="L28" s="10">
        <f t="shared" si="7"/>
        <v>11.666666666666666</v>
      </c>
      <c r="M28" s="79">
        <f t="shared" si="1"/>
        <v>18</v>
      </c>
      <c r="N28" s="10">
        <f>'نطام الرقابة الداخلي'!H26</f>
        <v>3</v>
      </c>
      <c r="O28" s="11">
        <f t="shared" si="8"/>
        <v>0</v>
      </c>
      <c r="P28" s="10">
        <f>'معايير المراجعة المحلية'!H26</f>
        <v>15.25</v>
      </c>
      <c r="Q28" s="11">
        <f t="shared" si="9"/>
        <v>5</v>
      </c>
      <c r="R28" s="10">
        <f t="shared" si="10"/>
        <v>18.25</v>
      </c>
      <c r="S28" s="10">
        <f t="shared" si="11"/>
        <v>9.125</v>
      </c>
      <c r="T28" s="79">
        <f t="shared" si="12"/>
        <v>5</v>
      </c>
      <c r="U28" s="10">
        <f>'اللإفلاس والتسوية القضائية'!H27</f>
        <v>12</v>
      </c>
      <c r="V28" s="11">
        <f t="shared" si="13"/>
        <v>2</v>
      </c>
      <c r="W28" s="10">
        <f t="shared" si="14"/>
        <v>12</v>
      </c>
      <c r="X28" s="10">
        <f t="shared" si="15"/>
        <v>12</v>
      </c>
      <c r="Y28" s="11">
        <f t="shared" si="16"/>
        <v>2</v>
      </c>
      <c r="Z28" s="12">
        <f>إنجليزية!H27</f>
        <v>11</v>
      </c>
      <c r="AA28" s="11">
        <f t="shared" si="17"/>
        <v>1</v>
      </c>
      <c r="AB28" s="10">
        <f t="shared" si="18"/>
        <v>11</v>
      </c>
      <c r="AC28" s="10">
        <f t="shared" si="19"/>
        <v>11</v>
      </c>
      <c r="AD28" s="79">
        <f t="shared" si="20"/>
        <v>1</v>
      </c>
      <c r="AE28" s="80">
        <f t="shared" si="21"/>
        <v>11.125</v>
      </c>
      <c r="AF28" s="81">
        <f t="shared" si="2"/>
        <v>30</v>
      </c>
      <c r="AG28" s="85" t="str">
        <f t="shared" si="3"/>
        <v>ناجح</v>
      </c>
      <c r="AH28" s="14" t="str">
        <f t="shared" si="22"/>
        <v>ناجح</v>
      </c>
    </row>
    <row r="29" spans="2:34" s="7" customFormat="1" ht="21.95" customHeight="1" thickBot="1">
      <c r="B29" s="8">
        <v>26</v>
      </c>
      <c r="C29" s="55" t="s">
        <v>102</v>
      </c>
      <c r="D29" s="55" t="s">
        <v>103</v>
      </c>
      <c r="E29" s="10">
        <f>'محاسبة الشركات'!I27</f>
        <v>26</v>
      </c>
      <c r="F29" s="11">
        <f t="shared" si="4"/>
        <v>6</v>
      </c>
      <c r="G29" s="10">
        <f>'محاسبة مالية معمقة'!I27</f>
        <v>33</v>
      </c>
      <c r="H29" s="11">
        <f t="shared" si="5"/>
        <v>6</v>
      </c>
      <c r="I29" s="10">
        <f>'معايير المراجعة الدولية'!I27</f>
        <v>27</v>
      </c>
      <c r="J29" s="11">
        <f t="shared" si="6"/>
        <v>6</v>
      </c>
      <c r="K29" s="10">
        <f t="shared" si="0"/>
        <v>86</v>
      </c>
      <c r="L29" s="10">
        <f t="shared" si="7"/>
        <v>14.333333333333334</v>
      </c>
      <c r="M29" s="79">
        <f t="shared" si="1"/>
        <v>18</v>
      </c>
      <c r="N29" s="10">
        <f>'نطام الرقابة الداخلي'!H27</f>
        <v>9</v>
      </c>
      <c r="O29" s="11">
        <f t="shared" si="8"/>
        <v>0</v>
      </c>
      <c r="P29" s="10">
        <f>'معايير المراجعة المحلية'!H27</f>
        <v>15.75</v>
      </c>
      <c r="Q29" s="11">
        <f t="shared" si="9"/>
        <v>5</v>
      </c>
      <c r="R29" s="10">
        <f t="shared" si="10"/>
        <v>24.75</v>
      </c>
      <c r="S29" s="10">
        <f t="shared" si="11"/>
        <v>12.375</v>
      </c>
      <c r="T29" s="79">
        <f t="shared" si="12"/>
        <v>9</v>
      </c>
      <c r="U29" s="10">
        <f>'اللإفلاس والتسوية القضائية'!H28</f>
        <v>13</v>
      </c>
      <c r="V29" s="11">
        <f t="shared" si="13"/>
        <v>2</v>
      </c>
      <c r="W29" s="10">
        <f t="shared" si="14"/>
        <v>13</v>
      </c>
      <c r="X29" s="10">
        <f t="shared" si="15"/>
        <v>13</v>
      </c>
      <c r="Y29" s="11">
        <f t="shared" si="16"/>
        <v>2</v>
      </c>
      <c r="Z29" s="12">
        <f>إنجليزية!H28</f>
        <v>11.5</v>
      </c>
      <c r="AA29" s="11">
        <f t="shared" si="17"/>
        <v>1</v>
      </c>
      <c r="AB29" s="10">
        <f t="shared" si="18"/>
        <v>11.5</v>
      </c>
      <c r="AC29" s="10">
        <f t="shared" si="19"/>
        <v>11.5</v>
      </c>
      <c r="AD29" s="79">
        <f t="shared" si="20"/>
        <v>1</v>
      </c>
      <c r="AE29" s="80">
        <f t="shared" si="21"/>
        <v>13.525</v>
      </c>
      <c r="AF29" s="81">
        <f t="shared" si="2"/>
        <v>30</v>
      </c>
      <c r="AG29" s="85" t="str">
        <f t="shared" si="3"/>
        <v>ناجح</v>
      </c>
      <c r="AH29" s="14" t="str">
        <f t="shared" si="22"/>
        <v>ناجح</v>
      </c>
    </row>
    <row r="30" spans="2:34" s="7" customFormat="1" ht="21.95" customHeight="1" thickBot="1">
      <c r="B30" s="8">
        <v>27</v>
      </c>
      <c r="C30" s="55" t="s">
        <v>104</v>
      </c>
      <c r="D30" s="55" t="s">
        <v>105</v>
      </c>
      <c r="E30" s="10">
        <f>'محاسبة الشركات'!I28</f>
        <v>27</v>
      </c>
      <c r="F30" s="11">
        <f t="shared" si="4"/>
        <v>6</v>
      </c>
      <c r="G30" s="10">
        <f>'محاسبة مالية معمقة'!I28</f>
        <v>15.5</v>
      </c>
      <c r="H30" s="11">
        <f t="shared" si="5"/>
        <v>0</v>
      </c>
      <c r="I30" s="10">
        <f>'معايير المراجعة الدولية'!I28</f>
        <v>26.75</v>
      </c>
      <c r="J30" s="11">
        <f t="shared" si="6"/>
        <v>6</v>
      </c>
      <c r="K30" s="10">
        <f t="shared" si="0"/>
        <v>69.25</v>
      </c>
      <c r="L30" s="10">
        <f t="shared" si="7"/>
        <v>11.541666666666666</v>
      </c>
      <c r="M30" s="79">
        <f t="shared" si="1"/>
        <v>18</v>
      </c>
      <c r="N30" s="10">
        <f>'نطام الرقابة الداخلي'!H28</f>
        <v>13.5</v>
      </c>
      <c r="O30" s="11">
        <f t="shared" si="8"/>
        <v>4</v>
      </c>
      <c r="P30" s="10">
        <f>'معايير المراجعة المحلية'!H28</f>
        <v>13.5</v>
      </c>
      <c r="Q30" s="11">
        <f t="shared" si="9"/>
        <v>5</v>
      </c>
      <c r="R30" s="10">
        <f t="shared" si="10"/>
        <v>27</v>
      </c>
      <c r="S30" s="10">
        <f t="shared" si="11"/>
        <v>13.5</v>
      </c>
      <c r="T30" s="79">
        <f t="shared" si="12"/>
        <v>9</v>
      </c>
      <c r="U30" s="10">
        <f>'اللإفلاس والتسوية القضائية'!H29</f>
        <v>12</v>
      </c>
      <c r="V30" s="11">
        <f t="shared" si="13"/>
        <v>2</v>
      </c>
      <c r="W30" s="10">
        <f t="shared" si="14"/>
        <v>12</v>
      </c>
      <c r="X30" s="10">
        <f t="shared" si="15"/>
        <v>12</v>
      </c>
      <c r="Y30" s="11">
        <f t="shared" si="16"/>
        <v>2</v>
      </c>
      <c r="Z30" s="12">
        <f>إنجليزية!H29</f>
        <v>10.5</v>
      </c>
      <c r="AA30" s="11">
        <f t="shared" si="17"/>
        <v>1</v>
      </c>
      <c r="AB30" s="10">
        <f t="shared" si="18"/>
        <v>10.5</v>
      </c>
      <c r="AC30" s="10">
        <f t="shared" si="19"/>
        <v>10.5</v>
      </c>
      <c r="AD30" s="79">
        <f t="shared" si="20"/>
        <v>1</v>
      </c>
      <c r="AE30" s="80">
        <f t="shared" si="21"/>
        <v>11.875</v>
      </c>
      <c r="AF30" s="81">
        <f t="shared" si="2"/>
        <v>30</v>
      </c>
      <c r="AG30" s="85" t="str">
        <f t="shared" si="3"/>
        <v>ناجح</v>
      </c>
      <c r="AH30" s="14" t="str">
        <f t="shared" si="22"/>
        <v>ناجح</v>
      </c>
    </row>
    <row r="31" spans="2:34" s="7" customFormat="1" ht="21.95" customHeight="1" thickBot="1">
      <c r="B31" s="8">
        <v>28</v>
      </c>
      <c r="C31" s="56" t="s">
        <v>106</v>
      </c>
      <c r="D31" s="56" t="s">
        <v>10</v>
      </c>
      <c r="E31" s="10">
        <f>'محاسبة الشركات'!I29</f>
        <v>17</v>
      </c>
      <c r="F31" s="11">
        <f t="shared" si="4"/>
        <v>0</v>
      </c>
      <c r="G31" s="10">
        <f>'محاسبة مالية معمقة'!I29</f>
        <v>22.5</v>
      </c>
      <c r="H31" s="11">
        <f t="shared" si="5"/>
        <v>6</v>
      </c>
      <c r="I31" s="10">
        <f>'معايير المراجعة الدولية'!I29</f>
        <v>20.75</v>
      </c>
      <c r="J31" s="11">
        <f t="shared" si="6"/>
        <v>6</v>
      </c>
      <c r="K31" s="10">
        <f t="shared" si="0"/>
        <v>60.25</v>
      </c>
      <c r="L31" s="10">
        <f t="shared" si="7"/>
        <v>10.041666666666666</v>
      </c>
      <c r="M31" s="79">
        <f t="shared" si="1"/>
        <v>18</v>
      </c>
      <c r="N31" s="10">
        <f>'نطام الرقابة الداخلي'!H29</f>
        <v>13.5</v>
      </c>
      <c r="O31" s="11">
        <f t="shared" si="8"/>
        <v>4</v>
      </c>
      <c r="P31" s="10">
        <f>'معايير المراجعة المحلية'!H29</f>
        <v>13</v>
      </c>
      <c r="Q31" s="11">
        <f t="shared" si="9"/>
        <v>5</v>
      </c>
      <c r="R31" s="10">
        <f t="shared" si="10"/>
        <v>26.5</v>
      </c>
      <c r="S31" s="10">
        <f t="shared" si="11"/>
        <v>13.25</v>
      </c>
      <c r="T31" s="79">
        <f t="shared" si="12"/>
        <v>9</v>
      </c>
      <c r="U31" s="10">
        <f>'اللإفلاس والتسوية القضائية'!H30</f>
        <v>12</v>
      </c>
      <c r="V31" s="11">
        <f t="shared" si="13"/>
        <v>2</v>
      </c>
      <c r="W31" s="10">
        <f t="shared" si="14"/>
        <v>12</v>
      </c>
      <c r="X31" s="10">
        <f t="shared" si="15"/>
        <v>12</v>
      </c>
      <c r="Y31" s="11">
        <f t="shared" si="16"/>
        <v>2</v>
      </c>
      <c r="Z31" s="12">
        <f>إنجليزية!H30</f>
        <v>11</v>
      </c>
      <c r="AA31" s="11">
        <f t="shared" si="17"/>
        <v>1</v>
      </c>
      <c r="AB31" s="10">
        <f t="shared" si="18"/>
        <v>11</v>
      </c>
      <c r="AC31" s="10">
        <f t="shared" si="19"/>
        <v>11</v>
      </c>
      <c r="AD31" s="79">
        <f t="shared" si="20"/>
        <v>1</v>
      </c>
      <c r="AE31" s="80">
        <f t="shared" si="21"/>
        <v>10.975</v>
      </c>
      <c r="AF31" s="81">
        <f t="shared" si="2"/>
        <v>30</v>
      </c>
      <c r="AG31" s="85" t="str">
        <f t="shared" si="3"/>
        <v>ناجح</v>
      </c>
      <c r="AH31" s="14" t="str">
        <f t="shared" si="22"/>
        <v>ناجح</v>
      </c>
    </row>
    <row r="32" spans="2:34" s="7" customFormat="1" ht="21.95" customHeight="1" thickBot="1">
      <c r="B32" s="8">
        <v>29</v>
      </c>
      <c r="C32" s="55" t="s">
        <v>107</v>
      </c>
      <c r="D32" s="55" t="s">
        <v>108</v>
      </c>
      <c r="E32" s="10">
        <f>'محاسبة الشركات'!I30</f>
        <v>18</v>
      </c>
      <c r="F32" s="11">
        <f t="shared" si="4"/>
        <v>0</v>
      </c>
      <c r="G32" s="10">
        <f>'محاسبة مالية معمقة'!I30</f>
        <v>18</v>
      </c>
      <c r="H32" s="11">
        <f t="shared" si="5"/>
        <v>0</v>
      </c>
      <c r="I32" s="10">
        <f>'معايير المراجعة الدولية'!I30</f>
        <v>11.25</v>
      </c>
      <c r="J32" s="11">
        <f t="shared" si="6"/>
        <v>0</v>
      </c>
      <c r="K32" s="10">
        <f t="shared" si="0"/>
        <v>47.25</v>
      </c>
      <c r="L32" s="10">
        <f t="shared" si="7"/>
        <v>7.875</v>
      </c>
      <c r="M32" s="79">
        <f t="shared" si="1"/>
        <v>0</v>
      </c>
      <c r="N32" s="10">
        <f>'نطام الرقابة الداخلي'!H30</f>
        <v>10</v>
      </c>
      <c r="O32" s="11">
        <f t="shared" si="8"/>
        <v>4</v>
      </c>
      <c r="P32" s="10">
        <f>'معايير المراجعة المحلية'!H30</f>
        <v>12</v>
      </c>
      <c r="Q32" s="11">
        <f t="shared" si="9"/>
        <v>5</v>
      </c>
      <c r="R32" s="10">
        <f t="shared" si="10"/>
        <v>22</v>
      </c>
      <c r="S32" s="10">
        <f t="shared" si="11"/>
        <v>11</v>
      </c>
      <c r="T32" s="79">
        <f t="shared" si="12"/>
        <v>9</v>
      </c>
      <c r="U32" s="10">
        <f>'اللإفلاس والتسوية القضائية'!H31</f>
        <v>7.5</v>
      </c>
      <c r="V32" s="11">
        <f t="shared" si="13"/>
        <v>0</v>
      </c>
      <c r="W32" s="10">
        <f t="shared" si="14"/>
        <v>7.5</v>
      </c>
      <c r="X32" s="10">
        <f t="shared" si="15"/>
        <v>7.5</v>
      </c>
      <c r="Y32" s="11">
        <f t="shared" si="16"/>
        <v>0</v>
      </c>
      <c r="Z32" s="12">
        <f>إنجليزية!H31</f>
        <v>11.5</v>
      </c>
      <c r="AA32" s="11">
        <f t="shared" si="17"/>
        <v>1</v>
      </c>
      <c r="AB32" s="10">
        <f t="shared" si="18"/>
        <v>11.5</v>
      </c>
      <c r="AC32" s="10">
        <f t="shared" si="19"/>
        <v>11.5</v>
      </c>
      <c r="AD32" s="79">
        <f t="shared" si="20"/>
        <v>1</v>
      </c>
      <c r="AE32" s="80">
        <f t="shared" si="21"/>
        <v>8.8249999999999993</v>
      </c>
      <c r="AF32" s="81">
        <f t="shared" si="2"/>
        <v>10</v>
      </c>
      <c r="AG32" s="85" t="str">
        <f t="shared" si="3"/>
        <v>مؤجل</v>
      </c>
      <c r="AH32" s="14" t="str">
        <f t="shared" si="22"/>
        <v>مؤجل</v>
      </c>
    </row>
    <row r="33" spans="2:35" s="7" customFormat="1" ht="21.95" customHeight="1" thickBot="1">
      <c r="B33" s="8">
        <v>30</v>
      </c>
      <c r="C33" s="57" t="s">
        <v>109</v>
      </c>
      <c r="D33" s="57" t="s">
        <v>110</v>
      </c>
      <c r="E33" s="10">
        <f>'محاسبة الشركات'!I31</f>
        <v>25</v>
      </c>
      <c r="F33" s="11">
        <f>IF(E33&gt;=20,6,0)</f>
        <v>6</v>
      </c>
      <c r="G33" s="10">
        <f>'محاسبة مالية معمقة'!I31</f>
        <v>19.5</v>
      </c>
      <c r="H33" s="11">
        <f>IF(G33&gt;=20,6,0)</f>
        <v>0</v>
      </c>
      <c r="I33" s="10">
        <f>'معايير المراجعة الدولية'!I31</f>
        <v>24.75</v>
      </c>
      <c r="J33" s="11">
        <f>IF(I33&gt;=20,6,0)</f>
        <v>6</v>
      </c>
      <c r="K33" s="10">
        <f t="shared" si="0"/>
        <v>69.25</v>
      </c>
      <c r="L33" s="10">
        <f>K33/6</f>
        <v>11.541666666666666</v>
      </c>
      <c r="M33" s="79">
        <f t="shared" si="1"/>
        <v>18</v>
      </c>
      <c r="N33" s="10">
        <f>'نطام الرقابة الداخلي'!H31</f>
        <v>6.5</v>
      </c>
      <c r="O33" s="11">
        <f t="shared" si="8"/>
        <v>0</v>
      </c>
      <c r="P33" s="10">
        <f>'معايير المراجعة المحلية'!H31</f>
        <v>14.5</v>
      </c>
      <c r="Q33" s="11">
        <f t="shared" si="9"/>
        <v>5</v>
      </c>
      <c r="R33" s="10">
        <f>N33+P33</f>
        <v>21</v>
      </c>
      <c r="S33" s="10">
        <f t="shared" si="11"/>
        <v>10.5</v>
      </c>
      <c r="T33" s="79">
        <f t="shared" si="12"/>
        <v>9</v>
      </c>
      <c r="U33" s="10">
        <f>'اللإفلاس والتسوية القضائية'!H32</f>
        <v>12</v>
      </c>
      <c r="V33" s="11">
        <f t="shared" si="13"/>
        <v>2</v>
      </c>
      <c r="W33" s="10">
        <f>U33</f>
        <v>12</v>
      </c>
      <c r="X33" s="10">
        <f>W33/1</f>
        <v>12</v>
      </c>
      <c r="Y33" s="11">
        <f t="shared" si="16"/>
        <v>2</v>
      </c>
      <c r="Z33" s="12">
        <f>إنجليزية!H32</f>
        <v>11</v>
      </c>
      <c r="AA33" s="11">
        <f>IF(Z33&gt;=10,1,0)</f>
        <v>1</v>
      </c>
      <c r="AB33" s="10">
        <f t="shared" si="18"/>
        <v>11</v>
      </c>
      <c r="AC33" s="10">
        <f>AB33/1</f>
        <v>11</v>
      </c>
      <c r="AD33" s="79">
        <f t="shared" si="20"/>
        <v>1</v>
      </c>
      <c r="AE33" s="80">
        <f t="shared" si="21"/>
        <v>11.324999999999999</v>
      </c>
      <c r="AF33" s="81">
        <f t="shared" si="2"/>
        <v>30</v>
      </c>
      <c r="AG33" s="85"/>
      <c r="AH33" s="14" t="str">
        <f t="shared" si="22"/>
        <v>ناجح</v>
      </c>
    </row>
    <row r="34" spans="2:35" s="7" customFormat="1" ht="21.95" customHeight="1" thickBot="1">
      <c r="B34" s="8">
        <v>31</v>
      </c>
      <c r="C34" s="55" t="s">
        <v>111</v>
      </c>
      <c r="D34" s="55" t="s">
        <v>112</v>
      </c>
      <c r="E34" s="10">
        <f>'محاسبة الشركات'!I32</f>
        <v>20</v>
      </c>
      <c r="F34" s="11">
        <f t="shared" ref="F34:F36" si="23">IF(E34&gt;=20,6,0)</f>
        <v>6</v>
      </c>
      <c r="G34" s="10">
        <f>'محاسبة مالية معمقة'!I32</f>
        <v>16</v>
      </c>
      <c r="H34" s="11">
        <f t="shared" ref="H34:H36" si="24">IF(G34&gt;=20,6,0)</f>
        <v>0</v>
      </c>
      <c r="I34" s="10">
        <f>'معايير المراجعة الدولية'!I32</f>
        <v>19.5</v>
      </c>
      <c r="J34" s="11">
        <f t="shared" ref="J34:J36" si="25">IF(I34&gt;=20,6,0)</f>
        <v>0</v>
      </c>
      <c r="K34" s="10">
        <f t="shared" si="0"/>
        <v>55.5</v>
      </c>
      <c r="L34" s="10">
        <f t="shared" ref="L34:L36" si="26">K34/6</f>
        <v>9.25</v>
      </c>
      <c r="M34" s="79">
        <f t="shared" si="1"/>
        <v>6</v>
      </c>
      <c r="N34" s="10">
        <f>'نطام الرقابة الداخلي'!H32</f>
        <v>3.5</v>
      </c>
      <c r="O34" s="11">
        <f t="shared" si="8"/>
        <v>0</v>
      </c>
      <c r="P34" s="10">
        <f>'معايير المراجعة المحلية'!H32</f>
        <v>12.25</v>
      </c>
      <c r="Q34" s="11">
        <f t="shared" si="9"/>
        <v>5</v>
      </c>
      <c r="R34" s="10">
        <f t="shared" ref="R34:R36" si="27">N34+P34</f>
        <v>15.75</v>
      </c>
      <c r="S34" s="10">
        <f t="shared" si="11"/>
        <v>7.875</v>
      </c>
      <c r="T34" s="79">
        <f t="shared" si="12"/>
        <v>5</v>
      </c>
      <c r="U34" s="10">
        <f>'اللإفلاس والتسوية القضائية'!H33</f>
        <v>2</v>
      </c>
      <c r="V34" s="11">
        <f t="shared" si="13"/>
        <v>0</v>
      </c>
      <c r="W34" s="10">
        <f t="shared" ref="W34:W36" si="28">U34</f>
        <v>2</v>
      </c>
      <c r="X34" s="10">
        <f t="shared" ref="X34:X36" si="29">W34/1</f>
        <v>2</v>
      </c>
      <c r="Y34" s="11">
        <f t="shared" si="16"/>
        <v>0</v>
      </c>
      <c r="Z34" s="12">
        <f>إنجليزية!H33</f>
        <v>10</v>
      </c>
      <c r="AA34" s="11">
        <f t="shared" ref="AA34:AA36" si="30">IF(Z34&gt;=10,1,0)</f>
        <v>1</v>
      </c>
      <c r="AB34" s="10">
        <f t="shared" si="18"/>
        <v>10</v>
      </c>
      <c r="AC34" s="10">
        <f t="shared" ref="AC34:AC36" si="31">AB34/1</f>
        <v>10</v>
      </c>
      <c r="AD34" s="79">
        <f t="shared" si="20"/>
        <v>1</v>
      </c>
      <c r="AE34" s="80">
        <f t="shared" si="21"/>
        <v>8.3249999999999993</v>
      </c>
      <c r="AF34" s="81">
        <f t="shared" si="2"/>
        <v>12</v>
      </c>
      <c r="AG34" s="85" t="str">
        <f t="shared" ref="AG34:AG36" si="32">IF(AF34=30,"ناجح","مؤجل")</f>
        <v>مؤجل</v>
      </c>
      <c r="AH34" s="14" t="str">
        <f t="shared" si="22"/>
        <v>مؤجل</v>
      </c>
    </row>
    <row r="35" spans="2:35" s="7" customFormat="1" ht="21.95" customHeight="1" thickBot="1">
      <c r="B35" s="8">
        <v>32</v>
      </c>
      <c r="C35" s="55" t="s">
        <v>113</v>
      </c>
      <c r="D35" s="55" t="s">
        <v>114</v>
      </c>
      <c r="E35" s="10">
        <f>'محاسبة الشركات'!I33</f>
        <v>18</v>
      </c>
      <c r="F35" s="11">
        <f t="shared" si="23"/>
        <v>0</v>
      </c>
      <c r="G35" s="10">
        <f>'محاسبة مالية معمقة'!I33</f>
        <v>24.5</v>
      </c>
      <c r="H35" s="11">
        <f t="shared" si="24"/>
        <v>6</v>
      </c>
      <c r="I35" s="10">
        <f>'معايير المراجعة الدولية'!I33</f>
        <v>19.5</v>
      </c>
      <c r="J35" s="11">
        <f t="shared" si="25"/>
        <v>0</v>
      </c>
      <c r="K35" s="10">
        <f t="shared" si="0"/>
        <v>62</v>
      </c>
      <c r="L35" s="10">
        <f t="shared" si="26"/>
        <v>10.333333333333334</v>
      </c>
      <c r="M35" s="79">
        <f t="shared" si="1"/>
        <v>18</v>
      </c>
      <c r="N35" s="10">
        <f>'نطام الرقابة الداخلي'!H33</f>
        <v>4.5</v>
      </c>
      <c r="O35" s="11">
        <f t="shared" si="8"/>
        <v>0</v>
      </c>
      <c r="P35" s="10">
        <f>'معايير المراجعة المحلية'!H33</f>
        <v>11.75</v>
      </c>
      <c r="Q35" s="11">
        <f t="shared" si="9"/>
        <v>5</v>
      </c>
      <c r="R35" s="10">
        <f t="shared" si="27"/>
        <v>16.25</v>
      </c>
      <c r="S35" s="10">
        <f t="shared" si="11"/>
        <v>8.125</v>
      </c>
      <c r="T35" s="79">
        <f t="shared" si="12"/>
        <v>5</v>
      </c>
      <c r="U35" s="10">
        <f>'اللإفلاس والتسوية القضائية'!H34</f>
        <v>12.5</v>
      </c>
      <c r="V35" s="11">
        <f t="shared" si="13"/>
        <v>2</v>
      </c>
      <c r="W35" s="10">
        <f t="shared" si="28"/>
        <v>12.5</v>
      </c>
      <c r="X35" s="10">
        <f t="shared" si="29"/>
        <v>12.5</v>
      </c>
      <c r="Y35" s="11">
        <f t="shared" si="16"/>
        <v>2</v>
      </c>
      <c r="Z35" s="12">
        <f>إنجليزية!H34</f>
        <v>12</v>
      </c>
      <c r="AA35" s="11">
        <f t="shared" si="30"/>
        <v>1</v>
      </c>
      <c r="AB35" s="10">
        <f t="shared" si="18"/>
        <v>12</v>
      </c>
      <c r="AC35" s="10">
        <f t="shared" si="31"/>
        <v>12</v>
      </c>
      <c r="AD35" s="79">
        <f t="shared" si="20"/>
        <v>1</v>
      </c>
      <c r="AE35" s="80">
        <f t="shared" si="21"/>
        <v>10.275</v>
      </c>
      <c r="AF35" s="81">
        <f t="shared" si="2"/>
        <v>30</v>
      </c>
      <c r="AG35" s="85" t="str">
        <f t="shared" si="32"/>
        <v>ناجح</v>
      </c>
      <c r="AH35" s="14" t="str">
        <f t="shared" si="22"/>
        <v>ناجح</v>
      </c>
    </row>
    <row r="36" spans="2:35" s="7" customFormat="1" ht="21.95" customHeight="1">
      <c r="B36" s="8">
        <v>33</v>
      </c>
      <c r="C36" s="55" t="s">
        <v>115</v>
      </c>
      <c r="D36" s="55" t="s">
        <v>116</v>
      </c>
      <c r="E36" s="10">
        <f>'محاسبة الشركات'!I34</f>
        <v>22</v>
      </c>
      <c r="F36" s="11">
        <f t="shared" si="23"/>
        <v>6</v>
      </c>
      <c r="G36" s="10">
        <f>'محاسبة مالية معمقة'!I34</f>
        <v>28.5</v>
      </c>
      <c r="H36" s="11">
        <f t="shared" si="24"/>
        <v>6</v>
      </c>
      <c r="I36" s="10">
        <f>'معايير المراجعة الدولية'!I34</f>
        <v>31</v>
      </c>
      <c r="J36" s="11">
        <f t="shared" si="25"/>
        <v>6</v>
      </c>
      <c r="K36" s="10">
        <f t="shared" si="0"/>
        <v>81.5</v>
      </c>
      <c r="L36" s="10">
        <f t="shared" si="26"/>
        <v>13.583333333333334</v>
      </c>
      <c r="M36" s="79">
        <f t="shared" si="1"/>
        <v>18</v>
      </c>
      <c r="N36" s="10">
        <f>'نطام الرقابة الداخلي'!H34</f>
        <v>12</v>
      </c>
      <c r="O36" s="11">
        <f t="shared" si="8"/>
        <v>4</v>
      </c>
      <c r="P36" s="10">
        <f>'معايير المراجعة المحلية'!H34</f>
        <v>13.75</v>
      </c>
      <c r="Q36" s="11">
        <f t="shared" si="9"/>
        <v>5</v>
      </c>
      <c r="R36" s="10">
        <f t="shared" si="27"/>
        <v>25.75</v>
      </c>
      <c r="S36" s="10">
        <f t="shared" si="11"/>
        <v>12.875</v>
      </c>
      <c r="T36" s="79">
        <f t="shared" si="12"/>
        <v>9</v>
      </c>
      <c r="U36" s="10">
        <f>'اللإفلاس والتسوية القضائية'!H35</f>
        <v>10</v>
      </c>
      <c r="V36" s="11">
        <f t="shared" si="13"/>
        <v>2</v>
      </c>
      <c r="W36" s="10">
        <f t="shared" si="28"/>
        <v>10</v>
      </c>
      <c r="X36" s="10">
        <f t="shared" si="29"/>
        <v>10</v>
      </c>
      <c r="Y36" s="11">
        <f t="shared" si="16"/>
        <v>2</v>
      </c>
      <c r="Z36" s="12">
        <f>إنجليزية!H35</f>
        <v>11</v>
      </c>
      <c r="AA36" s="11">
        <f t="shared" si="30"/>
        <v>1</v>
      </c>
      <c r="AB36" s="10">
        <f t="shared" si="18"/>
        <v>11</v>
      </c>
      <c r="AC36" s="10">
        <f t="shared" si="31"/>
        <v>11</v>
      </c>
      <c r="AD36" s="79">
        <f t="shared" si="20"/>
        <v>1</v>
      </c>
      <c r="AE36" s="80">
        <f t="shared" si="21"/>
        <v>12.824999999999999</v>
      </c>
      <c r="AF36" s="81">
        <f t="shared" si="2"/>
        <v>30</v>
      </c>
      <c r="AG36" s="85" t="str">
        <f t="shared" si="32"/>
        <v>ناجح</v>
      </c>
      <c r="AH36" s="14" t="str">
        <f t="shared" si="22"/>
        <v>ناجح</v>
      </c>
    </row>
    <row r="37" spans="2:35" s="7" customFormat="1" ht="26.1" customHeight="1">
      <c r="B37" s="113" t="s">
        <v>42</v>
      </c>
      <c r="C37" s="114"/>
      <c r="D37" s="115"/>
      <c r="E37" s="95" t="s">
        <v>228</v>
      </c>
      <c r="F37" s="97"/>
      <c r="G37" s="95" t="s">
        <v>43</v>
      </c>
      <c r="H37" s="97"/>
      <c r="I37" s="95" t="s">
        <v>52</v>
      </c>
      <c r="J37" s="97"/>
      <c r="K37" s="121"/>
      <c r="L37" s="122"/>
      <c r="M37" s="123"/>
      <c r="N37" s="95" t="s">
        <v>53</v>
      </c>
      <c r="O37" s="127"/>
      <c r="P37" s="95" t="s">
        <v>52</v>
      </c>
      <c r="Q37" s="97"/>
      <c r="R37" s="121"/>
      <c r="S37" s="96"/>
      <c r="T37" s="97"/>
      <c r="U37" s="95" t="s">
        <v>227</v>
      </c>
      <c r="V37" s="127"/>
      <c r="W37" s="95"/>
      <c r="X37" s="96"/>
      <c r="Y37" s="97"/>
      <c r="Z37" s="95" t="s">
        <v>217</v>
      </c>
      <c r="AA37" s="127"/>
      <c r="AB37" s="95"/>
      <c r="AC37" s="96"/>
      <c r="AD37" s="96"/>
      <c r="AE37" s="96"/>
      <c r="AF37" s="96"/>
      <c r="AG37" s="13"/>
      <c r="AH37" s="16"/>
    </row>
    <row r="38" spans="2:35" s="7" customFormat="1" ht="26.1" customHeight="1">
      <c r="B38" s="116"/>
      <c r="C38" s="117"/>
      <c r="D38" s="118"/>
      <c r="E38" s="119"/>
      <c r="F38" s="120"/>
      <c r="G38" s="119"/>
      <c r="H38" s="120"/>
      <c r="I38" s="119"/>
      <c r="J38" s="120"/>
      <c r="K38" s="124"/>
      <c r="L38" s="125"/>
      <c r="M38" s="126"/>
      <c r="N38" s="128"/>
      <c r="O38" s="129"/>
      <c r="P38" s="119"/>
      <c r="Q38" s="120"/>
      <c r="R38" s="124"/>
      <c r="S38" s="99"/>
      <c r="T38" s="100"/>
      <c r="U38" s="128"/>
      <c r="V38" s="129"/>
      <c r="W38" s="98"/>
      <c r="X38" s="99"/>
      <c r="Y38" s="100"/>
      <c r="Z38" s="128"/>
      <c r="AA38" s="129"/>
      <c r="AB38" s="98"/>
      <c r="AC38" s="99"/>
      <c r="AD38" s="99"/>
      <c r="AE38" s="99"/>
      <c r="AF38" s="99"/>
      <c r="AG38" s="13"/>
      <c r="AH38" s="17"/>
      <c r="AI38" s="18"/>
    </row>
    <row r="39" spans="2:35" s="4" customFormat="1" ht="20.100000000000001" customHeight="1">
      <c r="B39" s="18"/>
      <c r="C39" s="18"/>
      <c r="D39" s="19"/>
      <c r="E39" s="20"/>
      <c r="F39" s="21"/>
      <c r="G39" s="20"/>
      <c r="H39" s="21"/>
      <c r="I39" s="20"/>
      <c r="J39" s="21"/>
      <c r="K39" s="22"/>
      <c r="L39" s="20"/>
      <c r="M39" s="23"/>
      <c r="N39" s="24"/>
      <c r="O39" s="24"/>
      <c r="P39" s="24"/>
      <c r="Q39" s="24"/>
      <c r="R39" s="22"/>
      <c r="S39" s="20"/>
      <c r="T39" s="23"/>
      <c r="U39" s="20"/>
      <c r="V39" s="21"/>
      <c r="W39" s="20"/>
      <c r="X39" s="20"/>
      <c r="Y39" s="21"/>
      <c r="Z39" s="25"/>
      <c r="AA39" s="21"/>
      <c r="AB39" s="22"/>
      <c r="AC39" s="20"/>
      <c r="AD39" s="23"/>
      <c r="AE39" s="26"/>
      <c r="AF39" s="27"/>
      <c r="AG39" s="28"/>
      <c r="AH39" s="17"/>
    </row>
    <row r="40" spans="2:35" s="4" customFormat="1" ht="28.5" customHeight="1">
      <c r="B40" s="101" t="s">
        <v>0</v>
      </c>
      <c r="C40" s="104" t="s">
        <v>1</v>
      </c>
      <c r="D40" s="101" t="s">
        <v>26</v>
      </c>
      <c r="E40" s="107" t="s">
        <v>27</v>
      </c>
      <c r="F40" s="108"/>
      <c r="G40" s="108"/>
      <c r="H40" s="108"/>
      <c r="I40" s="108"/>
      <c r="J40" s="108"/>
      <c r="K40" s="108"/>
      <c r="L40" s="108"/>
      <c r="M40" s="109"/>
      <c r="N40" s="107" t="s">
        <v>28</v>
      </c>
      <c r="O40" s="108"/>
      <c r="P40" s="108"/>
      <c r="Q40" s="108"/>
      <c r="R40" s="109"/>
      <c r="S40" s="107"/>
      <c r="T40" s="110"/>
      <c r="U40" s="107" t="s">
        <v>29</v>
      </c>
      <c r="V40" s="111"/>
      <c r="W40" s="111"/>
      <c r="X40" s="111"/>
      <c r="Y40" s="110"/>
      <c r="Z40" s="112" t="s">
        <v>30</v>
      </c>
      <c r="AA40" s="112"/>
      <c r="AB40" s="112"/>
      <c r="AC40" s="112"/>
      <c r="AD40" s="112"/>
      <c r="AE40" s="92" t="s">
        <v>31</v>
      </c>
      <c r="AF40" s="92" t="s">
        <v>32</v>
      </c>
      <c r="AH40" s="133" t="s">
        <v>33</v>
      </c>
    </row>
    <row r="41" spans="2:35" s="7" customFormat="1" ht="24.75" customHeight="1">
      <c r="B41" s="102"/>
      <c r="C41" s="105"/>
      <c r="D41" s="102"/>
      <c r="E41" s="107" t="s">
        <v>48</v>
      </c>
      <c r="F41" s="136"/>
      <c r="G41" s="107" t="s">
        <v>34</v>
      </c>
      <c r="H41" s="136"/>
      <c r="I41" s="137" t="s">
        <v>49</v>
      </c>
      <c r="J41" s="138"/>
      <c r="K41" s="5" t="s">
        <v>35</v>
      </c>
      <c r="L41" s="92" t="s">
        <v>36</v>
      </c>
      <c r="M41" s="92" t="s">
        <v>37</v>
      </c>
      <c r="N41" s="107" t="s">
        <v>51</v>
      </c>
      <c r="O41" s="109"/>
      <c r="P41" s="137" t="s">
        <v>50</v>
      </c>
      <c r="Q41" s="138"/>
      <c r="R41" s="5" t="s">
        <v>35</v>
      </c>
      <c r="S41" s="92" t="s">
        <v>36</v>
      </c>
      <c r="T41" s="92" t="s">
        <v>37</v>
      </c>
      <c r="U41" s="107" t="s">
        <v>38</v>
      </c>
      <c r="V41" s="109"/>
      <c r="W41" s="6" t="s">
        <v>39</v>
      </c>
      <c r="X41" s="92" t="s">
        <v>36</v>
      </c>
      <c r="Y41" s="92" t="s">
        <v>37</v>
      </c>
      <c r="Z41" s="107" t="s">
        <v>40</v>
      </c>
      <c r="AA41" s="109"/>
      <c r="AB41" s="5" t="s">
        <v>35</v>
      </c>
      <c r="AC41" s="92" t="s">
        <v>36</v>
      </c>
      <c r="AD41" s="92" t="s">
        <v>37</v>
      </c>
      <c r="AE41" s="93"/>
      <c r="AF41" s="93"/>
      <c r="AH41" s="134"/>
    </row>
    <row r="42" spans="2:35" s="7" customFormat="1" ht="20.100000000000001" customHeight="1" thickBot="1">
      <c r="B42" s="103"/>
      <c r="C42" s="106"/>
      <c r="D42" s="103"/>
      <c r="E42" s="5">
        <v>6</v>
      </c>
      <c r="F42" s="5" t="s">
        <v>41</v>
      </c>
      <c r="G42" s="5">
        <v>6</v>
      </c>
      <c r="H42" s="5" t="s">
        <v>41</v>
      </c>
      <c r="I42" s="5">
        <v>6</v>
      </c>
      <c r="J42" s="5" t="s">
        <v>41</v>
      </c>
      <c r="K42" s="5">
        <v>18</v>
      </c>
      <c r="L42" s="94"/>
      <c r="M42" s="94"/>
      <c r="N42" s="5">
        <v>4</v>
      </c>
      <c r="O42" s="5" t="s">
        <v>41</v>
      </c>
      <c r="P42" s="5">
        <v>5</v>
      </c>
      <c r="Q42" s="5" t="s">
        <v>41</v>
      </c>
      <c r="R42" s="5">
        <v>9</v>
      </c>
      <c r="S42" s="94"/>
      <c r="T42" s="94"/>
      <c r="U42" s="5">
        <v>2</v>
      </c>
      <c r="V42" s="5" t="s">
        <v>41</v>
      </c>
      <c r="W42" s="5">
        <v>2</v>
      </c>
      <c r="X42" s="94"/>
      <c r="Y42" s="94"/>
      <c r="Z42" s="5">
        <v>1</v>
      </c>
      <c r="AA42" s="5" t="s">
        <v>41</v>
      </c>
      <c r="AB42" s="5">
        <v>1</v>
      </c>
      <c r="AC42" s="94"/>
      <c r="AD42" s="94"/>
      <c r="AE42" s="94"/>
      <c r="AF42" s="94"/>
      <c r="AH42" s="135"/>
    </row>
    <row r="43" spans="2:35" s="7" customFormat="1" ht="21.95" customHeight="1" thickBot="1">
      <c r="B43" s="8">
        <v>1</v>
      </c>
      <c r="C43" s="55" t="s">
        <v>117</v>
      </c>
      <c r="D43" s="55" t="s">
        <v>118</v>
      </c>
      <c r="E43" s="10">
        <f>'محاسبة الشركات'!I36</f>
        <v>26</v>
      </c>
      <c r="F43" s="11">
        <f>IF(E43&gt;=20,6,0)</f>
        <v>6</v>
      </c>
      <c r="G43" s="10">
        <f>'محاسبة مالية معمقة'!I36</f>
        <v>25</v>
      </c>
      <c r="H43" s="11">
        <f>IF(G43&gt;=20,6,0)</f>
        <v>6</v>
      </c>
      <c r="I43" s="10">
        <f>'معايير المراجعة الدولية'!I36</f>
        <v>25</v>
      </c>
      <c r="J43" s="11">
        <f>IF(I43&gt;=20,6,0)</f>
        <v>6</v>
      </c>
      <c r="K43" s="10">
        <f t="shared" ref="K43:K73" si="33">E43+G43+I43</f>
        <v>76</v>
      </c>
      <c r="L43" s="10">
        <f>K43/6</f>
        <v>12.666666666666666</v>
      </c>
      <c r="M43" s="79">
        <f t="shared" ref="M43:M73" si="34">IF(L43&gt;=10,18,F43+H43+J43)</f>
        <v>18</v>
      </c>
      <c r="N43" s="10">
        <f>'نطام الرقابة الداخلي'!H36</f>
        <v>10</v>
      </c>
      <c r="O43" s="11">
        <f>IF(N43&gt;=10,4,0)</f>
        <v>4</v>
      </c>
      <c r="P43" s="10">
        <f>'معايير المراجعة المحلية'!H36</f>
        <v>14</v>
      </c>
      <c r="Q43" s="11">
        <f t="shared" ref="Q43:Q73" si="35">IF(P43&gt;=10,5,0)</f>
        <v>5</v>
      </c>
      <c r="R43" s="10">
        <f>N43+P43</f>
        <v>24</v>
      </c>
      <c r="S43" s="10">
        <f t="shared" ref="S43:S73" si="36">R43/2</f>
        <v>12</v>
      </c>
      <c r="T43" s="79">
        <f t="shared" ref="T43:T73" si="37">IF(S43&gt;=10,9,O43+Q43)</f>
        <v>9</v>
      </c>
      <c r="U43" s="10">
        <f>'اللإفلاس والتسوية القضائية'!H37</f>
        <v>14</v>
      </c>
      <c r="V43" s="11">
        <f>IF(U43&gt;=10,2,0)</f>
        <v>2</v>
      </c>
      <c r="W43" s="10">
        <f>U43</f>
        <v>14</v>
      </c>
      <c r="X43" s="10">
        <f>W43/1</f>
        <v>14</v>
      </c>
      <c r="Y43" s="11">
        <f>IF(X43&gt;=10,2,V43)</f>
        <v>2</v>
      </c>
      <c r="Z43" s="12">
        <f>إنجليزية!H37</f>
        <v>10</v>
      </c>
      <c r="AA43" s="11">
        <f>IF(Z43&gt;=10,1,0)</f>
        <v>1</v>
      </c>
      <c r="AB43" s="10">
        <f>Z43</f>
        <v>10</v>
      </c>
      <c r="AC43" s="10">
        <f>AB43/1</f>
        <v>10</v>
      </c>
      <c r="AD43" s="79">
        <f>IF(AC43&gt;=10,1,AA43)</f>
        <v>1</v>
      </c>
      <c r="AE43" s="80">
        <f>(AB43+W43+R43+K43)/10</f>
        <v>12.4</v>
      </c>
      <c r="AF43" s="81">
        <f t="shared" ref="AF43:AF73" si="38">IF(AE43&gt;=10,30,M43+T43+Y43+AD43)</f>
        <v>30</v>
      </c>
      <c r="AG43" s="85" t="str">
        <f t="shared" ref="AG43:AG71" si="39">IF(AF43=30,"ناجح","مؤجل")</f>
        <v>ناجح</v>
      </c>
      <c r="AH43" s="14" t="str">
        <f>IF(AND(AF43&gt;=30),"ناجح","مؤجل")</f>
        <v>ناجح</v>
      </c>
    </row>
    <row r="44" spans="2:35" s="7" customFormat="1" ht="21.95" customHeight="1" thickBot="1">
      <c r="B44" s="8">
        <v>2</v>
      </c>
      <c r="C44" s="55" t="s">
        <v>119</v>
      </c>
      <c r="D44" s="55" t="s">
        <v>120</v>
      </c>
      <c r="E44" s="10">
        <f>'محاسبة الشركات'!I37</f>
        <v>18</v>
      </c>
      <c r="F44" s="11">
        <f t="shared" ref="F44:F71" si="40">IF(E44&gt;=20,6,0)</f>
        <v>0</v>
      </c>
      <c r="G44" s="10">
        <f>'محاسبة مالية معمقة'!I37</f>
        <v>19.5</v>
      </c>
      <c r="H44" s="11">
        <f t="shared" ref="H44:H71" si="41">IF(G44&gt;=20,6,0)</f>
        <v>0</v>
      </c>
      <c r="I44" s="10">
        <f>'معايير المراجعة الدولية'!I37</f>
        <v>17.5</v>
      </c>
      <c r="J44" s="11">
        <f t="shared" ref="J44:J71" si="42">IF(I44&gt;=20,6,0)</f>
        <v>0</v>
      </c>
      <c r="K44" s="10">
        <f t="shared" si="33"/>
        <v>55</v>
      </c>
      <c r="L44" s="10">
        <f t="shared" ref="L44:L71" si="43">K44/6</f>
        <v>9.1666666666666661</v>
      </c>
      <c r="M44" s="79">
        <f t="shared" si="34"/>
        <v>0</v>
      </c>
      <c r="N44" s="10">
        <f>'نطام الرقابة الداخلي'!H37</f>
        <v>12.5</v>
      </c>
      <c r="O44" s="11">
        <f t="shared" ref="O44:O73" si="44">IF(N44&gt;=10,4,0)</f>
        <v>4</v>
      </c>
      <c r="P44" s="10">
        <f>'معايير المراجعة المحلية'!H37</f>
        <v>11.5</v>
      </c>
      <c r="Q44" s="11">
        <f t="shared" si="35"/>
        <v>5</v>
      </c>
      <c r="R44" s="10">
        <f t="shared" ref="R44:R71" si="45">N44+P44</f>
        <v>24</v>
      </c>
      <c r="S44" s="10">
        <f t="shared" si="36"/>
        <v>12</v>
      </c>
      <c r="T44" s="79">
        <f t="shared" si="37"/>
        <v>9</v>
      </c>
      <c r="U44" s="10">
        <f>'اللإفلاس والتسوية القضائية'!H38</f>
        <v>4.5</v>
      </c>
      <c r="V44" s="11">
        <f t="shared" ref="V44:V73" si="46">IF(U44&gt;=10,2,0)</f>
        <v>0</v>
      </c>
      <c r="W44" s="10">
        <f t="shared" ref="W44:W71" si="47">U44</f>
        <v>4.5</v>
      </c>
      <c r="X44" s="10">
        <f t="shared" ref="X44:X71" si="48">W44/1</f>
        <v>4.5</v>
      </c>
      <c r="Y44" s="11">
        <f t="shared" ref="Y44:Y73" si="49">IF(X44&gt;=10,2,V44)</f>
        <v>0</v>
      </c>
      <c r="Z44" s="12">
        <f>إنجليزية!H38</f>
        <v>10.5</v>
      </c>
      <c r="AA44" s="11">
        <f t="shared" ref="AA44:AA71" si="50">IF(Z44&gt;=10,1,0)</f>
        <v>1</v>
      </c>
      <c r="AB44" s="10">
        <f t="shared" ref="AB44:AB73" si="51">Z44</f>
        <v>10.5</v>
      </c>
      <c r="AC44" s="10">
        <f t="shared" ref="AC44:AC71" si="52">AB44/1</f>
        <v>10.5</v>
      </c>
      <c r="AD44" s="79">
        <f t="shared" ref="AD44:AD73" si="53">IF(AC44&gt;=10,1,AA44)</f>
        <v>1</v>
      </c>
      <c r="AE44" s="80">
        <f t="shared" ref="AE44:AE73" si="54">(AB44+W44+R44+K44)/10</f>
        <v>9.4</v>
      </c>
      <c r="AF44" s="81">
        <f t="shared" si="38"/>
        <v>10</v>
      </c>
      <c r="AG44" s="85" t="str">
        <f t="shared" si="39"/>
        <v>مؤجل</v>
      </c>
      <c r="AH44" s="14" t="str">
        <f t="shared" ref="AH44:AH73" si="55">IF(AND(AF44&gt;=30),"ناجح","مؤجل")</f>
        <v>مؤجل</v>
      </c>
    </row>
    <row r="45" spans="2:35" s="7" customFormat="1" ht="21.95" customHeight="1" thickBot="1">
      <c r="B45" s="8">
        <v>3</v>
      </c>
      <c r="C45" s="55" t="s">
        <v>121</v>
      </c>
      <c r="D45" s="55" t="s">
        <v>122</v>
      </c>
      <c r="E45" s="10">
        <f>'محاسبة الشركات'!I38</f>
        <v>25</v>
      </c>
      <c r="F45" s="11">
        <f t="shared" si="40"/>
        <v>6</v>
      </c>
      <c r="G45" s="10">
        <f>'محاسبة مالية معمقة'!I38</f>
        <v>23.5</v>
      </c>
      <c r="H45" s="11">
        <f t="shared" si="41"/>
        <v>6</v>
      </c>
      <c r="I45" s="10">
        <f>'معايير المراجعة الدولية'!I38</f>
        <v>28.75</v>
      </c>
      <c r="J45" s="11">
        <f t="shared" si="42"/>
        <v>6</v>
      </c>
      <c r="K45" s="10">
        <f t="shared" si="33"/>
        <v>77.25</v>
      </c>
      <c r="L45" s="10">
        <f t="shared" si="43"/>
        <v>12.875</v>
      </c>
      <c r="M45" s="79">
        <f t="shared" si="34"/>
        <v>18</v>
      </c>
      <c r="N45" s="10">
        <f>'نطام الرقابة الداخلي'!H38</f>
        <v>15</v>
      </c>
      <c r="O45" s="11">
        <f t="shared" si="44"/>
        <v>4</v>
      </c>
      <c r="P45" s="10">
        <f>'معايير المراجعة المحلية'!H38</f>
        <v>15.25</v>
      </c>
      <c r="Q45" s="11">
        <f t="shared" si="35"/>
        <v>5</v>
      </c>
      <c r="R45" s="10">
        <f t="shared" si="45"/>
        <v>30.25</v>
      </c>
      <c r="S45" s="10">
        <f t="shared" si="36"/>
        <v>15.125</v>
      </c>
      <c r="T45" s="79">
        <f t="shared" si="37"/>
        <v>9</v>
      </c>
      <c r="U45" s="10">
        <f>'اللإفلاس والتسوية القضائية'!H39</f>
        <v>14.5</v>
      </c>
      <c r="V45" s="11">
        <f t="shared" si="46"/>
        <v>2</v>
      </c>
      <c r="W45" s="10">
        <f t="shared" si="47"/>
        <v>14.5</v>
      </c>
      <c r="X45" s="10">
        <f t="shared" si="48"/>
        <v>14.5</v>
      </c>
      <c r="Y45" s="11">
        <f t="shared" si="49"/>
        <v>2</v>
      </c>
      <c r="Z45" s="12">
        <f>إنجليزية!H39</f>
        <v>11</v>
      </c>
      <c r="AA45" s="11">
        <f t="shared" si="50"/>
        <v>1</v>
      </c>
      <c r="AB45" s="12">
        <f t="shared" si="51"/>
        <v>11</v>
      </c>
      <c r="AC45" s="12">
        <f t="shared" si="52"/>
        <v>11</v>
      </c>
      <c r="AD45" s="82">
        <f t="shared" si="53"/>
        <v>1</v>
      </c>
      <c r="AE45" s="80">
        <f t="shared" si="54"/>
        <v>13.3</v>
      </c>
      <c r="AF45" s="81">
        <f t="shared" si="38"/>
        <v>30</v>
      </c>
      <c r="AG45" s="86" t="str">
        <f t="shared" si="39"/>
        <v>ناجح</v>
      </c>
      <c r="AH45" s="14" t="str">
        <f t="shared" si="55"/>
        <v>ناجح</v>
      </c>
    </row>
    <row r="46" spans="2:35" s="7" customFormat="1" ht="21.95" customHeight="1" thickBot="1">
      <c r="B46" s="8">
        <v>4</v>
      </c>
      <c r="C46" s="55" t="s">
        <v>123</v>
      </c>
      <c r="D46" s="55" t="s">
        <v>124</v>
      </c>
      <c r="E46" s="10">
        <f>'محاسبة الشركات'!I39</f>
        <v>19</v>
      </c>
      <c r="F46" s="11">
        <f t="shared" si="40"/>
        <v>0</v>
      </c>
      <c r="G46" s="10">
        <f>'محاسبة مالية معمقة'!I39</f>
        <v>22</v>
      </c>
      <c r="H46" s="11">
        <f t="shared" si="41"/>
        <v>6</v>
      </c>
      <c r="I46" s="10">
        <f>'معايير المراجعة الدولية'!I39</f>
        <v>26</v>
      </c>
      <c r="J46" s="11">
        <f t="shared" si="42"/>
        <v>6</v>
      </c>
      <c r="K46" s="10">
        <f t="shared" si="33"/>
        <v>67</v>
      </c>
      <c r="L46" s="10">
        <f t="shared" si="43"/>
        <v>11.166666666666666</v>
      </c>
      <c r="M46" s="79">
        <f t="shared" si="34"/>
        <v>18</v>
      </c>
      <c r="N46" s="10">
        <f>'نطام الرقابة الداخلي'!H39</f>
        <v>11</v>
      </c>
      <c r="O46" s="11">
        <f t="shared" si="44"/>
        <v>4</v>
      </c>
      <c r="P46" s="10">
        <f>'معايير المراجعة المحلية'!H39</f>
        <v>10.5</v>
      </c>
      <c r="Q46" s="11">
        <f t="shared" si="35"/>
        <v>5</v>
      </c>
      <c r="R46" s="10">
        <f t="shared" si="45"/>
        <v>21.5</v>
      </c>
      <c r="S46" s="10">
        <f t="shared" si="36"/>
        <v>10.75</v>
      </c>
      <c r="T46" s="79">
        <f t="shared" si="37"/>
        <v>9</v>
      </c>
      <c r="U46" s="10">
        <f>'اللإفلاس والتسوية القضائية'!H40</f>
        <v>8</v>
      </c>
      <c r="V46" s="11">
        <f t="shared" si="46"/>
        <v>0</v>
      </c>
      <c r="W46" s="10">
        <f t="shared" si="47"/>
        <v>8</v>
      </c>
      <c r="X46" s="10">
        <f t="shared" si="48"/>
        <v>8</v>
      </c>
      <c r="Y46" s="11">
        <f t="shared" si="49"/>
        <v>0</v>
      </c>
      <c r="Z46" s="12">
        <f>إنجليزية!H40</f>
        <v>10</v>
      </c>
      <c r="AA46" s="11">
        <f t="shared" si="50"/>
        <v>1</v>
      </c>
      <c r="AB46" s="12">
        <f t="shared" si="51"/>
        <v>10</v>
      </c>
      <c r="AC46" s="12">
        <f t="shared" si="52"/>
        <v>10</v>
      </c>
      <c r="AD46" s="82">
        <f t="shared" si="53"/>
        <v>1</v>
      </c>
      <c r="AE46" s="80">
        <f t="shared" si="54"/>
        <v>10.65</v>
      </c>
      <c r="AF46" s="81">
        <f t="shared" si="38"/>
        <v>30</v>
      </c>
      <c r="AG46" s="85" t="str">
        <f t="shared" si="39"/>
        <v>ناجح</v>
      </c>
      <c r="AH46" s="14" t="str">
        <f t="shared" si="55"/>
        <v>ناجح</v>
      </c>
    </row>
    <row r="47" spans="2:35" s="7" customFormat="1" ht="21.95" customHeight="1" thickBot="1">
      <c r="B47" s="8">
        <v>5</v>
      </c>
      <c r="C47" s="55" t="s">
        <v>125</v>
      </c>
      <c r="D47" s="55" t="s">
        <v>126</v>
      </c>
      <c r="E47" s="10">
        <f>'محاسبة الشركات'!I40</f>
        <v>19</v>
      </c>
      <c r="F47" s="11">
        <f t="shared" si="40"/>
        <v>0</v>
      </c>
      <c r="G47" s="10">
        <f>'محاسبة مالية معمقة'!I40</f>
        <v>30.5</v>
      </c>
      <c r="H47" s="11">
        <f t="shared" si="41"/>
        <v>6</v>
      </c>
      <c r="I47" s="10">
        <f>'معايير المراجعة الدولية'!I40</f>
        <v>26.5</v>
      </c>
      <c r="J47" s="11">
        <f t="shared" si="42"/>
        <v>6</v>
      </c>
      <c r="K47" s="10">
        <f t="shared" si="33"/>
        <v>76</v>
      </c>
      <c r="L47" s="10">
        <f t="shared" si="43"/>
        <v>12.666666666666666</v>
      </c>
      <c r="M47" s="79">
        <f t="shared" si="34"/>
        <v>18</v>
      </c>
      <c r="N47" s="10">
        <f>'نطام الرقابة الداخلي'!H40</f>
        <v>14</v>
      </c>
      <c r="O47" s="11">
        <f t="shared" si="44"/>
        <v>4</v>
      </c>
      <c r="P47" s="10">
        <f>'معايير المراجعة المحلية'!H40</f>
        <v>14.25</v>
      </c>
      <c r="Q47" s="11">
        <f t="shared" si="35"/>
        <v>5</v>
      </c>
      <c r="R47" s="10">
        <f t="shared" si="45"/>
        <v>28.25</v>
      </c>
      <c r="S47" s="10">
        <f t="shared" si="36"/>
        <v>14.125</v>
      </c>
      <c r="T47" s="79">
        <f t="shared" si="37"/>
        <v>9</v>
      </c>
      <c r="U47" s="10">
        <f>'اللإفلاس والتسوية القضائية'!H41</f>
        <v>12</v>
      </c>
      <c r="V47" s="11">
        <f t="shared" si="46"/>
        <v>2</v>
      </c>
      <c r="W47" s="10">
        <f t="shared" si="47"/>
        <v>12</v>
      </c>
      <c r="X47" s="10">
        <f t="shared" si="48"/>
        <v>12</v>
      </c>
      <c r="Y47" s="11">
        <f t="shared" si="49"/>
        <v>2</v>
      </c>
      <c r="Z47" s="12">
        <f>إنجليزية!H41</f>
        <v>11</v>
      </c>
      <c r="AA47" s="11">
        <f t="shared" si="50"/>
        <v>1</v>
      </c>
      <c r="AB47" s="12">
        <f t="shared" si="51"/>
        <v>11</v>
      </c>
      <c r="AC47" s="12">
        <f t="shared" si="52"/>
        <v>11</v>
      </c>
      <c r="AD47" s="82">
        <f t="shared" si="53"/>
        <v>1</v>
      </c>
      <c r="AE47" s="80">
        <f t="shared" si="54"/>
        <v>12.725</v>
      </c>
      <c r="AF47" s="81">
        <f t="shared" si="38"/>
        <v>30</v>
      </c>
      <c r="AG47" s="85" t="str">
        <f t="shared" si="39"/>
        <v>ناجح</v>
      </c>
      <c r="AH47" s="14" t="str">
        <f t="shared" si="55"/>
        <v>ناجح</v>
      </c>
    </row>
    <row r="48" spans="2:35" s="7" customFormat="1" ht="21.95" customHeight="1" thickBot="1">
      <c r="B48" s="8">
        <v>6</v>
      </c>
      <c r="C48" s="55" t="s">
        <v>127</v>
      </c>
      <c r="D48" s="55" t="s">
        <v>128</v>
      </c>
      <c r="E48" s="10">
        <f>'محاسبة الشركات'!I41</f>
        <v>21</v>
      </c>
      <c r="F48" s="11">
        <f t="shared" si="40"/>
        <v>6</v>
      </c>
      <c r="G48" s="10">
        <f>'محاسبة مالية معمقة'!I41</f>
        <v>29</v>
      </c>
      <c r="H48" s="11">
        <f t="shared" si="41"/>
        <v>6</v>
      </c>
      <c r="I48" s="10">
        <f>'معايير المراجعة الدولية'!I41</f>
        <v>24</v>
      </c>
      <c r="J48" s="11">
        <f t="shared" si="42"/>
        <v>6</v>
      </c>
      <c r="K48" s="10">
        <f t="shared" si="33"/>
        <v>74</v>
      </c>
      <c r="L48" s="10">
        <f t="shared" si="43"/>
        <v>12.333333333333334</v>
      </c>
      <c r="M48" s="79">
        <f t="shared" si="34"/>
        <v>18</v>
      </c>
      <c r="N48" s="10">
        <f>'نطام الرقابة الداخلي'!H41</f>
        <v>8.5</v>
      </c>
      <c r="O48" s="11">
        <f t="shared" si="44"/>
        <v>0</v>
      </c>
      <c r="P48" s="10">
        <f>'معايير المراجعة المحلية'!H41</f>
        <v>12.25</v>
      </c>
      <c r="Q48" s="11">
        <f t="shared" si="35"/>
        <v>5</v>
      </c>
      <c r="R48" s="10">
        <f t="shared" si="45"/>
        <v>20.75</v>
      </c>
      <c r="S48" s="10">
        <f t="shared" si="36"/>
        <v>10.375</v>
      </c>
      <c r="T48" s="79">
        <f t="shared" si="37"/>
        <v>9</v>
      </c>
      <c r="U48" s="10">
        <f>'اللإفلاس والتسوية القضائية'!H42</f>
        <v>9</v>
      </c>
      <c r="V48" s="11">
        <f t="shared" si="46"/>
        <v>0</v>
      </c>
      <c r="W48" s="10">
        <f t="shared" si="47"/>
        <v>9</v>
      </c>
      <c r="X48" s="10">
        <f t="shared" si="48"/>
        <v>9</v>
      </c>
      <c r="Y48" s="11">
        <f t="shared" si="49"/>
        <v>0</v>
      </c>
      <c r="Z48" s="12">
        <f>إنجليزية!H42</f>
        <v>10.5</v>
      </c>
      <c r="AA48" s="11">
        <f t="shared" si="50"/>
        <v>1</v>
      </c>
      <c r="AB48" s="12">
        <f t="shared" si="51"/>
        <v>10.5</v>
      </c>
      <c r="AC48" s="12">
        <f t="shared" si="52"/>
        <v>10.5</v>
      </c>
      <c r="AD48" s="82">
        <f t="shared" si="53"/>
        <v>1</v>
      </c>
      <c r="AE48" s="80">
        <f t="shared" si="54"/>
        <v>11.425000000000001</v>
      </c>
      <c r="AF48" s="81">
        <f t="shared" si="38"/>
        <v>30</v>
      </c>
      <c r="AG48" s="85" t="str">
        <f t="shared" si="39"/>
        <v>ناجح</v>
      </c>
      <c r="AH48" s="14" t="str">
        <f t="shared" si="55"/>
        <v>ناجح</v>
      </c>
    </row>
    <row r="49" spans="2:36" s="7" customFormat="1" ht="21.95" customHeight="1" thickBot="1">
      <c r="B49" s="8">
        <v>7</v>
      </c>
      <c r="C49" s="55" t="s">
        <v>129</v>
      </c>
      <c r="D49" s="55" t="s">
        <v>63</v>
      </c>
      <c r="E49" s="10">
        <f>'محاسبة الشركات'!I42</f>
        <v>23</v>
      </c>
      <c r="F49" s="11">
        <f t="shared" si="40"/>
        <v>6</v>
      </c>
      <c r="G49" s="10">
        <f>'محاسبة مالية معمقة'!I42</f>
        <v>28.5</v>
      </c>
      <c r="H49" s="11">
        <f t="shared" si="41"/>
        <v>6</v>
      </c>
      <c r="I49" s="10">
        <f>'معايير المراجعة الدولية'!I42</f>
        <v>26.75</v>
      </c>
      <c r="J49" s="11">
        <f t="shared" si="42"/>
        <v>6</v>
      </c>
      <c r="K49" s="10">
        <f t="shared" si="33"/>
        <v>78.25</v>
      </c>
      <c r="L49" s="10">
        <f t="shared" si="43"/>
        <v>13.041666666666666</v>
      </c>
      <c r="M49" s="79">
        <f t="shared" si="34"/>
        <v>18</v>
      </c>
      <c r="N49" s="10">
        <f>'نطام الرقابة الداخلي'!H42</f>
        <v>14</v>
      </c>
      <c r="O49" s="11">
        <f t="shared" si="44"/>
        <v>4</v>
      </c>
      <c r="P49" s="10">
        <f>'معايير المراجعة المحلية'!H42</f>
        <v>14.25</v>
      </c>
      <c r="Q49" s="11">
        <f t="shared" si="35"/>
        <v>5</v>
      </c>
      <c r="R49" s="10">
        <f t="shared" si="45"/>
        <v>28.25</v>
      </c>
      <c r="S49" s="10">
        <f t="shared" si="36"/>
        <v>14.125</v>
      </c>
      <c r="T49" s="79">
        <f t="shared" si="37"/>
        <v>9</v>
      </c>
      <c r="U49" s="10">
        <f>'اللإفلاس والتسوية القضائية'!H43</f>
        <v>12</v>
      </c>
      <c r="V49" s="11">
        <f t="shared" si="46"/>
        <v>2</v>
      </c>
      <c r="W49" s="10">
        <f t="shared" si="47"/>
        <v>12</v>
      </c>
      <c r="X49" s="10">
        <f t="shared" si="48"/>
        <v>12</v>
      </c>
      <c r="Y49" s="11">
        <f t="shared" si="49"/>
        <v>2</v>
      </c>
      <c r="Z49" s="12">
        <f>إنجليزية!H43</f>
        <v>11</v>
      </c>
      <c r="AA49" s="11">
        <f t="shared" si="50"/>
        <v>1</v>
      </c>
      <c r="AB49" s="12">
        <f t="shared" si="51"/>
        <v>11</v>
      </c>
      <c r="AC49" s="12">
        <f t="shared" si="52"/>
        <v>11</v>
      </c>
      <c r="AD49" s="82">
        <f t="shared" si="53"/>
        <v>1</v>
      </c>
      <c r="AE49" s="80">
        <f t="shared" si="54"/>
        <v>12.95</v>
      </c>
      <c r="AF49" s="81">
        <f t="shared" si="38"/>
        <v>30</v>
      </c>
      <c r="AG49" s="85" t="str">
        <f t="shared" si="39"/>
        <v>ناجح</v>
      </c>
      <c r="AH49" s="14" t="str">
        <f t="shared" si="55"/>
        <v>ناجح</v>
      </c>
    </row>
    <row r="50" spans="2:36" s="7" customFormat="1" ht="21.95" customHeight="1" thickBot="1">
      <c r="B50" s="8">
        <v>8</v>
      </c>
      <c r="C50" s="55" t="s">
        <v>130</v>
      </c>
      <c r="D50" s="55" t="s">
        <v>131</v>
      </c>
      <c r="E50" s="10">
        <f>'محاسبة الشركات'!I43</f>
        <v>22</v>
      </c>
      <c r="F50" s="11">
        <f t="shared" si="40"/>
        <v>6</v>
      </c>
      <c r="G50" s="10">
        <f>'محاسبة مالية معمقة'!I43</f>
        <v>21</v>
      </c>
      <c r="H50" s="11">
        <f t="shared" si="41"/>
        <v>6</v>
      </c>
      <c r="I50" s="10">
        <f>'معايير المراجعة الدولية'!I43</f>
        <v>23.5</v>
      </c>
      <c r="J50" s="11">
        <f t="shared" si="42"/>
        <v>6</v>
      </c>
      <c r="K50" s="10">
        <f t="shared" si="33"/>
        <v>66.5</v>
      </c>
      <c r="L50" s="10">
        <f t="shared" si="43"/>
        <v>11.083333333333334</v>
      </c>
      <c r="M50" s="79">
        <f t="shared" si="34"/>
        <v>18</v>
      </c>
      <c r="N50" s="10">
        <f>'نطام الرقابة الداخلي'!H43</f>
        <v>14.5</v>
      </c>
      <c r="O50" s="11">
        <f t="shared" si="44"/>
        <v>4</v>
      </c>
      <c r="P50" s="10">
        <f>'معايير المراجعة المحلية'!H43</f>
        <v>12.5</v>
      </c>
      <c r="Q50" s="11">
        <f t="shared" si="35"/>
        <v>5</v>
      </c>
      <c r="R50" s="10">
        <f t="shared" si="45"/>
        <v>27</v>
      </c>
      <c r="S50" s="10">
        <f t="shared" si="36"/>
        <v>13.5</v>
      </c>
      <c r="T50" s="79">
        <f t="shared" si="37"/>
        <v>9</v>
      </c>
      <c r="U50" s="10">
        <f>'اللإفلاس والتسوية القضائية'!H44</f>
        <v>12.5</v>
      </c>
      <c r="V50" s="11">
        <f t="shared" si="46"/>
        <v>2</v>
      </c>
      <c r="W50" s="10">
        <f t="shared" si="47"/>
        <v>12.5</v>
      </c>
      <c r="X50" s="10">
        <f t="shared" si="48"/>
        <v>12.5</v>
      </c>
      <c r="Y50" s="11">
        <f t="shared" si="49"/>
        <v>2</v>
      </c>
      <c r="Z50" s="12">
        <f>إنجليزية!H44</f>
        <v>10.5</v>
      </c>
      <c r="AA50" s="11">
        <f t="shared" si="50"/>
        <v>1</v>
      </c>
      <c r="AB50" s="12">
        <f t="shared" si="51"/>
        <v>10.5</v>
      </c>
      <c r="AC50" s="12">
        <f t="shared" si="52"/>
        <v>10.5</v>
      </c>
      <c r="AD50" s="82">
        <f t="shared" si="53"/>
        <v>1</v>
      </c>
      <c r="AE50" s="80">
        <f t="shared" si="54"/>
        <v>11.65</v>
      </c>
      <c r="AF50" s="81">
        <f t="shared" si="38"/>
        <v>30</v>
      </c>
      <c r="AG50" s="85" t="str">
        <f t="shared" si="39"/>
        <v>ناجح</v>
      </c>
      <c r="AH50" s="14" t="str">
        <f t="shared" si="55"/>
        <v>ناجح</v>
      </c>
    </row>
    <row r="51" spans="2:36" s="7" customFormat="1" ht="21.95" customHeight="1" thickBot="1">
      <c r="B51" s="8">
        <v>9</v>
      </c>
      <c r="C51" s="55" t="s">
        <v>132</v>
      </c>
      <c r="D51" s="55" t="s">
        <v>133</v>
      </c>
      <c r="E51" s="10">
        <f>'محاسبة الشركات'!I44</f>
        <v>19</v>
      </c>
      <c r="F51" s="11">
        <f t="shared" ref="F51" si="56">IF(E51&gt;=20,6,0)</f>
        <v>0</v>
      </c>
      <c r="G51" s="10">
        <f>'محاسبة مالية معمقة'!I44</f>
        <v>21</v>
      </c>
      <c r="H51" s="11">
        <f t="shared" ref="H51" si="57">IF(G51&gt;=20,6,0)</f>
        <v>6</v>
      </c>
      <c r="I51" s="10">
        <f>'معايير المراجعة الدولية'!I44</f>
        <v>21.5</v>
      </c>
      <c r="J51" s="11">
        <f t="shared" ref="J51" si="58">IF(I51&gt;=20,6,0)</f>
        <v>6</v>
      </c>
      <c r="K51" s="10">
        <f t="shared" ref="K51" si="59">E51+G51+I51</f>
        <v>61.5</v>
      </c>
      <c r="L51" s="10">
        <f t="shared" ref="L51" si="60">K51/6</f>
        <v>10.25</v>
      </c>
      <c r="M51" s="79">
        <f t="shared" ref="M51" si="61">IF(L51&gt;=10,18,F51+H51+J51)</f>
        <v>18</v>
      </c>
      <c r="N51" s="10">
        <f>'نطام الرقابة الداخلي'!H44</f>
        <v>8</v>
      </c>
      <c r="O51" s="11">
        <f t="shared" ref="O51" si="62">IF(N51&gt;=10,4,0)</f>
        <v>0</v>
      </c>
      <c r="P51" s="10">
        <f>'معايير المراجعة المحلية'!H44</f>
        <v>12.25</v>
      </c>
      <c r="Q51" s="11">
        <f t="shared" ref="Q51" si="63">IF(P51&gt;=10,5,0)</f>
        <v>5</v>
      </c>
      <c r="R51" s="10">
        <f t="shared" ref="R51" si="64">N51+P51</f>
        <v>20.25</v>
      </c>
      <c r="S51" s="10">
        <f t="shared" ref="S51" si="65">R51/2</f>
        <v>10.125</v>
      </c>
      <c r="T51" s="79">
        <f t="shared" ref="T51" si="66">IF(S51&gt;=10,9,O51+Q51)</f>
        <v>9</v>
      </c>
      <c r="U51" s="10">
        <f>'اللإفلاس والتسوية القضائية'!H45</f>
        <v>12.5</v>
      </c>
      <c r="V51" s="11">
        <f t="shared" ref="V51" si="67">IF(U51&gt;=10,2,0)</f>
        <v>2</v>
      </c>
      <c r="W51" s="10">
        <f t="shared" ref="W51" si="68">U51</f>
        <v>12.5</v>
      </c>
      <c r="X51" s="10">
        <f t="shared" ref="X51" si="69">W51/1</f>
        <v>12.5</v>
      </c>
      <c r="Y51" s="11">
        <f t="shared" ref="Y51" si="70">IF(X51&gt;=10,2,V51)</f>
        <v>2</v>
      </c>
      <c r="Z51" s="12">
        <f>إنجليزية!H45</f>
        <v>11</v>
      </c>
      <c r="AA51" s="11">
        <f t="shared" ref="AA51" si="71">IF(Z51&gt;=10,1,0)</f>
        <v>1</v>
      </c>
      <c r="AB51" s="12">
        <f t="shared" ref="AB51" si="72">Z51</f>
        <v>11</v>
      </c>
      <c r="AC51" s="12">
        <f t="shared" ref="AC51" si="73">AB51/1</f>
        <v>11</v>
      </c>
      <c r="AD51" s="82">
        <f t="shared" ref="AD51" si="74">IF(AC51&gt;=10,1,AA51)</f>
        <v>1</v>
      </c>
      <c r="AE51" s="80">
        <f t="shared" ref="AE51" si="75">(AB51+W51+R51+K51)/10</f>
        <v>10.525</v>
      </c>
      <c r="AF51" s="81">
        <f t="shared" ref="AF51" si="76">IF(AE51&gt;=10,30,M51+T51+Y51+AD51)</f>
        <v>30</v>
      </c>
      <c r="AG51" s="85" t="str">
        <f t="shared" ref="AG51" si="77">IF(AF51=30,"ناجح","مؤجل")</f>
        <v>ناجح</v>
      </c>
      <c r="AH51" s="14" t="str">
        <f t="shared" ref="AH51" si="78">IF(AND(AF51&gt;=30),"ناجح","مؤجل")</f>
        <v>ناجح</v>
      </c>
      <c r="AI51" s="53"/>
      <c r="AJ51" s="54"/>
    </row>
    <row r="52" spans="2:36" s="7" customFormat="1" ht="21.95" customHeight="1" thickBot="1">
      <c r="B52" s="8">
        <v>10</v>
      </c>
      <c r="C52" s="55" t="s">
        <v>134</v>
      </c>
      <c r="D52" s="55" t="s">
        <v>135</v>
      </c>
      <c r="E52" s="10">
        <f>'محاسبة الشركات'!I45</f>
        <v>24</v>
      </c>
      <c r="F52" s="11">
        <f t="shared" si="40"/>
        <v>6</v>
      </c>
      <c r="G52" s="10">
        <f>'محاسبة مالية معمقة'!I45</f>
        <v>21.5</v>
      </c>
      <c r="H52" s="11">
        <f t="shared" si="41"/>
        <v>6</v>
      </c>
      <c r="I52" s="10">
        <f>'معايير المراجعة الدولية'!I45</f>
        <v>28.75</v>
      </c>
      <c r="J52" s="11">
        <f t="shared" si="42"/>
        <v>6</v>
      </c>
      <c r="K52" s="10">
        <f t="shared" si="33"/>
        <v>74.25</v>
      </c>
      <c r="L52" s="10">
        <f t="shared" si="43"/>
        <v>12.375</v>
      </c>
      <c r="M52" s="79">
        <f t="shared" si="34"/>
        <v>18</v>
      </c>
      <c r="N52" s="10">
        <f>'نطام الرقابة الداخلي'!H45</f>
        <v>14.5</v>
      </c>
      <c r="O52" s="11">
        <f t="shared" si="44"/>
        <v>4</v>
      </c>
      <c r="P52" s="10">
        <f>'معايير المراجعة المحلية'!H45</f>
        <v>12.25</v>
      </c>
      <c r="Q52" s="11">
        <f t="shared" si="35"/>
        <v>5</v>
      </c>
      <c r="R52" s="10">
        <f t="shared" si="45"/>
        <v>26.75</v>
      </c>
      <c r="S52" s="10">
        <f t="shared" si="36"/>
        <v>13.375</v>
      </c>
      <c r="T52" s="79">
        <f t="shared" si="37"/>
        <v>9</v>
      </c>
      <c r="U52" s="10">
        <f>'اللإفلاس والتسوية القضائية'!H46</f>
        <v>13.5</v>
      </c>
      <c r="V52" s="11">
        <f t="shared" si="46"/>
        <v>2</v>
      </c>
      <c r="W52" s="10">
        <f t="shared" si="47"/>
        <v>13.5</v>
      </c>
      <c r="X52" s="10">
        <f t="shared" si="48"/>
        <v>13.5</v>
      </c>
      <c r="Y52" s="11">
        <f t="shared" si="49"/>
        <v>2</v>
      </c>
      <c r="Z52" s="12">
        <f>إنجليزية!H46</f>
        <v>10.5</v>
      </c>
      <c r="AA52" s="11">
        <f t="shared" si="50"/>
        <v>1</v>
      </c>
      <c r="AB52" s="12">
        <f t="shared" si="51"/>
        <v>10.5</v>
      </c>
      <c r="AC52" s="12">
        <f t="shared" si="52"/>
        <v>10.5</v>
      </c>
      <c r="AD52" s="82">
        <f t="shared" si="53"/>
        <v>1</v>
      </c>
      <c r="AE52" s="80">
        <f t="shared" si="54"/>
        <v>12.5</v>
      </c>
      <c r="AF52" s="81">
        <f t="shared" si="38"/>
        <v>30</v>
      </c>
      <c r="AG52" s="85" t="str">
        <f t="shared" si="39"/>
        <v>ناجح</v>
      </c>
      <c r="AH52" s="14" t="str">
        <f t="shared" si="55"/>
        <v>ناجح</v>
      </c>
    </row>
    <row r="53" spans="2:36" s="7" customFormat="1" ht="21.95" customHeight="1" thickBot="1">
      <c r="B53" s="8">
        <v>11</v>
      </c>
      <c r="C53" s="55" t="s">
        <v>136</v>
      </c>
      <c r="D53" s="55" t="s">
        <v>137</v>
      </c>
      <c r="E53" s="10">
        <f>'محاسبة الشركات'!I46</f>
        <v>25</v>
      </c>
      <c r="F53" s="11">
        <f t="shared" si="40"/>
        <v>6</v>
      </c>
      <c r="G53" s="10">
        <f>'محاسبة مالية معمقة'!I46</f>
        <v>21.5</v>
      </c>
      <c r="H53" s="11">
        <f t="shared" si="41"/>
        <v>6</v>
      </c>
      <c r="I53" s="10">
        <f>'معايير المراجعة الدولية'!I46</f>
        <v>27.5</v>
      </c>
      <c r="J53" s="11">
        <f t="shared" si="42"/>
        <v>6</v>
      </c>
      <c r="K53" s="10">
        <f t="shared" si="33"/>
        <v>74</v>
      </c>
      <c r="L53" s="10">
        <f t="shared" si="43"/>
        <v>12.333333333333334</v>
      </c>
      <c r="M53" s="79">
        <f t="shared" si="34"/>
        <v>18</v>
      </c>
      <c r="N53" s="10">
        <f>'نطام الرقابة الداخلي'!H46</f>
        <v>17</v>
      </c>
      <c r="O53" s="11">
        <f t="shared" si="44"/>
        <v>4</v>
      </c>
      <c r="P53" s="10">
        <f>'معايير المراجعة المحلية'!H46</f>
        <v>13</v>
      </c>
      <c r="Q53" s="11">
        <f t="shared" si="35"/>
        <v>5</v>
      </c>
      <c r="R53" s="10">
        <f t="shared" si="45"/>
        <v>30</v>
      </c>
      <c r="S53" s="10">
        <f t="shared" si="36"/>
        <v>15</v>
      </c>
      <c r="T53" s="79">
        <f t="shared" si="37"/>
        <v>9</v>
      </c>
      <c r="U53" s="10">
        <f>'اللإفلاس والتسوية القضائية'!H47</f>
        <v>11.5</v>
      </c>
      <c r="V53" s="11">
        <f t="shared" si="46"/>
        <v>2</v>
      </c>
      <c r="W53" s="10">
        <f t="shared" si="47"/>
        <v>11.5</v>
      </c>
      <c r="X53" s="10">
        <f t="shared" si="48"/>
        <v>11.5</v>
      </c>
      <c r="Y53" s="11">
        <f t="shared" si="49"/>
        <v>2</v>
      </c>
      <c r="Z53" s="12">
        <f>إنجليزية!H47</f>
        <v>11</v>
      </c>
      <c r="AA53" s="11">
        <f t="shared" si="50"/>
        <v>1</v>
      </c>
      <c r="AB53" s="12">
        <f t="shared" si="51"/>
        <v>11</v>
      </c>
      <c r="AC53" s="12">
        <f t="shared" si="52"/>
        <v>11</v>
      </c>
      <c r="AD53" s="82">
        <f t="shared" si="53"/>
        <v>1</v>
      </c>
      <c r="AE53" s="80">
        <f t="shared" si="54"/>
        <v>12.65</v>
      </c>
      <c r="AF53" s="81">
        <f t="shared" si="38"/>
        <v>30</v>
      </c>
      <c r="AG53" s="85" t="str">
        <f t="shared" si="39"/>
        <v>ناجح</v>
      </c>
      <c r="AH53" s="14" t="str">
        <f t="shared" si="55"/>
        <v>ناجح</v>
      </c>
    </row>
    <row r="54" spans="2:36" s="7" customFormat="1" ht="21.95" customHeight="1" thickBot="1">
      <c r="B54" s="8">
        <v>12</v>
      </c>
      <c r="C54" s="55" t="s">
        <v>138</v>
      </c>
      <c r="D54" s="55" t="s">
        <v>139</v>
      </c>
      <c r="E54" s="10">
        <f>'محاسبة الشركات'!I47</f>
        <v>22</v>
      </c>
      <c r="F54" s="11">
        <f t="shared" si="40"/>
        <v>6</v>
      </c>
      <c r="G54" s="10">
        <f>'محاسبة مالية معمقة'!I47</f>
        <v>23.5</v>
      </c>
      <c r="H54" s="11">
        <f t="shared" si="41"/>
        <v>6</v>
      </c>
      <c r="I54" s="10">
        <f>'معايير المراجعة الدولية'!I47</f>
        <v>21.25</v>
      </c>
      <c r="J54" s="11">
        <f t="shared" si="42"/>
        <v>6</v>
      </c>
      <c r="K54" s="10">
        <f t="shared" si="33"/>
        <v>66.75</v>
      </c>
      <c r="L54" s="10">
        <f t="shared" si="43"/>
        <v>11.125</v>
      </c>
      <c r="M54" s="79">
        <f t="shared" si="34"/>
        <v>18</v>
      </c>
      <c r="N54" s="10">
        <f>'نطام الرقابة الداخلي'!H47</f>
        <v>10</v>
      </c>
      <c r="O54" s="11">
        <f t="shared" si="44"/>
        <v>4</v>
      </c>
      <c r="P54" s="10">
        <f>'معايير المراجعة المحلية'!H47</f>
        <v>10</v>
      </c>
      <c r="Q54" s="11">
        <f t="shared" si="35"/>
        <v>5</v>
      </c>
      <c r="R54" s="10">
        <f t="shared" si="45"/>
        <v>20</v>
      </c>
      <c r="S54" s="10">
        <f t="shared" si="36"/>
        <v>10</v>
      </c>
      <c r="T54" s="79">
        <f t="shared" si="37"/>
        <v>9</v>
      </c>
      <c r="U54" s="10">
        <f>'اللإفلاس والتسوية القضائية'!H48</f>
        <v>9</v>
      </c>
      <c r="V54" s="11">
        <f t="shared" si="46"/>
        <v>0</v>
      </c>
      <c r="W54" s="10">
        <f t="shared" si="47"/>
        <v>9</v>
      </c>
      <c r="X54" s="10">
        <f t="shared" si="48"/>
        <v>9</v>
      </c>
      <c r="Y54" s="11">
        <f t="shared" si="49"/>
        <v>0</v>
      </c>
      <c r="Z54" s="12">
        <f>إنجليزية!H48</f>
        <v>10.5</v>
      </c>
      <c r="AA54" s="11">
        <f t="shared" si="50"/>
        <v>1</v>
      </c>
      <c r="AB54" s="12">
        <f t="shared" si="51"/>
        <v>10.5</v>
      </c>
      <c r="AC54" s="12">
        <f t="shared" si="52"/>
        <v>10.5</v>
      </c>
      <c r="AD54" s="82">
        <f t="shared" si="53"/>
        <v>1</v>
      </c>
      <c r="AE54" s="80">
        <f t="shared" si="54"/>
        <v>10.625</v>
      </c>
      <c r="AF54" s="81">
        <f t="shared" si="38"/>
        <v>30</v>
      </c>
      <c r="AG54" s="85" t="str">
        <f t="shared" si="39"/>
        <v>ناجح</v>
      </c>
      <c r="AH54" s="14" t="str">
        <f t="shared" si="55"/>
        <v>ناجح</v>
      </c>
    </row>
    <row r="55" spans="2:36" s="7" customFormat="1" ht="21.95" customHeight="1" thickBot="1">
      <c r="B55" s="8">
        <v>13</v>
      </c>
      <c r="C55" s="55" t="s">
        <v>140</v>
      </c>
      <c r="D55" s="55" t="s">
        <v>141</v>
      </c>
      <c r="E55" s="10">
        <f>'محاسبة الشركات'!I48</f>
        <v>20</v>
      </c>
      <c r="F55" s="11">
        <f t="shared" si="40"/>
        <v>6</v>
      </c>
      <c r="G55" s="10">
        <f>'محاسبة مالية معمقة'!I48</f>
        <v>20</v>
      </c>
      <c r="H55" s="11">
        <f t="shared" si="41"/>
        <v>6</v>
      </c>
      <c r="I55" s="10">
        <f>'معايير المراجعة الدولية'!I48</f>
        <v>22.5</v>
      </c>
      <c r="J55" s="11">
        <f t="shared" si="42"/>
        <v>6</v>
      </c>
      <c r="K55" s="10">
        <f t="shared" si="33"/>
        <v>62.5</v>
      </c>
      <c r="L55" s="10">
        <f t="shared" si="43"/>
        <v>10.416666666666666</v>
      </c>
      <c r="M55" s="79">
        <f t="shared" si="34"/>
        <v>18</v>
      </c>
      <c r="N55" s="10">
        <f>'نطام الرقابة الداخلي'!H48</f>
        <v>15</v>
      </c>
      <c r="O55" s="11">
        <f t="shared" si="44"/>
        <v>4</v>
      </c>
      <c r="P55" s="10">
        <f>'معايير المراجعة المحلية'!H48</f>
        <v>11.25</v>
      </c>
      <c r="Q55" s="11">
        <f t="shared" si="35"/>
        <v>5</v>
      </c>
      <c r="R55" s="10">
        <f t="shared" si="45"/>
        <v>26.25</v>
      </c>
      <c r="S55" s="10">
        <f t="shared" si="36"/>
        <v>13.125</v>
      </c>
      <c r="T55" s="79">
        <f t="shared" si="37"/>
        <v>9</v>
      </c>
      <c r="U55" s="10">
        <f>'اللإفلاس والتسوية القضائية'!H49</f>
        <v>12.5</v>
      </c>
      <c r="V55" s="11">
        <f t="shared" si="46"/>
        <v>2</v>
      </c>
      <c r="W55" s="10">
        <f t="shared" si="47"/>
        <v>12.5</v>
      </c>
      <c r="X55" s="10">
        <f t="shared" si="48"/>
        <v>12.5</v>
      </c>
      <c r="Y55" s="11">
        <f t="shared" si="49"/>
        <v>2</v>
      </c>
      <c r="Z55" s="12">
        <f>إنجليزية!H49</f>
        <v>10.5</v>
      </c>
      <c r="AA55" s="11">
        <f t="shared" si="50"/>
        <v>1</v>
      </c>
      <c r="AB55" s="12">
        <f t="shared" si="51"/>
        <v>10.5</v>
      </c>
      <c r="AC55" s="12">
        <f t="shared" si="52"/>
        <v>10.5</v>
      </c>
      <c r="AD55" s="82">
        <f t="shared" si="53"/>
        <v>1</v>
      </c>
      <c r="AE55" s="80">
        <f t="shared" si="54"/>
        <v>11.175000000000001</v>
      </c>
      <c r="AF55" s="81">
        <f t="shared" si="38"/>
        <v>30</v>
      </c>
      <c r="AG55" s="85" t="str">
        <f t="shared" si="39"/>
        <v>ناجح</v>
      </c>
      <c r="AH55" s="14" t="str">
        <f t="shared" si="55"/>
        <v>ناجح</v>
      </c>
    </row>
    <row r="56" spans="2:36" s="7" customFormat="1" ht="21.95" customHeight="1" thickBot="1">
      <c r="B56" s="8">
        <v>14</v>
      </c>
      <c r="C56" s="55" t="s">
        <v>142</v>
      </c>
      <c r="D56" s="55" t="s">
        <v>143</v>
      </c>
      <c r="E56" s="10">
        <f>'محاسبة الشركات'!I49</f>
        <v>19</v>
      </c>
      <c r="F56" s="11">
        <f t="shared" si="40"/>
        <v>0</v>
      </c>
      <c r="G56" s="10">
        <f>'محاسبة مالية معمقة'!I49</f>
        <v>24</v>
      </c>
      <c r="H56" s="11">
        <f t="shared" si="41"/>
        <v>6</v>
      </c>
      <c r="I56" s="10">
        <f>'معايير المراجعة الدولية'!I49</f>
        <v>22</v>
      </c>
      <c r="J56" s="11">
        <f t="shared" si="42"/>
        <v>6</v>
      </c>
      <c r="K56" s="10">
        <f t="shared" si="33"/>
        <v>65</v>
      </c>
      <c r="L56" s="10">
        <f t="shared" si="43"/>
        <v>10.833333333333334</v>
      </c>
      <c r="M56" s="79">
        <f t="shared" si="34"/>
        <v>18</v>
      </c>
      <c r="N56" s="10">
        <f>'نطام الرقابة الداخلي'!H49</f>
        <v>6</v>
      </c>
      <c r="O56" s="11">
        <f t="shared" si="44"/>
        <v>0</v>
      </c>
      <c r="P56" s="10">
        <f>'معايير المراجعة المحلية'!H49</f>
        <v>10.5</v>
      </c>
      <c r="Q56" s="11">
        <f t="shared" si="35"/>
        <v>5</v>
      </c>
      <c r="R56" s="10">
        <f t="shared" si="45"/>
        <v>16.5</v>
      </c>
      <c r="S56" s="10">
        <f t="shared" si="36"/>
        <v>8.25</v>
      </c>
      <c r="T56" s="79">
        <f t="shared" si="37"/>
        <v>5</v>
      </c>
      <c r="U56" s="10">
        <f>'اللإفلاس والتسوية القضائية'!H50</f>
        <v>8.5</v>
      </c>
      <c r="V56" s="11">
        <f t="shared" si="46"/>
        <v>0</v>
      </c>
      <c r="W56" s="10">
        <f t="shared" si="47"/>
        <v>8.5</v>
      </c>
      <c r="X56" s="10">
        <f t="shared" si="48"/>
        <v>8.5</v>
      </c>
      <c r="Y56" s="11">
        <f t="shared" si="49"/>
        <v>0</v>
      </c>
      <c r="Z56" s="12">
        <f>إنجليزية!H50</f>
        <v>11</v>
      </c>
      <c r="AA56" s="11">
        <f t="shared" si="50"/>
        <v>1</v>
      </c>
      <c r="AB56" s="12">
        <f t="shared" si="51"/>
        <v>11</v>
      </c>
      <c r="AC56" s="12">
        <f t="shared" si="52"/>
        <v>11</v>
      </c>
      <c r="AD56" s="82">
        <f t="shared" si="53"/>
        <v>1</v>
      </c>
      <c r="AE56" s="80">
        <f t="shared" si="54"/>
        <v>10.1</v>
      </c>
      <c r="AF56" s="81">
        <f t="shared" si="38"/>
        <v>30</v>
      </c>
      <c r="AG56" s="85" t="str">
        <f t="shared" si="39"/>
        <v>ناجح</v>
      </c>
      <c r="AH56" s="14" t="str">
        <f t="shared" si="55"/>
        <v>ناجح</v>
      </c>
    </row>
    <row r="57" spans="2:36" s="7" customFormat="1" ht="21.95" customHeight="1" thickBot="1">
      <c r="B57" s="8">
        <v>15</v>
      </c>
      <c r="C57" s="55" t="s">
        <v>144</v>
      </c>
      <c r="D57" s="55" t="s">
        <v>145</v>
      </c>
      <c r="E57" s="10">
        <f>'محاسبة الشركات'!I50</f>
        <v>19</v>
      </c>
      <c r="F57" s="11">
        <f t="shared" si="40"/>
        <v>0</v>
      </c>
      <c r="G57" s="10">
        <f>'محاسبة مالية معمقة'!I50</f>
        <v>28.25</v>
      </c>
      <c r="H57" s="11">
        <f t="shared" si="41"/>
        <v>6</v>
      </c>
      <c r="I57" s="10">
        <f>'معايير المراجعة الدولية'!I50</f>
        <v>23.75</v>
      </c>
      <c r="J57" s="11">
        <f t="shared" si="42"/>
        <v>6</v>
      </c>
      <c r="K57" s="10">
        <f t="shared" si="33"/>
        <v>71</v>
      </c>
      <c r="L57" s="10">
        <f t="shared" si="43"/>
        <v>11.833333333333334</v>
      </c>
      <c r="M57" s="79">
        <f t="shared" si="34"/>
        <v>18</v>
      </c>
      <c r="N57" s="10">
        <f>'نطام الرقابة الداخلي'!H50</f>
        <v>6</v>
      </c>
      <c r="O57" s="11">
        <f t="shared" si="44"/>
        <v>0</v>
      </c>
      <c r="P57" s="10">
        <f>'معايير المراجعة المحلية'!H50</f>
        <v>14</v>
      </c>
      <c r="Q57" s="11">
        <f t="shared" si="35"/>
        <v>5</v>
      </c>
      <c r="R57" s="10">
        <f t="shared" si="45"/>
        <v>20</v>
      </c>
      <c r="S57" s="10">
        <f t="shared" si="36"/>
        <v>10</v>
      </c>
      <c r="T57" s="79">
        <f t="shared" si="37"/>
        <v>9</v>
      </c>
      <c r="U57" s="10">
        <f>'اللإفلاس والتسوية القضائية'!H51</f>
        <v>8</v>
      </c>
      <c r="V57" s="11">
        <f t="shared" si="46"/>
        <v>0</v>
      </c>
      <c r="W57" s="10">
        <f t="shared" si="47"/>
        <v>8</v>
      </c>
      <c r="X57" s="10">
        <f t="shared" si="48"/>
        <v>8</v>
      </c>
      <c r="Y57" s="11">
        <f t="shared" si="49"/>
        <v>0</v>
      </c>
      <c r="Z57" s="12">
        <f>إنجليزية!H51</f>
        <v>10</v>
      </c>
      <c r="AA57" s="11">
        <f t="shared" si="50"/>
        <v>1</v>
      </c>
      <c r="AB57" s="12">
        <f t="shared" si="51"/>
        <v>10</v>
      </c>
      <c r="AC57" s="12">
        <f t="shared" si="52"/>
        <v>10</v>
      </c>
      <c r="AD57" s="82">
        <f t="shared" si="53"/>
        <v>1</v>
      </c>
      <c r="AE57" s="80">
        <f t="shared" si="54"/>
        <v>10.9</v>
      </c>
      <c r="AF57" s="81">
        <f t="shared" si="38"/>
        <v>30</v>
      </c>
      <c r="AG57" s="85" t="str">
        <f t="shared" si="39"/>
        <v>ناجح</v>
      </c>
      <c r="AH57" s="14" t="str">
        <f t="shared" si="55"/>
        <v>ناجح</v>
      </c>
    </row>
    <row r="58" spans="2:36" s="7" customFormat="1" ht="21.95" customHeight="1" thickBot="1">
      <c r="B58" s="8">
        <v>16</v>
      </c>
      <c r="C58" s="55" t="s">
        <v>146</v>
      </c>
      <c r="D58" s="55" t="s">
        <v>147</v>
      </c>
      <c r="E58" s="10">
        <f>'محاسبة الشركات'!I51</f>
        <v>26</v>
      </c>
      <c r="F58" s="11">
        <f t="shared" si="40"/>
        <v>6</v>
      </c>
      <c r="G58" s="10">
        <f>'محاسبة مالية معمقة'!I51</f>
        <v>21.5</v>
      </c>
      <c r="H58" s="11">
        <f t="shared" si="41"/>
        <v>6</v>
      </c>
      <c r="I58" s="10">
        <f>'معايير المراجعة الدولية'!I51</f>
        <v>28.25</v>
      </c>
      <c r="J58" s="11">
        <f t="shared" si="42"/>
        <v>6</v>
      </c>
      <c r="K58" s="10">
        <f t="shared" si="33"/>
        <v>75.75</v>
      </c>
      <c r="L58" s="10">
        <f t="shared" si="43"/>
        <v>12.625</v>
      </c>
      <c r="M58" s="79">
        <f t="shared" si="34"/>
        <v>18</v>
      </c>
      <c r="N58" s="10">
        <f>'نطام الرقابة الداخلي'!H51</f>
        <v>10.5</v>
      </c>
      <c r="O58" s="11">
        <f t="shared" si="44"/>
        <v>4</v>
      </c>
      <c r="P58" s="10">
        <f>'معايير المراجعة المحلية'!H51</f>
        <v>11.75</v>
      </c>
      <c r="Q58" s="11">
        <f t="shared" si="35"/>
        <v>5</v>
      </c>
      <c r="R58" s="10">
        <f t="shared" si="45"/>
        <v>22.25</v>
      </c>
      <c r="S58" s="10">
        <f t="shared" si="36"/>
        <v>11.125</v>
      </c>
      <c r="T58" s="79">
        <f t="shared" si="37"/>
        <v>9</v>
      </c>
      <c r="U58" s="10">
        <f>'اللإفلاس والتسوية القضائية'!H52</f>
        <v>14</v>
      </c>
      <c r="V58" s="11">
        <f t="shared" si="46"/>
        <v>2</v>
      </c>
      <c r="W58" s="10">
        <f t="shared" si="47"/>
        <v>14</v>
      </c>
      <c r="X58" s="10">
        <f t="shared" si="48"/>
        <v>14</v>
      </c>
      <c r="Y58" s="11">
        <f t="shared" si="49"/>
        <v>2</v>
      </c>
      <c r="Z58" s="12">
        <f>إنجليزية!H52</f>
        <v>10.5</v>
      </c>
      <c r="AA58" s="11">
        <f t="shared" si="50"/>
        <v>1</v>
      </c>
      <c r="AB58" s="12">
        <f t="shared" si="51"/>
        <v>10.5</v>
      </c>
      <c r="AC58" s="12">
        <f t="shared" si="52"/>
        <v>10.5</v>
      </c>
      <c r="AD58" s="82">
        <f t="shared" si="53"/>
        <v>1</v>
      </c>
      <c r="AE58" s="80">
        <f t="shared" si="54"/>
        <v>12.25</v>
      </c>
      <c r="AF58" s="81">
        <f t="shared" si="38"/>
        <v>30</v>
      </c>
      <c r="AG58" s="85" t="str">
        <f t="shared" si="39"/>
        <v>ناجح</v>
      </c>
      <c r="AH58" s="14" t="str">
        <f t="shared" si="55"/>
        <v>ناجح</v>
      </c>
    </row>
    <row r="59" spans="2:36" s="7" customFormat="1" ht="21.95" customHeight="1" thickBot="1">
      <c r="B59" s="8">
        <v>17</v>
      </c>
      <c r="C59" s="55" t="s">
        <v>148</v>
      </c>
      <c r="D59" s="55" t="s">
        <v>75</v>
      </c>
      <c r="E59" s="10">
        <f>'محاسبة الشركات'!I52</f>
        <v>15</v>
      </c>
      <c r="F59" s="11">
        <f t="shared" si="40"/>
        <v>0</v>
      </c>
      <c r="G59" s="10">
        <f>'محاسبة مالية معمقة'!I52</f>
        <v>15.5</v>
      </c>
      <c r="H59" s="11">
        <f t="shared" si="41"/>
        <v>0</v>
      </c>
      <c r="I59" s="10">
        <f>'معايير المراجعة الدولية'!I52</f>
        <v>21</v>
      </c>
      <c r="J59" s="11">
        <f t="shared" si="42"/>
        <v>6</v>
      </c>
      <c r="K59" s="10">
        <f t="shared" si="33"/>
        <v>51.5</v>
      </c>
      <c r="L59" s="10">
        <f t="shared" si="43"/>
        <v>8.5833333333333339</v>
      </c>
      <c r="M59" s="79">
        <f t="shared" si="34"/>
        <v>6</v>
      </c>
      <c r="N59" s="10">
        <f>'نطام الرقابة الداخلي'!H52</f>
        <v>7</v>
      </c>
      <c r="O59" s="11">
        <f t="shared" si="44"/>
        <v>0</v>
      </c>
      <c r="P59" s="10">
        <f>'معايير المراجعة المحلية'!H52</f>
        <v>8.25</v>
      </c>
      <c r="Q59" s="11">
        <f t="shared" si="35"/>
        <v>0</v>
      </c>
      <c r="R59" s="10">
        <f t="shared" si="45"/>
        <v>15.25</v>
      </c>
      <c r="S59" s="10">
        <f t="shared" si="36"/>
        <v>7.625</v>
      </c>
      <c r="T59" s="79">
        <f t="shared" si="37"/>
        <v>0</v>
      </c>
      <c r="U59" s="10">
        <f>'اللإفلاس والتسوية القضائية'!H53</f>
        <v>10</v>
      </c>
      <c r="V59" s="11">
        <f t="shared" si="46"/>
        <v>2</v>
      </c>
      <c r="W59" s="10">
        <f t="shared" si="47"/>
        <v>10</v>
      </c>
      <c r="X59" s="10">
        <f t="shared" si="48"/>
        <v>10</v>
      </c>
      <c r="Y59" s="11">
        <f t="shared" si="49"/>
        <v>2</v>
      </c>
      <c r="Z59" s="12">
        <f>إنجليزية!H53</f>
        <v>12</v>
      </c>
      <c r="AA59" s="11">
        <f t="shared" si="50"/>
        <v>1</v>
      </c>
      <c r="AB59" s="12">
        <f t="shared" si="51"/>
        <v>12</v>
      </c>
      <c r="AC59" s="12">
        <f t="shared" si="52"/>
        <v>12</v>
      </c>
      <c r="AD59" s="82">
        <f t="shared" si="53"/>
        <v>1</v>
      </c>
      <c r="AE59" s="80">
        <f t="shared" si="54"/>
        <v>8.875</v>
      </c>
      <c r="AF59" s="81">
        <f t="shared" si="38"/>
        <v>9</v>
      </c>
      <c r="AG59" s="85" t="str">
        <f t="shared" si="39"/>
        <v>مؤجل</v>
      </c>
      <c r="AH59" s="14" t="str">
        <f t="shared" si="55"/>
        <v>مؤجل</v>
      </c>
    </row>
    <row r="60" spans="2:36" s="7" customFormat="1" ht="21.95" customHeight="1" thickBot="1">
      <c r="B60" s="8">
        <v>18</v>
      </c>
      <c r="C60" s="55" t="s">
        <v>149</v>
      </c>
      <c r="D60" s="55" t="s">
        <v>150</v>
      </c>
      <c r="E60" s="10">
        <f>'محاسبة الشركات'!I53</f>
        <v>21</v>
      </c>
      <c r="F60" s="15">
        <f t="shared" si="40"/>
        <v>6</v>
      </c>
      <c r="G60" s="10">
        <f>'محاسبة مالية معمقة'!I53</f>
        <v>16</v>
      </c>
      <c r="H60" s="15">
        <f t="shared" si="41"/>
        <v>0</v>
      </c>
      <c r="I60" s="10">
        <f>'معايير المراجعة الدولية'!I53</f>
        <v>16.75</v>
      </c>
      <c r="J60" s="15">
        <f t="shared" si="42"/>
        <v>0</v>
      </c>
      <c r="K60" s="12">
        <f t="shared" si="33"/>
        <v>53.75</v>
      </c>
      <c r="L60" s="12">
        <f t="shared" si="43"/>
        <v>8.9583333333333339</v>
      </c>
      <c r="M60" s="82">
        <f t="shared" si="34"/>
        <v>6</v>
      </c>
      <c r="N60" s="10">
        <f>'نطام الرقابة الداخلي'!H53</f>
        <v>4.5</v>
      </c>
      <c r="O60" s="11">
        <f t="shared" si="44"/>
        <v>0</v>
      </c>
      <c r="P60" s="10">
        <f>'معايير المراجعة المحلية'!H53</f>
        <v>9.25</v>
      </c>
      <c r="Q60" s="11">
        <f t="shared" si="35"/>
        <v>0</v>
      </c>
      <c r="R60" s="12">
        <f t="shared" si="45"/>
        <v>13.75</v>
      </c>
      <c r="S60" s="10">
        <f t="shared" si="36"/>
        <v>6.875</v>
      </c>
      <c r="T60" s="79">
        <f t="shared" si="37"/>
        <v>0</v>
      </c>
      <c r="U60" s="10">
        <f>'اللإفلاس والتسوية القضائية'!H54</f>
        <v>5.5</v>
      </c>
      <c r="V60" s="11">
        <f t="shared" si="46"/>
        <v>0</v>
      </c>
      <c r="W60" s="12">
        <f t="shared" si="47"/>
        <v>5.5</v>
      </c>
      <c r="X60" s="12">
        <f t="shared" si="48"/>
        <v>5.5</v>
      </c>
      <c r="Y60" s="11">
        <f t="shared" si="49"/>
        <v>0</v>
      </c>
      <c r="Z60" s="12">
        <f>إنجليزية!H54</f>
        <v>14</v>
      </c>
      <c r="AA60" s="15">
        <f t="shared" si="50"/>
        <v>1</v>
      </c>
      <c r="AB60" s="12">
        <f t="shared" si="51"/>
        <v>14</v>
      </c>
      <c r="AC60" s="12">
        <f t="shared" si="52"/>
        <v>14</v>
      </c>
      <c r="AD60" s="82">
        <f t="shared" si="53"/>
        <v>1</v>
      </c>
      <c r="AE60" s="80">
        <f t="shared" si="54"/>
        <v>8.6999999999999993</v>
      </c>
      <c r="AF60" s="81">
        <f t="shared" si="38"/>
        <v>7</v>
      </c>
      <c r="AG60" s="85" t="str">
        <f t="shared" si="39"/>
        <v>مؤجل</v>
      </c>
      <c r="AH60" s="14" t="str">
        <f t="shared" si="55"/>
        <v>مؤجل</v>
      </c>
    </row>
    <row r="61" spans="2:36" s="7" customFormat="1" ht="21.95" customHeight="1" thickBot="1">
      <c r="B61" s="8">
        <v>19</v>
      </c>
      <c r="C61" s="55" t="s">
        <v>151</v>
      </c>
      <c r="D61" s="55" t="s">
        <v>9</v>
      </c>
      <c r="E61" s="10">
        <f>'محاسبة الشركات'!I54</f>
        <v>10</v>
      </c>
      <c r="F61" s="11">
        <f t="shared" si="40"/>
        <v>0</v>
      </c>
      <c r="G61" s="10">
        <f>'محاسبة مالية معمقة'!I54</f>
        <v>11</v>
      </c>
      <c r="H61" s="11">
        <f t="shared" si="41"/>
        <v>0</v>
      </c>
      <c r="I61" s="10">
        <f>'معايير المراجعة الدولية'!I54</f>
        <v>15.25</v>
      </c>
      <c r="J61" s="11">
        <f t="shared" si="42"/>
        <v>0</v>
      </c>
      <c r="K61" s="10">
        <f t="shared" si="33"/>
        <v>36.25</v>
      </c>
      <c r="L61" s="10">
        <f t="shared" si="43"/>
        <v>6.041666666666667</v>
      </c>
      <c r="M61" s="79">
        <f t="shared" si="34"/>
        <v>0</v>
      </c>
      <c r="N61" s="10">
        <f>'نطام الرقابة الداخلي'!H54</f>
        <v>2</v>
      </c>
      <c r="O61" s="11">
        <f t="shared" si="44"/>
        <v>0</v>
      </c>
      <c r="P61" s="10">
        <f>'معايير المراجعة المحلية'!H54</f>
        <v>2</v>
      </c>
      <c r="Q61" s="11">
        <f t="shared" si="35"/>
        <v>0</v>
      </c>
      <c r="R61" s="10">
        <f t="shared" si="45"/>
        <v>4</v>
      </c>
      <c r="S61" s="10">
        <f t="shared" si="36"/>
        <v>2</v>
      </c>
      <c r="T61" s="79">
        <f t="shared" si="37"/>
        <v>0</v>
      </c>
      <c r="U61" s="10">
        <f>'اللإفلاس والتسوية القضائية'!H55</f>
        <v>0</v>
      </c>
      <c r="V61" s="11">
        <f t="shared" si="46"/>
        <v>0</v>
      </c>
      <c r="W61" s="10">
        <f t="shared" si="47"/>
        <v>0</v>
      </c>
      <c r="X61" s="10">
        <f t="shared" si="48"/>
        <v>0</v>
      </c>
      <c r="Y61" s="11">
        <f t="shared" si="49"/>
        <v>0</v>
      </c>
      <c r="Z61" s="12">
        <f>إنجليزية!H55</f>
        <v>10.5</v>
      </c>
      <c r="AA61" s="11">
        <f t="shared" si="50"/>
        <v>1</v>
      </c>
      <c r="AB61" s="12">
        <f t="shared" si="51"/>
        <v>10.5</v>
      </c>
      <c r="AC61" s="12">
        <f t="shared" si="52"/>
        <v>10.5</v>
      </c>
      <c r="AD61" s="82">
        <f t="shared" si="53"/>
        <v>1</v>
      </c>
      <c r="AE61" s="80">
        <f t="shared" si="54"/>
        <v>5.0750000000000002</v>
      </c>
      <c r="AF61" s="81">
        <f t="shared" si="38"/>
        <v>1</v>
      </c>
      <c r="AG61" s="85" t="str">
        <f t="shared" si="39"/>
        <v>مؤجل</v>
      </c>
      <c r="AH61" s="14" t="str">
        <f t="shared" si="55"/>
        <v>مؤجل</v>
      </c>
    </row>
    <row r="62" spans="2:36" s="7" customFormat="1" ht="21.95" customHeight="1" thickBot="1">
      <c r="B62" s="8">
        <v>20</v>
      </c>
      <c r="C62" s="55" t="s">
        <v>152</v>
      </c>
      <c r="D62" s="55" t="s">
        <v>153</v>
      </c>
      <c r="E62" s="10">
        <f>'محاسبة الشركات'!I55</f>
        <v>17</v>
      </c>
      <c r="F62" s="11">
        <f t="shared" si="40"/>
        <v>0</v>
      </c>
      <c r="G62" s="10">
        <f>'محاسبة مالية معمقة'!I55</f>
        <v>19</v>
      </c>
      <c r="H62" s="11">
        <f t="shared" si="41"/>
        <v>0</v>
      </c>
      <c r="I62" s="10">
        <f>'معايير المراجعة الدولية'!I55</f>
        <v>20.5</v>
      </c>
      <c r="J62" s="11">
        <f t="shared" si="42"/>
        <v>6</v>
      </c>
      <c r="K62" s="10">
        <f t="shared" si="33"/>
        <v>56.5</v>
      </c>
      <c r="L62" s="10">
        <f t="shared" si="43"/>
        <v>9.4166666666666661</v>
      </c>
      <c r="M62" s="79">
        <f t="shared" si="34"/>
        <v>6</v>
      </c>
      <c r="N62" s="10">
        <f>'نطام الرقابة الداخلي'!H55</f>
        <v>5.5</v>
      </c>
      <c r="O62" s="11">
        <f t="shared" si="44"/>
        <v>0</v>
      </c>
      <c r="P62" s="10">
        <f>'معايير المراجعة المحلية'!H55</f>
        <v>13.75</v>
      </c>
      <c r="Q62" s="11">
        <f t="shared" si="35"/>
        <v>5</v>
      </c>
      <c r="R62" s="10">
        <f t="shared" si="45"/>
        <v>19.25</v>
      </c>
      <c r="S62" s="10">
        <f t="shared" si="36"/>
        <v>9.625</v>
      </c>
      <c r="T62" s="79">
        <f t="shared" si="37"/>
        <v>5</v>
      </c>
      <c r="U62" s="10">
        <f>'اللإفلاس والتسوية القضائية'!H56</f>
        <v>10</v>
      </c>
      <c r="V62" s="11">
        <f t="shared" si="46"/>
        <v>2</v>
      </c>
      <c r="W62" s="10">
        <f t="shared" si="47"/>
        <v>10</v>
      </c>
      <c r="X62" s="10">
        <f t="shared" si="48"/>
        <v>10</v>
      </c>
      <c r="Y62" s="11">
        <f t="shared" si="49"/>
        <v>2</v>
      </c>
      <c r="Z62" s="12">
        <f>إنجليزية!H56</f>
        <v>11.5</v>
      </c>
      <c r="AA62" s="11">
        <f t="shared" si="50"/>
        <v>1</v>
      </c>
      <c r="AB62" s="12">
        <f t="shared" si="51"/>
        <v>11.5</v>
      </c>
      <c r="AC62" s="12">
        <f t="shared" si="52"/>
        <v>11.5</v>
      </c>
      <c r="AD62" s="82">
        <f t="shared" si="53"/>
        <v>1</v>
      </c>
      <c r="AE62" s="80">
        <f t="shared" si="54"/>
        <v>9.7249999999999996</v>
      </c>
      <c r="AF62" s="81">
        <f t="shared" si="38"/>
        <v>14</v>
      </c>
      <c r="AG62" s="85" t="str">
        <f t="shared" si="39"/>
        <v>مؤجل</v>
      </c>
      <c r="AH62" s="14" t="str">
        <f t="shared" si="55"/>
        <v>مؤجل</v>
      </c>
    </row>
    <row r="63" spans="2:36" s="7" customFormat="1" ht="21.95" customHeight="1" thickBot="1">
      <c r="B63" s="8">
        <v>21</v>
      </c>
      <c r="C63" s="55" t="s">
        <v>154</v>
      </c>
      <c r="D63" s="55" t="s">
        <v>155</v>
      </c>
      <c r="E63" s="10">
        <f>'محاسبة الشركات'!I56</f>
        <v>14</v>
      </c>
      <c r="F63" s="11">
        <f t="shared" si="40"/>
        <v>0</v>
      </c>
      <c r="G63" s="10">
        <f>'محاسبة مالية معمقة'!I56</f>
        <v>21</v>
      </c>
      <c r="H63" s="11">
        <f t="shared" si="41"/>
        <v>6</v>
      </c>
      <c r="I63" s="10">
        <f>'معايير المراجعة الدولية'!I56</f>
        <v>15</v>
      </c>
      <c r="J63" s="11">
        <f t="shared" si="42"/>
        <v>0</v>
      </c>
      <c r="K63" s="10">
        <f t="shared" si="33"/>
        <v>50</v>
      </c>
      <c r="L63" s="10">
        <f t="shared" si="43"/>
        <v>8.3333333333333339</v>
      </c>
      <c r="M63" s="79">
        <f t="shared" si="34"/>
        <v>6</v>
      </c>
      <c r="N63" s="10">
        <f>'نطام الرقابة الداخلي'!H56</f>
        <v>5</v>
      </c>
      <c r="O63" s="11">
        <f t="shared" si="44"/>
        <v>0</v>
      </c>
      <c r="P63" s="10">
        <f>'معايير المراجعة المحلية'!H56</f>
        <v>11.5</v>
      </c>
      <c r="Q63" s="11">
        <f t="shared" si="35"/>
        <v>5</v>
      </c>
      <c r="R63" s="10">
        <f t="shared" si="45"/>
        <v>16.5</v>
      </c>
      <c r="S63" s="10">
        <f t="shared" si="36"/>
        <v>8.25</v>
      </c>
      <c r="T63" s="79">
        <f t="shared" si="37"/>
        <v>5</v>
      </c>
      <c r="U63" s="10">
        <f>'اللإفلاس والتسوية القضائية'!H57</f>
        <v>4.5</v>
      </c>
      <c r="V63" s="11">
        <f t="shared" si="46"/>
        <v>0</v>
      </c>
      <c r="W63" s="10">
        <f t="shared" si="47"/>
        <v>4.5</v>
      </c>
      <c r="X63" s="10">
        <f t="shared" si="48"/>
        <v>4.5</v>
      </c>
      <c r="Y63" s="11">
        <f t="shared" si="49"/>
        <v>0</v>
      </c>
      <c r="Z63" s="12">
        <f>إنجليزية!H57</f>
        <v>11</v>
      </c>
      <c r="AA63" s="11">
        <f t="shared" si="50"/>
        <v>1</v>
      </c>
      <c r="AB63" s="12">
        <f t="shared" si="51"/>
        <v>11</v>
      </c>
      <c r="AC63" s="12">
        <f t="shared" si="52"/>
        <v>11</v>
      </c>
      <c r="AD63" s="82">
        <f t="shared" si="53"/>
        <v>1</v>
      </c>
      <c r="AE63" s="80">
        <f t="shared" si="54"/>
        <v>8.1999999999999993</v>
      </c>
      <c r="AF63" s="81">
        <f t="shared" si="38"/>
        <v>12</v>
      </c>
      <c r="AG63" s="85" t="str">
        <f t="shared" si="39"/>
        <v>مؤجل</v>
      </c>
      <c r="AH63" s="14" t="str">
        <f t="shared" si="55"/>
        <v>مؤجل</v>
      </c>
    </row>
    <row r="64" spans="2:36" s="7" customFormat="1" ht="21.95" customHeight="1" thickBot="1">
      <c r="B64" s="8">
        <v>22</v>
      </c>
      <c r="C64" s="55" t="s">
        <v>156</v>
      </c>
      <c r="D64" s="55" t="s">
        <v>157</v>
      </c>
      <c r="E64" s="10">
        <f>'محاسبة الشركات'!I57</f>
        <v>23</v>
      </c>
      <c r="F64" s="11">
        <f t="shared" si="40"/>
        <v>6</v>
      </c>
      <c r="G64" s="10">
        <f>'محاسبة مالية معمقة'!I57</f>
        <v>18.5</v>
      </c>
      <c r="H64" s="11">
        <f t="shared" si="41"/>
        <v>0</v>
      </c>
      <c r="I64" s="10">
        <f>'معايير المراجعة الدولية'!I57</f>
        <v>21.25</v>
      </c>
      <c r="J64" s="11">
        <f t="shared" si="42"/>
        <v>6</v>
      </c>
      <c r="K64" s="10">
        <f t="shared" si="33"/>
        <v>62.75</v>
      </c>
      <c r="L64" s="10">
        <f t="shared" si="43"/>
        <v>10.458333333333334</v>
      </c>
      <c r="M64" s="79">
        <f t="shared" si="34"/>
        <v>18</v>
      </c>
      <c r="N64" s="10">
        <f>'نطام الرقابة الداخلي'!H57</f>
        <v>9.5</v>
      </c>
      <c r="O64" s="11">
        <f t="shared" si="44"/>
        <v>0</v>
      </c>
      <c r="P64" s="10">
        <f>'معايير المراجعة المحلية'!H57</f>
        <v>12.75</v>
      </c>
      <c r="Q64" s="11">
        <f t="shared" si="35"/>
        <v>5</v>
      </c>
      <c r="R64" s="10">
        <f t="shared" si="45"/>
        <v>22.25</v>
      </c>
      <c r="S64" s="10">
        <f t="shared" si="36"/>
        <v>11.125</v>
      </c>
      <c r="T64" s="79">
        <f t="shared" si="37"/>
        <v>9</v>
      </c>
      <c r="U64" s="10">
        <f>'اللإفلاس والتسوية القضائية'!H58</f>
        <v>4.5</v>
      </c>
      <c r="V64" s="11">
        <f t="shared" si="46"/>
        <v>0</v>
      </c>
      <c r="W64" s="10">
        <f t="shared" si="47"/>
        <v>4.5</v>
      </c>
      <c r="X64" s="10">
        <f t="shared" si="48"/>
        <v>4.5</v>
      </c>
      <c r="Y64" s="11">
        <f t="shared" si="49"/>
        <v>0</v>
      </c>
      <c r="Z64" s="12">
        <f>إنجليزية!H58</f>
        <v>11.5</v>
      </c>
      <c r="AA64" s="11">
        <f t="shared" si="50"/>
        <v>1</v>
      </c>
      <c r="AB64" s="12">
        <f t="shared" si="51"/>
        <v>11.5</v>
      </c>
      <c r="AC64" s="12">
        <f t="shared" si="52"/>
        <v>11.5</v>
      </c>
      <c r="AD64" s="82">
        <f t="shared" si="53"/>
        <v>1</v>
      </c>
      <c r="AE64" s="80">
        <f t="shared" si="54"/>
        <v>10.1</v>
      </c>
      <c r="AF64" s="81">
        <f t="shared" si="38"/>
        <v>30</v>
      </c>
      <c r="AG64" s="85" t="str">
        <f t="shared" si="39"/>
        <v>ناجح</v>
      </c>
      <c r="AH64" s="14" t="str">
        <f t="shared" si="55"/>
        <v>ناجح</v>
      </c>
    </row>
    <row r="65" spans="2:35" s="7" customFormat="1" ht="21.95" customHeight="1" thickBot="1">
      <c r="B65" s="8">
        <v>23</v>
      </c>
      <c r="C65" s="55" t="s">
        <v>158</v>
      </c>
      <c r="D65" s="55" t="s">
        <v>159</v>
      </c>
      <c r="E65" s="10">
        <f>'محاسبة الشركات'!I58</f>
        <v>18</v>
      </c>
      <c r="F65" s="11">
        <f t="shared" si="40"/>
        <v>0</v>
      </c>
      <c r="G65" s="10">
        <f>'محاسبة مالية معمقة'!I58</f>
        <v>16.5</v>
      </c>
      <c r="H65" s="11">
        <f t="shared" si="41"/>
        <v>0</v>
      </c>
      <c r="I65" s="10">
        <f>'معايير المراجعة الدولية'!I58</f>
        <v>26</v>
      </c>
      <c r="J65" s="11">
        <f t="shared" si="42"/>
        <v>6</v>
      </c>
      <c r="K65" s="10">
        <f t="shared" si="33"/>
        <v>60.5</v>
      </c>
      <c r="L65" s="10">
        <f t="shared" si="43"/>
        <v>10.083333333333334</v>
      </c>
      <c r="M65" s="79">
        <f t="shared" si="34"/>
        <v>18</v>
      </c>
      <c r="N65" s="10">
        <f>'نطام الرقابة الداخلي'!H58</f>
        <v>8</v>
      </c>
      <c r="O65" s="11">
        <f t="shared" si="44"/>
        <v>0</v>
      </c>
      <c r="P65" s="10">
        <f>'معايير المراجعة المحلية'!H58</f>
        <v>11.25</v>
      </c>
      <c r="Q65" s="11">
        <f t="shared" si="35"/>
        <v>5</v>
      </c>
      <c r="R65" s="10">
        <f t="shared" si="45"/>
        <v>19.25</v>
      </c>
      <c r="S65" s="10">
        <f t="shared" si="36"/>
        <v>9.625</v>
      </c>
      <c r="T65" s="79">
        <f t="shared" si="37"/>
        <v>5</v>
      </c>
      <c r="U65" s="10">
        <f>'اللإفلاس والتسوية القضائية'!H59</f>
        <v>11.5</v>
      </c>
      <c r="V65" s="11">
        <f t="shared" si="46"/>
        <v>2</v>
      </c>
      <c r="W65" s="10">
        <f t="shared" si="47"/>
        <v>11.5</v>
      </c>
      <c r="X65" s="10">
        <f t="shared" si="48"/>
        <v>11.5</v>
      </c>
      <c r="Y65" s="11">
        <f t="shared" si="49"/>
        <v>2</v>
      </c>
      <c r="Z65" s="12">
        <f>إنجليزية!H59</f>
        <v>11</v>
      </c>
      <c r="AA65" s="11">
        <f t="shared" si="50"/>
        <v>1</v>
      </c>
      <c r="AB65" s="10">
        <f t="shared" si="51"/>
        <v>11</v>
      </c>
      <c r="AC65" s="10">
        <f t="shared" si="52"/>
        <v>11</v>
      </c>
      <c r="AD65" s="79">
        <f t="shared" si="53"/>
        <v>1</v>
      </c>
      <c r="AE65" s="80">
        <f t="shared" si="54"/>
        <v>10.225</v>
      </c>
      <c r="AF65" s="81">
        <f t="shared" si="38"/>
        <v>30</v>
      </c>
      <c r="AG65" s="85" t="str">
        <f t="shared" si="39"/>
        <v>ناجح</v>
      </c>
      <c r="AH65" s="14" t="str">
        <f t="shared" si="55"/>
        <v>ناجح</v>
      </c>
    </row>
    <row r="66" spans="2:35" s="7" customFormat="1" ht="21.95" customHeight="1" thickBot="1">
      <c r="B66" s="8">
        <v>24</v>
      </c>
      <c r="C66" s="55" t="s">
        <v>160</v>
      </c>
      <c r="D66" s="55" t="s">
        <v>161</v>
      </c>
      <c r="E66" s="10">
        <f>'محاسبة الشركات'!I59</f>
        <v>17</v>
      </c>
      <c r="F66" s="11">
        <f t="shared" si="40"/>
        <v>0</v>
      </c>
      <c r="G66" s="10">
        <f>'محاسبة مالية معمقة'!I59</f>
        <v>11</v>
      </c>
      <c r="H66" s="11">
        <f t="shared" si="41"/>
        <v>0</v>
      </c>
      <c r="I66" s="10">
        <f>'معايير المراجعة الدولية'!I59</f>
        <v>20.75</v>
      </c>
      <c r="J66" s="11">
        <f t="shared" si="42"/>
        <v>6</v>
      </c>
      <c r="K66" s="10">
        <f t="shared" si="33"/>
        <v>48.75</v>
      </c>
      <c r="L66" s="10">
        <f t="shared" si="43"/>
        <v>8.125</v>
      </c>
      <c r="M66" s="79">
        <f t="shared" si="34"/>
        <v>6</v>
      </c>
      <c r="N66" s="10">
        <f>'نطام الرقابة الداخلي'!H59</f>
        <v>4</v>
      </c>
      <c r="O66" s="11">
        <f t="shared" si="44"/>
        <v>0</v>
      </c>
      <c r="P66" s="10">
        <f>'معايير المراجعة المحلية'!H59</f>
        <v>7.75</v>
      </c>
      <c r="Q66" s="11">
        <f t="shared" si="35"/>
        <v>0</v>
      </c>
      <c r="R66" s="10">
        <f t="shared" si="45"/>
        <v>11.75</v>
      </c>
      <c r="S66" s="10">
        <f t="shared" si="36"/>
        <v>5.875</v>
      </c>
      <c r="T66" s="79">
        <f t="shared" si="37"/>
        <v>0</v>
      </c>
      <c r="U66" s="10">
        <f>'اللإفلاس والتسوية القضائية'!H60</f>
        <v>5</v>
      </c>
      <c r="V66" s="11">
        <f t="shared" si="46"/>
        <v>0</v>
      </c>
      <c r="W66" s="10">
        <f t="shared" si="47"/>
        <v>5</v>
      </c>
      <c r="X66" s="10">
        <f t="shared" si="48"/>
        <v>5</v>
      </c>
      <c r="Y66" s="11">
        <f t="shared" si="49"/>
        <v>0</v>
      </c>
      <c r="Z66" s="12">
        <f>إنجليزية!H60</f>
        <v>12</v>
      </c>
      <c r="AA66" s="11">
        <f t="shared" si="50"/>
        <v>1</v>
      </c>
      <c r="AB66" s="10">
        <f t="shared" si="51"/>
        <v>12</v>
      </c>
      <c r="AC66" s="10">
        <f t="shared" si="52"/>
        <v>12</v>
      </c>
      <c r="AD66" s="79">
        <f t="shared" si="53"/>
        <v>1</v>
      </c>
      <c r="AE66" s="80">
        <f t="shared" si="54"/>
        <v>7.75</v>
      </c>
      <c r="AF66" s="81">
        <f t="shared" si="38"/>
        <v>7</v>
      </c>
      <c r="AG66" s="85" t="str">
        <f t="shared" si="39"/>
        <v>مؤجل</v>
      </c>
      <c r="AH66" s="14" t="str">
        <f t="shared" si="55"/>
        <v>مؤجل</v>
      </c>
    </row>
    <row r="67" spans="2:35" s="7" customFormat="1" ht="21.95" customHeight="1" thickBot="1">
      <c r="B67" s="8">
        <v>25</v>
      </c>
      <c r="C67" s="55" t="s">
        <v>162</v>
      </c>
      <c r="D67" s="55" t="s">
        <v>163</v>
      </c>
      <c r="E67" s="10">
        <f>'محاسبة الشركات'!I60</f>
        <v>20</v>
      </c>
      <c r="F67" s="11">
        <f t="shared" si="40"/>
        <v>6</v>
      </c>
      <c r="G67" s="10">
        <f>'محاسبة مالية معمقة'!I60</f>
        <v>24</v>
      </c>
      <c r="H67" s="11">
        <f t="shared" si="41"/>
        <v>6</v>
      </c>
      <c r="I67" s="10">
        <f>'معايير المراجعة الدولية'!I60</f>
        <v>16.75</v>
      </c>
      <c r="J67" s="11">
        <f t="shared" si="42"/>
        <v>0</v>
      </c>
      <c r="K67" s="10">
        <f t="shared" si="33"/>
        <v>60.75</v>
      </c>
      <c r="L67" s="10">
        <f t="shared" si="43"/>
        <v>10.125</v>
      </c>
      <c r="M67" s="79">
        <f t="shared" si="34"/>
        <v>18</v>
      </c>
      <c r="N67" s="10">
        <f>'نطام الرقابة الداخلي'!H60</f>
        <v>9</v>
      </c>
      <c r="O67" s="11">
        <f t="shared" si="44"/>
        <v>0</v>
      </c>
      <c r="P67" s="10">
        <f>'معايير المراجعة المحلية'!H60</f>
        <v>12.75</v>
      </c>
      <c r="Q67" s="11">
        <f t="shared" si="35"/>
        <v>5</v>
      </c>
      <c r="R67" s="10">
        <f t="shared" si="45"/>
        <v>21.75</v>
      </c>
      <c r="S67" s="10">
        <f t="shared" si="36"/>
        <v>10.875</v>
      </c>
      <c r="T67" s="79">
        <f t="shared" si="37"/>
        <v>9</v>
      </c>
      <c r="U67" s="10">
        <f>'اللإفلاس والتسوية القضائية'!H61</f>
        <v>7</v>
      </c>
      <c r="V67" s="11">
        <f t="shared" si="46"/>
        <v>0</v>
      </c>
      <c r="W67" s="10">
        <f t="shared" si="47"/>
        <v>7</v>
      </c>
      <c r="X67" s="10">
        <f t="shared" si="48"/>
        <v>7</v>
      </c>
      <c r="Y67" s="11">
        <f t="shared" si="49"/>
        <v>0</v>
      </c>
      <c r="Z67" s="12">
        <f>إنجليزية!H61</f>
        <v>12</v>
      </c>
      <c r="AA67" s="11">
        <f t="shared" si="50"/>
        <v>1</v>
      </c>
      <c r="AB67" s="10">
        <f t="shared" si="51"/>
        <v>12</v>
      </c>
      <c r="AC67" s="10">
        <f t="shared" si="52"/>
        <v>12</v>
      </c>
      <c r="AD67" s="79">
        <f t="shared" si="53"/>
        <v>1</v>
      </c>
      <c r="AE67" s="80">
        <f t="shared" si="54"/>
        <v>10.15</v>
      </c>
      <c r="AF67" s="81">
        <f t="shared" si="38"/>
        <v>30</v>
      </c>
      <c r="AG67" s="85" t="str">
        <f t="shared" si="39"/>
        <v>ناجح</v>
      </c>
      <c r="AH67" s="14" t="str">
        <f t="shared" si="55"/>
        <v>ناجح</v>
      </c>
    </row>
    <row r="68" spans="2:35" s="7" customFormat="1" ht="21.95" customHeight="1" thickBot="1">
      <c r="B68" s="8">
        <v>26</v>
      </c>
      <c r="C68" s="55" t="s">
        <v>164</v>
      </c>
      <c r="D68" s="55" t="s">
        <v>165</v>
      </c>
      <c r="E68" s="10">
        <f>'محاسبة الشركات'!I61</f>
        <v>21</v>
      </c>
      <c r="F68" s="11">
        <f t="shared" si="40"/>
        <v>6</v>
      </c>
      <c r="G68" s="10">
        <f>'محاسبة مالية معمقة'!I61</f>
        <v>19.5</v>
      </c>
      <c r="H68" s="11">
        <f t="shared" si="41"/>
        <v>0</v>
      </c>
      <c r="I68" s="10">
        <f>'معايير المراجعة الدولية'!I61</f>
        <v>21.75</v>
      </c>
      <c r="J68" s="11">
        <f t="shared" si="42"/>
        <v>6</v>
      </c>
      <c r="K68" s="10">
        <f t="shared" si="33"/>
        <v>62.25</v>
      </c>
      <c r="L68" s="10">
        <f t="shared" si="43"/>
        <v>10.375</v>
      </c>
      <c r="M68" s="79">
        <f t="shared" si="34"/>
        <v>18</v>
      </c>
      <c r="N68" s="10">
        <f>'نطام الرقابة الداخلي'!H61</f>
        <v>10.5</v>
      </c>
      <c r="O68" s="11">
        <f t="shared" si="44"/>
        <v>4</v>
      </c>
      <c r="P68" s="10">
        <f>'معايير المراجعة المحلية'!H61</f>
        <v>13.5</v>
      </c>
      <c r="Q68" s="11">
        <f t="shared" si="35"/>
        <v>5</v>
      </c>
      <c r="R68" s="10">
        <f t="shared" si="45"/>
        <v>24</v>
      </c>
      <c r="S68" s="10">
        <f t="shared" si="36"/>
        <v>12</v>
      </c>
      <c r="T68" s="79">
        <f t="shared" si="37"/>
        <v>9</v>
      </c>
      <c r="U68" s="10">
        <f>'اللإفلاس والتسوية القضائية'!H62</f>
        <v>10</v>
      </c>
      <c r="V68" s="11">
        <f t="shared" si="46"/>
        <v>2</v>
      </c>
      <c r="W68" s="10">
        <f t="shared" si="47"/>
        <v>10</v>
      </c>
      <c r="X68" s="10">
        <f t="shared" si="48"/>
        <v>10</v>
      </c>
      <c r="Y68" s="11">
        <f t="shared" si="49"/>
        <v>2</v>
      </c>
      <c r="Z68" s="12">
        <f>إنجليزية!H62</f>
        <v>11</v>
      </c>
      <c r="AA68" s="11">
        <f t="shared" si="50"/>
        <v>1</v>
      </c>
      <c r="AB68" s="10">
        <f t="shared" si="51"/>
        <v>11</v>
      </c>
      <c r="AC68" s="10">
        <f t="shared" si="52"/>
        <v>11</v>
      </c>
      <c r="AD68" s="79">
        <f t="shared" si="53"/>
        <v>1</v>
      </c>
      <c r="AE68" s="80">
        <f t="shared" si="54"/>
        <v>10.725</v>
      </c>
      <c r="AF68" s="81">
        <f t="shared" si="38"/>
        <v>30</v>
      </c>
      <c r="AG68" s="85" t="str">
        <f t="shared" si="39"/>
        <v>ناجح</v>
      </c>
      <c r="AH68" s="14" t="str">
        <f t="shared" si="55"/>
        <v>ناجح</v>
      </c>
    </row>
    <row r="69" spans="2:35" s="7" customFormat="1" ht="21.95" customHeight="1" thickBot="1">
      <c r="B69" s="8">
        <v>27</v>
      </c>
      <c r="C69" s="55" t="s">
        <v>166</v>
      </c>
      <c r="D69" s="55" t="s">
        <v>167</v>
      </c>
      <c r="E69" s="10">
        <f>'محاسبة الشركات'!I62</f>
        <v>22</v>
      </c>
      <c r="F69" s="11">
        <f t="shared" si="40"/>
        <v>6</v>
      </c>
      <c r="G69" s="10">
        <f>'محاسبة مالية معمقة'!I62</f>
        <v>12.5</v>
      </c>
      <c r="H69" s="11">
        <f t="shared" si="41"/>
        <v>0</v>
      </c>
      <c r="I69" s="10">
        <f>'معايير المراجعة الدولية'!I62</f>
        <v>15.75</v>
      </c>
      <c r="J69" s="11">
        <f t="shared" si="42"/>
        <v>0</v>
      </c>
      <c r="K69" s="10">
        <f t="shared" si="33"/>
        <v>50.25</v>
      </c>
      <c r="L69" s="10">
        <f t="shared" si="43"/>
        <v>8.375</v>
      </c>
      <c r="M69" s="79">
        <f t="shared" si="34"/>
        <v>6</v>
      </c>
      <c r="N69" s="10">
        <f>'نطام الرقابة الداخلي'!H62</f>
        <v>1.5</v>
      </c>
      <c r="O69" s="11">
        <f t="shared" si="44"/>
        <v>0</v>
      </c>
      <c r="P69" s="10">
        <f>'معايير المراجعة المحلية'!H62</f>
        <v>9.25</v>
      </c>
      <c r="Q69" s="11">
        <f t="shared" si="35"/>
        <v>0</v>
      </c>
      <c r="R69" s="10">
        <f t="shared" si="45"/>
        <v>10.75</v>
      </c>
      <c r="S69" s="10">
        <f t="shared" si="36"/>
        <v>5.375</v>
      </c>
      <c r="T69" s="79">
        <f t="shared" si="37"/>
        <v>0</v>
      </c>
      <c r="U69" s="10">
        <f>'اللإفلاس والتسوية القضائية'!H63</f>
        <v>1</v>
      </c>
      <c r="V69" s="11">
        <f t="shared" si="46"/>
        <v>0</v>
      </c>
      <c r="W69" s="10">
        <f t="shared" si="47"/>
        <v>1</v>
      </c>
      <c r="X69" s="10">
        <f t="shared" si="48"/>
        <v>1</v>
      </c>
      <c r="Y69" s="11">
        <f t="shared" si="49"/>
        <v>0</v>
      </c>
      <c r="Z69" s="12">
        <f>إنجليزية!H63</f>
        <v>12</v>
      </c>
      <c r="AA69" s="11">
        <f t="shared" si="50"/>
        <v>1</v>
      </c>
      <c r="AB69" s="10">
        <f t="shared" si="51"/>
        <v>12</v>
      </c>
      <c r="AC69" s="10">
        <f t="shared" si="52"/>
        <v>12</v>
      </c>
      <c r="AD69" s="79">
        <f t="shared" si="53"/>
        <v>1</v>
      </c>
      <c r="AE69" s="80">
        <f t="shared" si="54"/>
        <v>7.4</v>
      </c>
      <c r="AF69" s="81">
        <f t="shared" si="38"/>
        <v>7</v>
      </c>
      <c r="AG69" s="85" t="str">
        <f t="shared" si="39"/>
        <v>مؤجل</v>
      </c>
      <c r="AH69" s="14" t="str">
        <f t="shared" si="55"/>
        <v>مؤجل</v>
      </c>
    </row>
    <row r="70" spans="2:35" s="7" customFormat="1" ht="21.95" customHeight="1" thickBot="1">
      <c r="B70" s="8">
        <v>28</v>
      </c>
      <c r="C70" s="56" t="s">
        <v>168</v>
      </c>
      <c r="D70" s="56" t="s">
        <v>169</v>
      </c>
      <c r="E70" s="12">
        <f>'محاسبة الشركات'!I63</f>
        <v>7</v>
      </c>
      <c r="F70" s="15">
        <f t="shared" si="40"/>
        <v>0</v>
      </c>
      <c r="G70" s="12">
        <f>'محاسبة مالية معمقة'!I63</f>
        <v>11.5</v>
      </c>
      <c r="H70" s="15">
        <f t="shared" si="41"/>
        <v>0</v>
      </c>
      <c r="I70" s="12">
        <f>'معايير المراجعة الدولية'!I63</f>
        <v>16.75</v>
      </c>
      <c r="J70" s="15">
        <f t="shared" si="42"/>
        <v>0</v>
      </c>
      <c r="K70" s="12">
        <f t="shared" si="33"/>
        <v>35.25</v>
      </c>
      <c r="L70" s="12">
        <f t="shared" si="43"/>
        <v>5.875</v>
      </c>
      <c r="M70" s="82">
        <f t="shared" si="34"/>
        <v>0</v>
      </c>
      <c r="N70" s="12">
        <f>'نطام الرقابة الداخلي'!H63</f>
        <v>5</v>
      </c>
      <c r="O70" s="15">
        <f t="shared" si="44"/>
        <v>0</v>
      </c>
      <c r="P70" s="12">
        <f>'معايير المراجعة المحلية'!H63</f>
        <v>10.25</v>
      </c>
      <c r="Q70" s="15">
        <f t="shared" ref="Q70" si="79">IF(P70&gt;=20,5,0)</f>
        <v>0</v>
      </c>
      <c r="R70" s="12">
        <f t="shared" si="45"/>
        <v>15.25</v>
      </c>
      <c r="S70" s="12">
        <f t="shared" si="36"/>
        <v>7.625</v>
      </c>
      <c r="T70" s="82">
        <f t="shared" si="37"/>
        <v>0</v>
      </c>
      <c r="U70" s="12">
        <f>'اللإفلاس والتسوية القضائية'!H64</f>
        <v>3.5</v>
      </c>
      <c r="V70" s="15">
        <f t="shared" si="46"/>
        <v>0</v>
      </c>
      <c r="W70" s="12">
        <f t="shared" si="47"/>
        <v>3.5</v>
      </c>
      <c r="X70" s="12">
        <f t="shared" si="48"/>
        <v>3.5</v>
      </c>
      <c r="Y70" s="15">
        <f t="shared" si="49"/>
        <v>0</v>
      </c>
      <c r="Z70" s="12">
        <f>إنجليزية!H64</f>
        <v>13.5</v>
      </c>
      <c r="AA70" s="15">
        <f t="shared" si="50"/>
        <v>1</v>
      </c>
      <c r="AB70" s="12">
        <f t="shared" si="51"/>
        <v>13.5</v>
      </c>
      <c r="AC70" s="12">
        <f t="shared" si="52"/>
        <v>13.5</v>
      </c>
      <c r="AD70" s="82">
        <f t="shared" si="53"/>
        <v>1</v>
      </c>
      <c r="AE70" s="83">
        <f t="shared" si="54"/>
        <v>6.75</v>
      </c>
      <c r="AF70" s="84">
        <f t="shared" si="38"/>
        <v>1</v>
      </c>
      <c r="AG70" s="91" t="str">
        <f t="shared" si="39"/>
        <v>مؤجل</v>
      </c>
      <c r="AH70" s="14" t="str">
        <f t="shared" si="55"/>
        <v>مؤجل</v>
      </c>
    </row>
    <row r="71" spans="2:35" s="7" customFormat="1" ht="21.95" customHeight="1" thickBot="1">
      <c r="B71" s="8">
        <v>29</v>
      </c>
      <c r="C71" s="56" t="s">
        <v>170</v>
      </c>
      <c r="D71" s="56" t="s">
        <v>171</v>
      </c>
      <c r="E71" s="10">
        <f>'محاسبة الشركات'!I64</f>
        <v>25</v>
      </c>
      <c r="F71" s="11">
        <f t="shared" si="40"/>
        <v>6</v>
      </c>
      <c r="G71" s="10">
        <f>'محاسبة مالية معمقة'!I64</f>
        <v>27</v>
      </c>
      <c r="H71" s="11">
        <f t="shared" si="41"/>
        <v>6</v>
      </c>
      <c r="I71" s="10">
        <f>'معايير المراجعة الدولية'!I64</f>
        <v>34.75</v>
      </c>
      <c r="J71" s="11">
        <f t="shared" si="42"/>
        <v>6</v>
      </c>
      <c r="K71" s="10">
        <f t="shared" si="33"/>
        <v>86.75</v>
      </c>
      <c r="L71" s="10">
        <f t="shared" si="43"/>
        <v>14.458333333333334</v>
      </c>
      <c r="M71" s="79">
        <f t="shared" si="34"/>
        <v>18</v>
      </c>
      <c r="N71" s="10">
        <f>'نطام الرقابة الداخلي'!H64</f>
        <v>14</v>
      </c>
      <c r="O71" s="11">
        <f t="shared" si="44"/>
        <v>4</v>
      </c>
      <c r="P71" s="10">
        <f>'معايير المراجعة المحلية'!H64</f>
        <v>14.25</v>
      </c>
      <c r="Q71" s="11">
        <f t="shared" si="35"/>
        <v>5</v>
      </c>
      <c r="R71" s="10">
        <f t="shared" si="45"/>
        <v>28.25</v>
      </c>
      <c r="S71" s="10">
        <f t="shared" si="36"/>
        <v>14.125</v>
      </c>
      <c r="T71" s="79">
        <f t="shared" si="37"/>
        <v>9</v>
      </c>
      <c r="U71" s="10">
        <f>'اللإفلاس والتسوية القضائية'!H65</f>
        <v>12</v>
      </c>
      <c r="V71" s="11">
        <f t="shared" si="46"/>
        <v>2</v>
      </c>
      <c r="W71" s="10">
        <f t="shared" si="47"/>
        <v>12</v>
      </c>
      <c r="X71" s="10">
        <f t="shared" si="48"/>
        <v>12</v>
      </c>
      <c r="Y71" s="11">
        <f t="shared" si="49"/>
        <v>2</v>
      </c>
      <c r="Z71" s="12">
        <f>إنجليزية!H65</f>
        <v>15</v>
      </c>
      <c r="AA71" s="11">
        <f t="shared" si="50"/>
        <v>1</v>
      </c>
      <c r="AB71" s="10">
        <f t="shared" si="51"/>
        <v>15</v>
      </c>
      <c r="AC71" s="10">
        <f t="shared" si="52"/>
        <v>15</v>
      </c>
      <c r="AD71" s="79">
        <f t="shared" si="53"/>
        <v>1</v>
      </c>
      <c r="AE71" s="80">
        <f t="shared" si="54"/>
        <v>14.2</v>
      </c>
      <c r="AF71" s="81">
        <f t="shared" si="38"/>
        <v>30</v>
      </c>
      <c r="AG71" s="85" t="str">
        <f t="shared" si="39"/>
        <v>ناجح</v>
      </c>
      <c r="AH71" s="14" t="str">
        <f t="shared" si="55"/>
        <v>ناجح</v>
      </c>
    </row>
    <row r="72" spans="2:35" s="7" customFormat="1" ht="21.95" customHeight="1" thickBot="1">
      <c r="B72" s="8">
        <v>30</v>
      </c>
      <c r="C72" s="55" t="s">
        <v>172</v>
      </c>
      <c r="D72" s="55" t="s">
        <v>173</v>
      </c>
      <c r="E72" s="10">
        <f>'محاسبة الشركات'!I65</f>
        <v>24</v>
      </c>
      <c r="F72" s="11">
        <f>IF(E72&gt;=20,6,0)</f>
        <v>6</v>
      </c>
      <c r="G72" s="10">
        <f>'محاسبة مالية معمقة'!I65</f>
        <v>24.5</v>
      </c>
      <c r="H72" s="11">
        <f>IF(G72&gt;=20,6,0)</f>
        <v>6</v>
      </c>
      <c r="I72" s="10">
        <f>'معايير المراجعة الدولية'!I65</f>
        <v>21.5</v>
      </c>
      <c r="J72" s="11">
        <f>IF(I72&gt;=20,6,0)</f>
        <v>6</v>
      </c>
      <c r="K72" s="10">
        <f t="shared" si="33"/>
        <v>70</v>
      </c>
      <c r="L72" s="10">
        <f>K72/6</f>
        <v>11.666666666666666</v>
      </c>
      <c r="M72" s="79">
        <f t="shared" si="34"/>
        <v>18</v>
      </c>
      <c r="N72" s="10">
        <f>'نطام الرقابة الداخلي'!H65</f>
        <v>11</v>
      </c>
      <c r="O72" s="11">
        <f t="shared" si="44"/>
        <v>4</v>
      </c>
      <c r="P72" s="10">
        <f>'معايير المراجعة المحلية'!H65</f>
        <v>14</v>
      </c>
      <c r="Q72" s="11">
        <f t="shared" si="35"/>
        <v>5</v>
      </c>
      <c r="R72" s="10">
        <f>N72+P72</f>
        <v>25</v>
      </c>
      <c r="S72" s="10">
        <f t="shared" si="36"/>
        <v>12.5</v>
      </c>
      <c r="T72" s="79">
        <f t="shared" si="37"/>
        <v>9</v>
      </c>
      <c r="U72" s="10">
        <f>'اللإفلاس والتسوية القضائية'!H66</f>
        <v>15</v>
      </c>
      <c r="V72" s="11">
        <f t="shared" si="46"/>
        <v>2</v>
      </c>
      <c r="W72" s="10">
        <f>U72</f>
        <v>15</v>
      </c>
      <c r="X72" s="10">
        <f>W72/1</f>
        <v>15</v>
      </c>
      <c r="Y72" s="11">
        <f t="shared" si="49"/>
        <v>2</v>
      </c>
      <c r="Z72" s="12">
        <f>إنجليزية!H66</f>
        <v>10.5</v>
      </c>
      <c r="AA72" s="11">
        <f>IF(Z72&gt;=10,1,0)</f>
        <v>1</v>
      </c>
      <c r="AB72" s="10">
        <f t="shared" si="51"/>
        <v>10.5</v>
      </c>
      <c r="AC72" s="10">
        <f>AB72/1</f>
        <v>10.5</v>
      </c>
      <c r="AD72" s="79">
        <f t="shared" si="53"/>
        <v>1</v>
      </c>
      <c r="AE72" s="80">
        <f t="shared" si="54"/>
        <v>12.05</v>
      </c>
      <c r="AF72" s="81">
        <f t="shared" si="38"/>
        <v>30</v>
      </c>
      <c r="AG72" s="85"/>
      <c r="AH72" s="14" t="str">
        <f t="shared" si="55"/>
        <v>ناجح</v>
      </c>
    </row>
    <row r="73" spans="2:35" s="7" customFormat="1" ht="21.95" customHeight="1">
      <c r="B73" s="8">
        <v>31</v>
      </c>
      <c r="C73" s="55" t="s">
        <v>174</v>
      </c>
      <c r="D73" s="55" t="s">
        <v>175</v>
      </c>
      <c r="E73" s="10">
        <f>'محاسبة الشركات'!I66</f>
        <v>21</v>
      </c>
      <c r="F73" s="11">
        <f t="shared" ref="F73" si="80">IF(E73&gt;=20,6,0)</f>
        <v>6</v>
      </c>
      <c r="G73" s="10">
        <f>'محاسبة مالية معمقة'!I66</f>
        <v>31</v>
      </c>
      <c r="H73" s="11">
        <f t="shared" ref="H73" si="81">IF(G73&gt;=20,6,0)</f>
        <v>6</v>
      </c>
      <c r="I73" s="10">
        <f>'معايير المراجعة الدولية'!I66</f>
        <v>24.25</v>
      </c>
      <c r="J73" s="11">
        <f t="shared" ref="J73" si="82">IF(I73&gt;=20,6,0)</f>
        <v>6</v>
      </c>
      <c r="K73" s="10">
        <f t="shared" si="33"/>
        <v>76.25</v>
      </c>
      <c r="L73" s="10">
        <f t="shared" ref="L73" si="83">K73/6</f>
        <v>12.708333333333334</v>
      </c>
      <c r="M73" s="79">
        <f t="shared" si="34"/>
        <v>18</v>
      </c>
      <c r="N73" s="10">
        <f>'نطام الرقابة الداخلي'!H66</f>
        <v>5.5</v>
      </c>
      <c r="O73" s="11">
        <f t="shared" si="44"/>
        <v>0</v>
      </c>
      <c r="P73" s="10">
        <f>'معايير المراجعة المحلية'!H66</f>
        <v>13.25</v>
      </c>
      <c r="Q73" s="11">
        <f t="shared" si="35"/>
        <v>5</v>
      </c>
      <c r="R73" s="10">
        <f t="shared" ref="R73" si="84">N73+P73</f>
        <v>18.75</v>
      </c>
      <c r="S73" s="10">
        <f t="shared" si="36"/>
        <v>9.375</v>
      </c>
      <c r="T73" s="79">
        <f t="shared" si="37"/>
        <v>5</v>
      </c>
      <c r="U73" s="10">
        <f>'اللإفلاس والتسوية القضائية'!H67</f>
        <v>3.5</v>
      </c>
      <c r="V73" s="11">
        <f t="shared" si="46"/>
        <v>0</v>
      </c>
      <c r="W73" s="10">
        <f t="shared" ref="W73" si="85">U73</f>
        <v>3.5</v>
      </c>
      <c r="X73" s="10">
        <f t="shared" ref="X73" si="86">W73/1</f>
        <v>3.5</v>
      </c>
      <c r="Y73" s="11">
        <f t="shared" si="49"/>
        <v>0</v>
      </c>
      <c r="Z73" s="12">
        <f>إنجليزية!H67</f>
        <v>14</v>
      </c>
      <c r="AA73" s="11">
        <f t="shared" ref="AA73" si="87">IF(Z73&gt;=10,1,0)</f>
        <v>1</v>
      </c>
      <c r="AB73" s="10">
        <f t="shared" si="51"/>
        <v>14</v>
      </c>
      <c r="AC73" s="10">
        <f t="shared" ref="AC73" si="88">AB73/1</f>
        <v>14</v>
      </c>
      <c r="AD73" s="79">
        <f t="shared" si="53"/>
        <v>1</v>
      </c>
      <c r="AE73" s="80">
        <f t="shared" si="54"/>
        <v>11.25</v>
      </c>
      <c r="AF73" s="81">
        <f t="shared" si="38"/>
        <v>30</v>
      </c>
      <c r="AG73" s="85" t="str">
        <f t="shared" ref="AG73" si="89">IF(AF73=30,"ناجح","مؤجل")</f>
        <v>ناجح</v>
      </c>
      <c r="AH73" s="14" t="str">
        <f t="shared" si="55"/>
        <v>ناجح</v>
      </c>
    </row>
    <row r="74" spans="2:35" s="7" customFormat="1" ht="26.1" customHeight="1">
      <c r="B74" s="113" t="s">
        <v>42</v>
      </c>
      <c r="C74" s="114"/>
      <c r="D74" s="115"/>
      <c r="E74" s="95" t="s">
        <v>228</v>
      </c>
      <c r="F74" s="97"/>
      <c r="G74" s="95" t="s">
        <v>43</v>
      </c>
      <c r="H74" s="97"/>
      <c r="I74" s="95" t="s">
        <v>52</v>
      </c>
      <c r="J74" s="97"/>
      <c r="K74" s="121"/>
      <c r="L74" s="122"/>
      <c r="M74" s="123"/>
      <c r="N74" s="95" t="s">
        <v>53</v>
      </c>
      <c r="O74" s="127"/>
      <c r="P74" s="95" t="s">
        <v>52</v>
      </c>
      <c r="Q74" s="97"/>
      <c r="R74" s="121"/>
      <c r="S74" s="96"/>
      <c r="T74" s="97"/>
      <c r="U74" s="95" t="s">
        <v>227</v>
      </c>
      <c r="V74" s="127"/>
      <c r="W74" s="95"/>
      <c r="X74" s="96"/>
      <c r="Y74" s="97"/>
      <c r="Z74" s="95" t="s">
        <v>217</v>
      </c>
      <c r="AA74" s="127"/>
      <c r="AB74" s="95"/>
      <c r="AC74" s="96"/>
      <c r="AD74" s="96"/>
      <c r="AE74" s="96"/>
      <c r="AF74" s="96"/>
      <c r="AG74" s="13"/>
      <c r="AH74" s="16"/>
      <c r="AI74" s="18"/>
    </row>
    <row r="75" spans="2:35" s="7" customFormat="1" ht="26.1" customHeight="1">
      <c r="B75" s="116"/>
      <c r="C75" s="117"/>
      <c r="D75" s="118"/>
      <c r="E75" s="119"/>
      <c r="F75" s="120"/>
      <c r="G75" s="119"/>
      <c r="H75" s="120"/>
      <c r="I75" s="119"/>
      <c r="J75" s="120"/>
      <c r="K75" s="124"/>
      <c r="L75" s="125"/>
      <c r="M75" s="126"/>
      <c r="N75" s="128"/>
      <c r="O75" s="129"/>
      <c r="P75" s="119"/>
      <c r="Q75" s="120"/>
      <c r="R75" s="124"/>
      <c r="S75" s="99"/>
      <c r="T75" s="100"/>
      <c r="U75" s="128"/>
      <c r="V75" s="129"/>
      <c r="W75" s="98"/>
      <c r="X75" s="99"/>
      <c r="Y75" s="100"/>
      <c r="Z75" s="128"/>
      <c r="AA75" s="129"/>
      <c r="AB75" s="98"/>
      <c r="AC75" s="99"/>
      <c r="AD75" s="99"/>
      <c r="AE75" s="99"/>
      <c r="AF75" s="99"/>
      <c r="AG75" s="13"/>
      <c r="AH75" s="17"/>
    </row>
    <row r="77" spans="2:35" s="4" customFormat="1" ht="28.5" customHeight="1">
      <c r="B77" s="101" t="s">
        <v>0</v>
      </c>
      <c r="C77" s="104" t="s">
        <v>1</v>
      </c>
      <c r="D77" s="101" t="s">
        <v>26</v>
      </c>
      <c r="E77" s="107" t="s">
        <v>44</v>
      </c>
      <c r="F77" s="108"/>
      <c r="G77" s="108"/>
      <c r="H77" s="108"/>
      <c r="I77" s="108"/>
      <c r="J77" s="108"/>
      <c r="K77" s="108"/>
      <c r="L77" s="108"/>
      <c r="M77" s="109"/>
      <c r="N77" s="107" t="s">
        <v>45</v>
      </c>
      <c r="O77" s="108"/>
      <c r="P77" s="108"/>
      <c r="Q77" s="108"/>
      <c r="R77" s="109"/>
      <c r="S77" s="107"/>
      <c r="T77" s="110"/>
      <c r="U77" s="107" t="s">
        <v>46</v>
      </c>
      <c r="V77" s="111"/>
      <c r="W77" s="111"/>
      <c r="X77" s="111"/>
      <c r="Y77" s="110"/>
      <c r="Z77" s="112" t="s">
        <v>47</v>
      </c>
      <c r="AA77" s="112"/>
      <c r="AB77" s="112"/>
      <c r="AC77" s="112"/>
      <c r="AD77" s="112"/>
      <c r="AE77" s="92" t="s">
        <v>31</v>
      </c>
      <c r="AF77" s="92" t="s">
        <v>32</v>
      </c>
      <c r="AH77" s="133" t="s">
        <v>33</v>
      </c>
    </row>
    <row r="78" spans="2:35" s="7" customFormat="1" ht="24.75" customHeight="1">
      <c r="B78" s="102"/>
      <c r="C78" s="105"/>
      <c r="D78" s="102"/>
      <c r="E78" s="107" t="s">
        <v>48</v>
      </c>
      <c r="F78" s="136"/>
      <c r="G78" s="107" t="s">
        <v>34</v>
      </c>
      <c r="H78" s="136"/>
      <c r="I78" s="137" t="s">
        <v>49</v>
      </c>
      <c r="J78" s="138"/>
      <c r="K78" s="5" t="s">
        <v>35</v>
      </c>
      <c r="L78" s="92" t="s">
        <v>36</v>
      </c>
      <c r="M78" s="92" t="s">
        <v>37</v>
      </c>
      <c r="N78" s="107" t="s">
        <v>51</v>
      </c>
      <c r="O78" s="109"/>
      <c r="P78" s="137" t="s">
        <v>50</v>
      </c>
      <c r="Q78" s="138"/>
      <c r="R78" s="5" t="s">
        <v>35</v>
      </c>
      <c r="S78" s="92" t="s">
        <v>36</v>
      </c>
      <c r="T78" s="92" t="s">
        <v>37</v>
      </c>
      <c r="U78" s="107" t="s">
        <v>38</v>
      </c>
      <c r="V78" s="109"/>
      <c r="W78" s="6" t="s">
        <v>39</v>
      </c>
      <c r="X78" s="92" t="s">
        <v>36</v>
      </c>
      <c r="Y78" s="92" t="s">
        <v>37</v>
      </c>
      <c r="Z78" s="107" t="s">
        <v>40</v>
      </c>
      <c r="AA78" s="109"/>
      <c r="AB78" s="5" t="s">
        <v>35</v>
      </c>
      <c r="AC78" s="92" t="s">
        <v>36</v>
      </c>
      <c r="AD78" s="92" t="s">
        <v>37</v>
      </c>
      <c r="AE78" s="93"/>
      <c r="AF78" s="93"/>
      <c r="AH78" s="134"/>
    </row>
    <row r="79" spans="2:35" s="7" customFormat="1" ht="20.100000000000001" customHeight="1" thickBot="1">
      <c r="B79" s="103"/>
      <c r="C79" s="106"/>
      <c r="D79" s="103"/>
      <c r="E79" s="5">
        <v>6</v>
      </c>
      <c r="F79" s="5" t="s">
        <v>41</v>
      </c>
      <c r="G79" s="5">
        <v>6</v>
      </c>
      <c r="H79" s="5" t="s">
        <v>41</v>
      </c>
      <c r="I79" s="5">
        <v>6</v>
      </c>
      <c r="J79" s="5" t="s">
        <v>41</v>
      </c>
      <c r="K79" s="5">
        <v>18</v>
      </c>
      <c r="L79" s="94"/>
      <c r="M79" s="94"/>
      <c r="N79" s="5">
        <v>4</v>
      </c>
      <c r="O79" s="5" t="s">
        <v>41</v>
      </c>
      <c r="P79" s="5">
        <v>5</v>
      </c>
      <c r="Q79" s="5" t="s">
        <v>41</v>
      </c>
      <c r="R79" s="5">
        <v>9</v>
      </c>
      <c r="S79" s="94"/>
      <c r="T79" s="94"/>
      <c r="U79" s="5">
        <v>2</v>
      </c>
      <c r="V79" s="5" t="s">
        <v>41</v>
      </c>
      <c r="W79" s="5">
        <v>2</v>
      </c>
      <c r="X79" s="94"/>
      <c r="Y79" s="94"/>
      <c r="Z79" s="5">
        <v>1</v>
      </c>
      <c r="AA79" s="5" t="s">
        <v>41</v>
      </c>
      <c r="AB79" s="5">
        <v>1</v>
      </c>
      <c r="AC79" s="94"/>
      <c r="AD79" s="94"/>
      <c r="AE79" s="94"/>
      <c r="AF79" s="94"/>
      <c r="AH79" s="135"/>
    </row>
    <row r="80" spans="2:35" s="7" customFormat="1" ht="21.95" customHeight="1" thickBot="1">
      <c r="B80" s="8">
        <v>1</v>
      </c>
      <c r="C80" s="55" t="s">
        <v>176</v>
      </c>
      <c r="D80" s="55" t="s">
        <v>177</v>
      </c>
      <c r="E80" s="10">
        <f>'محاسبة الشركات'!I68</f>
        <v>24</v>
      </c>
      <c r="F80" s="11">
        <f>IF(E80&gt;=20,6,0)</f>
        <v>6</v>
      </c>
      <c r="G80" s="10">
        <f>'محاسبة مالية معمقة'!I68</f>
        <v>24.5</v>
      </c>
      <c r="H80" s="11">
        <f>IF(G80&gt;=20,6,0)</f>
        <v>6</v>
      </c>
      <c r="I80" s="10">
        <f>'معايير المراجعة الدولية'!I68</f>
        <v>30.25</v>
      </c>
      <c r="J80" s="11">
        <f>IF(I80&gt;=20,6,0)</f>
        <v>6</v>
      </c>
      <c r="K80" s="10">
        <f t="shared" ref="K80:K110" si="90">E80+G80+I80</f>
        <v>78.75</v>
      </c>
      <c r="L80" s="10">
        <f>K80/6</f>
        <v>13.125</v>
      </c>
      <c r="M80" s="79">
        <f t="shared" ref="M80:M110" si="91">IF(L80&gt;=10,18,F80+H80+J80)</f>
        <v>18</v>
      </c>
      <c r="N80" s="10">
        <f>'نطام الرقابة الداخلي'!H68</f>
        <v>11.5</v>
      </c>
      <c r="O80" s="11">
        <f>IF(N80&gt;=10,4,0)</f>
        <v>4</v>
      </c>
      <c r="P80" s="10">
        <f>'معايير المراجعة المحلية'!H68</f>
        <v>16.25</v>
      </c>
      <c r="Q80" s="11">
        <f t="shared" ref="Q80:Q89" si="92">IF(P80&gt;=10,5,0)</f>
        <v>5</v>
      </c>
      <c r="R80" s="10">
        <f>N80+P80</f>
        <v>27.75</v>
      </c>
      <c r="S80" s="10">
        <f t="shared" ref="S80:S110" si="93">R80/2</f>
        <v>13.875</v>
      </c>
      <c r="T80" s="79">
        <f>IF(S80&gt;=10,9,O80+Q80)</f>
        <v>9</v>
      </c>
      <c r="U80" s="10">
        <f>'اللإفلاس والتسوية القضائية'!H69</f>
        <v>14</v>
      </c>
      <c r="V80" s="11">
        <f>IF(U80&gt;=10,2,0)</f>
        <v>2</v>
      </c>
      <c r="W80" s="10">
        <f>U80</f>
        <v>14</v>
      </c>
      <c r="X80" s="10">
        <f>W80/1</f>
        <v>14</v>
      </c>
      <c r="Y80" s="11">
        <f>IF(X80&gt;=10,2,V80)</f>
        <v>2</v>
      </c>
      <c r="Z80" s="12">
        <f>إنجليزية!H69</f>
        <v>13</v>
      </c>
      <c r="AA80" s="11">
        <f>IF(Z80&gt;=10,1,0)</f>
        <v>1</v>
      </c>
      <c r="AB80" s="10">
        <f>Z80</f>
        <v>13</v>
      </c>
      <c r="AC80" s="10">
        <f>AB80/1</f>
        <v>13</v>
      </c>
      <c r="AD80" s="79">
        <f>IF(AC80&gt;=10,1,AA80)</f>
        <v>1</v>
      </c>
      <c r="AE80" s="80">
        <f t="shared" ref="AE80:AE110" si="94">(AB80+W80+R80+K80)/10</f>
        <v>13.35</v>
      </c>
      <c r="AF80" s="81">
        <f t="shared" ref="AF80:AF110" si="95">IF(AE80&gt;=10,30,M80+T80+Y80+AD80)</f>
        <v>30</v>
      </c>
      <c r="AG80" s="85" t="str">
        <f t="shared" ref="AG80:AG108" si="96">IF(AF80=30,"ناجح","مؤجل")</f>
        <v>ناجح</v>
      </c>
      <c r="AH80" s="14" t="str">
        <f>IF(AND(AF80&gt;=30),"ناجح","مؤجل")</f>
        <v>ناجح</v>
      </c>
    </row>
    <row r="81" spans="2:34" s="7" customFormat="1" ht="21.95" customHeight="1" thickBot="1">
      <c r="B81" s="8">
        <v>2</v>
      </c>
      <c r="C81" s="55" t="s">
        <v>178</v>
      </c>
      <c r="D81" s="55" t="s">
        <v>179</v>
      </c>
      <c r="E81" s="10">
        <f>'محاسبة الشركات'!I69</f>
        <v>17</v>
      </c>
      <c r="F81" s="11">
        <f t="shared" ref="F81:F108" si="97">IF(E81&gt;=20,6,0)</f>
        <v>0</v>
      </c>
      <c r="G81" s="10">
        <f>'محاسبة مالية معمقة'!I69</f>
        <v>36</v>
      </c>
      <c r="H81" s="11">
        <f t="shared" ref="H81:H108" si="98">IF(G81&gt;=20,6,0)</f>
        <v>6</v>
      </c>
      <c r="I81" s="10">
        <f>'معايير المراجعة الدولية'!I69</f>
        <v>32.5</v>
      </c>
      <c r="J81" s="11">
        <f t="shared" ref="J81:J108" si="99">IF(I81&gt;=20,6,0)</f>
        <v>6</v>
      </c>
      <c r="K81" s="10">
        <f t="shared" si="90"/>
        <v>85.5</v>
      </c>
      <c r="L81" s="10">
        <f t="shared" ref="L81:L108" si="100">K81/6</f>
        <v>14.25</v>
      </c>
      <c r="M81" s="79">
        <f t="shared" si="91"/>
        <v>18</v>
      </c>
      <c r="N81" s="10">
        <f>'نطام الرقابة الداخلي'!H69</f>
        <v>11.5</v>
      </c>
      <c r="O81" s="11">
        <f t="shared" ref="O81:O110" si="101">IF(N81&gt;=10,4,0)</f>
        <v>4</v>
      </c>
      <c r="P81" s="10">
        <f>'معايير المراجعة المحلية'!H69</f>
        <v>13.75</v>
      </c>
      <c r="Q81" s="11">
        <f t="shared" si="92"/>
        <v>5</v>
      </c>
      <c r="R81" s="10">
        <f t="shared" ref="R81:R108" si="102">N81+P81</f>
        <v>25.25</v>
      </c>
      <c r="S81" s="10">
        <f t="shared" si="93"/>
        <v>12.625</v>
      </c>
      <c r="T81" s="79">
        <f t="shared" ref="T81:T110" si="103">IF(S81&gt;=9,9,O81+Q81)</f>
        <v>9</v>
      </c>
      <c r="U81" s="10">
        <f>'اللإفلاس والتسوية القضائية'!H70</f>
        <v>15</v>
      </c>
      <c r="V81" s="11">
        <f t="shared" ref="V81:V110" si="104">IF(U81&gt;=10,2,0)</f>
        <v>2</v>
      </c>
      <c r="W81" s="10">
        <f t="shared" ref="W81:W108" si="105">U81</f>
        <v>15</v>
      </c>
      <c r="X81" s="10">
        <f t="shared" ref="X81:X108" si="106">W81/1</f>
        <v>15</v>
      </c>
      <c r="Y81" s="11">
        <f t="shared" ref="Y81:Y110" si="107">IF(X81&gt;=10,2,V81)</f>
        <v>2</v>
      </c>
      <c r="Z81" s="12">
        <f>إنجليزية!H70</f>
        <v>11.5</v>
      </c>
      <c r="AA81" s="11">
        <f t="shared" ref="AA81:AA108" si="108">IF(Z81&gt;=10,1,0)</f>
        <v>1</v>
      </c>
      <c r="AB81" s="10">
        <f t="shared" ref="AB81:AB110" si="109">Z81</f>
        <v>11.5</v>
      </c>
      <c r="AC81" s="10">
        <f t="shared" ref="AC81:AC108" si="110">AB81/1</f>
        <v>11.5</v>
      </c>
      <c r="AD81" s="79">
        <f t="shared" ref="AD81:AD110" si="111">IF(AC81&gt;=10,1,AA81)</f>
        <v>1</v>
      </c>
      <c r="AE81" s="80">
        <f t="shared" si="94"/>
        <v>13.725</v>
      </c>
      <c r="AF81" s="81">
        <f t="shared" si="95"/>
        <v>30</v>
      </c>
      <c r="AG81" s="85" t="str">
        <f t="shared" si="96"/>
        <v>ناجح</v>
      </c>
      <c r="AH81" s="14" t="str">
        <f t="shared" ref="AH81:AH110" si="112">IF(AND(AF81&gt;=30),"ناجح","مؤجل")</f>
        <v>ناجح</v>
      </c>
    </row>
    <row r="82" spans="2:34" s="7" customFormat="1" ht="21.95" customHeight="1" thickBot="1">
      <c r="B82" s="8">
        <v>3</v>
      </c>
      <c r="C82" s="55" t="s">
        <v>180</v>
      </c>
      <c r="D82" s="55" t="s">
        <v>181</v>
      </c>
      <c r="E82" s="10">
        <f>'محاسبة الشركات'!I70</f>
        <v>17</v>
      </c>
      <c r="F82" s="11">
        <f t="shared" si="97"/>
        <v>0</v>
      </c>
      <c r="G82" s="10">
        <f>'محاسبة مالية معمقة'!I70</f>
        <v>23</v>
      </c>
      <c r="H82" s="11">
        <f t="shared" si="98"/>
        <v>6</v>
      </c>
      <c r="I82" s="10">
        <f>'معايير المراجعة الدولية'!I70</f>
        <v>21.5</v>
      </c>
      <c r="J82" s="11">
        <f t="shared" si="99"/>
        <v>6</v>
      </c>
      <c r="K82" s="10">
        <f t="shared" si="90"/>
        <v>61.5</v>
      </c>
      <c r="L82" s="10">
        <f t="shared" si="100"/>
        <v>10.25</v>
      </c>
      <c r="M82" s="79">
        <f t="shared" si="91"/>
        <v>18</v>
      </c>
      <c r="N82" s="10">
        <f>'نطام الرقابة الداخلي'!H70</f>
        <v>10</v>
      </c>
      <c r="O82" s="11">
        <f t="shared" si="101"/>
        <v>4</v>
      </c>
      <c r="P82" s="10">
        <f>'معايير المراجعة المحلية'!H70</f>
        <v>13.75</v>
      </c>
      <c r="Q82" s="11">
        <f t="shared" si="92"/>
        <v>5</v>
      </c>
      <c r="R82" s="10">
        <f t="shared" si="102"/>
        <v>23.75</v>
      </c>
      <c r="S82" s="10">
        <f t="shared" si="93"/>
        <v>11.875</v>
      </c>
      <c r="T82" s="79">
        <f t="shared" si="103"/>
        <v>9</v>
      </c>
      <c r="U82" s="10">
        <f>'اللإفلاس والتسوية القضائية'!H71</f>
        <v>10.5</v>
      </c>
      <c r="V82" s="11">
        <f t="shared" si="104"/>
        <v>2</v>
      </c>
      <c r="W82" s="10">
        <f t="shared" si="105"/>
        <v>10.5</v>
      </c>
      <c r="X82" s="10">
        <f t="shared" si="106"/>
        <v>10.5</v>
      </c>
      <c r="Y82" s="11">
        <f t="shared" si="107"/>
        <v>2</v>
      </c>
      <c r="Z82" s="12">
        <f>إنجليزية!H71</f>
        <v>10.5</v>
      </c>
      <c r="AA82" s="11">
        <f t="shared" si="108"/>
        <v>1</v>
      </c>
      <c r="AB82" s="12">
        <f t="shared" si="109"/>
        <v>10.5</v>
      </c>
      <c r="AC82" s="12">
        <f t="shared" si="110"/>
        <v>10.5</v>
      </c>
      <c r="AD82" s="82">
        <f t="shared" si="111"/>
        <v>1</v>
      </c>
      <c r="AE82" s="80">
        <f t="shared" si="94"/>
        <v>10.625</v>
      </c>
      <c r="AF82" s="81">
        <f t="shared" si="95"/>
        <v>30</v>
      </c>
      <c r="AG82" s="86" t="str">
        <f t="shared" si="96"/>
        <v>ناجح</v>
      </c>
      <c r="AH82" s="14" t="str">
        <f t="shared" si="112"/>
        <v>ناجح</v>
      </c>
    </row>
    <row r="83" spans="2:34" s="7" customFormat="1" ht="21.95" customHeight="1" thickBot="1">
      <c r="B83" s="8">
        <v>4</v>
      </c>
      <c r="C83" s="55" t="s">
        <v>182</v>
      </c>
      <c r="D83" s="55" t="s">
        <v>15</v>
      </c>
      <c r="E83" s="10">
        <f>'محاسبة الشركات'!I71</f>
        <v>17</v>
      </c>
      <c r="F83" s="11">
        <f t="shared" si="97"/>
        <v>0</v>
      </c>
      <c r="G83" s="10">
        <f>'محاسبة مالية معمقة'!I71</f>
        <v>30</v>
      </c>
      <c r="H83" s="11">
        <f t="shared" si="98"/>
        <v>6</v>
      </c>
      <c r="I83" s="10">
        <f>'معايير المراجعة الدولية'!I71</f>
        <v>24.5</v>
      </c>
      <c r="J83" s="11">
        <f t="shared" si="99"/>
        <v>6</v>
      </c>
      <c r="K83" s="10">
        <f t="shared" si="90"/>
        <v>71.5</v>
      </c>
      <c r="L83" s="10">
        <f t="shared" si="100"/>
        <v>11.916666666666666</v>
      </c>
      <c r="M83" s="79">
        <f t="shared" si="91"/>
        <v>18</v>
      </c>
      <c r="N83" s="10">
        <f>'نطام الرقابة الداخلي'!H71</f>
        <v>9</v>
      </c>
      <c r="O83" s="11">
        <f t="shared" si="101"/>
        <v>0</v>
      </c>
      <c r="P83" s="10">
        <f>'معايير المراجعة المحلية'!H71</f>
        <v>14.75</v>
      </c>
      <c r="Q83" s="11">
        <f t="shared" si="92"/>
        <v>5</v>
      </c>
      <c r="R83" s="10">
        <f t="shared" si="102"/>
        <v>23.75</v>
      </c>
      <c r="S83" s="10">
        <f t="shared" si="93"/>
        <v>11.875</v>
      </c>
      <c r="T83" s="79">
        <f t="shared" si="103"/>
        <v>9</v>
      </c>
      <c r="U83" s="10">
        <f>'اللإفلاس والتسوية القضائية'!H72</f>
        <v>14</v>
      </c>
      <c r="V83" s="11">
        <f t="shared" si="104"/>
        <v>2</v>
      </c>
      <c r="W83" s="10">
        <f t="shared" si="105"/>
        <v>14</v>
      </c>
      <c r="X83" s="10">
        <f t="shared" si="106"/>
        <v>14</v>
      </c>
      <c r="Y83" s="11">
        <f t="shared" si="107"/>
        <v>2</v>
      </c>
      <c r="Z83" s="12">
        <f>إنجليزية!H72</f>
        <v>10</v>
      </c>
      <c r="AA83" s="11">
        <f t="shared" si="108"/>
        <v>1</v>
      </c>
      <c r="AB83" s="12">
        <f t="shared" si="109"/>
        <v>10</v>
      </c>
      <c r="AC83" s="12">
        <f t="shared" si="110"/>
        <v>10</v>
      </c>
      <c r="AD83" s="82">
        <f t="shared" si="111"/>
        <v>1</v>
      </c>
      <c r="AE83" s="80">
        <f t="shared" si="94"/>
        <v>11.925000000000001</v>
      </c>
      <c r="AF83" s="81">
        <f t="shared" si="95"/>
        <v>30</v>
      </c>
      <c r="AG83" s="85" t="str">
        <f t="shared" si="96"/>
        <v>ناجح</v>
      </c>
      <c r="AH83" s="14" t="str">
        <f t="shared" si="112"/>
        <v>ناجح</v>
      </c>
    </row>
    <row r="84" spans="2:34" s="7" customFormat="1" ht="21.95" customHeight="1" thickBot="1">
      <c r="B84" s="8">
        <v>5</v>
      </c>
      <c r="C84" s="55" t="s">
        <v>183</v>
      </c>
      <c r="D84" s="55" t="s">
        <v>184</v>
      </c>
      <c r="E84" s="10">
        <f>'محاسبة الشركات'!I72</f>
        <v>18</v>
      </c>
      <c r="F84" s="11">
        <f t="shared" si="97"/>
        <v>0</v>
      </c>
      <c r="G84" s="10">
        <f>'محاسبة مالية معمقة'!I72</f>
        <v>17</v>
      </c>
      <c r="H84" s="11">
        <f t="shared" si="98"/>
        <v>0</v>
      </c>
      <c r="I84" s="10">
        <f>'معايير المراجعة الدولية'!I72</f>
        <v>24.25</v>
      </c>
      <c r="J84" s="11">
        <f t="shared" si="99"/>
        <v>6</v>
      </c>
      <c r="K84" s="10">
        <f t="shared" si="90"/>
        <v>59.25</v>
      </c>
      <c r="L84" s="10">
        <f t="shared" si="100"/>
        <v>9.875</v>
      </c>
      <c r="M84" s="79">
        <f t="shared" si="91"/>
        <v>6</v>
      </c>
      <c r="N84" s="10">
        <f>'نطام الرقابة الداخلي'!H72</f>
        <v>13</v>
      </c>
      <c r="O84" s="11">
        <f t="shared" si="101"/>
        <v>4</v>
      </c>
      <c r="P84" s="10">
        <f>'معايير المراجعة المحلية'!H72</f>
        <v>14.75</v>
      </c>
      <c r="Q84" s="11">
        <f t="shared" si="92"/>
        <v>5</v>
      </c>
      <c r="R84" s="10">
        <f t="shared" si="102"/>
        <v>27.75</v>
      </c>
      <c r="S84" s="10">
        <f t="shared" si="93"/>
        <v>13.875</v>
      </c>
      <c r="T84" s="79">
        <f t="shared" si="103"/>
        <v>9</v>
      </c>
      <c r="U84" s="10">
        <f>'اللإفلاس والتسوية القضائية'!H73</f>
        <v>6.5</v>
      </c>
      <c r="V84" s="11">
        <f t="shared" si="104"/>
        <v>0</v>
      </c>
      <c r="W84" s="10">
        <f t="shared" si="105"/>
        <v>6.5</v>
      </c>
      <c r="X84" s="10">
        <f t="shared" si="106"/>
        <v>6.5</v>
      </c>
      <c r="Y84" s="11">
        <f t="shared" si="107"/>
        <v>0</v>
      </c>
      <c r="Z84" s="12">
        <f>إنجليزية!H73</f>
        <v>14</v>
      </c>
      <c r="AA84" s="11">
        <f t="shared" si="108"/>
        <v>1</v>
      </c>
      <c r="AB84" s="12">
        <f t="shared" si="109"/>
        <v>14</v>
      </c>
      <c r="AC84" s="12">
        <f t="shared" si="110"/>
        <v>14</v>
      </c>
      <c r="AD84" s="82">
        <f t="shared" si="111"/>
        <v>1</v>
      </c>
      <c r="AE84" s="80">
        <f t="shared" si="94"/>
        <v>10.75</v>
      </c>
      <c r="AF84" s="81">
        <f t="shared" si="95"/>
        <v>30</v>
      </c>
      <c r="AG84" s="85" t="str">
        <f t="shared" si="96"/>
        <v>ناجح</v>
      </c>
      <c r="AH84" s="14" t="str">
        <f t="shared" si="112"/>
        <v>ناجح</v>
      </c>
    </row>
    <row r="85" spans="2:34" s="7" customFormat="1" ht="21.95" customHeight="1" thickBot="1">
      <c r="B85" s="8">
        <v>6</v>
      </c>
      <c r="C85" s="55" t="s">
        <v>185</v>
      </c>
      <c r="D85" s="55" t="s">
        <v>186</v>
      </c>
      <c r="E85" s="10">
        <f>'محاسبة الشركات'!I73</f>
        <v>19</v>
      </c>
      <c r="F85" s="11">
        <f t="shared" si="97"/>
        <v>0</v>
      </c>
      <c r="G85" s="10">
        <f>'محاسبة مالية معمقة'!I73</f>
        <v>0</v>
      </c>
      <c r="H85" s="11">
        <f t="shared" si="98"/>
        <v>0</v>
      </c>
      <c r="I85" s="10">
        <f>'معايير المراجعة الدولية'!I73</f>
        <v>16.25</v>
      </c>
      <c r="J85" s="11">
        <f t="shared" si="99"/>
        <v>0</v>
      </c>
      <c r="K85" s="10">
        <f t="shared" si="90"/>
        <v>35.25</v>
      </c>
      <c r="L85" s="10">
        <f t="shared" si="100"/>
        <v>5.875</v>
      </c>
      <c r="M85" s="79">
        <f t="shared" si="91"/>
        <v>0</v>
      </c>
      <c r="N85" s="10">
        <f>'نطام الرقابة الداخلي'!H73</f>
        <v>12</v>
      </c>
      <c r="O85" s="11">
        <f t="shared" si="101"/>
        <v>4</v>
      </c>
      <c r="P85" s="10">
        <f>'معايير المراجعة المحلية'!H73</f>
        <v>13</v>
      </c>
      <c r="Q85" s="11">
        <f t="shared" si="92"/>
        <v>5</v>
      </c>
      <c r="R85" s="10">
        <f t="shared" si="102"/>
        <v>25</v>
      </c>
      <c r="S85" s="10">
        <f t="shared" si="93"/>
        <v>12.5</v>
      </c>
      <c r="T85" s="79">
        <f t="shared" si="103"/>
        <v>9</v>
      </c>
      <c r="U85" s="10">
        <f>'اللإفلاس والتسوية القضائية'!H74</f>
        <v>8.5</v>
      </c>
      <c r="V85" s="11">
        <f t="shared" si="104"/>
        <v>0</v>
      </c>
      <c r="W85" s="10">
        <f t="shared" si="105"/>
        <v>8.5</v>
      </c>
      <c r="X85" s="10">
        <f t="shared" si="106"/>
        <v>8.5</v>
      </c>
      <c r="Y85" s="11">
        <f t="shared" si="107"/>
        <v>0</v>
      </c>
      <c r="Z85" s="12">
        <f>إنجليزية!H74</f>
        <v>12</v>
      </c>
      <c r="AA85" s="11">
        <f t="shared" si="108"/>
        <v>1</v>
      </c>
      <c r="AB85" s="12">
        <f t="shared" si="109"/>
        <v>12</v>
      </c>
      <c r="AC85" s="12">
        <f t="shared" si="110"/>
        <v>12</v>
      </c>
      <c r="AD85" s="82">
        <f t="shared" si="111"/>
        <v>1</v>
      </c>
      <c r="AE85" s="80">
        <f t="shared" si="94"/>
        <v>8.0749999999999993</v>
      </c>
      <c r="AF85" s="81">
        <f t="shared" si="95"/>
        <v>10</v>
      </c>
      <c r="AG85" s="85" t="str">
        <f t="shared" si="96"/>
        <v>مؤجل</v>
      </c>
      <c r="AH85" s="14" t="str">
        <f t="shared" si="112"/>
        <v>مؤجل</v>
      </c>
    </row>
    <row r="86" spans="2:34" s="7" customFormat="1" ht="21.95" customHeight="1" thickBot="1">
      <c r="B86" s="8">
        <v>7</v>
      </c>
      <c r="C86" s="55" t="s">
        <v>13</v>
      </c>
      <c r="D86" s="55" t="s">
        <v>12</v>
      </c>
      <c r="E86" s="10">
        <f>'محاسبة الشركات'!I74</f>
        <v>12</v>
      </c>
      <c r="F86" s="11">
        <f t="shared" si="97"/>
        <v>0</v>
      </c>
      <c r="G86" s="10">
        <f>'محاسبة مالية معمقة'!I74</f>
        <v>26</v>
      </c>
      <c r="H86" s="11">
        <f t="shared" si="98"/>
        <v>6</v>
      </c>
      <c r="I86" s="10">
        <f>'معايير المراجعة الدولية'!I74</f>
        <v>20.25</v>
      </c>
      <c r="J86" s="11">
        <f t="shared" si="99"/>
        <v>6</v>
      </c>
      <c r="K86" s="10">
        <f t="shared" si="90"/>
        <v>58.25</v>
      </c>
      <c r="L86" s="10">
        <f t="shared" si="100"/>
        <v>9.7083333333333339</v>
      </c>
      <c r="M86" s="79">
        <f t="shared" si="91"/>
        <v>12</v>
      </c>
      <c r="N86" s="10">
        <f>'نطام الرقابة الداخلي'!H74</f>
        <v>14.5</v>
      </c>
      <c r="O86" s="11">
        <f t="shared" si="101"/>
        <v>4</v>
      </c>
      <c r="P86" s="10">
        <f>'معايير المراجعة المحلية'!H74</f>
        <v>12.5</v>
      </c>
      <c r="Q86" s="11">
        <f t="shared" si="92"/>
        <v>5</v>
      </c>
      <c r="R86" s="10">
        <f t="shared" si="102"/>
        <v>27</v>
      </c>
      <c r="S86" s="10">
        <f t="shared" si="93"/>
        <v>13.5</v>
      </c>
      <c r="T86" s="79">
        <f t="shared" si="103"/>
        <v>9</v>
      </c>
      <c r="U86" s="10">
        <f>'اللإفلاس والتسوية القضائية'!H75</f>
        <v>8.5</v>
      </c>
      <c r="V86" s="11">
        <f t="shared" si="104"/>
        <v>0</v>
      </c>
      <c r="W86" s="10">
        <f t="shared" si="105"/>
        <v>8.5</v>
      </c>
      <c r="X86" s="10">
        <f t="shared" si="106"/>
        <v>8.5</v>
      </c>
      <c r="Y86" s="11">
        <f t="shared" si="107"/>
        <v>0</v>
      </c>
      <c r="Z86" s="12">
        <f>إنجليزية!H75</f>
        <v>12</v>
      </c>
      <c r="AA86" s="11">
        <f t="shared" si="108"/>
        <v>1</v>
      </c>
      <c r="AB86" s="12">
        <f t="shared" si="109"/>
        <v>12</v>
      </c>
      <c r="AC86" s="12">
        <f t="shared" si="110"/>
        <v>12</v>
      </c>
      <c r="AD86" s="82">
        <f t="shared" si="111"/>
        <v>1</v>
      </c>
      <c r="AE86" s="80">
        <f t="shared" si="94"/>
        <v>10.574999999999999</v>
      </c>
      <c r="AF86" s="81">
        <f t="shared" si="95"/>
        <v>30</v>
      </c>
      <c r="AG86" s="85" t="str">
        <f t="shared" si="96"/>
        <v>ناجح</v>
      </c>
      <c r="AH86" s="14" t="str">
        <f t="shared" si="112"/>
        <v>ناجح</v>
      </c>
    </row>
    <row r="87" spans="2:34" s="7" customFormat="1" ht="21.95" customHeight="1" thickBot="1">
      <c r="B87" s="8">
        <v>8</v>
      </c>
      <c r="C87" s="55" t="s">
        <v>187</v>
      </c>
      <c r="D87" s="55" t="s">
        <v>188</v>
      </c>
      <c r="E87" s="10">
        <f>'محاسبة الشركات'!I75</f>
        <v>20</v>
      </c>
      <c r="F87" s="11">
        <f t="shared" si="97"/>
        <v>6</v>
      </c>
      <c r="G87" s="10">
        <f>'محاسبة مالية معمقة'!I75</f>
        <v>31.5</v>
      </c>
      <c r="H87" s="11">
        <f t="shared" si="98"/>
        <v>6</v>
      </c>
      <c r="I87" s="10">
        <f>'معايير المراجعة الدولية'!I75</f>
        <v>22.5</v>
      </c>
      <c r="J87" s="11">
        <f t="shared" si="99"/>
        <v>6</v>
      </c>
      <c r="K87" s="10">
        <f t="shared" si="90"/>
        <v>74</v>
      </c>
      <c r="L87" s="10">
        <f t="shared" si="100"/>
        <v>12.333333333333334</v>
      </c>
      <c r="M87" s="79">
        <f t="shared" si="91"/>
        <v>18</v>
      </c>
      <c r="N87" s="10">
        <f>'نطام الرقابة الداخلي'!H75</f>
        <v>12.5</v>
      </c>
      <c r="O87" s="11">
        <f t="shared" si="101"/>
        <v>4</v>
      </c>
      <c r="P87" s="10">
        <f>'معايير المراجعة المحلية'!H75</f>
        <v>13.75</v>
      </c>
      <c r="Q87" s="11">
        <f t="shared" si="92"/>
        <v>5</v>
      </c>
      <c r="R87" s="10">
        <f t="shared" si="102"/>
        <v>26.25</v>
      </c>
      <c r="S87" s="10">
        <f t="shared" si="93"/>
        <v>13.125</v>
      </c>
      <c r="T87" s="79">
        <f t="shared" si="103"/>
        <v>9</v>
      </c>
      <c r="U87" s="10">
        <f>'اللإفلاس والتسوية القضائية'!H76</f>
        <v>13</v>
      </c>
      <c r="V87" s="11">
        <f t="shared" si="104"/>
        <v>2</v>
      </c>
      <c r="W87" s="10">
        <f t="shared" si="105"/>
        <v>13</v>
      </c>
      <c r="X87" s="10">
        <f t="shared" si="106"/>
        <v>13</v>
      </c>
      <c r="Y87" s="11">
        <f t="shared" si="107"/>
        <v>2</v>
      </c>
      <c r="Z87" s="12">
        <f>إنجليزية!H76</f>
        <v>12</v>
      </c>
      <c r="AA87" s="11">
        <f t="shared" si="108"/>
        <v>1</v>
      </c>
      <c r="AB87" s="12">
        <f t="shared" si="109"/>
        <v>12</v>
      </c>
      <c r="AC87" s="12">
        <f t="shared" si="110"/>
        <v>12</v>
      </c>
      <c r="AD87" s="82">
        <f t="shared" si="111"/>
        <v>1</v>
      </c>
      <c r="AE87" s="80">
        <f t="shared" si="94"/>
        <v>12.525</v>
      </c>
      <c r="AF87" s="81">
        <f t="shared" si="95"/>
        <v>30</v>
      </c>
      <c r="AG87" s="85" t="str">
        <f t="shared" si="96"/>
        <v>ناجح</v>
      </c>
      <c r="AH87" s="14" t="str">
        <f t="shared" si="112"/>
        <v>ناجح</v>
      </c>
    </row>
    <row r="88" spans="2:34" s="7" customFormat="1" ht="21.95" customHeight="1" thickBot="1">
      <c r="B88" s="8">
        <v>9</v>
      </c>
      <c r="C88" s="55" t="s">
        <v>189</v>
      </c>
      <c r="D88" s="55" t="s">
        <v>190</v>
      </c>
      <c r="E88" s="10">
        <f>'محاسبة الشركات'!I76</f>
        <v>18</v>
      </c>
      <c r="F88" s="11">
        <f t="shared" si="97"/>
        <v>0</v>
      </c>
      <c r="G88" s="10">
        <f>'محاسبة مالية معمقة'!I76</f>
        <v>22</v>
      </c>
      <c r="H88" s="11">
        <f t="shared" si="98"/>
        <v>6</v>
      </c>
      <c r="I88" s="10">
        <f>'معايير المراجعة الدولية'!I76</f>
        <v>25</v>
      </c>
      <c r="J88" s="11">
        <f t="shared" si="99"/>
        <v>6</v>
      </c>
      <c r="K88" s="10">
        <f t="shared" si="90"/>
        <v>65</v>
      </c>
      <c r="L88" s="10">
        <f t="shared" si="100"/>
        <v>10.833333333333334</v>
      </c>
      <c r="M88" s="79">
        <f t="shared" si="91"/>
        <v>18</v>
      </c>
      <c r="N88" s="10">
        <f>'نطام الرقابة الداخلي'!H76</f>
        <v>11</v>
      </c>
      <c r="O88" s="11">
        <f t="shared" si="101"/>
        <v>4</v>
      </c>
      <c r="P88" s="10">
        <f>'معايير المراجعة المحلية'!H76</f>
        <v>11.5</v>
      </c>
      <c r="Q88" s="11">
        <f t="shared" si="92"/>
        <v>5</v>
      </c>
      <c r="R88" s="10">
        <f t="shared" si="102"/>
        <v>22.5</v>
      </c>
      <c r="S88" s="10">
        <f t="shared" si="93"/>
        <v>11.25</v>
      </c>
      <c r="T88" s="79">
        <f t="shared" si="103"/>
        <v>9</v>
      </c>
      <c r="U88" s="10">
        <f>'اللإفلاس والتسوية القضائية'!H77</f>
        <v>10</v>
      </c>
      <c r="V88" s="11">
        <f t="shared" si="104"/>
        <v>2</v>
      </c>
      <c r="W88" s="10">
        <f t="shared" si="105"/>
        <v>10</v>
      </c>
      <c r="X88" s="10">
        <f t="shared" si="106"/>
        <v>10</v>
      </c>
      <c r="Y88" s="11">
        <f t="shared" si="107"/>
        <v>2</v>
      </c>
      <c r="Z88" s="12">
        <f>إنجليزية!H77</f>
        <v>11</v>
      </c>
      <c r="AA88" s="11">
        <f t="shared" si="108"/>
        <v>1</v>
      </c>
      <c r="AB88" s="12">
        <f t="shared" si="109"/>
        <v>11</v>
      </c>
      <c r="AC88" s="12">
        <f t="shared" si="110"/>
        <v>11</v>
      </c>
      <c r="AD88" s="82">
        <f t="shared" si="111"/>
        <v>1</v>
      </c>
      <c r="AE88" s="80">
        <f t="shared" si="94"/>
        <v>10.85</v>
      </c>
      <c r="AF88" s="81">
        <f t="shared" si="95"/>
        <v>30</v>
      </c>
      <c r="AG88" s="85" t="str">
        <f t="shared" si="96"/>
        <v>ناجح</v>
      </c>
      <c r="AH88" s="14" t="str">
        <f t="shared" si="112"/>
        <v>ناجح</v>
      </c>
    </row>
    <row r="89" spans="2:34" s="7" customFormat="1" ht="21.95" customHeight="1">
      <c r="B89" s="8">
        <v>10</v>
      </c>
      <c r="C89" s="55" t="s">
        <v>191</v>
      </c>
      <c r="D89" s="55" t="s">
        <v>192</v>
      </c>
      <c r="E89" s="10">
        <f>'محاسبة الشركات'!I77</f>
        <v>20</v>
      </c>
      <c r="F89" s="11">
        <f t="shared" si="97"/>
        <v>6</v>
      </c>
      <c r="G89" s="10">
        <f>'محاسبة مالية معمقة'!I77</f>
        <v>17.5</v>
      </c>
      <c r="H89" s="11">
        <f t="shared" si="98"/>
        <v>0</v>
      </c>
      <c r="I89" s="10">
        <f>'معايير المراجعة الدولية'!I77</f>
        <v>20.25</v>
      </c>
      <c r="J89" s="11">
        <f t="shared" si="99"/>
        <v>6</v>
      </c>
      <c r="K89" s="10">
        <f t="shared" si="90"/>
        <v>57.75</v>
      </c>
      <c r="L89" s="10">
        <f t="shared" si="100"/>
        <v>9.625</v>
      </c>
      <c r="M89" s="79">
        <f t="shared" si="91"/>
        <v>12</v>
      </c>
      <c r="N89" s="10">
        <f>'نطام الرقابة الداخلي'!H77</f>
        <v>11.5</v>
      </c>
      <c r="O89" s="11">
        <f t="shared" si="101"/>
        <v>4</v>
      </c>
      <c r="P89" s="10">
        <f>'معايير المراجعة المحلية'!H77</f>
        <v>11.5</v>
      </c>
      <c r="Q89" s="11">
        <f t="shared" si="92"/>
        <v>5</v>
      </c>
      <c r="R89" s="10">
        <f t="shared" si="102"/>
        <v>23</v>
      </c>
      <c r="S89" s="10">
        <f t="shared" si="93"/>
        <v>11.5</v>
      </c>
      <c r="T89" s="79">
        <f t="shared" si="103"/>
        <v>9</v>
      </c>
      <c r="U89" s="10">
        <f>'اللإفلاس والتسوية القضائية'!H78</f>
        <v>10</v>
      </c>
      <c r="V89" s="11">
        <f t="shared" si="104"/>
        <v>2</v>
      </c>
      <c r="W89" s="10">
        <f t="shared" si="105"/>
        <v>10</v>
      </c>
      <c r="X89" s="10">
        <f t="shared" si="106"/>
        <v>10</v>
      </c>
      <c r="Y89" s="11">
        <f t="shared" si="107"/>
        <v>2</v>
      </c>
      <c r="Z89" s="12">
        <f>إنجليزية!H78</f>
        <v>11</v>
      </c>
      <c r="AA89" s="11">
        <f t="shared" si="108"/>
        <v>1</v>
      </c>
      <c r="AB89" s="12">
        <f t="shared" si="109"/>
        <v>11</v>
      </c>
      <c r="AC89" s="12">
        <f t="shared" si="110"/>
        <v>11</v>
      </c>
      <c r="AD89" s="82">
        <f t="shared" si="111"/>
        <v>1</v>
      </c>
      <c r="AE89" s="80">
        <f t="shared" si="94"/>
        <v>10.175000000000001</v>
      </c>
      <c r="AF89" s="81">
        <f t="shared" si="95"/>
        <v>30</v>
      </c>
      <c r="AG89" s="85" t="str">
        <f t="shared" si="96"/>
        <v>ناجح</v>
      </c>
      <c r="AH89" s="14" t="str">
        <f t="shared" si="112"/>
        <v>ناجح</v>
      </c>
    </row>
    <row r="90" spans="2:34" s="7" customFormat="1" ht="21.95" customHeight="1" thickBot="1">
      <c r="B90" s="8">
        <v>11</v>
      </c>
      <c r="C90" s="55" t="s">
        <v>193</v>
      </c>
      <c r="D90" s="55" t="s">
        <v>194</v>
      </c>
      <c r="E90" s="130" t="s">
        <v>226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2"/>
    </row>
    <row r="91" spans="2:34" s="7" customFormat="1" ht="21.95" customHeight="1" thickBot="1">
      <c r="B91" s="8">
        <v>12</v>
      </c>
      <c r="C91" s="55" t="s">
        <v>195</v>
      </c>
      <c r="D91" s="55" t="s">
        <v>196</v>
      </c>
      <c r="E91" s="10">
        <f>'محاسبة الشركات'!I79</f>
        <v>25</v>
      </c>
      <c r="F91" s="11">
        <f t="shared" si="97"/>
        <v>6</v>
      </c>
      <c r="G91" s="10">
        <f>'محاسبة مالية معمقة'!I79</f>
        <v>18.5</v>
      </c>
      <c r="H91" s="11">
        <f t="shared" si="98"/>
        <v>0</v>
      </c>
      <c r="I91" s="10">
        <f>'معايير المراجعة الدولية'!I79</f>
        <v>22</v>
      </c>
      <c r="J91" s="11">
        <f t="shared" si="99"/>
        <v>6</v>
      </c>
      <c r="K91" s="10">
        <f t="shared" si="90"/>
        <v>65.5</v>
      </c>
      <c r="L91" s="10">
        <f t="shared" si="100"/>
        <v>10.916666666666666</v>
      </c>
      <c r="M91" s="79">
        <f t="shared" si="91"/>
        <v>18</v>
      </c>
      <c r="N91" s="10">
        <f>'نطام الرقابة الداخلي'!H79</f>
        <v>13.5</v>
      </c>
      <c r="O91" s="11">
        <f t="shared" si="101"/>
        <v>4</v>
      </c>
      <c r="P91" s="10">
        <f>'معايير المراجعة المحلية'!H79</f>
        <v>11.75</v>
      </c>
      <c r="Q91" s="11">
        <f t="shared" ref="Q91:Q100" si="113">IF(P91&gt;=10,5,0)</f>
        <v>5</v>
      </c>
      <c r="R91" s="10">
        <f t="shared" si="102"/>
        <v>25.25</v>
      </c>
      <c r="S91" s="10">
        <f t="shared" si="93"/>
        <v>12.625</v>
      </c>
      <c r="T91" s="79">
        <f t="shared" si="103"/>
        <v>9</v>
      </c>
      <c r="U91" s="10">
        <f>'اللإفلاس والتسوية القضائية'!H80</f>
        <v>5</v>
      </c>
      <c r="V91" s="11">
        <f t="shared" si="104"/>
        <v>0</v>
      </c>
      <c r="W91" s="10">
        <f t="shared" si="105"/>
        <v>5</v>
      </c>
      <c r="X91" s="10">
        <f t="shared" si="106"/>
        <v>5</v>
      </c>
      <c r="Y91" s="11">
        <f t="shared" si="107"/>
        <v>0</v>
      </c>
      <c r="Z91" s="12">
        <f>إنجليزية!H80</f>
        <v>10.5</v>
      </c>
      <c r="AA91" s="11">
        <f t="shared" si="108"/>
        <v>1</v>
      </c>
      <c r="AB91" s="12">
        <f t="shared" si="109"/>
        <v>10.5</v>
      </c>
      <c r="AC91" s="12">
        <f t="shared" si="110"/>
        <v>10.5</v>
      </c>
      <c r="AD91" s="82">
        <f t="shared" si="111"/>
        <v>1</v>
      </c>
      <c r="AE91" s="80">
        <f t="shared" si="94"/>
        <v>10.625</v>
      </c>
      <c r="AF91" s="81">
        <f t="shared" si="95"/>
        <v>30</v>
      </c>
      <c r="AG91" s="85" t="str">
        <f t="shared" si="96"/>
        <v>ناجح</v>
      </c>
      <c r="AH91" s="14" t="str">
        <f t="shared" si="112"/>
        <v>ناجح</v>
      </c>
    </row>
    <row r="92" spans="2:34" s="7" customFormat="1" ht="21.95" customHeight="1" thickBot="1">
      <c r="B92" s="8">
        <v>13</v>
      </c>
      <c r="C92" s="55" t="s">
        <v>197</v>
      </c>
      <c r="D92" s="55" t="s">
        <v>198</v>
      </c>
      <c r="E92" s="10">
        <f>'محاسبة الشركات'!I80</f>
        <v>15</v>
      </c>
      <c r="F92" s="11">
        <f t="shared" si="97"/>
        <v>0</v>
      </c>
      <c r="G92" s="10">
        <f>'محاسبة مالية معمقة'!I80</f>
        <v>25.5</v>
      </c>
      <c r="H92" s="11">
        <f t="shared" si="98"/>
        <v>6</v>
      </c>
      <c r="I92" s="10">
        <f>'معايير المراجعة الدولية'!I80</f>
        <v>22.75</v>
      </c>
      <c r="J92" s="11">
        <f t="shared" si="99"/>
        <v>6</v>
      </c>
      <c r="K92" s="10">
        <f t="shared" si="90"/>
        <v>63.25</v>
      </c>
      <c r="L92" s="10">
        <f t="shared" si="100"/>
        <v>10.541666666666666</v>
      </c>
      <c r="M92" s="79">
        <f t="shared" si="91"/>
        <v>18</v>
      </c>
      <c r="N92" s="10">
        <f>'نطام الرقابة الداخلي'!H80</f>
        <v>8.5</v>
      </c>
      <c r="O92" s="11">
        <f t="shared" si="101"/>
        <v>0</v>
      </c>
      <c r="P92" s="10">
        <f>'معايير المراجعة المحلية'!H80</f>
        <v>10.5</v>
      </c>
      <c r="Q92" s="11">
        <f t="shared" si="113"/>
        <v>5</v>
      </c>
      <c r="R92" s="10">
        <f t="shared" si="102"/>
        <v>19</v>
      </c>
      <c r="S92" s="10">
        <f t="shared" si="93"/>
        <v>9.5</v>
      </c>
      <c r="T92" s="79">
        <f t="shared" si="103"/>
        <v>9</v>
      </c>
      <c r="U92" s="10">
        <f>'اللإفلاس والتسوية القضائية'!H81</f>
        <v>13</v>
      </c>
      <c r="V92" s="11">
        <f t="shared" si="104"/>
        <v>2</v>
      </c>
      <c r="W92" s="10">
        <f t="shared" si="105"/>
        <v>13</v>
      </c>
      <c r="X92" s="10">
        <f t="shared" si="106"/>
        <v>13</v>
      </c>
      <c r="Y92" s="11">
        <f t="shared" si="107"/>
        <v>2</v>
      </c>
      <c r="Z92" s="12">
        <f>إنجليزية!H81</f>
        <v>10</v>
      </c>
      <c r="AA92" s="11">
        <f t="shared" si="108"/>
        <v>1</v>
      </c>
      <c r="AB92" s="12">
        <f t="shared" si="109"/>
        <v>10</v>
      </c>
      <c r="AC92" s="12">
        <f t="shared" si="110"/>
        <v>10</v>
      </c>
      <c r="AD92" s="82">
        <f t="shared" si="111"/>
        <v>1</v>
      </c>
      <c r="AE92" s="80">
        <f t="shared" si="94"/>
        <v>10.525</v>
      </c>
      <c r="AF92" s="81">
        <f t="shared" si="95"/>
        <v>30</v>
      </c>
      <c r="AG92" s="85" t="str">
        <f t="shared" si="96"/>
        <v>ناجح</v>
      </c>
      <c r="AH92" s="14" t="str">
        <f t="shared" si="112"/>
        <v>ناجح</v>
      </c>
    </row>
    <row r="93" spans="2:34" s="7" customFormat="1" ht="21.95" customHeight="1" thickBot="1">
      <c r="B93" s="8">
        <v>14</v>
      </c>
      <c r="C93" s="55" t="s">
        <v>199</v>
      </c>
      <c r="D93" s="55" t="s">
        <v>200</v>
      </c>
      <c r="E93" s="10">
        <f>'محاسبة الشركات'!I81</f>
        <v>17</v>
      </c>
      <c r="F93" s="11">
        <f t="shared" si="97"/>
        <v>0</v>
      </c>
      <c r="G93" s="10">
        <f>'محاسبة مالية معمقة'!I81</f>
        <v>14.5</v>
      </c>
      <c r="H93" s="11">
        <f t="shared" si="98"/>
        <v>0</v>
      </c>
      <c r="I93" s="10">
        <f>'معايير المراجعة الدولية'!I81</f>
        <v>21.25</v>
      </c>
      <c r="J93" s="11">
        <f t="shared" si="99"/>
        <v>6</v>
      </c>
      <c r="K93" s="10">
        <f t="shared" si="90"/>
        <v>52.75</v>
      </c>
      <c r="L93" s="10">
        <f t="shared" si="100"/>
        <v>8.7916666666666661</v>
      </c>
      <c r="M93" s="79">
        <f t="shared" si="91"/>
        <v>6</v>
      </c>
      <c r="N93" s="10">
        <f>'نطام الرقابة الداخلي'!H81</f>
        <v>13.5</v>
      </c>
      <c r="O93" s="11">
        <f t="shared" si="101"/>
        <v>4</v>
      </c>
      <c r="P93" s="10">
        <f>'معايير المراجعة المحلية'!H81</f>
        <v>12.25</v>
      </c>
      <c r="Q93" s="11">
        <f t="shared" si="113"/>
        <v>5</v>
      </c>
      <c r="R93" s="10">
        <f t="shared" si="102"/>
        <v>25.75</v>
      </c>
      <c r="S93" s="10">
        <f t="shared" si="93"/>
        <v>12.875</v>
      </c>
      <c r="T93" s="79">
        <f t="shared" si="103"/>
        <v>9</v>
      </c>
      <c r="U93" s="10">
        <f>'اللإفلاس والتسوية القضائية'!H82</f>
        <v>8</v>
      </c>
      <c r="V93" s="11">
        <f t="shared" si="104"/>
        <v>0</v>
      </c>
      <c r="W93" s="10">
        <f t="shared" si="105"/>
        <v>8</v>
      </c>
      <c r="X93" s="10">
        <f t="shared" si="106"/>
        <v>8</v>
      </c>
      <c r="Y93" s="11">
        <f t="shared" si="107"/>
        <v>0</v>
      </c>
      <c r="Z93" s="12">
        <f>إنجليزية!H82</f>
        <v>12</v>
      </c>
      <c r="AA93" s="11">
        <f t="shared" si="108"/>
        <v>1</v>
      </c>
      <c r="AB93" s="12">
        <f t="shared" si="109"/>
        <v>12</v>
      </c>
      <c r="AC93" s="12">
        <f t="shared" si="110"/>
        <v>12</v>
      </c>
      <c r="AD93" s="82">
        <f t="shared" si="111"/>
        <v>1</v>
      </c>
      <c r="AE93" s="80">
        <f t="shared" si="94"/>
        <v>9.85</v>
      </c>
      <c r="AF93" s="81">
        <f t="shared" si="95"/>
        <v>16</v>
      </c>
      <c r="AG93" s="85" t="str">
        <f t="shared" si="96"/>
        <v>مؤجل</v>
      </c>
      <c r="AH93" s="14" t="str">
        <f t="shared" si="112"/>
        <v>مؤجل</v>
      </c>
    </row>
    <row r="94" spans="2:34" s="7" customFormat="1" ht="21.95" customHeight="1" thickBot="1">
      <c r="B94" s="8">
        <v>15</v>
      </c>
      <c r="C94" s="55" t="s">
        <v>201</v>
      </c>
      <c r="D94" s="55" t="s">
        <v>202</v>
      </c>
      <c r="E94" s="10">
        <f>'محاسبة الشركات'!I82</f>
        <v>17</v>
      </c>
      <c r="F94" s="11">
        <f t="shared" si="97"/>
        <v>0</v>
      </c>
      <c r="G94" s="10">
        <f>'محاسبة مالية معمقة'!I82</f>
        <v>25</v>
      </c>
      <c r="H94" s="11">
        <f t="shared" si="98"/>
        <v>6</v>
      </c>
      <c r="I94" s="10">
        <f>'معايير المراجعة الدولية'!I82</f>
        <v>24.25</v>
      </c>
      <c r="J94" s="11">
        <f t="shared" si="99"/>
        <v>6</v>
      </c>
      <c r="K94" s="10">
        <f t="shared" si="90"/>
        <v>66.25</v>
      </c>
      <c r="L94" s="10">
        <f t="shared" si="100"/>
        <v>11.041666666666666</v>
      </c>
      <c r="M94" s="79">
        <f t="shared" si="91"/>
        <v>18</v>
      </c>
      <c r="N94" s="10">
        <f>'نطام الرقابة الداخلي'!H82</f>
        <v>10</v>
      </c>
      <c r="O94" s="11">
        <f t="shared" si="101"/>
        <v>4</v>
      </c>
      <c r="P94" s="10">
        <f>'معايير المراجعة المحلية'!H82</f>
        <v>13.5</v>
      </c>
      <c r="Q94" s="11">
        <f t="shared" si="113"/>
        <v>5</v>
      </c>
      <c r="R94" s="10">
        <f t="shared" si="102"/>
        <v>23.5</v>
      </c>
      <c r="S94" s="10">
        <f t="shared" si="93"/>
        <v>11.75</v>
      </c>
      <c r="T94" s="79">
        <f t="shared" si="103"/>
        <v>9</v>
      </c>
      <c r="U94" s="10">
        <f>'اللإفلاس والتسوية القضائية'!H83</f>
        <v>8</v>
      </c>
      <c r="V94" s="11">
        <f t="shared" si="104"/>
        <v>0</v>
      </c>
      <c r="W94" s="10">
        <f t="shared" si="105"/>
        <v>8</v>
      </c>
      <c r="X94" s="10">
        <f t="shared" si="106"/>
        <v>8</v>
      </c>
      <c r="Y94" s="11">
        <f t="shared" si="107"/>
        <v>0</v>
      </c>
      <c r="Z94" s="12">
        <f>إنجليزية!H83</f>
        <v>11</v>
      </c>
      <c r="AA94" s="11">
        <f t="shared" si="108"/>
        <v>1</v>
      </c>
      <c r="AB94" s="12">
        <f t="shared" si="109"/>
        <v>11</v>
      </c>
      <c r="AC94" s="12">
        <f t="shared" si="110"/>
        <v>11</v>
      </c>
      <c r="AD94" s="82">
        <f t="shared" si="111"/>
        <v>1</v>
      </c>
      <c r="AE94" s="80">
        <f t="shared" si="94"/>
        <v>10.875</v>
      </c>
      <c r="AF94" s="81">
        <f t="shared" si="95"/>
        <v>30</v>
      </c>
      <c r="AG94" s="85" t="str">
        <f t="shared" si="96"/>
        <v>ناجح</v>
      </c>
      <c r="AH94" s="14" t="str">
        <f t="shared" si="112"/>
        <v>ناجح</v>
      </c>
    </row>
    <row r="95" spans="2:34" s="7" customFormat="1" ht="21.95" customHeight="1" thickBot="1">
      <c r="B95" s="8">
        <v>16</v>
      </c>
      <c r="C95" s="55" t="s">
        <v>203</v>
      </c>
      <c r="D95" s="55" t="s">
        <v>204</v>
      </c>
      <c r="E95" s="10">
        <f>'محاسبة الشركات'!I83</f>
        <v>17</v>
      </c>
      <c r="F95" s="11">
        <f t="shared" si="97"/>
        <v>0</v>
      </c>
      <c r="G95" s="10">
        <f>'محاسبة مالية معمقة'!I83</f>
        <v>20.5</v>
      </c>
      <c r="H95" s="11">
        <f t="shared" si="98"/>
        <v>6</v>
      </c>
      <c r="I95" s="10">
        <f>'معايير المراجعة الدولية'!I83</f>
        <v>23.75</v>
      </c>
      <c r="J95" s="11">
        <f t="shared" si="99"/>
        <v>6</v>
      </c>
      <c r="K95" s="10">
        <f t="shared" si="90"/>
        <v>61.25</v>
      </c>
      <c r="L95" s="10">
        <f t="shared" si="100"/>
        <v>10.208333333333334</v>
      </c>
      <c r="M95" s="79">
        <f t="shared" si="91"/>
        <v>18</v>
      </c>
      <c r="N95" s="10">
        <f>'نطام الرقابة الداخلي'!H83</f>
        <v>2</v>
      </c>
      <c r="O95" s="11">
        <f t="shared" si="101"/>
        <v>0</v>
      </c>
      <c r="P95" s="10">
        <f>'معايير المراجعة المحلية'!H83</f>
        <v>13</v>
      </c>
      <c r="Q95" s="11">
        <f t="shared" si="113"/>
        <v>5</v>
      </c>
      <c r="R95" s="10">
        <f t="shared" si="102"/>
        <v>15</v>
      </c>
      <c r="S95" s="10">
        <f t="shared" si="93"/>
        <v>7.5</v>
      </c>
      <c r="T95" s="79">
        <f t="shared" si="103"/>
        <v>5</v>
      </c>
      <c r="U95" s="10">
        <f>'اللإفلاس والتسوية القضائية'!H84</f>
        <v>6.5</v>
      </c>
      <c r="V95" s="11">
        <f t="shared" si="104"/>
        <v>0</v>
      </c>
      <c r="W95" s="10">
        <f t="shared" si="105"/>
        <v>6.5</v>
      </c>
      <c r="X95" s="10">
        <f t="shared" si="106"/>
        <v>6.5</v>
      </c>
      <c r="Y95" s="11">
        <f t="shared" si="107"/>
        <v>0</v>
      </c>
      <c r="Z95" s="12">
        <f>إنجليزية!H84</f>
        <v>10</v>
      </c>
      <c r="AA95" s="11">
        <f t="shared" si="108"/>
        <v>1</v>
      </c>
      <c r="AB95" s="12">
        <f t="shared" si="109"/>
        <v>10</v>
      </c>
      <c r="AC95" s="12">
        <f t="shared" si="110"/>
        <v>10</v>
      </c>
      <c r="AD95" s="82">
        <f t="shared" si="111"/>
        <v>1</v>
      </c>
      <c r="AE95" s="80">
        <f t="shared" si="94"/>
        <v>9.2750000000000004</v>
      </c>
      <c r="AF95" s="81">
        <f t="shared" si="95"/>
        <v>24</v>
      </c>
      <c r="AG95" s="85" t="str">
        <f t="shared" si="96"/>
        <v>مؤجل</v>
      </c>
      <c r="AH95" s="14" t="str">
        <f t="shared" si="112"/>
        <v>مؤجل</v>
      </c>
    </row>
    <row r="96" spans="2:34" s="7" customFormat="1" ht="21.95" customHeight="1" thickBot="1">
      <c r="B96" s="8">
        <v>17</v>
      </c>
      <c r="C96" s="55" t="s">
        <v>205</v>
      </c>
      <c r="D96" s="55" t="s">
        <v>99</v>
      </c>
      <c r="E96" s="10">
        <f>'محاسبة الشركات'!I84</f>
        <v>22</v>
      </c>
      <c r="F96" s="11">
        <f t="shared" si="97"/>
        <v>6</v>
      </c>
      <c r="G96" s="10">
        <f>'محاسبة مالية معمقة'!I84</f>
        <v>21</v>
      </c>
      <c r="H96" s="11">
        <f t="shared" si="98"/>
        <v>6</v>
      </c>
      <c r="I96" s="10">
        <f>'معايير المراجعة الدولية'!I84</f>
        <v>22.25</v>
      </c>
      <c r="J96" s="11">
        <f t="shared" si="99"/>
        <v>6</v>
      </c>
      <c r="K96" s="10">
        <f t="shared" si="90"/>
        <v>65.25</v>
      </c>
      <c r="L96" s="10">
        <f t="shared" si="100"/>
        <v>10.875</v>
      </c>
      <c r="M96" s="79">
        <f t="shared" si="91"/>
        <v>18</v>
      </c>
      <c r="N96" s="10">
        <f>'نطام الرقابة الداخلي'!H84</f>
        <v>5</v>
      </c>
      <c r="O96" s="11">
        <f t="shared" si="101"/>
        <v>0</v>
      </c>
      <c r="P96" s="10">
        <f>'معايير المراجعة المحلية'!H84</f>
        <v>12.5</v>
      </c>
      <c r="Q96" s="11">
        <f t="shared" si="113"/>
        <v>5</v>
      </c>
      <c r="R96" s="10">
        <f t="shared" si="102"/>
        <v>17.5</v>
      </c>
      <c r="S96" s="10">
        <f t="shared" si="93"/>
        <v>8.75</v>
      </c>
      <c r="T96" s="79">
        <f t="shared" si="103"/>
        <v>5</v>
      </c>
      <c r="U96" s="10">
        <f>'اللإفلاس والتسوية القضائية'!H85</f>
        <v>10</v>
      </c>
      <c r="V96" s="11">
        <f t="shared" si="104"/>
        <v>2</v>
      </c>
      <c r="W96" s="10">
        <f t="shared" si="105"/>
        <v>10</v>
      </c>
      <c r="X96" s="10">
        <f t="shared" si="106"/>
        <v>10</v>
      </c>
      <c r="Y96" s="11">
        <f t="shared" si="107"/>
        <v>2</v>
      </c>
      <c r="Z96" s="12">
        <f>إنجليزية!H85</f>
        <v>11</v>
      </c>
      <c r="AA96" s="11">
        <f t="shared" si="108"/>
        <v>1</v>
      </c>
      <c r="AB96" s="12">
        <f t="shared" si="109"/>
        <v>11</v>
      </c>
      <c r="AC96" s="12">
        <f t="shared" si="110"/>
        <v>11</v>
      </c>
      <c r="AD96" s="82">
        <f t="shared" si="111"/>
        <v>1</v>
      </c>
      <c r="AE96" s="80">
        <f t="shared" si="94"/>
        <v>10.375</v>
      </c>
      <c r="AF96" s="81">
        <f t="shared" si="95"/>
        <v>30</v>
      </c>
      <c r="AG96" s="85" t="str">
        <f t="shared" si="96"/>
        <v>ناجح</v>
      </c>
      <c r="AH96" s="14" t="str">
        <f t="shared" si="112"/>
        <v>ناجح</v>
      </c>
    </row>
    <row r="97" spans="2:35" s="7" customFormat="1" ht="21.95" customHeight="1" thickBot="1">
      <c r="B97" s="8">
        <v>18</v>
      </c>
      <c r="C97" s="55" t="s">
        <v>206</v>
      </c>
      <c r="D97" s="55" t="s">
        <v>207</v>
      </c>
      <c r="E97" s="10">
        <f>'محاسبة الشركات'!I85</f>
        <v>18</v>
      </c>
      <c r="F97" s="15">
        <f t="shared" si="97"/>
        <v>0</v>
      </c>
      <c r="G97" s="10">
        <f>'محاسبة مالية معمقة'!I85</f>
        <v>22</v>
      </c>
      <c r="H97" s="15">
        <f t="shared" si="98"/>
        <v>6</v>
      </c>
      <c r="I97" s="10">
        <f>'معايير المراجعة الدولية'!I85</f>
        <v>25.75</v>
      </c>
      <c r="J97" s="15">
        <f t="shared" si="99"/>
        <v>6</v>
      </c>
      <c r="K97" s="12">
        <f t="shared" si="90"/>
        <v>65.75</v>
      </c>
      <c r="L97" s="12">
        <f t="shared" si="100"/>
        <v>10.958333333333334</v>
      </c>
      <c r="M97" s="82">
        <f t="shared" si="91"/>
        <v>18</v>
      </c>
      <c r="N97" s="10">
        <f>'نطام الرقابة الداخلي'!H85</f>
        <v>3.5</v>
      </c>
      <c r="O97" s="11">
        <f t="shared" si="101"/>
        <v>0</v>
      </c>
      <c r="P97" s="10">
        <f>'معايير المراجعة المحلية'!H85</f>
        <v>12.25</v>
      </c>
      <c r="Q97" s="11">
        <f t="shared" si="113"/>
        <v>5</v>
      </c>
      <c r="R97" s="12">
        <f t="shared" si="102"/>
        <v>15.75</v>
      </c>
      <c r="S97" s="10">
        <f t="shared" si="93"/>
        <v>7.875</v>
      </c>
      <c r="T97" s="79">
        <f t="shared" si="103"/>
        <v>5</v>
      </c>
      <c r="U97" s="10">
        <f>'اللإفلاس والتسوية القضائية'!H86</f>
        <v>3.5</v>
      </c>
      <c r="V97" s="11">
        <f t="shared" si="104"/>
        <v>0</v>
      </c>
      <c r="W97" s="12">
        <f t="shared" si="105"/>
        <v>3.5</v>
      </c>
      <c r="X97" s="12">
        <f t="shared" si="106"/>
        <v>3.5</v>
      </c>
      <c r="Y97" s="11">
        <f t="shared" si="107"/>
        <v>0</v>
      </c>
      <c r="Z97" s="12">
        <f>إنجليزية!H86</f>
        <v>10.5</v>
      </c>
      <c r="AA97" s="15">
        <f t="shared" si="108"/>
        <v>1</v>
      </c>
      <c r="AB97" s="12">
        <f t="shared" si="109"/>
        <v>10.5</v>
      </c>
      <c r="AC97" s="12">
        <f t="shared" si="110"/>
        <v>10.5</v>
      </c>
      <c r="AD97" s="82">
        <f t="shared" si="111"/>
        <v>1</v>
      </c>
      <c r="AE97" s="80">
        <f t="shared" si="94"/>
        <v>9.5500000000000007</v>
      </c>
      <c r="AF97" s="81">
        <f t="shared" si="95"/>
        <v>24</v>
      </c>
      <c r="AG97" s="85" t="str">
        <f t="shared" si="96"/>
        <v>مؤجل</v>
      </c>
      <c r="AH97" s="14" t="str">
        <f t="shared" si="112"/>
        <v>مؤجل</v>
      </c>
    </row>
    <row r="98" spans="2:35" s="7" customFormat="1" ht="21.95" customHeight="1" thickBot="1">
      <c r="B98" s="8">
        <v>19</v>
      </c>
      <c r="C98" s="55" t="s">
        <v>208</v>
      </c>
      <c r="D98" s="55" t="s">
        <v>200</v>
      </c>
      <c r="E98" s="10">
        <f>'محاسبة الشركات'!I86</f>
        <v>21</v>
      </c>
      <c r="F98" s="11">
        <f t="shared" si="97"/>
        <v>6</v>
      </c>
      <c r="G98" s="10">
        <f>'محاسبة مالية معمقة'!I86</f>
        <v>25</v>
      </c>
      <c r="H98" s="11">
        <f t="shared" si="98"/>
        <v>6</v>
      </c>
      <c r="I98" s="10">
        <f>'معايير المراجعة الدولية'!I86</f>
        <v>30</v>
      </c>
      <c r="J98" s="11">
        <f t="shared" si="99"/>
        <v>6</v>
      </c>
      <c r="K98" s="10">
        <f t="shared" si="90"/>
        <v>76</v>
      </c>
      <c r="L98" s="10">
        <f t="shared" si="100"/>
        <v>12.666666666666666</v>
      </c>
      <c r="M98" s="79">
        <f t="shared" si="91"/>
        <v>18</v>
      </c>
      <c r="N98" s="10">
        <f>'نطام الرقابة الداخلي'!H86</f>
        <v>10</v>
      </c>
      <c r="O98" s="11">
        <f t="shared" si="101"/>
        <v>4</v>
      </c>
      <c r="P98" s="10">
        <f>'معايير المراجعة المحلية'!H86</f>
        <v>11.5</v>
      </c>
      <c r="Q98" s="11">
        <f t="shared" si="113"/>
        <v>5</v>
      </c>
      <c r="R98" s="10">
        <f t="shared" si="102"/>
        <v>21.5</v>
      </c>
      <c r="S98" s="10">
        <f t="shared" si="93"/>
        <v>10.75</v>
      </c>
      <c r="T98" s="79">
        <f t="shared" si="103"/>
        <v>9</v>
      </c>
      <c r="U98" s="10">
        <f>'اللإفلاس والتسوية القضائية'!H87</f>
        <v>11.5</v>
      </c>
      <c r="V98" s="11">
        <f t="shared" si="104"/>
        <v>2</v>
      </c>
      <c r="W98" s="10">
        <f t="shared" si="105"/>
        <v>11.5</v>
      </c>
      <c r="X98" s="10">
        <f t="shared" si="106"/>
        <v>11.5</v>
      </c>
      <c r="Y98" s="11">
        <f t="shared" si="107"/>
        <v>2</v>
      </c>
      <c r="Z98" s="12">
        <f>إنجليزية!H87</f>
        <v>12</v>
      </c>
      <c r="AA98" s="11">
        <f t="shared" si="108"/>
        <v>1</v>
      </c>
      <c r="AB98" s="12">
        <f t="shared" si="109"/>
        <v>12</v>
      </c>
      <c r="AC98" s="12">
        <f t="shared" si="110"/>
        <v>12</v>
      </c>
      <c r="AD98" s="82">
        <f t="shared" si="111"/>
        <v>1</v>
      </c>
      <c r="AE98" s="80">
        <f t="shared" si="94"/>
        <v>12.1</v>
      </c>
      <c r="AF98" s="81">
        <f t="shared" si="95"/>
        <v>30</v>
      </c>
      <c r="AG98" s="85" t="str">
        <f t="shared" si="96"/>
        <v>ناجح</v>
      </c>
      <c r="AH98" s="14" t="str">
        <f t="shared" si="112"/>
        <v>ناجح</v>
      </c>
    </row>
    <row r="99" spans="2:35" s="7" customFormat="1" ht="21.95" customHeight="1" thickBot="1">
      <c r="B99" s="8">
        <v>20</v>
      </c>
      <c r="C99" s="58" t="s">
        <v>22</v>
      </c>
      <c r="D99" s="58" t="s">
        <v>209</v>
      </c>
      <c r="E99" s="10">
        <f>'محاسبة الشركات'!I87</f>
        <v>15</v>
      </c>
      <c r="F99" s="11">
        <f t="shared" si="97"/>
        <v>0</v>
      </c>
      <c r="G99" s="10">
        <f>'محاسبة مالية معمقة'!I87</f>
        <v>23.5</v>
      </c>
      <c r="H99" s="11">
        <f t="shared" si="98"/>
        <v>6</v>
      </c>
      <c r="I99" s="10">
        <f>'معايير المراجعة الدولية'!I87</f>
        <v>29</v>
      </c>
      <c r="J99" s="11">
        <f t="shared" si="99"/>
        <v>6</v>
      </c>
      <c r="K99" s="10">
        <f t="shared" si="90"/>
        <v>67.5</v>
      </c>
      <c r="L99" s="10">
        <f t="shared" si="100"/>
        <v>11.25</v>
      </c>
      <c r="M99" s="79">
        <f t="shared" si="91"/>
        <v>18</v>
      </c>
      <c r="N99" s="10">
        <f>'نطام الرقابة الداخلي'!H87</f>
        <v>8</v>
      </c>
      <c r="O99" s="11">
        <f t="shared" si="101"/>
        <v>0</v>
      </c>
      <c r="P99" s="10">
        <f>'معايير المراجعة المحلية'!H87</f>
        <v>14</v>
      </c>
      <c r="Q99" s="11">
        <f t="shared" si="113"/>
        <v>5</v>
      </c>
      <c r="R99" s="10">
        <f t="shared" si="102"/>
        <v>22</v>
      </c>
      <c r="S99" s="10">
        <f t="shared" si="93"/>
        <v>11</v>
      </c>
      <c r="T99" s="79">
        <f t="shared" si="103"/>
        <v>9</v>
      </c>
      <c r="U99" s="10">
        <f>'اللإفلاس والتسوية القضائية'!H88</f>
        <v>3</v>
      </c>
      <c r="V99" s="11">
        <f t="shared" si="104"/>
        <v>0</v>
      </c>
      <c r="W99" s="10">
        <f t="shared" si="105"/>
        <v>3</v>
      </c>
      <c r="X99" s="10">
        <f t="shared" si="106"/>
        <v>3</v>
      </c>
      <c r="Y99" s="11">
        <f t="shared" si="107"/>
        <v>0</v>
      </c>
      <c r="Z99" s="12">
        <f>إنجليزية!H88</f>
        <v>11.5</v>
      </c>
      <c r="AA99" s="11">
        <f t="shared" si="108"/>
        <v>1</v>
      </c>
      <c r="AB99" s="12">
        <f t="shared" si="109"/>
        <v>11.5</v>
      </c>
      <c r="AC99" s="12">
        <f t="shared" si="110"/>
        <v>11.5</v>
      </c>
      <c r="AD99" s="82">
        <f t="shared" si="111"/>
        <v>1</v>
      </c>
      <c r="AE99" s="80">
        <f t="shared" si="94"/>
        <v>10.4</v>
      </c>
      <c r="AF99" s="81">
        <f t="shared" si="95"/>
        <v>30</v>
      </c>
      <c r="AG99" s="85" t="str">
        <f t="shared" si="96"/>
        <v>ناجح</v>
      </c>
      <c r="AH99" s="14" t="str">
        <f t="shared" si="112"/>
        <v>ناجح</v>
      </c>
    </row>
    <row r="100" spans="2:35" s="7" customFormat="1" ht="21.95" customHeight="1">
      <c r="B100" s="8">
        <v>21</v>
      </c>
      <c r="C100" s="59" t="s">
        <v>16</v>
      </c>
      <c r="D100" s="59" t="s">
        <v>210</v>
      </c>
      <c r="E100" s="10">
        <f>'محاسبة الشركات'!I88</f>
        <v>17</v>
      </c>
      <c r="F100" s="11">
        <f t="shared" si="97"/>
        <v>0</v>
      </c>
      <c r="G100" s="10">
        <f>'محاسبة مالية معمقة'!I88</f>
        <v>12.5</v>
      </c>
      <c r="H100" s="11">
        <f t="shared" si="98"/>
        <v>0</v>
      </c>
      <c r="I100" s="10">
        <f>'معايير المراجعة الدولية'!I88</f>
        <v>18.5</v>
      </c>
      <c r="J100" s="11">
        <f t="shared" si="99"/>
        <v>0</v>
      </c>
      <c r="K100" s="10">
        <f t="shared" si="90"/>
        <v>48</v>
      </c>
      <c r="L100" s="10">
        <f t="shared" si="100"/>
        <v>8</v>
      </c>
      <c r="M100" s="79">
        <f t="shared" si="91"/>
        <v>0</v>
      </c>
      <c r="N100" s="10">
        <f>'نطام الرقابة الداخلي'!H88</f>
        <v>7</v>
      </c>
      <c r="O100" s="11">
        <f t="shared" si="101"/>
        <v>0</v>
      </c>
      <c r="P100" s="10">
        <f>'معايير المراجعة المحلية'!H88</f>
        <v>12.25</v>
      </c>
      <c r="Q100" s="11">
        <f t="shared" si="113"/>
        <v>5</v>
      </c>
      <c r="R100" s="10">
        <f t="shared" si="102"/>
        <v>19.25</v>
      </c>
      <c r="S100" s="10">
        <f t="shared" si="93"/>
        <v>9.625</v>
      </c>
      <c r="T100" s="79">
        <f t="shared" si="103"/>
        <v>9</v>
      </c>
      <c r="U100" s="10">
        <f>'اللإفلاس والتسوية القضائية'!H89</f>
        <v>6.5</v>
      </c>
      <c r="V100" s="11">
        <f t="shared" si="104"/>
        <v>0</v>
      </c>
      <c r="W100" s="10">
        <f t="shared" si="105"/>
        <v>6.5</v>
      </c>
      <c r="X100" s="10">
        <f t="shared" si="106"/>
        <v>6.5</v>
      </c>
      <c r="Y100" s="11">
        <f t="shared" si="107"/>
        <v>0</v>
      </c>
      <c r="Z100" s="12">
        <f>إنجليزية!H89</f>
        <v>11.5</v>
      </c>
      <c r="AA100" s="11">
        <f t="shared" si="108"/>
        <v>1</v>
      </c>
      <c r="AB100" s="12">
        <f t="shared" si="109"/>
        <v>11.5</v>
      </c>
      <c r="AC100" s="12">
        <f t="shared" si="110"/>
        <v>11.5</v>
      </c>
      <c r="AD100" s="82">
        <f t="shared" si="111"/>
        <v>1</v>
      </c>
      <c r="AE100" s="80">
        <f t="shared" si="94"/>
        <v>8.5250000000000004</v>
      </c>
      <c r="AF100" s="81">
        <f t="shared" si="95"/>
        <v>10</v>
      </c>
      <c r="AG100" s="85" t="str">
        <f t="shared" si="96"/>
        <v>مؤجل</v>
      </c>
      <c r="AH100" s="14" t="str">
        <f t="shared" si="112"/>
        <v>مؤجل</v>
      </c>
    </row>
    <row r="101" spans="2:35" s="7" customFormat="1" ht="21.95" customHeight="1" thickBot="1">
      <c r="B101" s="8">
        <v>22</v>
      </c>
      <c r="C101" s="59" t="s">
        <v>20</v>
      </c>
      <c r="D101" s="59" t="s">
        <v>21</v>
      </c>
      <c r="E101" s="130" t="s">
        <v>226</v>
      </c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2"/>
    </row>
    <row r="102" spans="2:35" s="7" customFormat="1" ht="21.95" customHeight="1" thickBot="1">
      <c r="B102" s="8">
        <v>23</v>
      </c>
      <c r="C102" s="59" t="s">
        <v>14</v>
      </c>
      <c r="D102" s="59" t="s">
        <v>211</v>
      </c>
      <c r="E102" s="76">
        <f>'محاسبة الشركات'!I90</f>
        <v>20.75</v>
      </c>
      <c r="F102" s="77">
        <f t="shared" si="97"/>
        <v>6</v>
      </c>
      <c r="G102" s="76">
        <f>'محاسبة مالية معمقة'!I90</f>
        <v>31.5</v>
      </c>
      <c r="H102" s="77">
        <f t="shared" si="98"/>
        <v>6</v>
      </c>
      <c r="I102" s="76">
        <f>'معايير المراجعة الدولية'!I90</f>
        <v>19.5</v>
      </c>
      <c r="J102" s="77">
        <f t="shared" si="99"/>
        <v>0</v>
      </c>
      <c r="K102" s="76">
        <f t="shared" si="90"/>
        <v>71.75</v>
      </c>
      <c r="L102" s="76">
        <f t="shared" si="100"/>
        <v>11.958333333333334</v>
      </c>
      <c r="M102" s="87">
        <f t="shared" si="91"/>
        <v>18</v>
      </c>
      <c r="N102" s="76">
        <f>'نطام الرقابة الداخلي'!H90</f>
        <v>11</v>
      </c>
      <c r="O102" s="77">
        <f t="shared" si="101"/>
        <v>4</v>
      </c>
      <c r="P102" s="76">
        <f>'معايير المراجعة المحلية'!H90</f>
        <v>13.25</v>
      </c>
      <c r="Q102" s="77">
        <f t="shared" ref="Q102" si="114">IF(P102&gt;=10,5,0)</f>
        <v>5</v>
      </c>
      <c r="R102" s="76">
        <f t="shared" si="102"/>
        <v>24.25</v>
      </c>
      <c r="S102" s="76">
        <f t="shared" si="93"/>
        <v>12.125</v>
      </c>
      <c r="T102" s="87">
        <f t="shared" si="103"/>
        <v>9</v>
      </c>
      <c r="U102" s="76">
        <f>'اللإفلاس والتسوية القضائية'!H91</f>
        <v>12.5</v>
      </c>
      <c r="V102" s="77">
        <f t="shared" si="104"/>
        <v>2</v>
      </c>
      <c r="W102" s="76">
        <f t="shared" si="105"/>
        <v>12.5</v>
      </c>
      <c r="X102" s="76">
        <f t="shared" si="106"/>
        <v>12.5</v>
      </c>
      <c r="Y102" s="77">
        <f t="shared" si="107"/>
        <v>2</v>
      </c>
      <c r="Z102" s="76">
        <f>إنجليزية!H91</f>
        <v>7.75</v>
      </c>
      <c r="AA102" s="77">
        <f t="shared" si="108"/>
        <v>0</v>
      </c>
      <c r="AB102" s="76">
        <f t="shared" si="109"/>
        <v>7.75</v>
      </c>
      <c r="AC102" s="76">
        <f t="shared" si="110"/>
        <v>7.75</v>
      </c>
      <c r="AD102" s="87">
        <f t="shared" si="111"/>
        <v>0</v>
      </c>
      <c r="AE102" s="88">
        <f t="shared" si="94"/>
        <v>11.625</v>
      </c>
      <c r="AF102" s="89">
        <f t="shared" si="95"/>
        <v>30</v>
      </c>
      <c r="AG102" s="90" t="str">
        <f t="shared" si="96"/>
        <v>ناجح</v>
      </c>
      <c r="AH102" s="78" t="str">
        <f t="shared" si="112"/>
        <v>ناجح</v>
      </c>
    </row>
    <row r="103" spans="2:35" s="7" customFormat="1" ht="21.95" customHeight="1" thickBot="1">
      <c r="B103" s="8">
        <v>24</v>
      </c>
      <c r="C103" s="57" t="s">
        <v>212</v>
      </c>
      <c r="D103" s="57" t="s">
        <v>213</v>
      </c>
      <c r="E103" s="12">
        <f>'محاسبة الشركات'!I91</f>
        <v>17</v>
      </c>
      <c r="F103" s="15">
        <f t="shared" ref="F103" si="115">IF(E103&gt;=20,6,0)</f>
        <v>0</v>
      </c>
      <c r="G103" s="12">
        <f>'محاسبة مالية معمقة'!I91</f>
        <v>18.5</v>
      </c>
      <c r="H103" s="15">
        <f t="shared" ref="H103" si="116">IF(G103&gt;=20,6,0)</f>
        <v>0</v>
      </c>
      <c r="I103" s="12">
        <f>'معايير المراجعة الدولية'!I91</f>
        <v>23.5</v>
      </c>
      <c r="J103" s="15">
        <f t="shared" ref="J103" si="117">IF(I103&gt;=20,6,0)</f>
        <v>6</v>
      </c>
      <c r="K103" s="12">
        <f t="shared" ref="K103" si="118">E103+G103+I103</f>
        <v>59</v>
      </c>
      <c r="L103" s="12">
        <f t="shared" ref="L103" si="119">K103/6</f>
        <v>9.8333333333333339</v>
      </c>
      <c r="M103" s="82">
        <f t="shared" ref="M103" si="120">IF(L103&gt;=10,18,F103+H103+J103)</f>
        <v>6</v>
      </c>
      <c r="N103" s="12">
        <f>'نطام الرقابة الداخلي'!H91</f>
        <v>10</v>
      </c>
      <c r="O103" s="15">
        <f t="shared" ref="O103" si="121">IF(N103&gt;=10,4,0)</f>
        <v>4</v>
      </c>
      <c r="P103" s="12">
        <f>'معايير المراجعة المحلية'!H91</f>
        <v>14.25</v>
      </c>
      <c r="Q103" s="15">
        <f t="shared" ref="Q103" si="122">IF(P103&gt;=10,5,0)</f>
        <v>5</v>
      </c>
      <c r="R103" s="12">
        <f t="shared" ref="R103" si="123">N103+P103</f>
        <v>24.25</v>
      </c>
      <c r="S103" s="12">
        <f t="shared" ref="S103" si="124">R103/2</f>
        <v>12.125</v>
      </c>
      <c r="T103" s="82">
        <f t="shared" ref="T103" si="125">IF(S103&gt;=9,9,O103+Q103)</f>
        <v>9</v>
      </c>
      <c r="U103" s="12">
        <f>'اللإفلاس والتسوية القضائية'!H92</f>
        <v>12.5</v>
      </c>
      <c r="V103" s="15">
        <f t="shared" ref="V103" si="126">IF(U103&gt;=10,2,0)</f>
        <v>2</v>
      </c>
      <c r="W103" s="12">
        <f t="shared" ref="W103" si="127">U103</f>
        <v>12.5</v>
      </c>
      <c r="X103" s="12">
        <f t="shared" ref="X103" si="128">W103/1</f>
        <v>12.5</v>
      </c>
      <c r="Y103" s="15">
        <f t="shared" ref="Y103" si="129">IF(X103&gt;=10,2,V103)</f>
        <v>2</v>
      </c>
      <c r="Z103" s="12">
        <f>إنجليزية!H92</f>
        <v>11.5</v>
      </c>
      <c r="AA103" s="15">
        <f t="shared" ref="AA103" si="130">IF(Z103&gt;=10,1,0)</f>
        <v>1</v>
      </c>
      <c r="AB103" s="12">
        <f t="shared" ref="AB103" si="131">Z103</f>
        <v>11.5</v>
      </c>
      <c r="AC103" s="12">
        <f t="shared" ref="AC103" si="132">AB103/1</f>
        <v>11.5</v>
      </c>
      <c r="AD103" s="82">
        <f t="shared" ref="AD103" si="133">IF(AC103&gt;=10,1,AA103)</f>
        <v>1</v>
      </c>
      <c r="AE103" s="83">
        <f t="shared" ref="AE103" si="134">(AB103+W103+R103+K103)/10</f>
        <v>10.725</v>
      </c>
      <c r="AF103" s="84">
        <f t="shared" ref="AF103" si="135">IF(AE103&gt;=10,30,M103+T103+Y103+AD103)</f>
        <v>30</v>
      </c>
      <c r="AG103" s="85" t="str">
        <f t="shared" ref="AG103" si="136">IF(AF103=30,"ناجح","مؤجل")</f>
        <v>ناجح</v>
      </c>
      <c r="AH103" s="14" t="str">
        <f t="shared" ref="AH103:AH104" si="137">IF(AND(AF103&gt;=30),"ناجح","مؤجل")</f>
        <v>ناجح</v>
      </c>
    </row>
    <row r="104" spans="2:35" s="7" customFormat="1" ht="21.95" customHeight="1" thickBot="1">
      <c r="B104" s="8">
        <v>25</v>
      </c>
      <c r="C104" s="57" t="s">
        <v>214</v>
      </c>
      <c r="D104" s="57" t="s">
        <v>215</v>
      </c>
      <c r="E104" s="12">
        <f>'محاسبة الشركات'!I92</f>
        <v>20</v>
      </c>
      <c r="F104" s="15">
        <f t="shared" si="97"/>
        <v>6</v>
      </c>
      <c r="G104" s="12">
        <f>'محاسبة مالية معمقة'!I92</f>
        <v>18.5</v>
      </c>
      <c r="H104" s="15">
        <f t="shared" si="98"/>
        <v>0</v>
      </c>
      <c r="I104" s="12">
        <f>'معايير المراجعة الدولية'!I92</f>
        <v>15.75</v>
      </c>
      <c r="J104" s="15">
        <f t="shared" si="99"/>
        <v>0</v>
      </c>
      <c r="K104" s="12">
        <f t="shared" si="90"/>
        <v>54.25</v>
      </c>
      <c r="L104" s="12">
        <f t="shared" si="100"/>
        <v>9.0416666666666661</v>
      </c>
      <c r="M104" s="82">
        <f t="shared" si="91"/>
        <v>6</v>
      </c>
      <c r="N104" s="12">
        <f>'نطام الرقابة الداخلي'!H92</f>
        <v>10</v>
      </c>
      <c r="O104" s="15">
        <f t="shared" si="101"/>
        <v>4</v>
      </c>
      <c r="P104" s="12">
        <f>'معايير المراجعة المحلية'!H92</f>
        <v>6.5</v>
      </c>
      <c r="Q104" s="15">
        <f t="shared" ref="Q104" si="138">IF(P104&gt;=20,5,0)</f>
        <v>0</v>
      </c>
      <c r="R104" s="12">
        <f t="shared" si="102"/>
        <v>16.5</v>
      </c>
      <c r="S104" s="12">
        <f t="shared" si="93"/>
        <v>8.25</v>
      </c>
      <c r="T104" s="82">
        <f t="shared" si="103"/>
        <v>4</v>
      </c>
      <c r="U104" s="12">
        <f>'اللإفلاس والتسوية القضائية'!H93</f>
        <v>3</v>
      </c>
      <c r="V104" s="15">
        <f t="shared" si="104"/>
        <v>0</v>
      </c>
      <c r="W104" s="12">
        <f t="shared" si="105"/>
        <v>3</v>
      </c>
      <c r="X104" s="12">
        <f t="shared" si="106"/>
        <v>3</v>
      </c>
      <c r="Y104" s="15">
        <f t="shared" si="107"/>
        <v>0</v>
      </c>
      <c r="Z104" s="12">
        <f>إنجليزية!H93</f>
        <v>10.5</v>
      </c>
      <c r="AA104" s="15">
        <f t="shared" si="108"/>
        <v>1</v>
      </c>
      <c r="AB104" s="12">
        <f t="shared" si="109"/>
        <v>10.5</v>
      </c>
      <c r="AC104" s="12">
        <f t="shared" si="110"/>
        <v>10.5</v>
      </c>
      <c r="AD104" s="82">
        <f t="shared" si="111"/>
        <v>1</v>
      </c>
      <c r="AE104" s="83">
        <f t="shared" si="94"/>
        <v>8.4250000000000007</v>
      </c>
      <c r="AF104" s="84">
        <f t="shared" si="95"/>
        <v>11</v>
      </c>
      <c r="AG104" s="85" t="str">
        <f t="shared" si="96"/>
        <v>مؤجل</v>
      </c>
      <c r="AH104" s="14" t="str">
        <f t="shared" si="137"/>
        <v>مؤجل</v>
      </c>
    </row>
    <row r="105" spans="2:35" s="7" customFormat="1" ht="21.95" customHeight="1" thickBot="1">
      <c r="B105" s="8">
        <v>26</v>
      </c>
      <c r="C105" s="59" t="s">
        <v>18</v>
      </c>
      <c r="D105" s="59" t="s">
        <v>19</v>
      </c>
      <c r="E105" s="12">
        <f>'محاسبة الشركات'!I93</f>
        <v>20</v>
      </c>
      <c r="F105" s="15">
        <f t="shared" si="97"/>
        <v>6</v>
      </c>
      <c r="G105" s="12">
        <f>'محاسبة مالية معمقة'!I93</f>
        <v>21</v>
      </c>
      <c r="H105" s="15">
        <f t="shared" si="98"/>
        <v>6</v>
      </c>
      <c r="I105" s="12">
        <f>'معايير المراجعة الدولية'!I93</f>
        <v>21.5</v>
      </c>
      <c r="J105" s="15">
        <f t="shared" si="99"/>
        <v>6</v>
      </c>
      <c r="K105" s="12">
        <f t="shared" si="90"/>
        <v>62.5</v>
      </c>
      <c r="L105" s="12">
        <f t="shared" si="100"/>
        <v>10.416666666666666</v>
      </c>
      <c r="M105" s="82">
        <f t="shared" si="91"/>
        <v>18</v>
      </c>
      <c r="N105" s="12">
        <f>'نطام الرقابة الداخلي'!H93</f>
        <v>2.5</v>
      </c>
      <c r="O105" s="15">
        <f t="shared" si="101"/>
        <v>0</v>
      </c>
      <c r="P105" s="12">
        <f>'معايير المراجعة المحلية'!H93</f>
        <v>9.25</v>
      </c>
      <c r="Q105" s="15">
        <f t="shared" ref="Q105:Q110" si="139">IF(P105&gt;=10,5,0)</f>
        <v>0</v>
      </c>
      <c r="R105" s="12">
        <f t="shared" si="102"/>
        <v>11.75</v>
      </c>
      <c r="S105" s="12">
        <f t="shared" si="93"/>
        <v>5.875</v>
      </c>
      <c r="T105" s="82">
        <f t="shared" si="103"/>
        <v>0</v>
      </c>
      <c r="U105" s="12">
        <f>'اللإفلاس والتسوية القضائية'!H94</f>
        <v>3</v>
      </c>
      <c r="V105" s="15">
        <f t="shared" si="104"/>
        <v>0</v>
      </c>
      <c r="W105" s="12">
        <f t="shared" si="105"/>
        <v>3</v>
      </c>
      <c r="X105" s="12">
        <f t="shared" si="106"/>
        <v>3</v>
      </c>
      <c r="Y105" s="15">
        <f t="shared" si="107"/>
        <v>0</v>
      </c>
      <c r="Z105" s="12">
        <f>إنجليزية!H94</f>
        <v>11</v>
      </c>
      <c r="AA105" s="15">
        <f t="shared" si="108"/>
        <v>1</v>
      </c>
      <c r="AB105" s="12">
        <f t="shared" si="109"/>
        <v>11</v>
      </c>
      <c r="AC105" s="12">
        <f t="shared" si="110"/>
        <v>11</v>
      </c>
      <c r="AD105" s="82">
        <f t="shared" si="111"/>
        <v>1</v>
      </c>
      <c r="AE105" s="83">
        <f t="shared" si="94"/>
        <v>8.8249999999999993</v>
      </c>
      <c r="AF105" s="84">
        <f t="shared" si="95"/>
        <v>19</v>
      </c>
      <c r="AG105" s="85" t="str">
        <f t="shared" si="96"/>
        <v>مؤجل</v>
      </c>
      <c r="AH105" s="14" t="str">
        <f t="shared" si="112"/>
        <v>مؤجل</v>
      </c>
    </row>
    <row r="106" spans="2:35" s="7" customFormat="1" ht="21.95" customHeight="1" thickBot="1">
      <c r="B106" s="8">
        <v>27</v>
      </c>
      <c r="C106" s="59" t="s">
        <v>225</v>
      </c>
      <c r="D106" s="59" t="s">
        <v>216</v>
      </c>
      <c r="E106" s="10">
        <f>'محاسبة الشركات'!I94</f>
        <v>21</v>
      </c>
      <c r="F106" s="11">
        <f t="shared" si="97"/>
        <v>6</v>
      </c>
      <c r="G106" s="10">
        <f>'محاسبة مالية معمقة'!I94</f>
        <v>14</v>
      </c>
      <c r="H106" s="11">
        <f t="shared" si="98"/>
        <v>0</v>
      </c>
      <c r="I106" s="10">
        <f>'معايير المراجعة الدولية'!I94</f>
        <v>22.75</v>
      </c>
      <c r="J106" s="11">
        <f t="shared" si="99"/>
        <v>6</v>
      </c>
      <c r="K106" s="10">
        <f t="shared" si="90"/>
        <v>57.75</v>
      </c>
      <c r="L106" s="10">
        <f t="shared" si="100"/>
        <v>9.625</v>
      </c>
      <c r="M106" s="79">
        <f t="shared" si="91"/>
        <v>12</v>
      </c>
      <c r="N106" s="10">
        <f>'نطام الرقابة الداخلي'!H94</f>
        <v>8.5</v>
      </c>
      <c r="O106" s="11">
        <f t="shared" si="101"/>
        <v>0</v>
      </c>
      <c r="P106" s="10">
        <f>'معايير المراجعة المحلية'!H94</f>
        <v>12.75</v>
      </c>
      <c r="Q106" s="11">
        <f t="shared" si="139"/>
        <v>5</v>
      </c>
      <c r="R106" s="10">
        <f t="shared" si="102"/>
        <v>21.25</v>
      </c>
      <c r="S106" s="10">
        <f t="shared" si="93"/>
        <v>10.625</v>
      </c>
      <c r="T106" s="79">
        <f t="shared" si="103"/>
        <v>9</v>
      </c>
      <c r="U106" s="10">
        <f>'اللإفلاس والتسوية القضائية'!H95</f>
        <v>13</v>
      </c>
      <c r="V106" s="11">
        <f t="shared" si="104"/>
        <v>2</v>
      </c>
      <c r="W106" s="10">
        <f t="shared" si="105"/>
        <v>13</v>
      </c>
      <c r="X106" s="10">
        <f t="shared" si="106"/>
        <v>13</v>
      </c>
      <c r="Y106" s="11">
        <f t="shared" si="107"/>
        <v>2</v>
      </c>
      <c r="Z106" s="12">
        <f>إنجليزية!H95</f>
        <v>15</v>
      </c>
      <c r="AA106" s="11">
        <f t="shared" si="108"/>
        <v>1</v>
      </c>
      <c r="AB106" s="10">
        <f t="shared" si="109"/>
        <v>15</v>
      </c>
      <c r="AC106" s="10">
        <f t="shared" si="110"/>
        <v>15</v>
      </c>
      <c r="AD106" s="79">
        <f t="shared" si="111"/>
        <v>1</v>
      </c>
      <c r="AE106" s="80">
        <f t="shared" si="94"/>
        <v>10.7</v>
      </c>
      <c r="AF106" s="81">
        <f t="shared" si="95"/>
        <v>30</v>
      </c>
      <c r="AG106" s="85" t="str">
        <f t="shared" si="96"/>
        <v>ناجح</v>
      </c>
      <c r="AH106" s="14" t="str">
        <f t="shared" si="112"/>
        <v>ناجح</v>
      </c>
    </row>
    <row r="107" spans="2:35" s="7" customFormat="1" ht="21.95" customHeight="1" thickBot="1">
      <c r="B107" s="8">
        <v>28</v>
      </c>
      <c r="C107" s="59" t="s">
        <v>217</v>
      </c>
      <c r="D107" s="59" t="s">
        <v>218</v>
      </c>
      <c r="E107" s="10">
        <f>'محاسبة الشركات'!I95</f>
        <v>22</v>
      </c>
      <c r="F107" s="11">
        <f t="shared" si="97"/>
        <v>6</v>
      </c>
      <c r="G107" s="10">
        <f>'محاسبة مالية معمقة'!I95</f>
        <v>14</v>
      </c>
      <c r="H107" s="11">
        <f t="shared" si="98"/>
        <v>0</v>
      </c>
      <c r="I107" s="10">
        <f>'معايير المراجعة الدولية'!I95</f>
        <v>23.5</v>
      </c>
      <c r="J107" s="11">
        <f t="shared" si="99"/>
        <v>6</v>
      </c>
      <c r="K107" s="10">
        <f t="shared" si="90"/>
        <v>59.5</v>
      </c>
      <c r="L107" s="10">
        <f t="shared" si="100"/>
        <v>9.9166666666666661</v>
      </c>
      <c r="M107" s="79">
        <f t="shared" si="91"/>
        <v>12</v>
      </c>
      <c r="N107" s="10">
        <f>'نطام الرقابة الداخلي'!H95</f>
        <v>2</v>
      </c>
      <c r="O107" s="11">
        <f t="shared" si="101"/>
        <v>0</v>
      </c>
      <c r="P107" s="10">
        <f>'معايير المراجعة المحلية'!H95</f>
        <v>13.5</v>
      </c>
      <c r="Q107" s="11">
        <f t="shared" si="139"/>
        <v>5</v>
      </c>
      <c r="R107" s="10">
        <f t="shared" si="102"/>
        <v>15.5</v>
      </c>
      <c r="S107" s="10">
        <f t="shared" si="93"/>
        <v>7.75</v>
      </c>
      <c r="T107" s="79">
        <f t="shared" si="103"/>
        <v>5</v>
      </c>
      <c r="U107" s="10">
        <f>'اللإفلاس والتسوية القضائية'!H96</f>
        <v>8.5</v>
      </c>
      <c r="V107" s="11">
        <f t="shared" si="104"/>
        <v>0</v>
      </c>
      <c r="W107" s="10">
        <f t="shared" si="105"/>
        <v>8.5</v>
      </c>
      <c r="X107" s="10">
        <f t="shared" si="106"/>
        <v>8.5</v>
      </c>
      <c r="Y107" s="11">
        <f t="shared" si="107"/>
        <v>0</v>
      </c>
      <c r="Z107" s="12">
        <f>إنجليزية!H96</f>
        <v>14</v>
      </c>
      <c r="AA107" s="11">
        <f t="shared" si="108"/>
        <v>1</v>
      </c>
      <c r="AB107" s="10">
        <f t="shared" si="109"/>
        <v>14</v>
      </c>
      <c r="AC107" s="10">
        <f t="shared" si="110"/>
        <v>14</v>
      </c>
      <c r="AD107" s="79">
        <f t="shared" si="111"/>
        <v>1</v>
      </c>
      <c r="AE107" s="80">
        <f t="shared" si="94"/>
        <v>9.75</v>
      </c>
      <c r="AF107" s="81">
        <f t="shared" si="95"/>
        <v>18</v>
      </c>
      <c r="AG107" s="85" t="str">
        <f t="shared" si="96"/>
        <v>مؤجل</v>
      </c>
      <c r="AH107" s="14" t="str">
        <f t="shared" si="112"/>
        <v>مؤجل</v>
      </c>
    </row>
    <row r="108" spans="2:35" s="7" customFormat="1" ht="21.95" customHeight="1" thickBot="1">
      <c r="B108" s="8">
        <v>29</v>
      </c>
      <c r="C108" s="60" t="s">
        <v>219</v>
      </c>
      <c r="D108" s="60" t="s">
        <v>220</v>
      </c>
      <c r="E108" s="10">
        <f>'محاسبة الشركات'!I96</f>
        <v>19</v>
      </c>
      <c r="F108" s="11">
        <f t="shared" si="97"/>
        <v>0</v>
      </c>
      <c r="G108" s="10">
        <f>'محاسبة مالية معمقة'!I96</f>
        <v>31</v>
      </c>
      <c r="H108" s="11">
        <f t="shared" si="98"/>
        <v>6</v>
      </c>
      <c r="I108" s="10">
        <f>'معايير المراجعة الدولية'!I96</f>
        <v>23.5</v>
      </c>
      <c r="J108" s="11">
        <f t="shared" si="99"/>
        <v>6</v>
      </c>
      <c r="K108" s="10">
        <f t="shared" si="90"/>
        <v>73.5</v>
      </c>
      <c r="L108" s="10">
        <f t="shared" si="100"/>
        <v>12.25</v>
      </c>
      <c r="M108" s="79">
        <f t="shared" si="91"/>
        <v>18</v>
      </c>
      <c r="N108" s="10">
        <f>'نطام الرقابة الداخلي'!H96</f>
        <v>10</v>
      </c>
      <c r="O108" s="11">
        <f t="shared" si="101"/>
        <v>4</v>
      </c>
      <c r="P108" s="10">
        <f>'معايير المراجعة المحلية'!H96</f>
        <v>13.25</v>
      </c>
      <c r="Q108" s="11">
        <f t="shared" si="139"/>
        <v>5</v>
      </c>
      <c r="R108" s="10">
        <f t="shared" si="102"/>
        <v>23.25</v>
      </c>
      <c r="S108" s="10">
        <f t="shared" si="93"/>
        <v>11.625</v>
      </c>
      <c r="T108" s="79">
        <f t="shared" si="103"/>
        <v>9</v>
      </c>
      <c r="U108" s="10">
        <f>'اللإفلاس والتسوية القضائية'!H97</f>
        <v>14</v>
      </c>
      <c r="V108" s="11">
        <f t="shared" si="104"/>
        <v>2</v>
      </c>
      <c r="W108" s="10">
        <f t="shared" si="105"/>
        <v>14</v>
      </c>
      <c r="X108" s="10">
        <f t="shared" si="106"/>
        <v>14</v>
      </c>
      <c r="Y108" s="11">
        <f t="shared" si="107"/>
        <v>2</v>
      </c>
      <c r="Z108" s="12">
        <f>إنجليزية!H97</f>
        <v>12</v>
      </c>
      <c r="AA108" s="11">
        <f t="shared" si="108"/>
        <v>1</v>
      </c>
      <c r="AB108" s="10">
        <f t="shared" si="109"/>
        <v>12</v>
      </c>
      <c r="AC108" s="10">
        <f t="shared" si="110"/>
        <v>12</v>
      </c>
      <c r="AD108" s="79">
        <f t="shared" si="111"/>
        <v>1</v>
      </c>
      <c r="AE108" s="80">
        <f t="shared" si="94"/>
        <v>12.275</v>
      </c>
      <c r="AF108" s="81">
        <f t="shared" si="95"/>
        <v>30</v>
      </c>
      <c r="AG108" s="85" t="str">
        <f t="shared" si="96"/>
        <v>ناجح</v>
      </c>
      <c r="AH108" s="14" t="str">
        <f t="shared" si="112"/>
        <v>ناجح</v>
      </c>
    </row>
    <row r="109" spans="2:35" s="7" customFormat="1" ht="21.95" customHeight="1" thickBot="1">
      <c r="B109" s="8">
        <v>30</v>
      </c>
      <c r="C109" s="60" t="s">
        <v>221</v>
      </c>
      <c r="D109" s="60" t="s">
        <v>222</v>
      </c>
      <c r="E109" s="10">
        <f>'محاسبة الشركات'!I97</f>
        <v>18</v>
      </c>
      <c r="F109" s="11">
        <f>IF(E109&gt;=20,6,0)</f>
        <v>0</v>
      </c>
      <c r="G109" s="10">
        <f>'محاسبة مالية معمقة'!I97</f>
        <v>27.5</v>
      </c>
      <c r="H109" s="11">
        <f>IF(G109&gt;=20,6,0)</f>
        <v>6</v>
      </c>
      <c r="I109" s="10">
        <f>'معايير المراجعة الدولية'!I97</f>
        <v>22.25</v>
      </c>
      <c r="J109" s="11">
        <f>IF(I109&gt;=20,6,0)</f>
        <v>6</v>
      </c>
      <c r="K109" s="10">
        <f t="shared" si="90"/>
        <v>67.75</v>
      </c>
      <c r="L109" s="10">
        <f>K109/6</f>
        <v>11.291666666666666</v>
      </c>
      <c r="M109" s="79">
        <f t="shared" si="91"/>
        <v>18</v>
      </c>
      <c r="N109" s="10">
        <f>'نطام الرقابة الداخلي'!H97</f>
        <v>11</v>
      </c>
      <c r="O109" s="11">
        <f t="shared" si="101"/>
        <v>4</v>
      </c>
      <c r="P109" s="10">
        <f>'معايير المراجعة المحلية'!H97</f>
        <v>13</v>
      </c>
      <c r="Q109" s="11">
        <f t="shared" si="139"/>
        <v>5</v>
      </c>
      <c r="R109" s="10">
        <f>N109+P109</f>
        <v>24</v>
      </c>
      <c r="S109" s="10">
        <f t="shared" si="93"/>
        <v>12</v>
      </c>
      <c r="T109" s="79">
        <f t="shared" si="103"/>
        <v>9</v>
      </c>
      <c r="U109" s="10">
        <f>'اللإفلاس والتسوية القضائية'!H98</f>
        <v>8</v>
      </c>
      <c r="V109" s="11">
        <f t="shared" si="104"/>
        <v>0</v>
      </c>
      <c r="W109" s="10">
        <f>U109</f>
        <v>8</v>
      </c>
      <c r="X109" s="10">
        <f>W109/1</f>
        <v>8</v>
      </c>
      <c r="Y109" s="11">
        <f t="shared" si="107"/>
        <v>0</v>
      </c>
      <c r="Z109" s="12">
        <f>إنجليزية!H98</f>
        <v>10.5</v>
      </c>
      <c r="AA109" s="11">
        <f>IF(Z109&gt;=10,1,0)</f>
        <v>1</v>
      </c>
      <c r="AB109" s="10">
        <f t="shared" si="109"/>
        <v>10.5</v>
      </c>
      <c r="AC109" s="10">
        <f>AB109/1</f>
        <v>10.5</v>
      </c>
      <c r="AD109" s="79">
        <f t="shared" si="111"/>
        <v>1</v>
      </c>
      <c r="AE109" s="80">
        <f t="shared" si="94"/>
        <v>11.025</v>
      </c>
      <c r="AF109" s="81">
        <f t="shared" si="95"/>
        <v>30</v>
      </c>
      <c r="AG109" s="85"/>
      <c r="AH109" s="14" t="str">
        <f t="shared" si="112"/>
        <v>ناجح</v>
      </c>
    </row>
    <row r="110" spans="2:35" s="7" customFormat="1" ht="21.95" customHeight="1">
      <c r="B110" s="8">
        <v>31</v>
      </c>
      <c r="C110" s="55" t="s">
        <v>223</v>
      </c>
      <c r="D110" s="55" t="s">
        <v>11</v>
      </c>
      <c r="E110" s="10">
        <f>'محاسبة الشركات'!I98</f>
        <v>26</v>
      </c>
      <c r="F110" s="11">
        <f t="shared" ref="F110" si="140">IF(E110&gt;=20,6,0)</f>
        <v>6</v>
      </c>
      <c r="G110" s="10">
        <f>'محاسبة مالية معمقة'!I98</f>
        <v>17.5</v>
      </c>
      <c r="H110" s="11">
        <f t="shared" ref="H110" si="141">IF(G110&gt;=20,6,0)</f>
        <v>0</v>
      </c>
      <c r="I110" s="10">
        <f>'معايير المراجعة الدولية'!I98</f>
        <v>23.75</v>
      </c>
      <c r="J110" s="11">
        <f t="shared" ref="J110" si="142">IF(I110&gt;=20,6,0)</f>
        <v>6</v>
      </c>
      <c r="K110" s="10">
        <f t="shared" si="90"/>
        <v>67.25</v>
      </c>
      <c r="L110" s="10">
        <f t="shared" ref="L110" si="143">K110/6</f>
        <v>11.208333333333334</v>
      </c>
      <c r="M110" s="79">
        <f t="shared" si="91"/>
        <v>18</v>
      </c>
      <c r="N110" s="10">
        <f>'نطام الرقابة الداخلي'!H98</f>
        <v>3.5</v>
      </c>
      <c r="O110" s="11">
        <f t="shared" si="101"/>
        <v>0</v>
      </c>
      <c r="P110" s="10">
        <f>'معايير المراجعة المحلية'!H98</f>
        <v>14</v>
      </c>
      <c r="Q110" s="11">
        <f t="shared" si="139"/>
        <v>5</v>
      </c>
      <c r="R110" s="10">
        <f t="shared" ref="R110" si="144">N110+P110</f>
        <v>17.5</v>
      </c>
      <c r="S110" s="10">
        <f t="shared" si="93"/>
        <v>8.75</v>
      </c>
      <c r="T110" s="79">
        <f t="shared" si="103"/>
        <v>5</v>
      </c>
      <c r="U110" s="10">
        <f>'اللإفلاس والتسوية القضائية'!H99</f>
        <v>6</v>
      </c>
      <c r="V110" s="11">
        <f t="shared" si="104"/>
        <v>0</v>
      </c>
      <c r="W110" s="10">
        <f t="shared" ref="W110" si="145">U110</f>
        <v>6</v>
      </c>
      <c r="X110" s="10">
        <f t="shared" ref="X110" si="146">W110/1</f>
        <v>6</v>
      </c>
      <c r="Y110" s="11">
        <f t="shared" si="107"/>
        <v>0</v>
      </c>
      <c r="Z110" s="12">
        <f>إنجليزية!H99</f>
        <v>11.5</v>
      </c>
      <c r="AA110" s="11">
        <f t="shared" ref="AA110" si="147">IF(Z110&gt;=10,1,0)</f>
        <v>1</v>
      </c>
      <c r="AB110" s="10">
        <f t="shared" si="109"/>
        <v>11.5</v>
      </c>
      <c r="AC110" s="10">
        <f t="shared" ref="AC110" si="148">AB110/1</f>
        <v>11.5</v>
      </c>
      <c r="AD110" s="79">
        <f t="shared" si="111"/>
        <v>1</v>
      </c>
      <c r="AE110" s="80">
        <f t="shared" si="94"/>
        <v>10.225</v>
      </c>
      <c r="AF110" s="81">
        <f t="shared" si="95"/>
        <v>30</v>
      </c>
      <c r="AG110" s="85" t="str">
        <f t="shared" ref="AG110" si="149">IF(AF110=30,"ناجح","مؤجل")</f>
        <v>ناجح</v>
      </c>
      <c r="AH110" s="14" t="str">
        <f t="shared" si="112"/>
        <v>ناجح</v>
      </c>
    </row>
    <row r="111" spans="2:35" s="7" customFormat="1" ht="26.1" customHeight="1">
      <c r="B111" s="113" t="s">
        <v>42</v>
      </c>
      <c r="C111" s="114"/>
      <c r="D111" s="115"/>
      <c r="E111" s="95" t="s">
        <v>228</v>
      </c>
      <c r="F111" s="97"/>
      <c r="G111" s="95" t="s">
        <v>43</v>
      </c>
      <c r="H111" s="97"/>
      <c r="I111" s="95" t="s">
        <v>52</v>
      </c>
      <c r="J111" s="97"/>
      <c r="K111" s="121"/>
      <c r="L111" s="122"/>
      <c r="M111" s="123"/>
      <c r="N111" s="95" t="s">
        <v>53</v>
      </c>
      <c r="O111" s="127"/>
      <c r="P111" s="95" t="s">
        <v>52</v>
      </c>
      <c r="Q111" s="97"/>
      <c r="R111" s="121"/>
      <c r="S111" s="96"/>
      <c r="T111" s="97"/>
      <c r="U111" s="95" t="s">
        <v>227</v>
      </c>
      <c r="V111" s="127"/>
      <c r="W111" s="95"/>
      <c r="X111" s="96"/>
      <c r="Y111" s="97"/>
      <c r="Z111" s="95" t="s">
        <v>217</v>
      </c>
      <c r="AA111" s="127"/>
      <c r="AB111" s="95"/>
      <c r="AC111" s="96"/>
      <c r="AD111" s="96"/>
      <c r="AE111" s="96"/>
      <c r="AF111" s="96"/>
      <c r="AG111" s="13"/>
      <c r="AH111" s="16"/>
    </row>
    <row r="112" spans="2:35" s="7" customFormat="1" ht="26.1" customHeight="1">
      <c r="B112" s="116"/>
      <c r="C112" s="117"/>
      <c r="D112" s="118"/>
      <c r="E112" s="119"/>
      <c r="F112" s="120"/>
      <c r="G112" s="119"/>
      <c r="H112" s="120"/>
      <c r="I112" s="119"/>
      <c r="J112" s="120"/>
      <c r="K112" s="124"/>
      <c r="L112" s="125"/>
      <c r="M112" s="126"/>
      <c r="N112" s="128"/>
      <c r="O112" s="129"/>
      <c r="P112" s="119"/>
      <c r="Q112" s="120"/>
      <c r="R112" s="124"/>
      <c r="S112" s="99"/>
      <c r="T112" s="100"/>
      <c r="U112" s="128"/>
      <c r="V112" s="129"/>
      <c r="W112" s="98"/>
      <c r="X112" s="99"/>
      <c r="Y112" s="100"/>
      <c r="Z112" s="128"/>
      <c r="AA112" s="129"/>
      <c r="AB112" s="98"/>
      <c r="AC112" s="99"/>
      <c r="AD112" s="99"/>
      <c r="AE112" s="99"/>
      <c r="AF112" s="99"/>
      <c r="AG112" s="13"/>
      <c r="AH112" s="17"/>
      <c r="AI112" s="18"/>
    </row>
    <row r="113" spans="35:35">
      <c r="AI113" s="30"/>
    </row>
    <row r="114" spans="35:35">
      <c r="AI114" s="30"/>
    </row>
  </sheetData>
  <mergeCells count="119">
    <mergeCell ref="AH1:AH3"/>
    <mergeCell ref="E2:F2"/>
    <mergeCell ref="G2:H2"/>
    <mergeCell ref="I2:J2"/>
    <mergeCell ref="L2:L3"/>
    <mergeCell ref="M2:M3"/>
    <mergeCell ref="B1:B3"/>
    <mergeCell ref="C1:C3"/>
    <mergeCell ref="D1:D3"/>
    <mergeCell ref="E1:M1"/>
    <mergeCell ref="N1:R1"/>
    <mergeCell ref="S1:T1"/>
    <mergeCell ref="N2:O2"/>
    <mergeCell ref="P2:Q2"/>
    <mergeCell ref="S2:S3"/>
    <mergeCell ref="T2:T3"/>
    <mergeCell ref="U2:V2"/>
    <mergeCell ref="X2:X3"/>
    <mergeCell ref="Y2:Y3"/>
    <mergeCell ref="Z2:AA2"/>
    <mergeCell ref="AC2:AC3"/>
    <mergeCell ref="AD2:AD3"/>
    <mergeCell ref="U1:Y1"/>
    <mergeCell ref="Z1:AD1"/>
    <mergeCell ref="AE1:AE3"/>
    <mergeCell ref="P37:Q38"/>
    <mergeCell ref="R37:R38"/>
    <mergeCell ref="S37:T38"/>
    <mergeCell ref="U37:V38"/>
    <mergeCell ref="Z37:AA38"/>
    <mergeCell ref="AB37:AF38"/>
    <mergeCell ref="B37:D38"/>
    <mergeCell ref="E37:F38"/>
    <mergeCell ref="G37:H38"/>
    <mergeCell ref="I37:J38"/>
    <mergeCell ref="K37:M38"/>
    <mergeCell ref="N37:O38"/>
    <mergeCell ref="AF1:AF3"/>
    <mergeCell ref="W37:Y38"/>
    <mergeCell ref="B74:D75"/>
    <mergeCell ref="E74:F75"/>
    <mergeCell ref="G74:H75"/>
    <mergeCell ref="I74:J75"/>
    <mergeCell ref="K74:M75"/>
    <mergeCell ref="N74:O75"/>
    <mergeCell ref="AF40:AF42"/>
    <mergeCell ref="W74:Y75"/>
    <mergeCell ref="AH40:AH42"/>
    <mergeCell ref="E41:F41"/>
    <mergeCell ref="G41:H41"/>
    <mergeCell ref="I41:J41"/>
    <mergeCell ref="L41:L42"/>
    <mergeCell ref="M41:M42"/>
    <mergeCell ref="B40:B42"/>
    <mergeCell ref="C40:C42"/>
    <mergeCell ref="D40:D42"/>
    <mergeCell ref="E40:M40"/>
    <mergeCell ref="N40:R40"/>
    <mergeCell ref="S40:T40"/>
    <mergeCell ref="N41:O41"/>
    <mergeCell ref="P41:Q41"/>
    <mergeCell ref="S41:S42"/>
    <mergeCell ref="AE40:AE42"/>
    <mergeCell ref="P74:Q75"/>
    <mergeCell ref="R74:R75"/>
    <mergeCell ref="S74:T75"/>
    <mergeCell ref="U74:V75"/>
    <mergeCell ref="Z74:AA75"/>
    <mergeCell ref="AB74:AF75"/>
    <mergeCell ref="T41:T42"/>
    <mergeCell ref="U41:V41"/>
    <mergeCell ref="X41:X42"/>
    <mergeCell ref="Y41:Y42"/>
    <mergeCell ref="Z41:AA41"/>
    <mergeCell ref="AC41:AC42"/>
    <mergeCell ref="AD41:AD42"/>
    <mergeCell ref="U40:Y40"/>
    <mergeCell ref="Z40:AD40"/>
    <mergeCell ref="AH77:AH79"/>
    <mergeCell ref="E78:F78"/>
    <mergeCell ref="G78:H78"/>
    <mergeCell ref="I78:J78"/>
    <mergeCell ref="L78:L79"/>
    <mergeCell ref="M78:M79"/>
    <mergeCell ref="P111:Q112"/>
    <mergeCell ref="R111:R112"/>
    <mergeCell ref="S111:T112"/>
    <mergeCell ref="U111:V112"/>
    <mergeCell ref="Z111:AA112"/>
    <mergeCell ref="AB111:AF112"/>
    <mergeCell ref="N78:O78"/>
    <mergeCell ref="P78:Q78"/>
    <mergeCell ref="S78:S79"/>
    <mergeCell ref="T78:T79"/>
    <mergeCell ref="U78:V78"/>
    <mergeCell ref="X78:X79"/>
    <mergeCell ref="Y78:Y79"/>
    <mergeCell ref="Z78:AA78"/>
    <mergeCell ref="AC78:AC79"/>
    <mergeCell ref="AD78:AD79"/>
    <mergeCell ref="AF77:AF79"/>
    <mergeCell ref="W111:Y112"/>
    <mergeCell ref="B77:B79"/>
    <mergeCell ref="C77:C79"/>
    <mergeCell ref="AE77:AE79"/>
    <mergeCell ref="N77:R77"/>
    <mergeCell ref="S77:T77"/>
    <mergeCell ref="U77:Y77"/>
    <mergeCell ref="Z77:AD77"/>
    <mergeCell ref="B111:D112"/>
    <mergeCell ref="E111:F112"/>
    <mergeCell ref="G111:H112"/>
    <mergeCell ref="I111:J112"/>
    <mergeCell ref="K111:M112"/>
    <mergeCell ref="N111:O112"/>
    <mergeCell ref="D77:D79"/>
    <mergeCell ref="E77:M77"/>
    <mergeCell ref="E101:AH101"/>
    <mergeCell ref="E90:AH90"/>
  </mergeCells>
  <printOptions horizontalCentered="1" verticalCentered="1"/>
  <pageMargins left="0" right="0" top="0.78740157480314965" bottom="0.39370078740157483" header="0.39370078740157483" footer="0.39370078740157483"/>
  <pageSetup paperSize="9" scale="56" orientation="landscape" verticalDpi="180" r:id="rId1"/>
  <headerFooter alignWithMargins="0">
    <oddHeader>&amp;L&amp;"Comic Sans MS,Gras"&amp;18السنة الثالثة2019/2018&amp;C&amp;"Comic Sans MS,Gras"&amp;18&amp;Uمحضر المداولات للسداسي الخامس  (الدورة الأولى)محاسبة ومراجعةالفوج&amp;P&amp;R&amp;"Arial,Gras"&amp;14جامعة باجي مختار-عنابةكلية العلوم الاقتصادية وعلوم التسييرقسم العلوم المالية</oddHeader>
    <oddFooter>&amp;L&amp;"Comic Sans MS,Gras"&amp;16رئيس القسم&amp;R&amp;"Comic Sans MS,Gras"&amp;16رئيس لجنة المداولات</oddFooter>
  </headerFooter>
  <rowBreaks count="2" manualBreakCount="2">
    <brk id="38" min="1" max="33" man="1"/>
    <brk id="75" min="1" max="33" man="1"/>
  </rowBreaks>
  <ignoredErrors>
    <ignoredError sqref="G4:G36 I4:I36 G43:G73 I43:I73 G80:G89 I80:I89 G102:G110 G91:G100 I91:I1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محاسبة الشركات</vt:lpstr>
      <vt:lpstr>محاسبة مالية معمقة</vt:lpstr>
      <vt:lpstr>معايير المراجعة الدولية</vt:lpstr>
      <vt:lpstr>نطام الرقابة الداخلي</vt:lpstr>
      <vt:lpstr>معايير المراجعة المحلية</vt:lpstr>
      <vt:lpstr>اللإفلاس والتسوية القضائية</vt:lpstr>
      <vt:lpstr>إنجليزية</vt:lpstr>
      <vt:lpstr>Sem5(AC)</vt:lpstr>
      <vt:lpstr>'Sem5(AC)'!Zone_d_impression</vt:lpstr>
      <vt:lpstr>'اللإفلاس والتسوية القضائية'!Zone_d_impression</vt:lpstr>
      <vt:lpstr>إنجليزية!Zone_d_impression</vt:lpstr>
      <vt:lpstr>'محاسبة الشركات'!Zone_d_impression</vt:lpstr>
      <vt:lpstr>'محاسبة مالية معمقة'!Zone_d_impression</vt:lpstr>
      <vt:lpstr>'معايير المراجعة الدولية'!Zone_d_impression</vt:lpstr>
      <vt:lpstr>'معايير المراجعة المحلية'!Zone_d_impression</vt:lpstr>
      <vt:lpstr>'نطام الرقابة الداخلي'!Zone_d_impression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2019-02-16T18:51:36Z</dcterms:modified>
</cp:coreProperties>
</file>