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640" activeTab="7"/>
  </bookViews>
  <sheets>
    <sheet name="محاسبة البنوك" sheetId="4" r:id="rId1"/>
    <sheet name="محاسبة التأمينات" sheetId="5" r:id="rId2"/>
    <sheet name="التأمين التكافلي" sheetId="6" r:id="rId3"/>
    <sheet name="التسويق البنكي" sheetId="10" r:id="rId4"/>
    <sheet name="تقييم المشاريع" sheetId="7" r:id="rId5"/>
    <sheet name="قانون التأمين" sheetId="9" r:id="rId6"/>
    <sheet name="إنجليزية" sheetId="8" r:id="rId7"/>
    <sheet name="Sem5(FE)" sheetId="11" r:id="rId8"/>
  </sheets>
  <definedNames>
    <definedName name="_xlnm._FilterDatabase" localSheetId="7" hidden="1">'Sem5(FE)'!$AH$1:$AH$68</definedName>
    <definedName name="_xlnm.Print_Area" localSheetId="7">'Sem5(FE)'!$B$1:$AH$67</definedName>
    <definedName name="_xlnm.Print_Area" localSheetId="2">'التأمين التكافلي'!$A$1:$I$55</definedName>
    <definedName name="_xlnm.Print_Area" localSheetId="3">'التسويق البنكي'!$A$1:$H$55</definedName>
    <definedName name="_xlnm.Print_Area" localSheetId="6">إنجليزية!$A$1:$H$55</definedName>
    <definedName name="_xlnm.Print_Area" localSheetId="4">'تقييم المشاريع'!$A$1:$I$55</definedName>
    <definedName name="_xlnm.Print_Area" localSheetId="5">'قانون التأمين'!$A$1:$H$55</definedName>
    <definedName name="_xlnm.Print_Area" localSheetId="0">'محاسبة البنوك'!$A$1:$I$55</definedName>
    <definedName name="_xlnm.Print_Area" localSheetId="1">'محاسبة التأمينات'!$A$1:$I$55</definedName>
  </definedNames>
  <calcPr calcId="124519"/>
</workbook>
</file>

<file path=xl/calcChain.xml><?xml version="1.0" encoding="utf-8"?>
<calcChain xmlns="http://schemas.openxmlformats.org/spreadsheetml/2006/main">
  <c r="E2" i="10"/>
  <c r="AB32" i="11"/>
  <c r="AA32"/>
  <c r="W32"/>
  <c r="X32" s="1"/>
  <c r="V32"/>
  <c r="R32"/>
  <c r="S32" s="1"/>
  <c r="Q32"/>
  <c r="O32"/>
  <c r="K32"/>
  <c r="L32" s="1"/>
  <c r="J32"/>
  <c r="H32"/>
  <c r="F32"/>
  <c r="AB31"/>
  <c r="AC31" s="1"/>
  <c r="AA31"/>
  <c r="W31"/>
  <c r="X31" s="1"/>
  <c r="V31"/>
  <c r="R31"/>
  <c r="S31" s="1"/>
  <c r="Q31"/>
  <c r="O31"/>
  <c r="K31"/>
  <c r="L31" s="1"/>
  <c r="J31"/>
  <c r="H31"/>
  <c r="F31"/>
  <c r="AB30"/>
  <c r="AC30" s="1"/>
  <c r="AA30"/>
  <c r="W30"/>
  <c r="X30" s="1"/>
  <c r="V30"/>
  <c r="R30"/>
  <c r="S30" s="1"/>
  <c r="Q30"/>
  <c r="O30"/>
  <c r="K30"/>
  <c r="J30"/>
  <c r="H30"/>
  <c r="F30"/>
  <c r="E30" i="9"/>
  <c r="E30" i="8"/>
  <c r="F31" i="7"/>
  <c r="F31" i="6"/>
  <c r="F31" i="5"/>
  <c r="F31" i="4"/>
  <c r="E30" i="10"/>
  <c r="AD31" i="11" l="1"/>
  <c r="T31"/>
  <c r="T32"/>
  <c r="M31"/>
  <c r="M32"/>
  <c r="T30"/>
  <c r="Y30"/>
  <c r="AE30"/>
  <c r="AD30"/>
  <c r="Y31"/>
  <c r="Y32"/>
  <c r="AE32"/>
  <c r="AE31"/>
  <c r="L30"/>
  <c r="M30" s="1"/>
  <c r="AC32"/>
  <c r="AD32" s="1"/>
  <c r="G55" i="10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H45" s="1"/>
  <c r="N55" i="11" s="1"/>
  <c r="O55" s="1"/>
  <c r="E45" i="10"/>
  <c r="G44"/>
  <c r="E44"/>
  <c r="G43"/>
  <c r="H43" s="1"/>
  <c r="N53" i="11" s="1"/>
  <c r="O53" s="1"/>
  <c r="E43" i="10"/>
  <c r="G42"/>
  <c r="E42"/>
  <c r="G41"/>
  <c r="H41" s="1"/>
  <c r="E41"/>
  <c r="G40"/>
  <c r="E40"/>
  <c r="G39"/>
  <c r="E39"/>
  <c r="G38"/>
  <c r="E38"/>
  <c r="G37"/>
  <c r="H37" s="1"/>
  <c r="N47" i="11" s="1"/>
  <c r="O47" s="1"/>
  <c r="E37" i="10"/>
  <c r="G36"/>
  <c r="E36"/>
  <c r="G35"/>
  <c r="H35" s="1"/>
  <c r="N45" i="11" s="1"/>
  <c r="O45" s="1"/>
  <c r="E35" i="10"/>
  <c r="G34"/>
  <c r="E34"/>
  <c r="G33"/>
  <c r="E33"/>
  <c r="G32"/>
  <c r="E32"/>
  <c r="G31"/>
  <c r="H31" s="1"/>
  <c r="N41" i="11" s="1"/>
  <c r="O41" s="1"/>
  <c r="E31" i="10"/>
  <c r="G30"/>
  <c r="H30" s="1"/>
  <c r="N40" i="11" s="1"/>
  <c r="O40" s="1"/>
  <c r="A30" i="1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G29"/>
  <c r="E29"/>
  <c r="E27"/>
  <c r="H27" s="1"/>
  <c r="N29" i="11" s="1"/>
  <c r="O29" s="1"/>
  <c r="E26" i="10"/>
  <c r="H26" s="1"/>
  <c r="N28" i="11" s="1"/>
  <c r="O28" s="1"/>
  <c r="E25" i="10"/>
  <c r="H25" s="1"/>
  <c r="N27" i="11" s="1"/>
  <c r="O27" s="1"/>
  <c r="G24" i="10"/>
  <c r="E24"/>
  <c r="G23"/>
  <c r="E23"/>
  <c r="E22"/>
  <c r="H22" s="1"/>
  <c r="N24" i="11" s="1"/>
  <c r="O24" s="1"/>
  <c r="E21" i="10"/>
  <c r="H21" s="1"/>
  <c r="E20"/>
  <c r="H20" s="1"/>
  <c r="N22" i="11" s="1"/>
  <c r="O22" s="1"/>
  <c r="E19" i="10"/>
  <c r="H19" s="1"/>
  <c r="N21" i="11" s="1"/>
  <c r="O21" s="1"/>
  <c r="E18" i="10"/>
  <c r="H18" s="1"/>
  <c r="N20" i="11" s="1"/>
  <c r="O20" s="1"/>
  <c r="E17" i="10"/>
  <c r="H17" s="1"/>
  <c r="N19" i="11" s="1"/>
  <c r="O19" s="1"/>
  <c r="G16" i="10"/>
  <c r="E16"/>
  <c r="G15"/>
  <c r="E15"/>
  <c r="G14"/>
  <c r="E14"/>
  <c r="G13"/>
  <c r="E13"/>
  <c r="G12"/>
  <c r="E12"/>
  <c r="G11"/>
  <c r="E11"/>
  <c r="E10"/>
  <c r="H10" s="1"/>
  <c r="N12" i="11" s="1"/>
  <c r="O12" s="1"/>
  <c r="G9" i="10"/>
  <c r="E9"/>
  <c r="G8"/>
  <c r="E8"/>
  <c r="G7"/>
  <c r="E7"/>
  <c r="G6"/>
  <c r="E6"/>
  <c r="G5"/>
  <c r="E5"/>
  <c r="G4"/>
  <c r="E4"/>
  <c r="G3"/>
  <c r="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G2"/>
  <c r="G55" i="9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H43" s="1"/>
  <c r="U53" i="11" s="1"/>
  <c r="W53" s="1"/>
  <c r="X53" s="1"/>
  <c r="E43" i="9"/>
  <c r="G42"/>
  <c r="E42"/>
  <c r="G41"/>
  <c r="H41" s="1"/>
  <c r="E41"/>
  <c r="G40"/>
  <c r="E40"/>
  <c r="G39"/>
  <c r="H39" s="1"/>
  <c r="U49" i="11" s="1"/>
  <c r="W49" s="1"/>
  <c r="X49" s="1"/>
  <c r="E39" i="9"/>
  <c r="G38"/>
  <c r="E38"/>
  <c r="G37"/>
  <c r="H37" s="1"/>
  <c r="U47" i="11" s="1"/>
  <c r="V47" s="1"/>
  <c r="E37" i="9"/>
  <c r="G36"/>
  <c r="E36"/>
  <c r="G35"/>
  <c r="E35"/>
  <c r="G34"/>
  <c r="E34"/>
  <c r="G33"/>
  <c r="E33"/>
  <c r="G32"/>
  <c r="E32"/>
  <c r="G31"/>
  <c r="H31" s="1"/>
  <c r="U41" i="11" s="1"/>
  <c r="W41" s="1"/>
  <c r="X41" s="1"/>
  <c r="E31" i="9"/>
  <c r="G30"/>
  <c r="H30" s="1"/>
  <c r="U40" i="11" s="1"/>
  <c r="V40" s="1"/>
  <c r="A30" i="9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G29"/>
  <c r="E29"/>
  <c r="E27"/>
  <c r="H27" s="1"/>
  <c r="U29" i="11" s="1"/>
  <c r="E26" i="9"/>
  <c r="H26" s="1"/>
  <c r="U28" i="11" s="1"/>
  <c r="V28" s="1"/>
  <c r="E25" i="9"/>
  <c r="H25" s="1"/>
  <c r="U27" i="11" s="1"/>
  <c r="V27" s="1"/>
  <c r="G24" i="9"/>
  <c r="E24"/>
  <c r="G23"/>
  <c r="E23"/>
  <c r="E22"/>
  <c r="H22" s="1"/>
  <c r="U24" i="11" s="1"/>
  <c r="V24" s="1"/>
  <c r="E21" i="9"/>
  <c r="H21" s="1"/>
  <c r="E20"/>
  <c r="H20" s="1"/>
  <c r="U22" i="11" s="1"/>
  <c r="E19" i="9"/>
  <c r="H19" s="1"/>
  <c r="U21" i="11" s="1"/>
  <c r="V21" s="1"/>
  <c r="E18" i="9"/>
  <c r="H18" s="1"/>
  <c r="U20" i="11" s="1"/>
  <c r="V20" s="1"/>
  <c r="E17" i="9"/>
  <c r="H17" s="1"/>
  <c r="U19" i="11" s="1"/>
  <c r="G16" i="9"/>
  <c r="E16"/>
  <c r="G15"/>
  <c r="E15"/>
  <c r="G14"/>
  <c r="E14"/>
  <c r="G13"/>
  <c r="E13"/>
  <c r="G12"/>
  <c r="E12"/>
  <c r="G11"/>
  <c r="E11"/>
  <c r="E10"/>
  <c r="H10" s="1"/>
  <c r="U12" i="11" s="1"/>
  <c r="V12" s="1"/>
  <c r="G9" i="9"/>
  <c r="E9"/>
  <c r="G8"/>
  <c r="E8"/>
  <c r="G7"/>
  <c r="E7"/>
  <c r="G6"/>
  <c r="E6"/>
  <c r="G5"/>
  <c r="E5"/>
  <c r="G4"/>
  <c r="E4"/>
  <c r="G3"/>
  <c r="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G2"/>
  <c r="E2"/>
  <c r="G55" i="8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H30" s="1"/>
  <c r="Z40" i="11" s="1"/>
  <c r="AA40" s="1"/>
  <c r="A30" i="8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G29"/>
  <c r="E29"/>
  <c r="E27"/>
  <c r="H27" s="1"/>
  <c r="Z29" i="11" s="1"/>
  <c r="AA29" s="1"/>
  <c r="E26" i="8"/>
  <c r="H26" s="1"/>
  <c r="Z28" i="11" s="1"/>
  <c r="AB28" s="1"/>
  <c r="AC28" s="1"/>
  <c r="E25" i="8"/>
  <c r="H25" s="1"/>
  <c r="Z27" i="11" s="1"/>
  <c r="AA27" s="1"/>
  <c r="G24" i="8"/>
  <c r="E24"/>
  <c r="G23"/>
  <c r="E23"/>
  <c r="E22"/>
  <c r="H22" s="1"/>
  <c r="Z24" i="11" s="1"/>
  <c r="AB24" s="1"/>
  <c r="AC24" s="1"/>
  <c r="E21" i="8"/>
  <c r="H21" s="1"/>
  <c r="E20"/>
  <c r="H20" s="1"/>
  <c r="Z22" i="11" s="1"/>
  <c r="AA22" s="1"/>
  <c r="E19" i="8"/>
  <c r="H19" s="1"/>
  <c r="Z21" i="11" s="1"/>
  <c r="AA21" s="1"/>
  <c r="E18" i="8"/>
  <c r="H18" s="1"/>
  <c r="Z20" i="11" s="1"/>
  <c r="AB20" s="1"/>
  <c r="AC20" s="1"/>
  <c r="E17" i="8"/>
  <c r="H17" s="1"/>
  <c r="Z19" i="11" s="1"/>
  <c r="AA19" s="1"/>
  <c r="G16" i="8"/>
  <c r="E16"/>
  <c r="G15"/>
  <c r="E15"/>
  <c r="G14"/>
  <c r="E14"/>
  <c r="G13"/>
  <c r="E13"/>
  <c r="G12"/>
  <c r="E12"/>
  <c r="G11"/>
  <c r="E11"/>
  <c r="E10"/>
  <c r="H10" s="1"/>
  <c r="Z12" i="11" s="1"/>
  <c r="AB12" s="1"/>
  <c r="AC12" s="1"/>
  <c r="G9" i="8"/>
  <c r="E9"/>
  <c r="G8"/>
  <c r="E8"/>
  <c r="G7"/>
  <c r="E7"/>
  <c r="G6"/>
  <c r="E6"/>
  <c r="G5"/>
  <c r="E5"/>
  <c r="G4"/>
  <c r="E4"/>
  <c r="G3"/>
  <c r="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G2"/>
  <c r="E2"/>
  <c r="H55" i="7"/>
  <c r="F55"/>
  <c r="H54"/>
  <c r="F54"/>
  <c r="H53"/>
  <c r="F53"/>
  <c r="H52"/>
  <c r="I52" s="1"/>
  <c r="P62" i="11" s="1"/>
  <c r="Q62" s="1"/>
  <c r="F52" i="7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I31" s="1"/>
  <c r="P41" i="11" s="1"/>
  <c r="Q41" s="1"/>
  <c r="H30" i="7"/>
  <c r="F30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H29"/>
  <c r="F29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2"/>
  <c r="F2"/>
  <c r="H55" i="6"/>
  <c r="F55"/>
  <c r="H54"/>
  <c r="I54" s="1"/>
  <c r="I64" i="11" s="1"/>
  <c r="F54" i="6"/>
  <c r="H53"/>
  <c r="F53"/>
  <c r="H52"/>
  <c r="I52" s="1"/>
  <c r="I62" i="11" s="1"/>
  <c r="J62" s="1"/>
  <c r="F52" i="6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I31" s="1"/>
  <c r="I41" i="11" s="1"/>
  <c r="J41" s="1"/>
  <c r="H30" i="6"/>
  <c r="F30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H29"/>
  <c r="F29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3"/>
  <c r="F3"/>
  <c r="A3"/>
  <c r="H2"/>
  <c r="F2"/>
  <c r="H55" i="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I31" s="1"/>
  <c r="G41" i="11" s="1"/>
  <c r="H41" s="1"/>
  <c r="H30" i="5"/>
  <c r="F30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H29"/>
  <c r="F29"/>
  <c r="H27"/>
  <c r="F27"/>
  <c r="H26"/>
  <c r="F26"/>
  <c r="H25"/>
  <c r="F25"/>
  <c r="H24"/>
  <c r="F24"/>
  <c r="H23"/>
  <c r="F23"/>
  <c r="H22"/>
  <c r="F22"/>
  <c r="H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2"/>
  <c r="F2"/>
  <c r="H55" i="4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I31" s="1"/>
  <c r="E41" i="11" s="1"/>
  <c r="F41" s="1"/>
  <c r="H30" i="4"/>
  <c r="F30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H29"/>
  <c r="F29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2"/>
  <c r="F2"/>
  <c r="I54" l="1"/>
  <c r="E64" i="11" s="1"/>
  <c r="F64" s="1"/>
  <c r="I52" i="4"/>
  <c r="E62" i="11" s="1"/>
  <c r="F62" s="1"/>
  <c r="I50" i="4"/>
  <c r="E60" i="11" s="1"/>
  <c r="F60" s="1"/>
  <c r="I48" i="4"/>
  <c r="E58" i="11" s="1"/>
  <c r="F58" s="1"/>
  <c r="I46" i="4"/>
  <c r="E56" i="11" s="1"/>
  <c r="F56" s="1"/>
  <c r="I44" i="4"/>
  <c r="E54" i="11" s="1"/>
  <c r="F54" s="1"/>
  <c r="I42" i="4"/>
  <c r="E52" i="11" s="1"/>
  <c r="F52" s="1"/>
  <c r="I40" i="4"/>
  <c r="E50" i="11" s="1"/>
  <c r="F50" s="1"/>
  <c r="I36" i="4"/>
  <c r="E46" i="11" s="1"/>
  <c r="F46" s="1"/>
  <c r="I34" i="4"/>
  <c r="E44" i="11" s="1"/>
  <c r="F44" s="1"/>
  <c r="I32" i="4"/>
  <c r="E42" i="11" s="1"/>
  <c r="F42" s="1"/>
  <c r="H35" i="9"/>
  <c r="U45" i="11" s="1"/>
  <c r="W45" s="1"/>
  <c r="X45" s="1"/>
  <c r="P64"/>
  <c r="Q64" s="1"/>
  <c r="H53" i="9"/>
  <c r="U63" i="11" s="1"/>
  <c r="V63" s="1"/>
  <c r="H55" i="9"/>
  <c r="H5" i="8"/>
  <c r="Z7" i="11" s="1"/>
  <c r="AB7" s="1"/>
  <c r="H7" i="8"/>
  <c r="Z9" i="11" s="1"/>
  <c r="AA9" s="1"/>
  <c r="H31" i="8"/>
  <c r="Z41" i="11" s="1"/>
  <c r="AA41" s="1"/>
  <c r="H33" i="8"/>
  <c r="Z43" i="11" s="1"/>
  <c r="AB43" s="1"/>
  <c r="AC43" s="1"/>
  <c r="H35" i="8"/>
  <c r="Z45" i="11" s="1"/>
  <c r="AA45" s="1"/>
  <c r="H37" i="8"/>
  <c r="Z47" i="11" s="1"/>
  <c r="AB47" s="1"/>
  <c r="AC47" s="1"/>
  <c r="H41" i="8"/>
  <c r="H49"/>
  <c r="Z59" i="11" s="1"/>
  <c r="AB59" s="1"/>
  <c r="AC59" s="1"/>
  <c r="AD59" s="1"/>
  <c r="H53" i="8"/>
  <c r="Z63" i="11" s="1"/>
  <c r="AB63" s="1"/>
  <c r="AC63" s="1"/>
  <c r="H11" i="8"/>
  <c r="Z13" i="11" s="1"/>
  <c r="AA13" s="1"/>
  <c r="H32" i="8"/>
  <c r="Z42" i="11" s="1"/>
  <c r="AA42" s="1"/>
  <c r="H36" i="8"/>
  <c r="Z46" i="11" s="1"/>
  <c r="AA46" s="1"/>
  <c r="H38" i="8"/>
  <c r="Z48" i="11" s="1"/>
  <c r="AA48" s="1"/>
  <c r="H40" i="8"/>
  <c r="Z50" i="11" s="1"/>
  <c r="AA50" s="1"/>
  <c r="H44" i="8"/>
  <c r="Z54" i="11" s="1"/>
  <c r="AA54" s="1"/>
  <c r="H48" i="8"/>
  <c r="Z58" i="11" s="1"/>
  <c r="AA58" s="1"/>
  <c r="H52" i="8"/>
  <c r="Z62" i="11" s="1"/>
  <c r="AA62" s="1"/>
  <c r="A52" i="8"/>
  <c r="A53" s="1"/>
  <c r="A54" s="1"/>
  <c r="A55" s="1"/>
  <c r="H4"/>
  <c r="Z6" i="11" s="1"/>
  <c r="AA6" s="1"/>
  <c r="H8" i="8"/>
  <c r="Z10" i="11" s="1"/>
  <c r="AA10" s="1"/>
  <c r="I33" i="5"/>
  <c r="G43" i="11" s="1"/>
  <c r="H43" s="1"/>
  <c r="I35" i="5"/>
  <c r="G45" i="11" s="1"/>
  <c r="H45" s="1"/>
  <c r="I43" i="5"/>
  <c r="G53" i="11" s="1"/>
  <c r="H53" s="1"/>
  <c r="I33" i="7"/>
  <c r="P43" i="11" s="1"/>
  <c r="Q43" s="1"/>
  <c r="I35" i="7"/>
  <c r="P45" i="11" s="1"/>
  <c r="Q45" s="1"/>
  <c r="I37" i="7"/>
  <c r="P47" i="11" s="1"/>
  <c r="R47" s="1"/>
  <c r="S47" s="1"/>
  <c r="I39" i="7"/>
  <c r="P49" i="11" s="1"/>
  <c r="Q49" s="1"/>
  <c r="I43" i="7"/>
  <c r="P53" i="11" s="1"/>
  <c r="Q53" s="1"/>
  <c r="I45" i="7"/>
  <c r="P55" i="11" s="1"/>
  <c r="Q55" s="1"/>
  <c r="I47" i="7"/>
  <c r="P57" i="11" s="1"/>
  <c r="Q57" s="1"/>
  <c r="I51" i="7"/>
  <c r="P61" i="11" s="1"/>
  <c r="Q61" s="1"/>
  <c r="I3" i="6"/>
  <c r="I5" i="11" s="1"/>
  <c r="J5" s="1"/>
  <c r="I30" i="5"/>
  <c r="G40" i="11" s="1"/>
  <c r="H40" s="1"/>
  <c r="I33" i="4"/>
  <c r="E43" i="11" s="1"/>
  <c r="F43" s="1"/>
  <c r="I35" i="4"/>
  <c r="E45" i="11" s="1"/>
  <c r="F45" s="1"/>
  <c r="I37" i="4"/>
  <c r="E47" i="11" s="1"/>
  <c r="F47" s="1"/>
  <c r="I39" i="4"/>
  <c r="E49" i="11" s="1"/>
  <c r="F49" s="1"/>
  <c r="I41" i="4"/>
  <c r="I43"/>
  <c r="E53" i="11" s="1"/>
  <c r="F53" s="1"/>
  <c r="I45" i="4"/>
  <c r="E55" i="11" s="1"/>
  <c r="F55" s="1"/>
  <c r="I47" i="4"/>
  <c r="E57" i="11" s="1"/>
  <c r="F57" s="1"/>
  <c r="I49" i="4"/>
  <c r="E59" i="11" s="1"/>
  <c r="F59" s="1"/>
  <c r="I51" i="4"/>
  <c r="E61" i="11" s="1"/>
  <c r="F61" s="1"/>
  <c r="E63"/>
  <c r="F63" s="1"/>
  <c r="I55" i="4"/>
  <c r="AF31" i="11"/>
  <c r="AH31" s="1"/>
  <c r="I55" i="5"/>
  <c r="G63" i="11"/>
  <c r="H63" s="1"/>
  <c r="I51" i="5"/>
  <c r="G61" i="11" s="1"/>
  <c r="H61" s="1"/>
  <c r="I49" i="5"/>
  <c r="G59" i="11" s="1"/>
  <c r="H59" s="1"/>
  <c r="I47" i="5"/>
  <c r="G57" i="11" s="1"/>
  <c r="H57" s="1"/>
  <c r="I45" i="5"/>
  <c r="G55" i="11" s="1"/>
  <c r="H55" s="1"/>
  <c r="I41" i="5"/>
  <c r="I39"/>
  <c r="G49" i="11" s="1"/>
  <c r="H49" s="1"/>
  <c r="I37" i="5"/>
  <c r="G47" i="11" s="1"/>
  <c r="H47" s="1"/>
  <c r="AF30"/>
  <c r="AH30" s="1"/>
  <c r="AF32"/>
  <c r="AH32" s="1"/>
  <c r="H55" i="8"/>
  <c r="H54"/>
  <c r="Z64" i="11" s="1"/>
  <c r="AB64" s="1"/>
  <c r="AC64" s="1"/>
  <c r="H51" i="8"/>
  <c r="Z61" i="11" s="1"/>
  <c r="AA61" s="1"/>
  <c r="H50" i="8"/>
  <c r="Z60" i="11" s="1"/>
  <c r="AA60" s="1"/>
  <c r="H47" i="8"/>
  <c r="Z57" i="11" s="1"/>
  <c r="AA57" s="1"/>
  <c r="H46" i="8"/>
  <c r="Z56" i="11" s="1"/>
  <c r="AA56" s="1"/>
  <c r="H45" i="8"/>
  <c r="Z55" i="11" s="1"/>
  <c r="AB55" s="1"/>
  <c r="AC55" s="1"/>
  <c r="H43" i="8"/>
  <c r="Z53" i="11" s="1"/>
  <c r="AA53" s="1"/>
  <c r="H42" i="8"/>
  <c r="Z52" i="11" s="1"/>
  <c r="AA52" s="1"/>
  <c r="H39" i="8"/>
  <c r="Z49" i="11" s="1"/>
  <c r="AA49" s="1"/>
  <c r="H34" i="8"/>
  <c r="Z44" i="11" s="1"/>
  <c r="AA44" s="1"/>
  <c r="H15" i="8"/>
  <c r="Z17" i="11" s="1"/>
  <c r="AA17" s="1"/>
  <c r="H13" i="8"/>
  <c r="Z15" i="11" s="1"/>
  <c r="AA15" s="1"/>
  <c r="H9" i="8"/>
  <c r="Z11" i="11" s="1"/>
  <c r="AA11" s="1"/>
  <c r="H6" i="8"/>
  <c r="Z8" i="11" s="1"/>
  <c r="AA8" s="1"/>
  <c r="H3" i="8"/>
  <c r="Z5" i="11" s="1"/>
  <c r="AA5" s="1"/>
  <c r="H53" i="10"/>
  <c r="N63" i="11" s="1"/>
  <c r="O63" s="1"/>
  <c r="H55" i="10"/>
  <c r="H51"/>
  <c r="N61" i="11" s="1"/>
  <c r="O61" s="1"/>
  <c r="H49" i="10"/>
  <c r="N59" i="11" s="1"/>
  <c r="O59" s="1"/>
  <c r="H47" i="10"/>
  <c r="N57" i="11" s="1"/>
  <c r="O57" s="1"/>
  <c r="H39" i="10"/>
  <c r="N49" i="11" s="1"/>
  <c r="O49" s="1"/>
  <c r="H33" i="10"/>
  <c r="N43" i="11" s="1"/>
  <c r="O43" s="1"/>
  <c r="I38" i="4"/>
  <c r="E48" i="11" s="1"/>
  <c r="F48" s="1"/>
  <c r="H51" i="9"/>
  <c r="U61" i="11" s="1"/>
  <c r="W61" s="1"/>
  <c r="X61" s="1"/>
  <c r="H49" i="9"/>
  <c r="U59" i="11" s="1"/>
  <c r="V59" s="1"/>
  <c r="H47" i="9"/>
  <c r="U57" i="11" s="1"/>
  <c r="W57" s="1"/>
  <c r="X57" s="1"/>
  <c r="H45" i="9"/>
  <c r="U55" i="11" s="1"/>
  <c r="V55" s="1"/>
  <c r="H33" i="9"/>
  <c r="U43" i="11" s="1"/>
  <c r="V43" s="1"/>
  <c r="I49" i="7"/>
  <c r="P59" i="11" s="1"/>
  <c r="R59" s="1"/>
  <c r="S59" s="1"/>
  <c r="I41" i="7"/>
  <c r="I30" i="4"/>
  <c r="E40" i="11" s="1"/>
  <c r="F40" s="1"/>
  <c r="I32" i="5"/>
  <c r="G42" i="11" s="1"/>
  <c r="H42" s="1"/>
  <c r="I34" i="5"/>
  <c r="G44" i="11" s="1"/>
  <c r="H44" s="1"/>
  <c r="I36" i="5"/>
  <c r="G46" i="11" s="1"/>
  <c r="H46" s="1"/>
  <c r="I38" i="5"/>
  <c r="G48" i="11" s="1"/>
  <c r="H48" s="1"/>
  <c r="I40" i="5"/>
  <c r="G50" i="11" s="1"/>
  <c r="H50" s="1"/>
  <c r="I42" i="5"/>
  <c r="G52" i="11" s="1"/>
  <c r="H52" s="1"/>
  <c r="I44" i="5"/>
  <c r="G54" i="11" s="1"/>
  <c r="H54" s="1"/>
  <c r="I46" i="5"/>
  <c r="G56" i="11" s="1"/>
  <c r="H56" s="1"/>
  <c r="I48" i="5"/>
  <c r="G58" i="11" s="1"/>
  <c r="H58" s="1"/>
  <c r="I50" i="5"/>
  <c r="G60" i="11" s="1"/>
  <c r="H60" s="1"/>
  <c r="I52" i="5"/>
  <c r="G62" i="11" s="1"/>
  <c r="H62" s="1"/>
  <c r="I4" i="6"/>
  <c r="I6" i="11" s="1"/>
  <c r="I6" i="6"/>
  <c r="I8" i="11" s="1"/>
  <c r="I8" i="6"/>
  <c r="I10" i="11" s="1"/>
  <c r="I10" i="6"/>
  <c r="I12" i="11" s="1"/>
  <c r="I12" i="6"/>
  <c r="I14" i="11" s="1"/>
  <c r="I14" i="6"/>
  <c r="I16" i="11" s="1"/>
  <c r="I16" i="6"/>
  <c r="I18" i="11" s="1"/>
  <c r="I18" i="6"/>
  <c r="I20" i="11" s="1"/>
  <c r="I20" i="6"/>
  <c r="I22" i="11" s="1"/>
  <c r="I22" i="6"/>
  <c r="I24" i="11" s="1"/>
  <c r="I24" i="6"/>
  <c r="I26" i="11" s="1"/>
  <c r="I26" i="6"/>
  <c r="I28" i="11" s="1"/>
  <c r="I33" i="6"/>
  <c r="I43" i="11" s="1"/>
  <c r="I35" i="6"/>
  <c r="I45" i="11" s="1"/>
  <c r="I37" i="6"/>
  <c r="I47" i="11" s="1"/>
  <c r="I39" i="6"/>
  <c r="I49" i="11" s="1"/>
  <c r="I41" i="6"/>
  <c r="I43"/>
  <c r="I53" i="11" s="1"/>
  <c r="I45" i="6"/>
  <c r="I55" i="11" s="1"/>
  <c r="I47" i="6"/>
  <c r="I57" i="11" s="1"/>
  <c r="I49" i="6"/>
  <c r="I59" i="11" s="1"/>
  <c r="I51" i="6"/>
  <c r="I61" i="11" s="1"/>
  <c r="J64"/>
  <c r="K41"/>
  <c r="L41" s="1"/>
  <c r="M41" s="1"/>
  <c r="H14" i="10"/>
  <c r="N16" i="11" s="1"/>
  <c r="O16" s="1"/>
  <c r="H32" i="10"/>
  <c r="N42" i="11" s="1"/>
  <c r="O42" s="1"/>
  <c r="H34" i="10"/>
  <c r="N44" i="11" s="1"/>
  <c r="O44" s="1"/>
  <c r="H36" i="10"/>
  <c r="N46" i="11" s="1"/>
  <c r="O46" s="1"/>
  <c r="H38" i="10"/>
  <c r="N48" i="11" s="1"/>
  <c r="O48" s="1"/>
  <c r="H40" i="10"/>
  <c r="N50" i="11" s="1"/>
  <c r="O50" s="1"/>
  <c r="H42" i="10"/>
  <c r="N52" i="11" s="1"/>
  <c r="O52" s="1"/>
  <c r="H44" i="10"/>
  <c r="N54" i="11" s="1"/>
  <c r="O54" s="1"/>
  <c r="H46" i="10"/>
  <c r="N56" i="11" s="1"/>
  <c r="O56" s="1"/>
  <c r="H48" i="10"/>
  <c r="N58" i="11" s="1"/>
  <c r="O58" s="1"/>
  <c r="H50" i="10"/>
  <c r="N60" i="11" s="1"/>
  <c r="O60" s="1"/>
  <c r="H52" i="10"/>
  <c r="N62" i="11" s="1"/>
  <c r="O62" s="1"/>
  <c r="H54" i="10"/>
  <c r="N64" i="11" s="1"/>
  <c r="O64" s="1"/>
  <c r="R41"/>
  <c r="S41" s="1"/>
  <c r="T41" s="1"/>
  <c r="I3" i="7"/>
  <c r="P5" i="11" s="1"/>
  <c r="I5" i="7"/>
  <c r="P7" i="11" s="1"/>
  <c r="I7" i="7"/>
  <c r="P9" i="11" s="1"/>
  <c r="I9" i="7"/>
  <c r="P11" i="11" s="1"/>
  <c r="I11" i="7"/>
  <c r="P13" i="11" s="1"/>
  <c r="I13" i="7"/>
  <c r="P15" i="11" s="1"/>
  <c r="I15" i="7"/>
  <c r="P17" i="11" s="1"/>
  <c r="I17" i="7"/>
  <c r="P19" i="11" s="1"/>
  <c r="I19" i="7"/>
  <c r="P21" i="11" s="1"/>
  <c r="I21" i="7"/>
  <c r="I23"/>
  <c r="P25" i="11" s="1"/>
  <c r="I25" i="7"/>
  <c r="P27" i="11" s="1"/>
  <c r="I27" i="7"/>
  <c r="P29" i="11" s="1"/>
  <c r="V29"/>
  <c r="W29"/>
  <c r="X29" s="1"/>
  <c r="V19"/>
  <c r="W19"/>
  <c r="X19" s="1"/>
  <c r="W22"/>
  <c r="X22" s="1"/>
  <c r="V22"/>
  <c r="H12" i="9"/>
  <c r="U14" i="11" s="1"/>
  <c r="H14" i="9"/>
  <c r="U16" i="11" s="1"/>
  <c r="H32" i="9"/>
  <c r="U42" i="11" s="1"/>
  <c r="H34" i="9"/>
  <c r="U44" i="11" s="1"/>
  <c r="H36" i="9"/>
  <c r="U46" i="11" s="1"/>
  <c r="H38" i="9"/>
  <c r="U48" i="11" s="1"/>
  <c r="H40" i="9"/>
  <c r="U50" i="11" s="1"/>
  <c r="H42" i="9"/>
  <c r="U52" i="11" s="1"/>
  <c r="H44" i="9"/>
  <c r="U54" i="11" s="1"/>
  <c r="H46" i="9"/>
  <c r="U56" i="11" s="1"/>
  <c r="H48" i="9"/>
  <c r="U58" i="11" s="1"/>
  <c r="H50" i="9"/>
  <c r="U60" i="11" s="1"/>
  <c r="H52" i="9"/>
  <c r="U62" i="11" s="1"/>
  <c r="H54" i="9"/>
  <c r="U64" i="11" s="1"/>
  <c r="W21"/>
  <c r="X21" s="1"/>
  <c r="Y21" s="1"/>
  <c r="W40"/>
  <c r="X40" s="1"/>
  <c r="Y40" s="1"/>
  <c r="V41"/>
  <c r="Y41" s="1"/>
  <c r="V45"/>
  <c r="Y45" s="1"/>
  <c r="V49"/>
  <c r="Y49" s="1"/>
  <c r="V53"/>
  <c r="H15" i="9"/>
  <c r="U17" i="11" s="1"/>
  <c r="W12"/>
  <c r="X12" s="1"/>
  <c r="Y12" s="1"/>
  <c r="W20"/>
  <c r="X20" s="1"/>
  <c r="Y20" s="1"/>
  <c r="W24"/>
  <c r="X24" s="1"/>
  <c r="Y24" s="1"/>
  <c r="W28"/>
  <c r="X28" s="1"/>
  <c r="Y28" s="1"/>
  <c r="W47"/>
  <c r="X47" s="1"/>
  <c r="Y47" s="1"/>
  <c r="W55"/>
  <c r="X55" s="1"/>
  <c r="W27"/>
  <c r="X27" s="1"/>
  <c r="Y27" s="1"/>
  <c r="AA7"/>
  <c r="AA12"/>
  <c r="AA20"/>
  <c r="AD20" s="1"/>
  <c r="AB21"/>
  <c r="AC21" s="1"/>
  <c r="AD21" s="1"/>
  <c r="AA24"/>
  <c r="AD24" s="1"/>
  <c r="AA28"/>
  <c r="AD28" s="1"/>
  <c r="AB29"/>
  <c r="AC29" s="1"/>
  <c r="AD29" s="1"/>
  <c r="AB40"/>
  <c r="AC40" s="1"/>
  <c r="AD40" s="1"/>
  <c r="AA43"/>
  <c r="AD43" s="1"/>
  <c r="AB48"/>
  <c r="AC48" s="1"/>
  <c r="AD48" s="1"/>
  <c r="AA59"/>
  <c r="AB60"/>
  <c r="AC60" s="1"/>
  <c r="AD60" s="1"/>
  <c r="AB22"/>
  <c r="AC22" s="1"/>
  <c r="AD22" s="1"/>
  <c r="AB45"/>
  <c r="AC45" s="1"/>
  <c r="AD45" s="1"/>
  <c r="AB19"/>
  <c r="AC19" s="1"/>
  <c r="AD19" s="1"/>
  <c r="AB27"/>
  <c r="AC27" s="1"/>
  <c r="AD27" s="1"/>
  <c r="I2" i="4"/>
  <c r="E4" i="11" s="1"/>
  <c r="F4" s="1"/>
  <c r="I2" i="5"/>
  <c r="AG30" i="11"/>
  <c r="Y53"/>
  <c r="AD12"/>
  <c r="H12" i="10"/>
  <c r="N14" i="11" s="1"/>
  <c r="O14" s="1"/>
  <c r="H15" i="10"/>
  <c r="N17" i="11" s="1"/>
  <c r="O17" s="1"/>
  <c r="H4" i="9"/>
  <c r="U6" i="11" s="1"/>
  <c r="H6" i="9"/>
  <c r="U8" i="11" s="1"/>
  <c r="H8" i="9"/>
  <c r="U10" i="11" s="1"/>
  <c r="H16" i="9"/>
  <c r="U18" i="11" s="1"/>
  <c r="H3" i="9"/>
  <c r="U5" i="11" s="1"/>
  <c r="H5" i="9"/>
  <c r="U7" i="11" s="1"/>
  <c r="H7" i="9"/>
  <c r="U9" i="11" s="1"/>
  <c r="H9" i="9"/>
  <c r="U11" i="11" s="1"/>
  <c r="H11" i="9"/>
  <c r="U13" i="11" s="1"/>
  <c r="H13" i="9"/>
  <c r="U15" i="11" s="1"/>
  <c r="H23" i="8"/>
  <c r="Z25" i="11" s="1"/>
  <c r="H24" i="8"/>
  <c r="Z26" i="11" s="1"/>
  <c r="I4" i="7"/>
  <c r="P6" i="11" s="1"/>
  <c r="I6" i="7"/>
  <c r="P8" i="11" s="1"/>
  <c r="I8" i="7"/>
  <c r="P10" i="11" s="1"/>
  <c r="I10" i="7"/>
  <c r="P12" i="11" s="1"/>
  <c r="I12" i="7"/>
  <c r="P14" i="11" s="1"/>
  <c r="I14" i="7"/>
  <c r="P16" i="11" s="1"/>
  <c r="I16" i="7"/>
  <c r="P18" i="11" s="1"/>
  <c r="I18" i="7"/>
  <c r="P20" i="11" s="1"/>
  <c r="I20" i="7"/>
  <c r="P22" i="11" s="1"/>
  <c r="I22" i="7"/>
  <c r="P24" i="11" s="1"/>
  <c r="I24" i="7"/>
  <c r="P26" i="11" s="1"/>
  <c r="I26" i="7"/>
  <c r="P28" i="11" s="1"/>
  <c r="I30" i="7"/>
  <c r="P40" i="11" s="1"/>
  <c r="I32" i="7"/>
  <c r="P42" i="11" s="1"/>
  <c r="I34" i="7"/>
  <c r="P44" i="11" s="1"/>
  <c r="I36" i="7"/>
  <c r="P46" i="11" s="1"/>
  <c r="I38" i="7"/>
  <c r="P48" i="11" s="1"/>
  <c r="I40" i="7"/>
  <c r="P50" i="11" s="1"/>
  <c r="I42" i="7"/>
  <c r="P52" i="11" s="1"/>
  <c r="I44" i="7"/>
  <c r="P54" i="11" s="1"/>
  <c r="I46" i="7"/>
  <c r="P56" i="11" s="1"/>
  <c r="I48" i="7"/>
  <c r="P58" i="11" s="1"/>
  <c r="I50" i="7"/>
  <c r="P60" i="11" s="1"/>
  <c r="P63"/>
  <c r="I55" i="7"/>
  <c r="I30" i="6"/>
  <c r="I40" i="11" s="1"/>
  <c r="I32" i="6"/>
  <c r="I42" i="11" s="1"/>
  <c r="I34" i="6"/>
  <c r="I44" i="11" s="1"/>
  <c r="I36" i="6"/>
  <c r="I46" i="11" s="1"/>
  <c r="I38" i="6"/>
  <c r="I48" i="11" s="1"/>
  <c r="I40" i="6"/>
  <c r="I50" i="11" s="1"/>
  <c r="I42" i="6"/>
  <c r="I52" i="11" s="1"/>
  <c r="I44" i="6"/>
  <c r="I54" i="11" s="1"/>
  <c r="I46" i="6"/>
  <c r="I56" i="11" s="1"/>
  <c r="I48" i="6"/>
  <c r="I58" i="11" s="1"/>
  <c r="I50" i="6"/>
  <c r="I60" i="11" s="1"/>
  <c r="I63"/>
  <c r="I55" i="6"/>
  <c r="I2"/>
  <c r="I4" i="11" s="1"/>
  <c r="J4" s="1"/>
  <c r="I54" i="5"/>
  <c r="G64" i="11" s="1"/>
  <c r="H64" s="1"/>
  <c r="H12" i="8"/>
  <c r="Z14" i="11" s="1"/>
  <c r="H14" i="8"/>
  <c r="Z16" i="11" s="1"/>
  <c r="H16" i="8"/>
  <c r="Z18" i="11" s="1"/>
  <c r="H3" i="10"/>
  <c r="N5" i="11" s="1"/>
  <c r="O5" s="1"/>
  <c r="H5" i="10"/>
  <c r="N7" i="11" s="1"/>
  <c r="O7" s="1"/>
  <c r="H7" i="10"/>
  <c r="N9" i="11" s="1"/>
  <c r="O9" s="1"/>
  <c r="H9" i="10"/>
  <c r="N11" i="11" s="1"/>
  <c r="O11" s="1"/>
  <c r="H11" i="10"/>
  <c r="N13" i="11" s="1"/>
  <c r="O13" s="1"/>
  <c r="H13" i="10"/>
  <c r="N15" i="11" s="1"/>
  <c r="O15" s="1"/>
  <c r="H23" i="10"/>
  <c r="N25" i="11" s="1"/>
  <c r="O25" s="1"/>
  <c r="H4" i="10"/>
  <c r="N6" i="11" s="1"/>
  <c r="O6" s="1"/>
  <c r="H6" i="10"/>
  <c r="N8" i="11" s="1"/>
  <c r="O8" s="1"/>
  <c r="H8" i="10"/>
  <c r="N10" i="11" s="1"/>
  <c r="O10" s="1"/>
  <c r="H16" i="10"/>
  <c r="N18" i="11" s="1"/>
  <c r="O18" s="1"/>
  <c r="H24" i="10"/>
  <c r="N26" i="11" s="1"/>
  <c r="O26" s="1"/>
  <c r="H2" i="10"/>
  <c r="N4" i="11" s="1"/>
  <c r="H29" i="10"/>
  <c r="N39" i="11" s="1"/>
  <c r="O39" s="1"/>
  <c r="H2" i="9"/>
  <c r="U4" i="11" s="1"/>
  <c r="H24" i="9"/>
  <c r="U26" i="11" s="1"/>
  <c r="H29" i="9"/>
  <c r="U39" i="11" s="1"/>
  <c r="H23" i="9"/>
  <c r="U25" i="11" s="1"/>
  <c r="H2" i="8"/>
  <c r="Z4" i="11" s="1"/>
  <c r="H29" i="8"/>
  <c r="Z39" i="11" s="1"/>
  <c r="I2" i="7"/>
  <c r="P4" i="11" s="1"/>
  <c r="Q4" s="1"/>
  <c r="I29" i="7"/>
  <c r="P39" i="11" s="1"/>
  <c r="I5" i="6"/>
  <c r="I7" i="11" s="1"/>
  <c r="I7" i="6"/>
  <c r="I9" i="11" s="1"/>
  <c r="I9" i="6"/>
  <c r="I11" i="11" s="1"/>
  <c r="I11" i="6"/>
  <c r="I13" i="11" s="1"/>
  <c r="I13" i="6"/>
  <c r="I15" i="11" s="1"/>
  <c r="I15" i="6"/>
  <c r="I17" i="11" s="1"/>
  <c r="I17" i="6"/>
  <c r="I19" i="11" s="1"/>
  <c r="I19" i="6"/>
  <c r="I21" i="11" s="1"/>
  <c r="I21" i="6"/>
  <c r="I23"/>
  <c r="I25" i="11" s="1"/>
  <c r="I25" i="6"/>
  <c r="I27" i="11" s="1"/>
  <c r="I27" i="6"/>
  <c r="I29" i="11" s="1"/>
  <c r="I29" i="6"/>
  <c r="I39" i="11" s="1"/>
  <c r="I4" i="5"/>
  <c r="G6" i="11" s="1"/>
  <c r="H6" s="1"/>
  <c r="I6" i="5"/>
  <c r="G8" i="11" s="1"/>
  <c r="H8" s="1"/>
  <c r="I8" i="5"/>
  <c r="G10" i="11" s="1"/>
  <c r="H10" s="1"/>
  <c r="I10" i="5"/>
  <c r="G12" i="11" s="1"/>
  <c r="H12" s="1"/>
  <c r="I12" i="5"/>
  <c r="G14" i="11" s="1"/>
  <c r="H14" s="1"/>
  <c r="I14" i="5"/>
  <c r="G16" i="11" s="1"/>
  <c r="H16" s="1"/>
  <c r="I16" i="5"/>
  <c r="G18" i="11" s="1"/>
  <c r="H18" s="1"/>
  <c r="I18" i="5"/>
  <c r="G20" i="11" s="1"/>
  <c r="H20" s="1"/>
  <c r="I20" i="5"/>
  <c r="G22" i="11" s="1"/>
  <c r="H22" s="1"/>
  <c r="I22" i="5"/>
  <c r="G24" i="11" s="1"/>
  <c r="H24" s="1"/>
  <c r="I24" i="5"/>
  <c r="G26" i="11" s="1"/>
  <c r="H26" s="1"/>
  <c r="I26" i="5"/>
  <c r="G28" i="11" s="1"/>
  <c r="H28" s="1"/>
  <c r="I29" i="5"/>
  <c r="G39" i="11" s="1"/>
  <c r="H39" s="1"/>
  <c r="I3" i="5"/>
  <c r="G5" i="11" s="1"/>
  <c r="H5" s="1"/>
  <c r="I5" i="5"/>
  <c r="G7" i="11" s="1"/>
  <c r="H7" s="1"/>
  <c r="I7" i="5"/>
  <c r="G9" i="11" s="1"/>
  <c r="H9" s="1"/>
  <c r="I9" i="5"/>
  <c r="G11" i="11" s="1"/>
  <c r="H11" s="1"/>
  <c r="I11" i="5"/>
  <c r="G13" i="11" s="1"/>
  <c r="H13" s="1"/>
  <c r="I13" i="5"/>
  <c r="G15" i="11" s="1"/>
  <c r="H15" s="1"/>
  <c r="I15" i="5"/>
  <c r="G17" i="11" s="1"/>
  <c r="H17" s="1"/>
  <c r="I17" i="5"/>
  <c r="G19" i="11" s="1"/>
  <c r="H19" s="1"/>
  <c r="I19" i="5"/>
  <c r="G21" i="11" s="1"/>
  <c r="H21" s="1"/>
  <c r="I23" i="5"/>
  <c r="G25" i="11" s="1"/>
  <c r="H25" s="1"/>
  <c r="I25" i="5"/>
  <c r="G27" i="11" s="1"/>
  <c r="H27" s="1"/>
  <c r="I27" i="5"/>
  <c r="G29" i="11" s="1"/>
  <c r="H29" s="1"/>
  <c r="I4" i="4"/>
  <c r="E6" i="11" s="1"/>
  <c r="F6" s="1"/>
  <c r="I6" i="4"/>
  <c r="E8" i="11" s="1"/>
  <c r="F8" s="1"/>
  <c r="I8" i="4"/>
  <c r="E10" i="11" s="1"/>
  <c r="F10" s="1"/>
  <c r="I10" i="4"/>
  <c r="E12" i="11" s="1"/>
  <c r="F12" s="1"/>
  <c r="I12" i="4"/>
  <c r="E14" i="11" s="1"/>
  <c r="F14" s="1"/>
  <c r="I14" i="4"/>
  <c r="E16" i="11" s="1"/>
  <c r="F16" s="1"/>
  <c r="I16" i="4"/>
  <c r="E18" i="11" s="1"/>
  <c r="F18" s="1"/>
  <c r="I18" i="4"/>
  <c r="E20" i="11" s="1"/>
  <c r="F20" s="1"/>
  <c r="I20" i="4"/>
  <c r="E22" i="11" s="1"/>
  <c r="F22" s="1"/>
  <c r="I22" i="4"/>
  <c r="E24" i="11" s="1"/>
  <c r="F24" s="1"/>
  <c r="I24" i="4"/>
  <c r="E26" i="11" s="1"/>
  <c r="F26" s="1"/>
  <c r="I26" i="4"/>
  <c r="E28" i="11" s="1"/>
  <c r="F28" s="1"/>
  <c r="I29" i="4"/>
  <c r="E39" i="11" s="1"/>
  <c r="F39" s="1"/>
  <c r="I3" i="4"/>
  <c r="E5" i="11" s="1"/>
  <c r="F5" s="1"/>
  <c r="I5" i="4"/>
  <c r="E7" i="11" s="1"/>
  <c r="F7" s="1"/>
  <c r="I7" i="4"/>
  <c r="E9" i="11" s="1"/>
  <c r="F9" s="1"/>
  <c r="I9" i="4"/>
  <c r="E11" i="11" s="1"/>
  <c r="F11" s="1"/>
  <c r="I11" i="4"/>
  <c r="E13" i="11" s="1"/>
  <c r="F13" s="1"/>
  <c r="I13" i="4"/>
  <c r="E15" i="11" s="1"/>
  <c r="F15" s="1"/>
  <c r="I15" i="4"/>
  <c r="E17" i="11" s="1"/>
  <c r="F17" s="1"/>
  <c r="I17" i="4"/>
  <c r="E19" i="11" s="1"/>
  <c r="F19" s="1"/>
  <c r="I19" i="4"/>
  <c r="E21" i="11" s="1"/>
  <c r="F21" s="1"/>
  <c r="I21" i="4"/>
  <c r="I23"/>
  <c r="E25" i="11" s="1"/>
  <c r="F25" s="1"/>
  <c r="I25" i="4"/>
  <c r="E27" i="11" s="1"/>
  <c r="F27" s="1"/>
  <c r="I27" i="4"/>
  <c r="E29" i="11" s="1"/>
  <c r="F29" s="1"/>
  <c r="AC7"/>
  <c r="AD7" s="1"/>
  <c r="AA63" l="1"/>
  <c r="AD63" s="1"/>
  <c r="W63"/>
  <c r="X63" s="1"/>
  <c r="Y63" s="1"/>
  <c r="AB61"/>
  <c r="AC61" s="1"/>
  <c r="AD61" s="1"/>
  <c r="AB57"/>
  <c r="AC57" s="1"/>
  <c r="AD57" s="1"/>
  <c r="AB50"/>
  <c r="AC50" s="1"/>
  <c r="AD50" s="1"/>
  <c r="AB49"/>
  <c r="AC49" s="1"/>
  <c r="AD49" s="1"/>
  <c r="AA47"/>
  <c r="AD47" s="1"/>
  <c r="AB42"/>
  <c r="AC42" s="1"/>
  <c r="AD42" s="1"/>
  <c r="AB41"/>
  <c r="AC41" s="1"/>
  <c r="AD41" s="1"/>
  <c r="AB15"/>
  <c r="AC15" s="1"/>
  <c r="AD15" s="1"/>
  <c r="AB13"/>
  <c r="AC13" s="1"/>
  <c r="AD13" s="1"/>
  <c r="AB11"/>
  <c r="AC11" s="1"/>
  <c r="AD11" s="1"/>
  <c r="AB9"/>
  <c r="AC9" s="1"/>
  <c r="AD9" s="1"/>
  <c r="V61"/>
  <c r="Y61" s="1"/>
  <c r="R55"/>
  <c r="S55" s="1"/>
  <c r="R62"/>
  <c r="S62" s="1"/>
  <c r="T62" s="1"/>
  <c r="R53"/>
  <c r="S53" s="1"/>
  <c r="T53" s="1"/>
  <c r="AB58"/>
  <c r="AC58" s="1"/>
  <c r="AD58" s="1"/>
  <c r="AB6"/>
  <c r="AC6" s="1"/>
  <c r="AD6" s="1"/>
  <c r="AB10"/>
  <c r="AC10" s="1"/>
  <c r="AD10" s="1"/>
  <c r="AG31"/>
  <c r="AB52"/>
  <c r="AC52" s="1"/>
  <c r="AD52" s="1"/>
  <c r="AB54"/>
  <c r="AC54" s="1"/>
  <c r="AD54" s="1"/>
  <c r="W59"/>
  <c r="X59" s="1"/>
  <c r="Y59" s="1"/>
  <c r="AB62"/>
  <c r="AC62" s="1"/>
  <c r="AD62" s="1"/>
  <c r="AB46"/>
  <c r="AC46" s="1"/>
  <c r="AD46" s="1"/>
  <c r="AB53"/>
  <c r="AC53" s="1"/>
  <c r="AD53" s="1"/>
  <c r="R49"/>
  <c r="S49" s="1"/>
  <c r="T49" s="1"/>
  <c r="AB5"/>
  <c r="AC5" s="1"/>
  <c r="AD5" s="1"/>
  <c r="AA64"/>
  <c r="AD64" s="1"/>
  <c r="AA55"/>
  <c r="AD55" s="1"/>
  <c r="AB17"/>
  <c r="AC17" s="1"/>
  <c r="AD17" s="1"/>
  <c r="W43"/>
  <c r="X43" s="1"/>
  <c r="Y43" s="1"/>
  <c r="V57"/>
  <c r="Y57" s="1"/>
  <c r="R57"/>
  <c r="S57" s="1"/>
  <c r="T57" s="1"/>
  <c r="AB44"/>
  <c r="AC44" s="1"/>
  <c r="AD44" s="1"/>
  <c r="Y55"/>
  <c r="Y19"/>
  <c r="R45"/>
  <c r="S45" s="1"/>
  <c r="T45" s="1"/>
  <c r="Q47"/>
  <c r="T47" s="1"/>
  <c r="T55"/>
  <c r="R61"/>
  <c r="S61" s="1"/>
  <c r="T61" s="1"/>
  <c r="AG32"/>
  <c r="Y29"/>
  <c r="Y22"/>
  <c r="K64"/>
  <c r="L64" s="1"/>
  <c r="M64" s="1"/>
  <c r="AB56"/>
  <c r="AC56" s="1"/>
  <c r="AD56" s="1"/>
  <c r="AB8"/>
  <c r="AC8" s="1"/>
  <c r="AD8" s="1"/>
  <c r="R64"/>
  <c r="S64" s="1"/>
  <c r="T64" s="1"/>
  <c r="R43"/>
  <c r="S43" s="1"/>
  <c r="T43" s="1"/>
  <c r="Q59"/>
  <c r="T59" s="1"/>
  <c r="K5"/>
  <c r="L5" s="1"/>
  <c r="M5" s="1"/>
  <c r="K62"/>
  <c r="L62" s="1"/>
  <c r="M62" s="1"/>
  <c r="J39"/>
  <c r="K39"/>
  <c r="L39" s="1"/>
  <c r="J58"/>
  <c r="K58"/>
  <c r="L58" s="1"/>
  <c r="J57"/>
  <c r="K57"/>
  <c r="L57" s="1"/>
  <c r="K49"/>
  <c r="J49"/>
  <c r="J28"/>
  <c r="K28"/>
  <c r="L28" s="1"/>
  <c r="K20"/>
  <c r="L20" s="1"/>
  <c r="J20"/>
  <c r="J12"/>
  <c r="K12"/>
  <c r="L12" s="1"/>
  <c r="J25"/>
  <c r="K25"/>
  <c r="L25" s="1"/>
  <c r="J17"/>
  <c r="K17"/>
  <c r="L17" s="1"/>
  <c r="J9"/>
  <c r="K9"/>
  <c r="L9" s="1"/>
  <c r="J60"/>
  <c r="K60"/>
  <c r="L60" s="1"/>
  <c r="J52"/>
  <c r="K52"/>
  <c r="L52" s="1"/>
  <c r="J44"/>
  <c r="K44"/>
  <c r="L44" s="1"/>
  <c r="J59"/>
  <c r="K59"/>
  <c r="L59" s="1"/>
  <c r="J43"/>
  <c r="K43"/>
  <c r="L43" s="1"/>
  <c r="K22"/>
  <c r="L22" s="1"/>
  <c r="J22"/>
  <c r="J14"/>
  <c r="K14"/>
  <c r="L14" s="1"/>
  <c r="J6"/>
  <c r="K6"/>
  <c r="L6" s="1"/>
  <c r="J7"/>
  <c r="K7"/>
  <c r="L7" s="1"/>
  <c r="K50"/>
  <c r="L50" s="1"/>
  <c r="J50"/>
  <c r="J19"/>
  <c r="K19"/>
  <c r="L19" s="1"/>
  <c r="J54"/>
  <c r="K54"/>
  <c r="L54" s="1"/>
  <c r="J46"/>
  <c r="K46"/>
  <c r="L46" s="1"/>
  <c r="J61"/>
  <c r="K61"/>
  <c r="L61" s="1"/>
  <c r="J53"/>
  <c r="K53"/>
  <c r="J45"/>
  <c r="K45"/>
  <c r="L45" s="1"/>
  <c r="J24"/>
  <c r="K24"/>
  <c r="L24" s="1"/>
  <c r="J16"/>
  <c r="K16"/>
  <c r="L16" s="1"/>
  <c r="J8"/>
  <c r="K8"/>
  <c r="L8" s="1"/>
  <c r="J15"/>
  <c r="K15"/>
  <c r="L15" s="1"/>
  <c r="J42"/>
  <c r="K42"/>
  <c r="L42" s="1"/>
  <c r="J27"/>
  <c r="K27"/>
  <c r="L27" s="1"/>
  <c r="J11"/>
  <c r="K11"/>
  <c r="L11" s="1"/>
  <c r="J63"/>
  <c r="K63"/>
  <c r="L63" s="1"/>
  <c r="J29"/>
  <c r="K29"/>
  <c r="L29" s="1"/>
  <c r="K21"/>
  <c r="L21" s="1"/>
  <c r="J21"/>
  <c r="J13"/>
  <c r="K13"/>
  <c r="L13" s="1"/>
  <c r="J56"/>
  <c r="K56"/>
  <c r="L56" s="1"/>
  <c r="K48"/>
  <c r="L48" s="1"/>
  <c r="J48"/>
  <c r="J40"/>
  <c r="K40"/>
  <c r="L40" s="1"/>
  <c r="J55"/>
  <c r="K55"/>
  <c r="L55" s="1"/>
  <c r="J47"/>
  <c r="K47"/>
  <c r="J26"/>
  <c r="K26"/>
  <c r="L26" s="1"/>
  <c r="J18"/>
  <c r="K18"/>
  <c r="L18" s="1"/>
  <c r="J10"/>
  <c r="K10"/>
  <c r="L10" s="1"/>
  <c r="R39"/>
  <c r="S39" s="1"/>
  <c r="Q39"/>
  <c r="Q56"/>
  <c r="R56"/>
  <c r="S56" s="1"/>
  <c r="Q48"/>
  <c r="R48"/>
  <c r="S48" s="1"/>
  <c r="Q22"/>
  <c r="R22"/>
  <c r="Q6"/>
  <c r="R6"/>
  <c r="S6" s="1"/>
  <c r="Q58"/>
  <c r="R58"/>
  <c r="S58" s="1"/>
  <c r="Q50"/>
  <c r="R50"/>
  <c r="S50" s="1"/>
  <c r="Q24"/>
  <c r="R24"/>
  <c r="Q16"/>
  <c r="R16"/>
  <c r="S16" s="1"/>
  <c r="Q8"/>
  <c r="R8"/>
  <c r="S8" s="1"/>
  <c r="R25"/>
  <c r="S25" s="1"/>
  <c r="Q25"/>
  <c r="R17"/>
  <c r="S17" s="1"/>
  <c r="Q17"/>
  <c r="R9"/>
  <c r="S9" s="1"/>
  <c r="T9" s="1"/>
  <c r="Q9"/>
  <c r="Q60"/>
  <c r="R60"/>
  <c r="S60" s="1"/>
  <c r="Q52"/>
  <c r="R52"/>
  <c r="S52" s="1"/>
  <c r="Q44"/>
  <c r="R44"/>
  <c r="S44" s="1"/>
  <c r="Q26"/>
  <c r="R26"/>
  <c r="S26" s="1"/>
  <c r="Q18"/>
  <c r="R18"/>
  <c r="S18" s="1"/>
  <c r="Q10"/>
  <c r="R10"/>
  <c r="S10" s="1"/>
  <c r="Q27"/>
  <c r="R27"/>
  <c r="S27" s="1"/>
  <c r="Q19"/>
  <c r="R19"/>
  <c r="Q11"/>
  <c r="R11"/>
  <c r="S11" s="1"/>
  <c r="R63"/>
  <c r="Q63"/>
  <c r="Q54"/>
  <c r="R54"/>
  <c r="S54" s="1"/>
  <c r="Q46"/>
  <c r="R46"/>
  <c r="S46" s="1"/>
  <c r="Q28"/>
  <c r="R28"/>
  <c r="Q20"/>
  <c r="R20"/>
  <c r="S20" s="1"/>
  <c r="Q12"/>
  <c r="R12"/>
  <c r="S12" s="1"/>
  <c r="R29"/>
  <c r="Q29"/>
  <c r="R21"/>
  <c r="S21" s="1"/>
  <c r="T21" s="1"/>
  <c r="Q21"/>
  <c r="R13"/>
  <c r="S13" s="1"/>
  <c r="Q13"/>
  <c r="R5"/>
  <c r="S5" s="1"/>
  <c r="Q5"/>
  <c r="Q40"/>
  <c r="R40"/>
  <c r="Q14"/>
  <c r="R14"/>
  <c r="S14" s="1"/>
  <c r="Q15"/>
  <c r="R15"/>
  <c r="S15" s="1"/>
  <c r="Q7"/>
  <c r="R7"/>
  <c r="S7" s="1"/>
  <c r="Q42"/>
  <c r="R42"/>
  <c r="S42" s="1"/>
  <c r="V39"/>
  <c r="W39"/>
  <c r="X39" s="1"/>
  <c r="V9"/>
  <c r="W9"/>
  <c r="V11"/>
  <c r="W11"/>
  <c r="W18"/>
  <c r="X18" s="1"/>
  <c r="V18"/>
  <c r="W26"/>
  <c r="X26" s="1"/>
  <c r="V26"/>
  <c r="V5"/>
  <c r="W5"/>
  <c r="X5" s="1"/>
  <c r="W6"/>
  <c r="V6"/>
  <c r="V60"/>
  <c r="W60"/>
  <c r="X60" s="1"/>
  <c r="V52"/>
  <c r="W52"/>
  <c r="V44"/>
  <c r="W44"/>
  <c r="X44" s="1"/>
  <c r="V15"/>
  <c r="W15"/>
  <c r="V7"/>
  <c r="W7"/>
  <c r="V8"/>
  <c r="W8"/>
  <c r="X8" s="1"/>
  <c r="V62"/>
  <c r="W62"/>
  <c r="X62" s="1"/>
  <c r="V54"/>
  <c r="W54"/>
  <c r="V46"/>
  <c r="W46"/>
  <c r="W14"/>
  <c r="X14" s="1"/>
  <c r="V14"/>
  <c r="W10"/>
  <c r="V10"/>
  <c r="V17"/>
  <c r="W17"/>
  <c r="V64"/>
  <c r="W64"/>
  <c r="V56"/>
  <c r="W56"/>
  <c r="V48"/>
  <c r="W48"/>
  <c r="V16"/>
  <c r="W16"/>
  <c r="X16" s="1"/>
  <c r="V58"/>
  <c r="W58"/>
  <c r="V50"/>
  <c r="W50"/>
  <c r="V42"/>
  <c r="W42"/>
  <c r="V25"/>
  <c r="W25"/>
  <c r="X25" s="1"/>
  <c r="V13"/>
  <c r="W13"/>
  <c r="AA14"/>
  <c r="AB14"/>
  <c r="AA25"/>
  <c r="AB25"/>
  <c r="AE41"/>
  <c r="AF41" s="1"/>
  <c r="AB39"/>
  <c r="AA39"/>
  <c r="AB16"/>
  <c r="AA16"/>
  <c r="AA26"/>
  <c r="AB26"/>
  <c r="AA18"/>
  <c r="AB18"/>
  <c r="AA4"/>
  <c r="AB4"/>
  <c r="AC4" s="1"/>
  <c r="W4"/>
  <c r="X4" s="1"/>
  <c r="V4"/>
  <c r="O4"/>
  <c r="R4"/>
  <c r="S4" s="1"/>
  <c r="G4"/>
  <c r="H4" s="1"/>
  <c r="M50" l="1"/>
  <c r="T5"/>
  <c r="T25"/>
  <c r="M60"/>
  <c r="M42"/>
  <c r="M6"/>
  <c r="Y60"/>
  <c r="M63"/>
  <c r="M45"/>
  <c r="M44"/>
  <c r="M9"/>
  <c r="T13"/>
  <c r="T17"/>
  <c r="T39"/>
  <c r="Y44"/>
  <c r="M16"/>
  <c r="AG41"/>
  <c r="AH41"/>
  <c r="AE57"/>
  <c r="Y39"/>
  <c r="Y16"/>
  <c r="Y4"/>
  <c r="Y25"/>
  <c r="Y8"/>
  <c r="T54"/>
  <c r="T60"/>
  <c r="T50"/>
  <c r="T42"/>
  <c r="T46"/>
  <c r="T52"/>
  <c r="T58"/>
  <c r="T56"/>
  <c r="T44"/>
  <c r="T48"/>
  <c r="T20"/>
  <c r="T18"/>
  <c r="T16"/>
  <c r="T7"/>
  <c r="T14"/>
  <c r="T12"/>
  <c r="T11"/>
  <c r="T27"/>
  <c r="T10"/>
  <c r="T26"/>
  <c r="T8"/>
  <c r="T15"/>
  <c r="T6"/>
  <c r="M56"/>
  <c r="M48"/>
  <c r="M18"/>
  <c r="M29"/>
  <c r="AE59"/>
  <c r="Y62"/>
  <c r="M13"/>
  <c r="M61"/>
  <c r="M58"/>
  <c r="M54"/>
  <c r="M40"/>
  <c r="M39"/>
  <c r="M27"/>
  <c r="M25"/>
  <c r="M21"/>
  <c r="M7"/>
  <c r="AE61"/>
  <c r="AE43"/>
  <c r="Y5"/>
  <c r="AE45"/>
  <c r="AE55"/>
  <c r="AE53"/>
  <c r="L53"/>
  <c r="M53" s="1"/>
  <c r="L49"/>
  <c r="M49" s="1"/>
  <c r="AE49"/>
  <c r="M10"/>
  <c r="M26"/>
  <c r="M15"/>
  <c r="M24"/>
  <c r="M19"/>
  <c r="M14"/>
  <c r="M43"/>
  <c r="M52"/>
  <c r="M17"/>
  <c r="M12"/>
  <c r="M28"/>
  <c r="AE12"/>
  <c r="M22"/>
  <c r="M20"/>
  <c r="L47"/>
  <c r="M47" s="1"/>
  <c r="AE47"/>
  <c r="M55"/>
  <c r="M11"/>
  <c r="M8"/>
  <c r="M46"/>
  <c r="M59"/>
  <c r="M57"/>
  <c r="S40"/>
  <c r="T40" s="1"/>
  <c r="AE40"/>
  <c r="S29"/>
  <c r="T29" s="1"/>
  <c r="AE29"/>
  <c r="S63"/>
  <c r="T63" s="1"/>
  <c r="AE63"/>
  <c r="S19"/>
  <c r="T19" s="1"/>
  <c r="AE19"/>
  <c r="S28"/>
  <c r="T28" s="1"/>
  <c r="AE28"/>
  <c r="AE8"/>
  <c r="AE21"/>
  <c r="AE20"/>
  <c r="AE27"/>
  <c r="AE60"/>
  <c r="S24"/>
  <c r="T24" s="1"/>
  <c r="AE24"/>
  <c r="S22"/>
  <c r="T22" s="1"/>
  <c r="AE22"/>
  <c r="X50"/>
  <c r="Y50" s="1"/>
  <c r="AE50"/>
  <c r="X48"/>
  <c r="Y48" s="1"/>
  <c r="AE48"/>
  <c r="X64"/>
  <c r="Y64" s="1"/>
  <c r="AE64"/>
  <c r="X54"/>
  <c r="Y54" s="1"/>
  <c r="AE54"/>
  <c r="X7"/>
  <c r="Y7" s="1"/>
  <c r="AE7"/>
  <c r="X9"/>
  <c r="Y9" s="1"/>
  <c r="AE9"/>
  <c r="AE62"/>
  <c r="X58"/>
  <c r="Y58" s="1"/>
  <c r="AE58"/>
  <c r="X15"/>
  <c r="Y15" s="1"/>
  <c r="AE15"/>
  <c r="X13"/>
  <c r="Y13" s="1"/>
  <c r="AE13"/>
  <c r="X42"/>
  <c r="Y42" s="1"/>
  <c r="AE42"/>
  <c r="X56"/>
  <c r="Y56" s="1"/>
  <c r="AE56"/>
  <c r="X17"/>
  <c r="Y17" s="1"/>
  <c r="AE17"/>
  <c r="X46"/>
  <c r="Y46" s="1"/>
  <c r="AE46"/>
  <c r="X52"/>
  <c r="Y52" s="1"/>
  <c r="AE52"/>
  <c r="X11"/>
  <c r="Y11" s="1"/>
  <c r="AE11"/>
  <c r="X10"/>
  <c r="Y10" s="1"/>
  <c r="AE10"/>
  <c r="X6"/>
  <c r="Y6" s="1"/>
  <c r="AE6"/>
  <c r="AE44"/>
  <c r="Y14"/>
  <c r="Y26"/>
  <c r="Y18"/>
  <c r="AE5"/>
  <c r="AF5" s="1"/>
  <c r="AG5" s="1"/>
  <c r="AC16"/>
  <c r="AD16" s="1"/>
  <c r="AE16"/>
  <c r="AC25"/>
  <c r="AD25" s="1"/>
  <c r="AE25"/>
  <c r="AC18"/>
  <c r="AD18" s="1"/>
  <c r="AE18"/>
  <c r="AC39"/>
  <c r="AD39" s="1"/>
  <c r="AE39"/>
  <c r="AE26"/>
  <c r="AC26"/>
  <c r="AD26" s="1"/>
  <c r="AC14"/>
  <c r="AD14" s="1"/>
  <c r="AE14"/>
  <c r="AD4"/>
  <c r="T4"/>
  <c r="K4"/>
  <c r="AF57" l="1"/>
  <c r="AG57" s="1"/>
  <c r="AF27"/>
  <c r="AG27" s="1"/>
  <c r="AF45"/>
  <c r="AH45" s="1"/>
  <c r="AF29"/>
  <c r="AH29" s="1"/>
  <c r="AF6"/>
  <c r="AH6" s="1"/>
  <c r="AF61"/>
  <c r="AG61" s="1"/>
  <c r="AF60"/>
  <c r="AG60" s="1"/>
  <c r="AF28"/>
  <c r="AG28" s="1"/>
  <c r="AF58"/>
  <c r="AH58" s="1"/>
  <c r="AF59"/>
  <c r="AG59" s="1"/>
  <c r="AF48"/>
  <c r="AF50"/>
  <c r="AH50" s="1"/>
  <c r="AF62"/>
  <c r="AG62" s="1"/>
  <c r="AF43"/>
  <c r="AG43" s="1"/>
  <c r="AF44"/>
  <c r="AG44" s="1"/>
  <c r="AF25"/>
  <c r="AH25" s="1"/>
  <c r="AF21"/>
  <c r="AG21" s="1"/>
  <c r="AF13"/>
  <c r="AH13" s="1"/>
  <c r="AF56"/>
  <c r="AG56" s="1"/>
  <c r="AF54"/>
  <c r="AF40"/>
  <c r="AH40" s="1"/>
  <c r="AF55"/>
  <c r="AH55" s="1"/>
  <c r="AF11"/>
  <c r="AH11" s="1"/>
  <c r="AF19"/>
  <c r="AH19" s="1"/>
  <c r="AF53"/>
  <c r="AF12"/>
  <c r="AG12" s="1"/>
  <c r="AF8"/>
  <c r="AH8" s="1"/>
  <c r="AF14"/>
  <c r="AG14" s="1"/>
  <c r="AF47"/>
  <c r="AF49"/>
  <c r="AH5"/>
  <c r="AF22"/>
  <c r="AG22" s="1"/>
  <c r="AF39"/>
  <c r="AH39" s="1"/>
  <c r="AF16"/>
  <c r="AH16" s="1"/>
  <c r="AF46"/>
  <c r="AH46" s="1"/>
  <c r="AF7"/>
  <c r="AH7" s="1"/>
  <c r="AF24"/>
  <c r="AF63"/>
  <c r="AF20"/>
  <c r="AF10"/>
  <c r="AF17"/>
  <c r="AF15"/>
  <c r="AF9"/>
  <c r="AF26"/>
  <c r="AF52"/>
  <c r="AF42"/>
  <c r="AH42" s="1"/>
  <c r="AF64"/>
  <c r="AF18"/>
  <c r="L4"/>
  <c r="M4" s="1"/>
  <c r="AE4"/>
  <c r="AH57" l="1"/>
  <c r="AG45"/>
  <c r="AG6"/>
  <c r="AH62"/>
  <c r="AG50"/>
  <c r="AH43"/>
  <c r="AH59"/>
  <c r="AH60"/>
  <c r="AG48"/>
  <c r="AH48"/>
  <c r="AH27"/>
  <c r="AH61"/>
  <c r="AG25"/>
  <c r="AH44"/>
  <c r="AH21"/>
  <c r="AG13"/>
  <c r="AH56"/>
  <c r="AH54"/>
  <c r="AG54"/>
  <c r="AG40"/>
  <c r="AG55"/>
  <c r="AG29"/>
  <c r="AH12"/>
  <c r="AG11"/>
  <c r="AH28"/>
  <c r="AG53"/>
  <c r="AH53"/>
  <c r="AG8"/>
  <c r="AH14"/>
  <c r="AG19"/>
  <c r="AG49"/>
  <c r="AH49"/>
  <c r="AH47"/>
  <c r="AG47"/>
  <c r="AG16"/>
  <c r="AG39"/>
  <c r="AG7"/>
  <c r="AH22"/>
  <c r="AH63"/>
  <c r="AG63"/>
  <c r="AG46"/>
  <c r="AG20"/>
  <c r="AH20"/>
  <c r="AG58"/>
  <c r="AH24"/>
  <c r="AG24"/>
  <c r="AH26"/>
  <c r="AG26"/>
  <c r="AG9"/>
  <c r="AH9"/>
  <c r="AH52"/>
  <c r="AG52"/>
  <c r="AG10"/>
  <c r="AH10"/>
  <c r="AG64"/>
  <c r="AH64"/>
  <c r="AG42"/>
  <c r="AH17"/>
  <c r="AG17"/>
  <c r="AH15"/>
  <c r="AG15"/>
  <c r="AH18"/>
  <c r="AG18"/>
  <c r="AF4"/>
  <c r="AH4" l="1"/>
  <c r="AG4"/>
  <c r="F21" i="5"/>
  <c r="I21" s="1"/>
</calcChain>
</file>

<file path=xl/sharedStrings.xml><?xml version="1.0" encoding="utf-8"?>
<sst xmlns="http://schemas.openxmlformats.org/spreadsheetml/2006/main" count="1083" uniqueCount="149">
  <si>
    <t>الرقم</t>
  </si>
  <si>
    <t xml:space="preserve">اللقب </t>
  </si>
  <si>
    <t>الاسم</t>
  </si>
  <si>
    <t>التطبيق</t>
  </si>
  <si>
    <t xml:space="preserve">الإمتحان </t>
  </si>
  <si>
    <t>المعدل1</t>
  </si>
  <si>
    <t>الإستدراك</t>
  </si>
  <si>
    <t>المعدل2</t>
  </si>
  <si>
    <t>المعدل النهائي</t>
  </si>
  <si>
    <t>شيماء</t>
  </si>
  <si>
    <t>ايمان</t>
  </si>
  <si>
    <t xml:space="preserve">حمدي </t>
  </si>
  <si>
    <t>ريم</t>
  </si>
  <si>
    <t xml:space="preserve">هميسي </t>
  </si>
  <si>
    <t>دنيا</t>
  </si>
  <si>
    <t>فريال</t>
  </si>
  <si>
    <t xml:space="preserve">يحمدي </t>
  </si>
  <si>
    <t xml:space="preserve">طرش </t>
  </si>
  <si>
    <t>رانية</t>
  </si>
  <si>
    <t>عياشي</t>
  </si>
  <si>
    <t xml:space="preserve"> مهدي (مع)</t>
  </si>
  <si>
    <t xml:space="preserve"> الاسم </t>
  </si>
  <si>
    <t>معـــدل السداسي السادس</t>
  </si>
  <si>
    <t>عدد و.ق للسداسي السادس</t>
  </si>
  <si>
    <t>المجمــوع</t>
  </si>
  <si>
    <t>المعـــدل</t>
  </si>
  <si>
    <t>مج و. قياسية</t>
  </si>
  <si>
    <t>المجموع</t>
  </si>
  <si>
    <t xml:space="preserve">انجليزية </t>
  </si>
  <si>
    <t>و.ق.م</t>
  </si>
  <si>
    <t>امضاءات الأساتذة</t>
  </si>
  <si>
    <t>محاسبة التأمينات</t>
  </si>
  <si>
    <t>التأمين والتأمين التكافلي</t>
  </si>
  <si>
    <t>التسويق البنكي</t>
  </si>
  <si>
    <t>تقييم المشاريع</t>
  </si>
  <si>
    <t>قانون التأمينات</t>
  </si>
  <si>
    <t>كحول</t>
  </si>
  <si>
    <t>محاسبة البنوك</t>
  </si>
  <si>
    <t>بن ثابت</t>
  </si>
  <si>
    <t>مطرف</t>
  </si>
  <si>
    <t>هوام</t>
  </si>
  <si>
    <t>لبيوض</t>
  </si>
  <si>
    <t>نعمان</t>
  </si>
  <si>
    <t>مريم</t>
  </si>
  <si>
    <t>فرحي</t>
  </si>
  <si>
    <t>ايت اخلف</t>
  </si>
  <si>
    <t>صبرينة</t>
  </si>
  <si>
    <t>نتيجة S5</t>
  </si>
  <si>
    <t>وحـــــدة التعليـــم الأساسيـــة</t>
  </si>
  <si>
    <t>وحـــــدة التعليـــم المنهجية</t>
  </si>
  <si>
    <t xml:space="preserve">وحـــــدة التعليـــم الاستكشافية                                  </t>
  </si>
  <si>
    <t>وحـــــدة التعليـــم الأفقية</t>
  </si>
  <si>
    <t xml:space="preserve">بوجلطي </t>
  </si>
  <si>
    <t xml:space="preserve">زينب </t>
  </si>
  <si>
    <t>بن سلطان</t>
  </si>
  <si>
    <t xml:space="preserve"> إيمان</t>
  </si>
  <si>
    <t xml:space="preserve">تواتي </t>
  </si>
  <si>
    <t xml:space="preserve">غزلان </t>
  </si>
  <si>
    <t>لعور</t>
  </si>
  <si>
    <t xml:space="preserve"> نريمان </t>
  </si>
  <si>
    <t xml:space="preserve">مرغاد </t>
  </si>
  <si>
    <t xml:space="preserve">شيماء </t>
  </si>
  <si>
    <t>كوحلان</t>
  </si>
  <si>
    <t xml:space="preserve"> أشرف الطيب</t>
  </si>
  <si>
    <t>بوجمعة</t>
  </si>
  <si>
    <t xml:space="preserve"> ريمة </t>
  </si>
  <si>
    <t xml:space="preserve">بوغريرة </t>
  </si>
  <si>
    <t>اسماء</t>
  </si>
  <si>
    <t>العلمي</t>
  </si>
  <si>
    <t xml:space="preserve"> لميس </t>
  </si>
  <si>
    <t>بودلاعة</t>
  </si>
  <si>
    <t xml:space="preserve"> بسمة </t>
  </si>
  <si>
    <t xml:space="preserve">عرجوني </t>
  </si>
  <si>
    <t xml:space="preserve">يوسف اسلام </t>
  </si>
  <si>
    <t xml:space="preserve">صالح دراجي </t>
  </si>
  <si>
    <t xml:space="preserve">نسيم </t>
  </si>
  <si>
    <t>سعدوني</t>
  </si>
  <si>
    <t xml:space="preserve"> آية مسعودة</t>
  </si>
  <si>
    <t>رويبح</t>
  </si>
  <si>
    <t xml:space="preserve"> ايمان</t>
  </si>
  <si>
    <t xml:space="preserve">فلاح </t>
  </si>
  <si>
    <t xml:space="preserve">فاطمة الزهراء </t>
  </si>
  <si>
    <t xml:space="preserve">مناصر </t>
  </si>
  <si>
    <t>نهاد</t>
  </si>
  <si>
    <t xml:space="preserve">بوحلايس </t>
  </si>
  <si>
    <t xml:space="preserve">نزهه </t>
  </si>
  <si>
    <t>مباركي</t>
  </si>
  <si>
    <t xml:space="preserve">ريان </t>
  </si>
  <si>
    <t xml:space="preserve">سنوسي </t>
  </si>
  <si>
    <t>حمزة</t>
  </si>
  <si>
    <t xml:space="preserve">البوري </t>
  </si>
  <si>
    <t xml:space="preserve">هالة </t>
  </si>
  <si>
    <t>بطوري</t>
  </si>
  <si>
    <t>صفاء (مع)</t>
  </si>
  <si>
    <t>زكرياء (مع)</t>
  </si>
  <si>
    <t xml:space="preserve">مزغيش </t>
  </si>
  <si>
    <r>
      <t xml:space="preserve"> وسيلة </t>
    </r>
    <r>
      <rPr>
        <sz val="16"/>
        <rFont val="Times New Roman"/>
        <family val="1"/>
      </rPr>
      <t>(D)</t>
    </r>
  </si>
  <si>
    <t>علاق</t>
  </si>
  <si>
    <r>
      <t xml:space="preserve">رشيد </t>
    </r>
    <r>
      <rPr>
        <sz val="16"/>
        <rFont val="Times New Roman"/>
        <family val="1"/>
      </rPr>
      <t>(D)</t>
    </r>
  </si>
  <si>
    <t xml:space="preserve">بورقعة </t>
  </si>
  <si>
    <t>سوسن</t>
  </si>
  <si>
    <t>دومير</t>
  </si>
  <si>
    <t xml:space="preserve"> ويسام</t>
  </si>
  <si>
    <t xml:space="preserve">بلعيد </t>
  </si>
  <si>
    <t xml:space="preserve">قوري </t>
  </si>
  <si>
    <t xml:space="preserve">هاجر </t>
  </si>
  <si>
    <t xml:space="preserve">بن جاوحدو </t>
  </si>
  <si>
    <t>جابوربي</t>
  </si>
  <si>
    <t xml:space="preserve"> بلقيس</t>
  </si>
  <si>
    <t>خالدي</t>
  </si>
  <si>
    <t xml:space="preserve"> ليلي </t>
  </si>
  <si>
    <t>لعبيدي</t>
  </si>
  <si>
    <t xml:space="preserve"> سارة</t>
  </si>
  <si>
    <t xml:space="preserve">شرقي </t>
  </si>
  <si>
    <t xml:space="preserve">ياسمين </t>
  </si>
  <si>
    <t>جعفري</t>
  </si>
  <si>
    <t xml:space="preserve"> ايناس </t>
  </si>
  <si>
    <t xml:space="preserve">رشاشي </t>
  </si>
  <si>
    <t>حساين</t>
  </si>
  <si>
    <t xml:space="preserve"> دنيا</t>
  </si>
  <si>
    <t>حمامي</t>
  </si>
  <si>
    <t xml:space="preserve"> زينة </t>
  </si>
  <si>
    <t xml:space="preserve">صيفي </t>
  </si>
  <si>
    <t xml:space="preserve">مي </t>
  </si>
  <si>
    <t xml:space="preserve">لحباسي </t>
  </si>
  <si>
    <t>لبصر</t>
  </si>
  <si>
    <t xml:space="preserve"> رانية </t>
  </si>
  <si>
    <t xml:space="preserve">روابح </t>
  </si>
  <si>
    <t>كاميليا</t>
  </si>
  <si>
    <t xml:space="preserve">خواتمية </t>
  </si>
  <si>
    <t>هشام</t>
  </si>
  <si>
    <t xml:space="preserve">فوغالي </t>
  </si>
  <si>
    <t xml:space="preserve">روفيدة </t>
  </si>
  <si>
    <t>خودير</t>
  </si>
  <si>
    <t xml:space="preserve"> رحمة</t>
  </si>
  <si>
    <t xml:space="preserve">بوبكر </t>
  </si>
  <si>
    <t>عايدة</t>
  </si>
  <si>
    <t xml:space="preserve">غالمي </t>
  </si>
  <si>
    <t xml:space="preserve">نجم الدين </t>
  </si>
  <si>
    <t>عثماني</t>
  </si>
  <si>
    <t xml:space="preserve"> سندس </t>
  </si>
  <si>
    <t>فرطاس</t>
  </si>
  <si>
    <t xml:space="preserve"> الشريفة</t>
  </si>
  <si>
    <t>مروى (مع)</t>
  </si>
  <si>
    <t>دقة</t>
  </si>
  <si>
    <t>أحمد (مع)</t>
  </si>
  <si>
    <t>مقصى</t>
  </si>
  <si>
    <t>مـــــنـــــقــــطـــــع</t>
  </si>
  <si>
    <t>روابح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</si>
</sst>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4"/>
      <name val="Simplified Arabic"/>
      <family val="1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b/>
      <sz val="11"/>
      <name val="Comic Sans MS"/>
      <family val="4"/>
    </font>
    <font>
      <b/>
      <sz val="10"/>
      <name val="Arial"/>
      <family val="2"/>
    </font>
    <font>
      <b/>
      <sz val="9"/>
      <name val="Comic Sans MS"/>
      <family val="4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9"/>
      <color indexed="8"/>
      <name val="Simplified Arabic"/>
      <family val="1"/>
    </font>
    <font>
      <b/>
      <sz val="14"/>
      <name val="Arial"/>
      <family val="2"/>
    </font>
    <font>
      <b/>
      <sz val="8"/>
      <name val="Comic Sans MS"/>
      <family val="4"/>
    </font>
    <font>
      <b/>
      <sz val="14"/>
      <name val="Traditional Arabic"/>
      <family val="1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/>
    <xf numFmtId="0" fontId="4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/>
    <xf numFmtId="2" fontId="5" fillId="0" borderId="1" xfId="1" applyNumberFormat="1" applyFont="1" applyFill="1" applyBorder="1"/>
    <xf numFmtId="0" fontId="5" fillId="0" borderId="0" xfId="1" applyFont="1" applyFill="1"/>
    <xf numFmtId="2" fontId="5" fillId="2" borderId="1" xfId="1" applyNumberFormat="1" applyFont="1" applyFill="1" applyBorder="1"/>
    <xf numFmtId="0" fontId="2" fillId="0" borderId="0" xfId="1" applyFont="1" applyFill="1" applyBorder="1"/>
    <xf numFmtId="2" fontId="5" fillId="2" borderId="2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0" fontId="5" fillId="0" borderId="2" xfId="1" applyFont="1" applyFill="1" applyBorder="1"/>
    <xf numFmtId="2" fontId="5" fillId="0" borderId="2" xfId="1" applyNumberFormat="1" applyFont="1" applyFill="1" applyBorder="1"/>
    <xf numFmtId="0" fontId="6" fillId="0" borderId="0" xfId="1" applyFont="1" applyFill="1"/>
    <xf numFmtId="0" fontId="5" fillId="0" borderId="0" xfId="1" applyFont="1" applyFill="1" applyAlignment="1">
      <alignment horizontal="center"/>
    </xf>
    <xf numFmtId="0" fontId="2" fillId="0" borderId="0" xfId="2" applyFont="1" applyFill="1"/>
    <xf numFmtId="0" fontId="5" fillId="0" borderId="0" xfId="2" applyFont="1" applyFill="1"/>
    <xf numFmtId="0" fontId="2" fillId="0" borderId="0" xfId="2" applyFont="1" applyFill="1" applyBorder="1"/>
    <xf numFmtId="0" fontId="8" fillId="0" borderId="0" xfId="3" applyFont="1" applyFill="1" applyAlignment="1">
      <alignment readingOrder="2"/>
    </xf>
    <xf numFmtId="0" fontId="10" fillId="0" borderId="1" xfId="3" applyFont="1" applyFill="1" applyBorder="1" applyAlignment="1">
      <alignment horizontal="center" vertical="center" wrapText="1" readingOrder="2"/>
    </xf>
    <xf numFmtId="0" fontId="10" fillId="0" borderId="5" xfId="3" applyFont="1" applyFill="1" applyBorder="1" applyAlignment="1">
      <alignment horizontal="center" vertical="center" wrapText="1" readingOrder="2"/>
    </xf>
    <xf numFmtId="0" fontId="10" fillId="0" borderId="0" xfId="3" applyFont="1" applyFill="1" applyAlignment="1">
      <alignment readingOrder="2"/>
    </xf>
    <xf numFmtId="0" fontId="10" fillId="0" borderId="1" xfId="3" applyFont="1" applyFill="1" applyBorder="1" applyAlignment="1">
      <alignment readingOrder="2"/>
    </xf>
    <xf numFmtId="4" fontId="5" fillId="0" borderId="1" xfId="3" applyNumberFormat="1" applyFont="1" applyFill="1" applyBorder="1" applyAlignment="1">
      <alignment horizontal="center" vertical="center" readingOrder="2"/>
    </xf>
    <xf numFmtId="3" fontId="5" fillId="0" borderId="1" xfId="3" applyNumberFormat="1" applyFont="1" applyFill="1" applyBorder="1" applyAlignment="1">
      <alignment horizontal="center" vertical="center" readingOrder="2"/>
    </xf>
    <xf numFmtId="4" fontId="5" fillId="0" borderId="1" xfId="3" applyNumberFormat="1" applyFont="1" applyFill="1" applyBorder="1" applyAlignment="1">
      <alignment horizontal="center" readingOrder="2"/>
    </xf>
    <xf numFmtId="0" fontId="5" fillId="0" borderId="1" xfId="3" applyFont="1" applyFill="1" applyBorder="1" applyAlignment="1">
      <alignment horizontal="center" readingOrder="2"/>
    </xf>
    <xf numFmtId="4" fontId="5" fillId="2" borderId="1" xfId="3" applyNumberFormat="1" applyFont="1" applyFill="1" applyBorder="1" applyAlignment="1">
      <alignment horizontal="center" vertical="center" readingOrder="2"/>
    </xf>
    <xf numFmtId="164" fontId="5" fillId="0" borderId="1" xfId="3" applyNumberFormat="1" applyFont="1" applyFill="1" applyBorder="1" applyAlignment="1">
      <alignment horizontal="center" readingOrder="2"/>
    </xf>
    <xf numFmtId="1" fontId="5" fillId="0" borderId="1" xfId="3" applyNumberFormat="1" applyFont="1" applyFill="1" applyBorder="1" applyAlignment="1">
      <alignment horizontal="center" readingOrder="2"/>
    </xf>
    <xf numFmtId="0" fontId="12" fillId="0" borderId="0" xfId="3" applyFont="1" applyFill="1"/>
    <xf numFmtId="0" fontId="9" fillId="2" borderId="9" xfId="3" applyFont="1" applyFill="1" applyBorder="1" applyAlignment="1">
      <alignment horizontal="center" vertical="center"/>
    </xf>
    <xf numFmtId="4" fontId="5" fillId="2" borderId="1" xfId="3" applyNumberFormat="1" applyFont="1" applyFill="1" applyBorder="1" applyAlignment="1">
      <alignment horizontal="center" readingOrder="2"/>
    </xf>
    <xf numFmtId="0" fontId="5" fillId="2" borderId="1" xfId="3" applyFont="1" applyFill="1" applyBorder="1" applyAlignment="1">
      <alignment horizontal="center" readingOrder="2"/>
    </xf>
    <xf numFmtId="164" fontId="5" fillId="2" borderId="1" xfId="3" applyNumberFormat="1" applyFont="1" applyFill="1" applyBorder="1" applyAlignment="1">
      <alignment horizontal="center" readingOrder="2"/>
    </xf>
    <xf numFmtId="3" fontId="5" fillId="2" borderId="1" xfId="3" applyNumberFormat="1" applyFont="1" applyFill="1" applyBorder="1" applyAlignment="1">
      <alignment horizontal="center" vertical="center" readingOrder="2"/>
    </xf>
    <xf numFmtId="0" fontId="5" fillId="2" borderId="11" xfId="3" applyFont="1" applyFill="1" applyBorder="1" applyAlignment="1">
      <alignment readingOrder="2"/>
    </xf>
    <xf numFmtId="0" fontId="5" fillId="2" borderId="0" xfId="3" applyFont="1" applyFill="1" applyBorder="1" applyAlignment="1">
      <alignment readingOrder="2"/>
    </xf>
    <xf numFmtId="0" fontId="10" fillId="0" borderId="0" xfId="3" applyFont="1" applyFill="1" applyBorder="1" applyAlignment="1">
      <alignment readingOrder="2"/>
    </xf>
    <xf numFmtId="0" fontId="14" fillId="2" borderId="0" xfId="3" applyFont="1" applyFill="1" applyBorder="1" applyAlignment="1">
      <alignment horizontal="right" vertical="center"/>
    </xf>
    <xf numFmtId="4" fontId="10" fillId="0" borderId="0" xfId="3" applyNumberFormat="1" applyFont="1" applyFill="1" applyBorder="1" applyAlignment="1">
      <alignment horizontal="center" vertical="center" readingOrder="2"/>
    </xf>
    <xf numFmtId="3" fontId="10" fillId="0" borderId="0" xfId="3" applyNumberFormat="1" applyFont="1" applyFill="1" applyBorder="1" applyAlignment="1">
      <alignment horizontal="center" vertical="center" readingOrder="2"/>
    </xf>
    <xf numFmtId="4" fontId="10" fillId="0" borderId="0" xfId="3" applyNumberFormat="1" applyFont="1" applyFill="1" applyBorder="1" applyAlignment="1">
      <alignment horizontal="center" readingOrder="2"/>
    </xf>
    <xf numFmtId="0" fontId="10" fillId="0" borderId="0" xfId="3" applyFont="1" applyFill="1" applyBorder="1" applyAlignment="1">
      <alignment horizontal="center" readingOrder="2"/>
    </xf>
    <xf numFmtId="0" fontId="8" fillId="0" borderId="0" xfId="3" applyFont="1" applyFill="1" applyBorder="1" applyAlignment="1">
      <alignment readingOrder="2"/>
    </xf>
    <xf numFmtId="4" fontId="10" fillId="2" borderId="0" xfId="3" applyNumberFormat="1" applyFont="1" applyFill="1" applyBorder="1" applyAlignment="1">
      <alignment horizontal="center" vertical="center" readingOrder="2"/>
    </xf>
    <xf numFmtId="164" fontId="10" fillId="0" borderId="0" xfId="3" applyNumberFormat="1" applyFont="1" applyFill="1" applyBorder="1" applyAlignment="1">
      <alignment horizontal="center" readingOrder="2"/>
    </xf>
    <xf numFmtId="1" fontId="10" fillId="0" borderId="0" xfId="3" applyNumberFormat="1" applyFont="1" applyFill="1" applyBorder="1" applyAlignment="1">
      <alignment horizontal="center" readingOrder="2"/>
    </xf>
    <xf numFmtId="0" fontId="15" fillId="0" borderId="0" xfId="3" applyFont="1" applyFill="1"/>
    <xf numFmtId="0" fontId="5" fillId="0" borderId="0" xfId="3" applyFont="1" applyFill="1" applyAlignment="1">
      <alignment readingOrder="2"/>
    </xf>
    <xf numFmtId="0" fontId="5" fillId="0" borderId="0" xfId="3" applyFont="1" applyFill="1" applyBorder="1" applyAlignment="1">
      <alignment readingOrder="2"/>
    </xf>
    <xf numFmtId="0" fontId="16" fillId="0" borderId="0" xfId="3" applyFont="1" applyFill="1" applyAlignment="1">
      <alignment readingOrder="2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10" fillId="3" borderId="0" xfId="3" applyFont="1" applyFill="1" applyAlignment="1">
      <alignment readingOrder="2"/>
    </xf>
    <xf numFmtId="0" fontId="10" fillId="3" borderId="1" xfId="3" applyFont="1" applyFill="1" applyBorder="1" applyAlignment="1">
      <alignment readingOrder="2"/>
    </xf>
    <xf numFmtId="0" fontId="17" fillId="3" borderId="1" xfId="1" applyFont="1" applyFill="1" applyBorder="1" applyAlignment="1">
      <alignment horizontal="center"/>
    </xf>
    <xf numFmtId="4" fontId="5" fillId="3" borderId="1" xfId="3" applyNumberFormat="1" applyFont="1" applyFill="1" applyBorder="1" applyAlignment="1">
      <alignment horizontal="center" vertical="center" readingOrder="2"/>
    </xf>
    <xf numFmtId="3" fontId="5" fillId="3" borderId="1" xfId="3" applyNumberFormat="1" applyFont="1" applyFill="1" applyBorder="1" applyAlignment="1">
      <alignment horizontal="center" vertical="center" readingOrder="2"/>
    </xf>
    <xf numFmtId="4" fontId="5" fillId="3" borderId="1" xfId="3" applyNumberFormat="1" applyFont="1" applyFill="1" applyBorder="1" applyAlignment="1">
      <alignment horizontal="center" readingOrder="2"/>
    </xf>
    <xf numFmtId="0" fontId="5" fillId="3" borderId="1" xfId="3" applyFont="1" applyFill="1" applyBorder="1" applyAlignment="1">
      <alignment horizontal="center" readingOrder="2"/>
    </xf>
    <xf numFmtId="164" fontId="5" fillId="3" borderId="1" xfId="3" applyNumberFormat="1" applyFont="1" applyFill="1" applyBorder="1" applyAlignment="1">
      <alignment horizontal="center" readingOrder="2"/>
    </xf>
    <xf numFmtId="1" fontId="5" fillId="3" borderId="1" xfId="3" applyNumberFormat="1" applyFont="1" applyFill="1" applyBorder="1" applyAlignment="1">
      <alignment horizontal="center" readingOrder="2"/>
    </xf>
    <xf numFmtId="0" fontId="12" fillId="3" borderId="0" xfId="3" applyFont="1" applyFill="1"/>
    <xf numFmtId="0" fontId="9" fillId="3" borderId="9" xfId="3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readingOrder="2"/>
    </xf>
    <xf numFmtId="164" fontId="5" fillId="0" borderId="1" xfId="3" applyNumberFormat="1" applyFont="1" applyFill="1" applyBorder="1" applyAlignment="1">
      <alignment horizontal="center" vertical="center" readingOrder="2"/>
    </xf>
    <xf numFmtId="1" fontId="5" fillId="0" borderId="1" xfId="3" applyNumberFormat="1" applyFont="1" applyFill="1" applyBorder="1" applyAlignment="1">
      <alignment horizontal="center" vertical="center" readingOrder="2"/>
    </xf>
    <xf numFmtId="0" fontId="12" fillId="0" borderId="0" xfId="3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12" fillId="4" borderId="0" xfId="3" applyFont="1" applyFill="1"/>
    <xf numFmtId="2" fontId="5" fillId="2" borderId="2" xfId="1" applyNumberFormat="1" applyFont="1" applyFill="1" applyBorder="1"/>
    <xf numFmtId="0" fontId="5" fillId="2" borderId="1" xfId="3" applyFont="1" applyFill="1" applyBorder="1" applyAlignment="1">
      <alignment horizontal="center" vertical="center" readingOrder="2"/>
    </xf>
    <xf numFmtId="164" fontId="5" fillId="2" borderId="1" xfId="3" applyNumberFormat="1" applyFont="1" applyFill="1" applyBorder="1" applyAlignment="1">
      <alignment horizontal="center" vertical="center" readingOrder="2"/>
    </xf>
    <xf numFmtId="1" fontId="5" fillId="2" borderId="1" xfId="3" applyNumberFormat="1" applyFont="1" applyFill="1" applyBorder="1" applyAlignment="1">
      <alignment horizontal="center" vertical="center" readingOrder="2"/>
    </xf>
    <xf numFmtId="1" fontId="5" fillId="2" borderId="1" xfId="3" applyNumberFormat="1" applyFont="1" applyFill="1" applyBorder="1" applyAlignment="1">
      <alignment horizontal="center" readingOrder="2"/>
    </xf>
    <xf numFmtId="0" fontId="12" fillId="2" borderId="0" xfId="3" applyFont="1" applyFill="1"/>
    <xf numFmtId="0" fontId="12" fillId="2" borderId="0" xfId="3" applyFont="1" applyFill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2" xfId="4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>
      <alignment horizontal="center"/>
    </xf>
    <xf numFmtId="2" fontId="5" fillId="4" borderId="2" xfId="1" applyNumberFormat="1" applyFont="1" applyFill="1" applyBorder="1" applyAlignment="1">
      <alignment horizontal="center"/>
    </xf>
    <xf numFmtId="2" fontId="5" fillId="4" borderId="1" xfId="1" applyNumberFormat="1" applyFont="1" applyFill="1" applyBorder="1"/>
    <xf numFmtId="2" fontId="5" fillId="4" borderId="2" xfId="1" applyNumberFormat="1" applyFont="1" applyFill="1" applyBorder="1"/>
    <xf numFmtId="4" fontId="5" fillId="4" borderId="1" xfId="3" applyNumberFormat="1" applyFont="1" applyFill="1" applyBorder="1" applyAlignment="1">
      <alignment horizontal="center" vertical="center" readingOrder="2"/>
    </xf>
    <xf numFmtId="3" fontId="5" fillId="4" borderId="1" xfId="3" applyNumberFormat="1" applyFont="1" applyFill="1" applyBorder="1" applyAlignment="1">
      <alignment horizontal="center" vertical="center" readingOrder="2"/>
    </xf>
    <xf numFmtId="4" fontId="5" fillId="4" borderId="1" xfId="3" applyNumberFormat="1" applyFont="1" applyFill="1" applyBorder="1" applyAlignment="1">
      <alignment horizontal="center" readingOrder="2"/>
    </xf>
    <xf numFmtId="0" fontId="5" fillId="4" borderId="1" xfId="3" applyFont="1" applyFill="1" applyBorder="1" applyAlignment="1">
      <alignment horizontal="center" readingOrder="2"/>
    </xf>
    <xf numFmtId="164" fontId="5" fillId="4" borderId="1" xfId="3" applyNumberFormat="1" applyFont="1" applyFill="1" applyBorder="1" applyAlignment="1">
      <alignment horizontal="center" readingOrder="2"/>
    </xf>
    <xf numFmtId="1" fontId="5" fillId="4" borderId="1" xfId="3" applyNumberFormat="1" applyFont="1" applyFill="1" applyBorder="1" applyAlignment="1">
      <alignment horizontal="center" readingOrder="2"/>
    </xf>
    <xf numFmtId="0" fontId="9" fillId="4" borderId="9" xfId="3" applyFont="1" applyFill="1" applyBorder="1" applyAlignment="1">
      <alignment horizontal="center" vertical="center"/>
    </xf>
    <xf numFmtId="4" fontId="5" fillId="0" borderId="16" xfId="3" applyNumberFormat="1" applyFont="1" applyFill="1" applyBorder="1" applyAlignment="1">
      <alignment horizontal="center" vertical="center" readingOrder="2"/>
    </xf>
    <xf numFmtId="4" fontId="5" fillId="0" borderId="0" xfId="3" applyNumberFormat="1" applyFont="1" applyFill="1" applyBorder="1" applyAlignment="1">
      <alignment horizontal="center" vertical="center" readingOrder="2"/>
    </xf>
    <xf numFmtId="4" fontId="5" fillId="0" borderId="17" xfId="3" applyNumberFormat="1" applyFont="1" applyFill="1" applyBorder="1" applyAlignment="1">
      <alignment horizontal="center" vertical="center" readingOrder="2"/>
    </xf>
    <xf numFmtId="4" fontId="3" fillId="0" borderId="16" xfId="3" applyNumberFormat="1" applyFont="1" applyFill="1" applyBorder="1" applyAlignment="1">
      <alignment horizontal="center" vertical="center" readingOrder="2"/>
    </xf>
    <xf numFmtId="4" fontId="3" fillId="0" borderId="0" xfId="3" applyNumberFormat="1" applyFont="1" applyFill="1" applyBorder="1" applyAlignment="1">
      <alignment horizontal="center" vertical="center" readingOrder="2"/>
    </xf>
    <xf numFmtId="4" fontId="3" fillId="0" borderId="17" xfId="3" applyNumberFormat="1" applyFont="1" applyFill="1" applyBorder="1" applyAlignment="1">
      <alignment horizontal="center" vertical="center" readingOrder="2"/>
    </xf>
    <xf numFmtId="0" fontId="5" fillId="0" borderId="10" xfId="3" applyFont="1" applyFill="1" applyBorder="1" applyAlignment="1">
      <alignment horizontal="center" vertical="top" readingOrder="2"/>
    </xf>
    <xf numFmtId="0" fontId="5" fillId="0" borderId="12" xfId="3" applyFont="1" applyFill="1" applyBorder="1" applyAlignment="1">
      <alignment horizontal="center" vertical="top" readingOrder="2"/>
    </xf>
    <xf numFmtId="0" fontId="5" fillId="0" borderId="13" xfId="3" applyFont="1" applyFill="1" applyBorder="1" applyAlignment="1">
      <alignment horizontal="center" vertical="top" readingOrder="2"/>
    </xf>
    <xf numFmtId="0" fontId="5" fillId="0" borderId="15" xfId="3" applyFont="1" applyFill="1" applyBorder="1" applyAlignment="1">
      <alignment horizontal="center" vertical="top" readingOrder="2"/>
    </xf>
    <xf numFmtId="4" fontId="5" fillId="0" borderId="10" xfId="3" applyNumberFormat="1" applyFont="1" applyFill="1" applyBorder="1" applyAlignment="1">
      <alignment horizontal="center" vertical="top" readingOrder="2"/>
    </xf>
    <xf numFmtId="4" fontId="5" fillId="0" borderId="11" xfId="3" applyNumberFormat="1" applyFont="1" applyFill="1" applyBorder="1" applyAlignment="1">
      <alignment horizontal="center" vertical="top" readingOrder="2"/>
    </xf>
    <xf numFmtId="4" fontId="5" fillId="0" borderId="12" xfId="3" applyNumberFormat="1" applyFont="1" applyFill="1" applyBorder="1" applyAlignment="1">
      <alignment horizontal="center" vertical="top" readingOrder="2"/>
    </xf>
    <xf numFmtId="4" fontId="5" fillId="0" borderId="16" xfId="3" applyNumberFormat="1" applyFont="1" applyFill="1" applyBorder="1" applyAlignment="1">
      <alignment horizontal="center" vertical="top" readingOrder="2"/>
    </xf>
    <xf numFmtId="4" fontId="5" fillId="0" borderId="0" xfId="3" applyNumberFormat="1" applyFont="1" applyFill="1" applyBorder="1" applyAlignment="1">
      <alignment horizontal="center" vertical="top" readingOrder="2"/>
    </xf>
    <xf numFmtId="4" fontId="5" fillId="0" borderId="17" xfId="3" applyNumberFormat="1" applyFont="1" applyFill="1" applyBorder="1" applyAlignment="1">
      <alignment horizontal="center" vertical="top" readingOrder="2"/>
    </xf>
    <xf numFmtId="0" fontId="10" fillId="0" borderId="4" xfId="3" applyFont="1" applyFill="1" applyBorder="1" applyAlignment="1">
      <alignment horizontal="center" vertical="center" wrapText="1" readingOrder="2"/>
    </xf>
    <xf numFmtId="0" fontId="11" fillId="0" borderId="6" xfId="3" applyFont="1" applyBorder="1" applyAlignment="1">
      <alignment vertical="center"/>
    </xf>
    <xf numFmtId="0" fontId="10" fillId="0" borderId="3" xfId="3" applyFont="1" applyFill="1" applyBorder="1" applyAlignment="1">
      <alignment horizontal="center" vertical="center" wrapText="1" readingOrder="2"/>
    </xf>
    <xf numFmtId="0" fontId="11" fillId="0" borderId="2" xfId="3" applyFont="1" applyBorder="1" applyAlignment="1">
      <alignment vertical="center"/>
    </xf>
    <xf numFmtId="0" fontId="10" fillId="0" borderId="4" xfId="3" applyFont="1" applyFill="1" applyBorder="1" applyAlignment="1">
      <alignment horizontal="center" vertical="center" readingOrder="2"/>
    </xf>
    <xf numFmtId="0" fontId="10" fillId="0" borderId="6" xfId="3" applyFont="1" applyFill="1" applyBorder="1" applyAlignment="1">
      <alignment horizontal="center" vertical="center" readingOrder="2"/>
    </xf>
    <xf numFmtId="0" fontId="5" fillId="0" borderId="11" xfId="3" applyFont="1" applyFill="1" applyBorder="1" applyAlignment="1">
      <alignment horizontal="center" vertical="top" readingOrder="2"/>
    </xf>
    <xf numFmtId="0" fontId="5" fillId="0" borderId="16" xfId="3" applyFont="1" applyFill="1" applyBorder="1" applyAlignment="1">
      <alignment horizontal="center" vertical="top" readingOrder="2"/>
    </xf>
    <xf numFmtId="0" fontId="5" fillId="0" borderId="0" xfId="3" applyFont="1" applyFill="1" applyBorder="1" applyAlignment="1">
      <alignment horizontal="center" vertical="top" readingOrder="2"/>
    </xf>
    <xf numFmtId="0" fontId="1" fillId="0" borderId="12" xfId="3" applyFont="1" applyBorder="1" applyAlignment="1">
      <alignment horizontal="center" vertical="top"/>
    </xf>
    <xf numFmtId="0" fontId="1" fillId="0" borderId="13" xfId="3" applyFont="1" applyBorder="1" applyAlignment="1">
      <alignment horizontal="center" vertical="top"/>
    </xf>
    <xf numFmtId="0" fontId="1" fillId="0" borderId="15" xfId="3" applyFont="1" applyBorder="1" applyAlignment="1">
      <alignment horizontal="center" vertical="top"/>
    </xf>
    <xf numFmtId="0" fontId="13" fillId="2" borderId="3" xfId="3" applyFont="1" applyFill="1" applyBorder="1" applyAlignment="1">
      <alignment horizontal="center" vertical="center" wrapText="1" readingOrder="2"/>
    </xf>
    <xf numFmtId="0" fontId="13" fillId="2" borderId="7" xfId="3" applyFont="1" applyFill="1" applyBorder="1" applyAlignment="1">
      <alignment horizontal="center" vertical="center" wrapText="1" readingOrder="2"/>
    </xf>
    <xf numFmtId="0" fontId="13" fillId="2" borderId="8" xfId="3" applyFont="1" applyFill="1" applyBorder="1" applyAlignment="1">
      <alignment horizontal="center" vertical="center" wrapText="1" readingOrder="2"/>
    </xf>
    <xf numFmtId="0" fontId="11" fillId="0" borderId="7" xfId="3" applyFont="1" applyBorder="1" applyAlignment="1">
      <alignment vertical="center"/>
    </xf>
    <xf numFmtId="0" fontId="11" fillId="0" borderId="5" xfId="3" applyFont="1" applyBorder="1" applyAlignment="1">
      <alignment vertical="center"/>
    </xf>
    <xf numFmtId="0" fontId="11" fillId="0" borderId="6" xfId="3" applyFont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readingOrder="2"/>
    </xf>
    <xf numFmtId="0" fontId="1" fillId="0" borderId="7" xfId="3" applyBorder="1"/>
    <xf numFmtId="0" fontId="1" fillId="0" borderId="2" xfId="3" applyBorder="1"/>
    <xf numFmtId="0" fontId="5" fillId="0" borderId="17" xfId="3" applyFont="1" applyFill="1" applyBorder="1" applyAlignment="1">
      <alignment horizontal="center" vertical="top" readingOrder="2"/>
    </xf>
    <xf numFmtId="0" fontId="3" fillId="0" borderId="10" xfId="3" applyFont="1" applyFill="1" applyBorder="1" applyAlignment="1">
      <alignment horizontal="center" vertical="center" readingOrder="1"/>
    </xf>
    <xf numFmtId="0" fontId="3" fillId="0" borderId="11" xfId="3" applyFont="1" applyFill="1" applyBorder="1" applyAlignment="1">
      <alignment horizontal="center" vertical="center" readingOrder="1"/>
    </xf>
    <xf numFmtId="0" fontId="3" fillId="0" borderId="12" xfId="3" applyFont="1" applyFill="1" applyBorder="1" applyAlignment="1">
      <alignment horizontal="center" vertical="center" readingOrder="1"/>
    </xf>
    <xf numFmtId="0" fontId="3" fillId="0" borderId="13" xfId="3" applyFont="1" applyFill="1" applyBorder="1" applyAlignment="1">
      <alignment horizontal="center" vertical="center" readingOrder="1"/>
    </xf>
    <xf numFmtId="0" fontId="3" fillId="0" borderId="14" xfId="3" applyFont="1" applyFill="1" applyBorder="1" applyAlignment="1">
      <alignment horizontal="center" vertical="center" readingOrder="1"/>
    </xf>
    <xf numFmtId="0" fontId="3" fillId="0" borderId="15" xfId="3" applyFont="1" applyFill="1" applyBorder="1" applyAlignment="1">
      <alignment horizontal="center" vertical="center" readingOrder="1"/>
    </xf>
    <xf numFmtId="0" fontId="10" fillId="0" borderId="6" xfId="3" applyFont="1" applyFill="1" applyBorder="1" applyAlignment="1">
      <alignment horizontal="center" vertical="center" wrapText="1" readingOrder="2"/>
    </xf>
    <xf numFmtId="0" fontId="10" fillId="0" borderId="5" xfId="3" applyFont="1" applyFill="1" applyBorder="1" applyAlignment="1">
      <alignment horizontal="center" vertical="center" wrapText="1" readingOrder="2"/>
    </xf>
    <xf numFmtId="0" fontId="12" fillId="0" borderId="1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4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rightToLeft="1" view="pageBreakPreview" zoomScaleSheetLayoutView="100" workbookViewId="0">
      <selection activeCell="D53" sqref="D53:I53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4" width="10.7109375" style="8" customWidth="1"/>
    <col min="5" max="6" width="10.7109375" style="16" customWidth="1"/>
    <col min="7" max="8" width="10.7109375" style="8" customWidth="1"/>
    <col min="9" max="9" width="12.85546875" style="16" customWidth="1"/>
    <col min="10" max="256" width="11.5703125" style="8"/>
    <col min="257" max="257" width="3.85546875" style="8" bestFit="1" customWidth="1"/>
    <col min="258" max="258" width="10.7109375" style="8" customWidth="1"/>
    <col min="259" max="259" width="16.7109375" style="8" customWidth="1"/>
    <col min="260" max="264" width="7.5703125" style="8" customWidth="1"/>
    <col min="265" max="265" width="10.28515625" style="8" customWidth="1"/>
    <col min="266" max="512" width="11.5703125" style="8"/>
    <col min="513" max="513" width="3.85546875" style="8" bestFit="1" customWidth="1"/>
    <col min="514" max="514" width="10.7109375" style="8" customWidth="1"/>
    <col min="515" max="515" width="16.7109375" style="8" customWidth="1"/>
    <col min="516" max="520" width="7.5703125" style="8" customWidth="1"/>
    <col min="521" max="521" width="10.28515625" style="8" customWidth="1"/>
    <col min="522" max="768" width="11.5703125" style="8"/>
    <col min="769" max="769" width="3.85546875" style="8" bestFit="1" customWidth="1"/>
    <col min="770" max="770" width="10.7109375" style="8" customWidth="1"/>
    <col min="771" max="771" width="16.7109375" style="8" customWidth="1"/>
    <col min="772" max="776" width="7.5703125" style="8" customWidth="1"/>
    <col min="777" max="777" width="10.28515625" style="8" customWidth="1"/>
    <col min="778" max="1024" width="11.5703125" style="8"/>
    <col min="1025" max="1025" width="3.85546875" style="8" bestFit="1" customWidth="1"/>
    <col min="1026" max="1026" width="10.7109375" style="8" customWidth="1"/>
    <col min="1027" max="1027" width="16.7109375" style="8" customWidth="1"/>
    <col min="1028" max="1032" width="7.5703125" style="8" customWidth="1"/>
    <col min="1033" max="1033" width="10.28515625" style="8" customWidth="1"/>
    <col min="1034" max="1280" width="11.5703125" style="8"/>
    <col min="1281" max="1281" width="3.85546875" style="8" bestFit="1" customWidth="1"/>
    <col min="1282" max="1282" width="10.7109375" style="8" customWidth="1"/>
    <col min="1283" max="1283" width="16.7109375" style="8" customWidth="1"/>
    <col min="1284" max="1288" width="7.5703125" style="8" customWidth="1"/>
    <col min="1289" max="1289" width="10.28515625" style="8" customWidth="1"/>
    <col min="1290" max="1536" width="11.5703125" style="8"/>
    <col min="1537" max="1537" width="3.85546875" style="8" bestFit="1" customWidth="1"/>
    <col min="1538" max="1538" width="10.7109375" style="8" customWidth="1"/>
    <col min="1539" max="1539" width="16.7109375" style="8" customWidth="1"/>
    <col min="1540" max="1544" width="7.5703125" style="8" customWidth="1"/>
    <col min="1545" max="1545" width="10.28515625" style="8" customWidth="1"/>
    <col min="1546" max="1792" width="11.5703125" style="8"/>
    <col min="1793" max="1793" width="3.85546875" style="8" bestFit="1" customWidth="1"/>
    <col min="1794" max="1794" width="10.7109375" style="8" customWidth="1"/>
    <col min="1795" max="1795" width="16.7109375" style="8" customWidth="1"/>
    <col min="1796" max="1800" width="7.5703125" style="8" customWidth="1"/>
    <col min="1801" max="1801" width="10.28515625" style="8" customWidth="1"/>
    <col min="1802" max="2048" width="11.5703125" style="8"/>
    <col min="2049" max="2049" width="3.85546875" style="8" bestFit="1" customWidth="1"/>
    <col min="2050" max="2050" width="10.7109375" style="8" customWidth="1"/>
    <col min="2051" max="2051" width="16.7109375" style="8" customWidth="1"/>
    <col min="2052" max="2056" width="7.5703125" style="8" customWidth="1"/>
    <col min="2057" max="2057" width="10.28515625" style="8" customWidth="1"/>
    <col min="2058" max="2304" width="11.5703125" style="8"/>
    <col min="2305" max="2305" width="3.85546875" style="8" bestFit="1" customWidth="1"/>
    <col min="2306" max="2306" width="10.7109375" style="8" customWidth="1"/>
    <col min="2307" max="2307" width="16.7109375" style="8" customWidth="1"/>
    <col min="2308" max="2312" width="7.5703125" style="8" customWidth="1"/>
    <col min="2313" max="2313" width="10.28515625" style="8" customWidth="1"/>
    <col min="2314" max="2560" width="11.5703125" style="8"/>
    <col min="2561" max="2561" width="3.85546875" style="8" bestFit="1" customWidth="1"/>
    <col min="2562" max="2562" width="10.7109375" style="8" customWidth="1"/>
    <col min="2563" max="2563" width="16.7109375" style="8" customWidth="1"/>
    <col min="2564" max="2568" width="7.5703125" style="8" customWidth="1"/>
    <col min="2569" max="2569" width="10.28515625" style="8" customWidth="1"/>
    <col min="2570" max="2816" width="11.5703125" style="8"/>
    <col min="2817" max="2817" width="3.85546875" style="8" bestFit="1" customWidth="1"/>
    <col min="2818" max="2818" width="10.7109375" style="8" customWidth="1"/>
    <col min="2819" max="2819" width="16.7109375" style="8" customWidth="1"/>
    <col min="2820" max="2824" width="7.5703125" style="8" customWidth="1"/>
    <col min="2825" max="2825" width="10.28515625" style="8" customWidth="1"/>
    <col min="2826" max="3072" width="11.5703125" style="8"/>
    <col min="3073" max="3073" width="3.85546875" style="8" bestFit="1" customWidth="1"/>
    <col min="3074" max="3074" width="10.7109375" style="8" customWidth="1"/>
    <col min="3075" max="3075" width="16.7109375" style="8" customWidth="1"/>
    <col min="3076" max="3080" width="7.5703125" style="8" customWidth="1"/>
    <col min="3081" max="3081" width="10.28515625" style="8" customWidth="1"/>
    <col min="3082" max="3328" width="11.5703125" style="8"/>
    <col min="3329" max="3329" width="3.85546875" style="8" bestFit="1" customWidth="1"/>
    <col min="3330" max="3330" width="10.7109375" style="8" customWidth="1"/>
    <col min="3331" max="3331" width="16.7109375" style="8" customWidth="1"/>
    <col min="3332" max="3336" width="7.5703125" style="8" customWidth="1"/>
    <col min="3337" max="3337" width="10.28515625" style="8" customWidth="1"/>
    <col min="3338" max="3584" width="11.5703125" style="8"/>
    <col min="3585" max="3585" width="3.85546875" style="8" bestFit="1" customWidth="1"/>
    <col min="3586" max="3586" width="10.7109375" style="8" customWidth="1"/>
    <col min="3587" max="3587" width="16.7109375" style="8" customWidth="1"/>
    <col min="3588" max="3592" width="7.5703125" style="8" customWidth="1"/>
    <col min="3593" max="3593" width="10.28515625" style="8" customWidth="1"/>
    <col min="3594" max="3840" width="11.5703125" style="8"/>
    <col min="3841" max="3841" width="3.85546875" style="8" bestFit="1" customWidth="1"/>
    <col min="3842" max="3842" width="10.7109375" style="8" customWidth="1"/>
    <col min="3843" max="3843" width="16.7109375" style="8" customWidth="1"/>
    <col min="3844" max="3848" width="7.5703125" style="8" customWidth="1"/>
    <col min="3849" max="3849" width="10.28515625" style="8" customWidth="1"/>
    <col min="3850" max="4096" width="11.5703125" style="8"/>
    <col min="4097" max="4097" width="3.85546875" style="8" bestFit="1" customWidth="1"/>
    <col min="4098" max="4098" width="10.7109375" style="8" customWidth="1"/>
    <col min="4099" max="4099" width="16.7109375" style="8" customWidth="1"/>
    <col min="4100" max="4104" width="7.5703125" style="8" customWidth="1"/>
    <col min="4105" max="4105" width="10.28515625" style="8" customWidth="1"/>
    <col min="4106" max="4352" width="11.5703125" style="8"/>
    <col min="4353" max="4353" width="3.85546875" style="8" bestFit="1" customWidth="1"/>
    <col min="4354" max="4354" width="10.7109375" style="8" customWidth="1"/>
    <col min="4355" max="4355" width="16.7109375" style="8" customWidth="1"/>
    <col min="4356" max="4360" width="7.5703125" style="8" customWidth="1"/>
    <col min="4361" max="4361" width="10.28515625" style="8" customWidth="1"/>
    <col min="4362" max="4608" width="11.5703125" style="8"/>
    <col min="4609" max="4609" width="3.85546875" style="8" bestFit="1" customWidth="1"/>
    <col min="4610" max="4610" width="10.7109375" style="8" customWidth="1"/>
    <col min="4611" max="4611" width="16.7109375" style="8" customWidth="1"/>
    <col min="4612" max="4616" width="7.5703125" style="8" customWidth="1"/>
    <col min="4617" max="4617" width="10.28515625" style="8" customWidth="1"/>
    <col min="4618" max="4864" width="11.5703125" style="8"/>
    <col min="4865" max="4865" width="3.85546875" style="8" bestFit="1" customWidth="1"/>
    <col min="4866" max="4866" width="10.7109375" style="8" customWidth="1"/>
    <col min="4867" max="4867" width="16.7109375" style="8" customWidth="1"/>
    <col min="4868" max="4872" width="7.5703125" style="8" customWidth="1"/>
    <col min="4873" max="4873" width="10.28515625" style="8" customWidth="1"/>
    <col min="4874" max="5120" width="11.5703125" style="8"/>
    <col min="5121" max="5121" width="3.85546875" style="8" bestFit="1" customWidth="1"/>
    <col min="5122" max="5122" width="10.7109375" style="8" customWidth="1"/>
    <col min="5123" max="5123" width="16.7109375" style="8" customWidth="1"/>
    <col min="5124" max="5128" width="7.5703125" style="8" customWidth="1"/>
    <col min="5129" max="5129" width="10.28515625" style="8" customWidth="1"/>
    <col min="5130" max="5376" width="11.5703125" style="8"/>
    <col min="5377" max="5377" width="3.85546875" style="8" bestFit="1" customWidth="1"/>
    <col min="5378" max="5378" width="10.7109375" style="8" customWidth="1"/>
    <col min="5379" max="5379" width="16.7109375" style="8" customWidth="1"/>
    <col min="5380" max="5384" width="7.5703125" style="8" customWidth="1"/>
    <col min="5385" max="5385" width="10.28515625" style="8" customWidth="1"/>
    <col min="5386" max="5632" width="11.5703125" style="8"/>
    <col min="5633" max="5633" width="3.85546875" style="8" bestFit="1" customWidth="1"/>
    <col min="5634" max="5634" width="10.7109375" style="8" customWidth="1"/>
    <col min="5635" max="5635" width="16.7109375" style="8" customWidth="1"/>
    <col min="5636" max="5640" width="7.5703125" style="8" customWidth="1"/>
    <col min="5641" max="5641" width="10.28515625" style="8" customWidth="1"/>
    <col min="5642" max="5888" width="11.5703125" style="8"/>
    <col min="5889" max="5889" width="3.85546875" style="8" bestFit="1" customWidth="1"/>
    <col min="5890" max="5890" width="10.7109375" style="8" customWidth="1"/>
    <col min="5891" max="5891" width="16.7109375" style="8" customWidth="1"/>
    <col min="5892" max="5896" width="7.5703125" style="8" customWidth="1"/>
    <col min="5897" max="5897" width="10.28515625" style="8" customWidth="1"/>
    <col min="5898" max="6144" width="11.5703125" style="8"/>
    <col min="6145" max="6145" width="3.85546875" style="8" bestFit="1" customWidth="1"/>
    <col min="6146" max="6146" width="10.7109375" style="8" customWidth="1"/>
    <col min="6147" max="6147" width="16.7109375" style="8" customWidth="1"/>
    <col min="6148" max="6152" width="7.5703125" style="8" customWidth="1"/>
    <col min="6153" max="6153" width="10.28515625" style="8" customWidth="1"/>
    <col min="6154" max="6400" width="11.5703125" style="8"/>
    <col min="6401" max="6401" width="3.85546875" style="8" bestFit="1" customWidth="1"/>
    <col min="6402" max="6402" width="10.7109375" style="8" customWidth="1"/>
    <col min="6403" max="6403" width="16.7109375" style="8" customWidth="1"/>
    <col min="6404" max="6408" width="7.5703125" style="8" customWidth="1"/>
    <col min="6409" max="6409" width="10.28515625" style="8" customWidth="1"/>
    <col min="6410" max="6656" width="11.5703125" style="8"/>
    <col min="6657" max="6657" width="3.85546875" style="8" bestFit="1" customWidth="1"/>
    <col min="6658" max="6658" width="10.7109375" style="8" customWidth="1"/>
    <col min="6659" max="6659" width="16.7109375" style="8" customWidth="1"/>
    <col min="6660" max="6664" width="7.5703125" style="8" customWidth="1"/>
    <col min="6665" max="6665" width="10.28515625" style="8" customWidth="1"/>
    <col min="6666" max="6912" width="11.5703125" style="8"/>
    <col min="6913" max="6913" width="3.85546875" style="8" bestFit="1" customWidth="1"/>
    <col min="6914" max="6914" width="10.7109375" style="8" customWidth="1"/>
    <col min="6915" max="6915" width="16.7109375" style="8" customWidth="1"/>
    <col min="6916" max="6920" width="7.5703125" style="8" customWidth="1"/>
    <col min="6921" max="6921" width="10.28515625" style="8" customWidth="1"/>
    <col min="6922" max="7168" width="11.5703125" style="8"/>
    <col min="7169" max="7169" width="3.85546875" style="8" bestFit="1" customWidth="1"/>
    <col min="7170" max="7170" width="10.7109375" style="8" customWidth="1"/>
    <col min="7171" max="7171" width="16.7109375" style="8" customWidth="1"/>
    <col min="7172" max="7176" width="7.5703125" style="8" customWidth="1"/>
    <col min="7177" max="7177" width="10.28515625" style="8" customWidth="1"/>
    <col min="7178" max="7424" width="11.5703125" style="8"/>
    <col min="7425" max="7425" width="3.85546875" style="8" bestFit="1" customWidth="1"/>
    <col min="7426" max="7426" width="10.7109375" style="8" customWidth="1"/>
    <col min="7427" max="7427" width="16.7109375" style="8" customWidth="1"/>
    <col min="7428" max="7432" width="7.5703125" style="8" customWidth="1"/>
    <col min="7433" max="7433" width="10.28515625" style="8" customWidth="1"/>
    <col min="7434" max="7680" width="11.5703125" style="8"/>
    <col min="7681" max="7681" width="3.85546875" style="8" bestFit="1" customWidth="1"/>
    <col min="7682" max="7682" width="10.7109375" style="8" customWidth="1"/>
    <col min="7683" max="7683" width="16.7109375" style="8" customWidth="1"/>
    <col min="7684" max="7688" width="7.5703125" style="8" customWidth="1"/>
    <col min="7689" max="7689" width="10.28515625" style="8" customWidth="1"/>
    <col min="7690" max="7936" width="11.5703125" style="8"/>
    <col min="7937" max="7937" width="3.85546875" style="8" bestFit="1" customWidth="1"/>
    <col min="7938" max="7938" width="10.7109375" style="8" customWidth="1"/>
    <col min="7939" max="7939" width="16.7109375" style="8" customWidth="1"/>
    <col min="7940" max="7944" width="7.5703125" style="8" customWidth="1"/>
    <col min="7945" max="7945" width="10.28515625" style="8" customWidth="1"/>
    <col min="7946" max="8192" width="11.5703125" style="8"/>
    <col min="8193" max="8193" width="3.85546875" style="8" bestFit="1" customWidth="1"/>
    <col min="8194" max="8194" width="10.7109375" style="8" customWidth="1"/>
    <col min="8195" max="8195" width="16.7109375" style="8" customWidth="1"/>
    <col min="8196" max="8200" width="7.5703125" style="8" customWidth="1"/>
    <col min="8201" max="8201" width="10.28515625" style="8" customWidth="1"/>
    <col min="8202" max="8448" width="11.5703125" style="8"/>
    <col min="8449" max="8449" width="3.85546875" style="8" bestFit="1" customWidth="1"/>
    <col min="8450" max="8450" width="10.7109375" style="8" customWidth="1"/>
    <col min="8451" max="8451" width="16.7109375" style="8" customWidth="1"/>
    <col min="8452" max="8456" width="7.5703125" style="8" customWidth="1"/>
    <col min="8457" max="8457" width="10.28515625" style="8" customWidth="1"/>
    <col min="8458" max="8704" width="11.5703125" style="8"/>
    <col min="8705" max="8705" width="3.85546875" style="8" bestFit="1" customWidth="1"/>
    <col min="8706" max="8706" width="10.7109375" style="8" customWidth="1"/>
    <col min="8707" max="8707" width="16.7109375" style="8" customWidth="1"/>
    <col min="8708" max="8712" width="7.5703125" style="8" customWidth="1"/>
    <col min="8713" max="8713" width="10.28515625" style="8" customWidth="1"/>
    <col min="8714" max="8960" width="11.5703125" style="8"/>
    <col min="8961" max="8961" width="3.85546875" style="8" bestFit="1" customWidth="1"/>
    <col min="8962" max="8962" width="10.7109375" style="8" customWidth="1"/>
    <col min="8963" max="8963" width="16.7109375" style="8" customWidth="1"/>
    <col min="8964" max="8968" width="7.5703125" style="8" customWidth="1"/>
    <col min="8969" max="8969" width="10.28515625" style="8" customWidth="1"/>
    <col min="8970" max="9216" width="11.5703125" style="8"/>
    <col min="9217" max="9217" width="3.85546875" style="8" bestFit="1" customWidth="1"/>
    <col min="9218" max="9218" width="10.7109375" style="8" customWidth="1"/>
    <col min="9219" max="9219" width="16.7109375" style="8" customWidth="1"/>
    <col min="9220" max="9224" width="7.5703125" style="8" customWidth="1"/>
    <col min="9225" max="9225" width="10.28515625" style="8" customWidth="1"/>
    <col min="9226" max="9472" width="11.5703125" style="8"/>
    <col min="9473" max="9473" width="3.85546875" style="8" bestFit="1" customWidth="1"/>
    <col min="9474" max="9474" width="10.7109375" style="8" customWidth="1"/>
    <col min="9475" max="9475" width="16.7109375" style="8" customWidth="1"/>
    <col min="9476" max="9480" width="7.5703125" style="8" customWidth="1"/>
    <col min="9481" max="9481" width="10.28515625" style="8" customWidth="1"/>
    <col min="9482" max="9728" width="11.5703125" style="8"/>
    <col min="9729" max="9729" width="3.85546875" style="8" bestFit="1" customWidth="1"/>
    <col min="9730" max="9730" width="10.7109375" style="8" customWidth="1"/>
    <col min="9731" max="9731" width="16.7109375" style="8" customWidth="1"/>
    <col min="9732" max="9736" width="7.5703125" style="8" customWidth="1"/>
    <col min="9737" max="9737" width="10.28515625" style="8" customWidth="1"/>
    <col min="9738" max="9984" width="11.5703125" style="8"/>
    <col min="9985" max="9985" width="3.85546875" style="8" bestFit="1" customWidth="1"/>
    <col min="9986" max="9986" width="10.7109375" style="8" customWidth="1"/>
    <col min="9987" max="9987" width="16.7109375" style="8" customWidth="1"/>
    <col min="9988" max="9992" width="7.5703125" style="8" customWidth="1"/>
    <col min="9993" max="9993" width="10.28515625" style="8" customWidth="1"/>
    <col min="9994" max="10240" width="11.5703125" style="8"/>
    <col min="10241" max="10241" width="3.85546875" style="8" bestFit="1" customWidth="1"/>
    <col min="10242" max="10242" width="10.7109375" style="8" customWidth="1"/>
    <col min="10243" max="10243" width="16.7109375" style="8" customWidth="1"/>
    <col min="10244" max="10248" width="7.5703125" style="8" customWidth="1"/>
    <col min="10249" max="10249" width="10.28515625" style="8" customWidth="1"/>
    <col min="10250" max="10496" width="11.5703125" style="8"/>
    <col min="10497" max="10497" width="3.85546875" style="8" bestFit="1" customWidth="1"/>
    <col min="10498" max="10498" width="10.7109375" style="8" customWidth="1"/>
    <col min="10499" max="10499" width="16.7109375" style="8" customWidth="1"/>
    <col min="10500" max="10504" width="7.5703125" style="8" customWidth="1"/>
    <col min="10505" max="10505" width="10.28515625" style="8" customWidth="1"/>
    <col min="10506" max="10752" width="11.5703125" style="8"/>
    <col min="10753" max="10753" width="3.85546875" style="8" bestFit="1" customWidth="1"/>
    <col min="10754" max="10754" width="10.7109375" style="8" customWidth="1"/>
    <col min="10755" max="10755" width="16.7109375" style="8" customWidth="1"/>
    <col min="10756" max="10760" width="7.5703125" style="8" customWidth="1"/>
    <col min="10761" max="10761" width="10.28515625" style="8" customWidth="1"/>
    <col min="10762" max="11008" width="11.5703125" style="8"/>
    <col min="11009" max="11009" width="3.85546875" style="8" bestFit="1" customWidth="1"/>
    <col min="11010" max="11010" width="10.7109375" style="8" customWidth="1"/>
    <col min="11011" max="11011" width="16.7109375" style="8" customWidth="1"/>
    <col min="11012" max="11016" width="7.5703125" style="8" customWidth="1"/>
    <col min="11017" max="11017" width="10.28515625" style="8" customWidth="1"/>
    <col min="11018" max="11264" width="11.5703125" style="8"/>
    <col min="11265" max="11265" width="3.85546875" style="8" bestFit="1" customWidth="1"/>
    <col min="11266" max="11266" width="10.7109375" style="8" customWidth="1"/>
    <col min="11267" max="11267" width="16.7109375" style="8" customWidth="1"/>
    <col min="11268" max="11272" width="7.5703125" style="8" customWidth="1"/>
    <col min="11273" max="11273" width="10.28515625" style="8" customWidth="1"/>
    <col min="11274" max="11520" width="11.5703125" style="8"/>
    <col min="11521" max="11521" width="3.85546875" style="8" bestFit="1" customWidth="1"/>
    <col min="11522" max="11522" width="10.7109375" style="8" customWidth="1"/>
    <col min="11523" max="11523" width="16.7109375" style="8" customWidth="1"/>
    <col min="11524" max="11528" width="7.5703125" style="8" customWidth="1"/>
    <col min="11529" max="11529" width="10.28515625" style="8" customWidth="1"/>
    <col min="11530" max="11776" width="11.5703125" style="8"/>
    <col min="11777" max="11777" width="3.85546875" style="8" bestFit="1" customWidth="1"/>
    <col min="11778" max="11778" width="10.7109375" style="8" customWidth="1"/>
    <col min="11779" max="11779" width="16.7109375" style="8" customWidth="1"/>
    <col min="11780" max="11784" width="7.5703125" style="8" customWidth="1"/>
    <col min="11785" max="11785" width="10.28515625" style="8" customWidth="1"/>
    <col min="11786" max="12032" width="11.5703125" style="8"/>
    <col min="12033" max="12033" width="3.85546875" style="8" bestFit="1" customWidth="1"/>
    <col min="12034" max="12034" width="10.7109375" style="8" customWidth="1"/>
    <col min="12035" max="12035" width="16.7109375" style="8" customWidth="1"/>
    <col min="12036" max="12040" width="7.5703125" style="8" customWidth="1"/>
    <col min="12041" max="12041" width="10.28515625" style="8" customWidth="1"/>
    <col min="12042" max="12288" width="11.5703125" style="8"/>
    <col min="12289" max="12289" width="3.85546875" style="8" bestFit="1" customWidth="1"/>
    <col min="12290" max="12290" width="10.7109375" style="8" customWidth="1"/>
    <col min="12291" max="12291" width="16.7109375" style="8" customWidth="1"/>
    <col min="12292" max="12296" width="7.5703125" style="8" customWidth="1"/>
    <col min="12297" max="12297" width="10.28515625" style="8" customWidth="1"/>
    <col min="12298" max="12544" width="11.5703125" style="8"/>
    <col min="12545" max="12545" width="3.85546875" style="8" bestFit="1" customWidth="1"/>
    <col min="12546" max="12546" width="10.7109375" style="8" customWidth="1"/>
    <col min="12547" max="12547" width="16.7109375" style="8" customWidth="1"/>
    <col min="12548" max="12552" width="7.5703125" style="8" customWidth="1"/>
    <col min="12553" max="12553" width="10.28515625" style="8" customWidth="1"/>
    <col min="12554" max="12800" width="11.5703125" style="8"/>
    <col min="12801" max="12801" width="3.85546875" style="8" bestFit="1" customWidth="1"/>
    <col min="12802" max="12802" width="10.7109375" style="8" customWidth="1"/>
    <col min="12803" max="12803" width="16.7109375" style="8" customWidth="1"/>
    <col min="12804" max="12808" width="7.5703125" style="8" customWidth="1"/>
    <col min="12809" max="12809" width="10.28515625" style="8" customWidth="1"/>
    <col min="12810" max="13056" width="11.5703125" style="8"/>
    <col min="13057" max="13057" width="3.85546875" style="8" bestFit="1" customWidth="1"/>
    <col min="13058" max="13058" width="10.7109375" style="8" customWidth="1"/>
    <col min="13059" max="13059" width="16.7109375" style="8" customWidth="1"/>
    <col min="13060" max="13064" width="7.5703125" style="8" customWidth="1"/>
    <col min="13065" max="13065" width="10.28515625" style="8" customWidth="1"/>
    <col min="13066" max="13312" width="11.5703125" style="8"/>
    <col min="13313" max="13313" width="3.85546875" style="8" bestFit="1" customWidth="1"/>
    <col min="13314" max="13314" width="10.7109375" style="8" customWidth="1"/>
    <col min="13315" max="13315" width="16.7109375" style="8" customWidth="1"/>
    <col min="13316" max="13320" width="7.5703125" style="8" customWidth="1"/>
    <col min="13321" max="13321" width="10.28515625" style="8" customWidth="1"/>
    <col min="13322" max="13568" width="11.5703125" style="8"/>
    <col min="13569" max="13569" width="3.85546875" style="8" bestFit="1" customWidth="1"/>
    <col min="13570" max="13570" width="10.7109375" style="8" customWidth="1"/>
    <col min="13571" max="13571" width="16.7109375" style="8" customWidth="1"/>
    <col min="13572" max="13576" width="7.5703125" style="8" customWidth="1"/>
    <col min="13577" max="13577" width="10.28515625" style="8" customWidth="1"/>
    <col min="13578" max="13824" width="11.5703125" style="8"/>
    <col min="13825" max="13825" width="3.85546875" style="8" bestFit="1" customWidth="1"/>
    <col min="13826" max="13826" width="10.7109375" style="8" customWidth="1"/>
    <col min="13827" max="13827" width="16.7109375" style="8" customWidth="1"/>
    <col min="13828" max="13832" width="7.5703125" style="8" customWidth="1"/>
    <col min="13833" max="13833" width="10.28515625" style="8" customWidth="1"/>
    <col min="13834" max="14080" width="11.5703125" style="8"/>
    <col min="14081" max="14081" width="3.85546875" style="8" bestFit="1" customWidth="1"/>
    <col min="14082" max="14082" width="10.7109375" style="8" customWidth="1"/>
    <col min="14083" max="14083" width="16.7109375" style="8" customWidth="1"/>
    <col min="14084" max="14088" width="7.5703125" style="8" customWidth="1"/>
    <col min="14089" max="14089" width="10.28515625" style="8" customWidth="1"/>
    <col min="14090" max="14336" width="11.5703125" style="8"/>
    <col min="14337" max="14337" width="3.85546875" style="8" bestFit="1" customWidth="1"/>
    <col min="14338" max="14338" width="10.7109375" style="8" customWidth="1"/>
    <col min="14339" max="14339" width="16.7109375" style="8" customWidth="1"/>
    <col min="14340" max="14344" width="7.5703125" style="8" customWidth="1"/>
    <col min="14345" max="14345" width="10.28515625" style="8" customWidth="1"/>
    <col min="14346" max="14592" width="11.5703125" style="8"/>
    <col min="14593" max="14593" width="3.85546875" style="8" bestFit="1" customWidth="1"/>
    <col min="14594" max="14594" width="10.7109375" style="8" customWidth="1"/>
    <col min="14595" max="14595" width="16.7109375" style="8" customWidth="1"/>
    <col min="14596" max="14600" width="7.5703125" style="8" customWidth="1"/>
    <col min="14601" max="14601" width="10.28515625" style="8" customWidth="1"/>
    <col min="14602" max="14848" width="11.5703125" style="8"/>
    <col min="14849" max="14849" width="3.85546875" style="8" bestFit="1" customWidth="1"/>
    <col min="14850" max="14850" width="10.7109375" style="8" customWidth="1"/>
    <col min="14851" max="14851" width="16.7109375" style="8" customWidth="1"/>
    <col min="14852" max="14856" width="7.5703125" style="8" customWidth="1"/>
    <col min="14857" max="14857" width="10.28515625" style="8" customWidth="1"/>
    <col min="14858" max="15104" width="11.5703125" style="8"/>
    <col min="15105" max="15105" width="3.85546875" style="8" bestFit="1" customWidth="1"/>
    <col min="15106" max="15106" width="10.7109375" style="8" customWidth="1"/>
    <col min="15107" max="15107" width="16.7109375" style="8" customWidth="1"/>
    <col min="15108" max="15112" width="7.5703125" style="8" customWidth="1"/>
    <col min="15113" max="15113" width="10.28515625" style="8" customWidth="1"/>
    <col min="15114" max="15360" width="11.5703125" style="8"/>
    <col min="15361" max="15361" width="3.85546875" style="8" bestFit="1" customWidth="1"/>
    <col min="15362" max="15362" width="10.7109375" style="8" customWidth="1"/>
    <col min="15363" max="15363" width="16.7109375" style="8" customWidth="1"/>
    <col min="15364" max="15368" width="7.5703125" style="8" customWidth="1"/>
    <col min="15369" max="15369" width="10.28515625" style="8" customWidth="1"/>
    <col min="15370" max="15616" width="11.5703125" style="8"/>
    <col min="15617" max="15617" width="3.85546875" style="8" bestFit="1" customWidth="1"/>
    <col min="15618" max="15618" width="10.7109375" style="8" customWidth="1"/>
    <col min="15619" max="15619" width="16.7109375" style="8" customWidth="1"/>
    <col min="15620" max="15624" width="7.5703125" style="8" customWidth="1"/>
    <col min="15625" max="15625" width="10.28515625" style="8" customWidth="1"/>
    <col min="15626" max="15872" width="11.5703125" style="8"/>
    <col min="15873" max="15873" width="3.85546875" style="8" bestFit="1" customWidth="1"/>
    <col min="15874" max="15874" width="10.7109375" style="8" customWidth="1"/>
    <col min="15875" max="15875" width="16.7109375" style="8" customWidth="1"/>
    <col min="15876" max="15880" width="7.5703125" style="8" customWidth="1"/>
    <col min="15881" max="15881" width="10.28515625" style="8" customWidth="1"/>
    <col min="15882" max="16128" width="11.5703125" style="8"/>
    <col min="16129" max="16129" width="3.85546875" style="8" bestFit="1" customWidth="1"/>
    <col min="16130" max="16130" width="10.7109375" style="8" customWidth="1"/>
    <col min="16131" max="16131" width="16.7109375" style="8" customWidth="1"/>
    <col min="16132" max="16136" width="7.5703125" style="8" customWidth="1"/>
    <col min="16137" max="16137" width="10.28515625" style="8" customWidth="1"/>
    <col min="16138" max="16384" width="11.5703125" style="8"/>
  </cols>
  <sheetData>
    <row r="1" spans="1:9" s="2" customFormat="1" ht="21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.95" customHeight="1">
      <c r="A2" s="54">
        <v>1</v>
      </c>
      <c r="B2" s="82" t="s">
        <v>52</v>
      </c>
      <c r="C2" s="82" t="s">
        <v>53</v>
      </c>
      <c r="D2" s="4">
        <v>13</v>
      </c>
      <c r="E2" s="4">
        <v>11</v>
      </c>
      <c r="F2" s="5">
        <f>2*((E2+D2)/2)</f>
        <v>24</v>
      </c>
      <c r="G2" s="6"/>
      <c r="H2" s="7" t="str">
        <f t="shared" ref="H2:H27" si="0">IF(G2="","",2*(D2+G2)/2)</f>
        <v/>
      </c>
      <c r="I2" s="5">
        <f>IF(H2="",F2,IF(H2&gt;F2,H2,F2))</f>
        <v>24</v>
      </c>
    </row>
    <row r="3" spans="1:9" ht="21.95" customHeight="1">
      <c r="A3" s="54">
        <f>A2+1</f>
        <v>2</v>
      </c>
      <c r="B3" s="82" t="s">
        <v>54</v>
      </c>
      <c r="C3" s="82" t="s">
        <v>55</v>
      </c>
      <c r="D3" s="4">
        <v>12</v>
      </c>
      <c r="E3" s="4">
        <v>8</v>
      </c>
      <c r="F3" s="5">
        <f t="shared" ref="F3:F27" si="1">2*((E3+D3)/2)</f>
        <v>20</v>
      </c>
      <c r="G3" s="6"/>
      <c r="H3" s="7" t="str">
        <f t="shared" si="0"/>
        <v/>
      </c>
      <c r="I3" s="5">
        <f>IF(H3="",F3,IF(H3&gt;F3,H3,F3))</f>
        <v>20</v>
      </c>
    </row>
    <row r="4" spans="1:9" ht="21.95" customHeight="1">
      <c r="A4" s="54">
        <f>A3+1</f>
        <v>3</v>
      </c>
      <c r="B4" s="82" t="s">
        <v>56</v>
      </c>
      <c r="C4" s="82" t="s">
        <v>57</v>
      </c>
      <c r="D4" s="4">
        <v>12</v>
      </c>
      <c r="E4" s="4">
        <v>8</v>
      </c>
      <c r="F4" s="5">
        <f t="shared" si="1"/>
        <v>20</v>
      </c>
      <c r="G4" s="7"/>
      <c r="H4" s="7" t="str">
        <f t="shared" si="0"/>
        <v/>
      </c>
      <c r="I4" s="5">
        <f>IF(H4="",F4,IF(H4&gt;F4,H4,F4))</f>
        <v>20</v>
      </c>
    </row>
    <row r="5" spans="1:9" ht="21.95" customHeight="1">
      <c r="A5" s="54">
        <f t="shared" ref="A5:A27" si="2">A4+1</f>
        <v>4</v>
      </c>
      <c r="B5" s="82" t="s">
        <v>58</v>
      </c>
      <c r="C5" s="82" t="s">
        <v>59</v>
      </c>
      <c r="D5" s="4">
        <v>12.5</v>
      </c>
      <c r="E5" s="4">
        <v>9</v>
      </c>
      <c r="F5" s="5">
        <f t="shared" si="1"/>
        <v>21.5</v>
      </c>
      <c r="G5" s="7"/>
      <c r="H5" s="7" t="str">
        <f t="shared" si="0"/>
        <v/>
      </c>
      <c r="I5" s="5">
        <f t="shared" ref="I5:I27" si="3">IF(H5="",F5,IF(H5&gt;F5,H5,F5))</f>
        <v>21.5</v>
      </c>
    </row>
    <row r="6" spans="1:9" ht="21.95" customHeight="1">
      <c r="A6" s="54">
        <f t="shared" si="2"/>
        <v>5</v>
      </c>
      <c r="B6" s="82" t="s">
        <v>60</v>
      </c>
      <c r="C6" s="82" t="s">
        <v>61</v>
      </c>
      <c r="D6" s="4">
        <v>12.5</v>
      </c>
      <c r="E6" s="4">
        <v>8</v>
      </c>
      <c r="F6" s="5">
        <f t="shared" si="1"/>
        <v>20.5</v>
      </c>
      <c r="G6" s="7"/>
      <c r="H6" s="7" t="str">
        <f t="shared" si="0"/>
        <v/>
      </c>
      <c r="I6" s="5">
        <f t="shared" si="3"/>
        <v>20.5</v>
      </c>
    </row>
    <row r="7" spans="1:9" ht="21.95" customHeight="1">
      <c r="A7" s="54">
        <f t="shared" si="2"/>
        <v>6</v>
      </c>
      <c r="B7" s="82" t="s">
        <v>62</v>
      </c>
      <c r="C7" s="82" t="s">
        <v>63</v>
      </c>
      <c r="D7" s="4">
        <v>12</v>
      </c>
      <c r="E7" s="4">
        <v>6</v>
      </c>
      <c r="F7" s="5">
        <f t="shared" si="1"/>
        <v>18</v>
      </c>
      <c r="G7" s="7"/>
      <c r="H7" s="7" t="str">
        <f t="shared" si="0"/>
        <v/>
      </c>
      <c r="I7" s="5">
        <f t="shared" si="3"/>
        <v>18</v>
      </c>
    </row>
    <row r="8" spans="1:9" ht="21.95" customHeight="1">
      <c r="A8" s="54">
        <f t="shared" si="2"/>
        <v>7</v>
      </c>
      <c r="B8" s="82" t="s">
        <v>64</v>
      </c>
      <c r="C8" s="82" t="s">
        <v>65</v>
      </c>
      <c r="D8" s="4">
        <v>12</v>
      </c>
      <c r="E8" s="4">
        <v>8.5</v>
      </c>
      <c r="F8" s="5">
        <f t="shared" si="1"/>
        <v>20.5</v>
      </c>
      <c r="G8" s="7"/>
      <c r="H8" s="7" t="str">
        <f t="shared" si="0"/>
        <v/>
      </c>
      <c r="I8" s="5">
        <f t="shared" si="3"/>
        <v>20.5</v>
      </c>
    </row>
    <row r="9" spans="1:9" ht="21.95" customHeight="1">
      <c r="A9" s="54">
        <f t="shared" si="2"/>
        <v>8</v>
      </c>
      <c r="B9" s="82" t="s">
        <v>66</v>
      </c>
      <c r="C9" s="82" t="s">
        <v>67</v>
      </c>
      <c r="D9" s="4">
        <v>12.5</v>
      </c>
      <c r="E9" s="4">
        <v>4</v>
      </c>
      <c r="F9" s="5">
        <f t="shared" si="1"/>
        <v>16.5</v>
      </c>
      <c r="G9" s="7"/>
      <c r="H9" s="7" t="str">
        <f t="shared" si="0"/>
        <v/>
      </c>
      <c r="I9" s="5">
        <f t="shared" si="3"/>
        <v>16.5</v>
      </c>
    </row>
    <row r="10" spans="1:9" ht="21.95" customHeight="1">
      <c r="A10" s="54">
        <f t="shared" si="2"/>
        <v>9</v>
      </c>
      <c r="B10" s="82" t="s">
        <v>68</v>
      </c>
      <c r="C10" s="82" t="s">
        <v>69</v>
      </c>
      <c r="D10" s="4">
        <v>12.5</v>
      </c>
      <c r="E10" s="4">
        <v>8</v>
      </c>
      <c r="F10" s="5">
        <f t="shared" si="1"/>
        <v>20.5</v>
      </c>
      <c r="G10" s="7"/>
      <c r="H10" s="7" t="str">
        <f t="shared" si="0"/>
        <v/>
      </c>
      <c r="I10" s="5">
        <f t="shared" si="3"/>
        <v>20.5</v>
      </c>
    </row>
    <row r="11" spans="1:9" ht="21.95" customHeight="1">
      <c r="A11" s="54">
        <f t="shared" si="2"/>
        <v>10</v>
      </c>
      <c r="B11" s="82" t="s">
        <v>11</v>
      </c>
      <c r="C11" s="82" t="s">
        <v>9</v>
      </c>
      <c r="D11" s="4">
        <v>13</v>
      </c>
      <c r="E11" s="4">
        <v>8</v>
      </c>
      <c r="F11" s="5">
        <f t="shared" si="1"/>
        <v>21</v>
      </c>
      <c r="G11" s="7"/>
      <c r="H11" s="7" t="str">
        <f t="shared" si="0"/>
        <v/>
      </c>
      <c r="I11" s="5">
        <f t="shared" si="3"/>
        <v>21</v>
      </c>
    </row>
    <row r="12" spans="1:9" ht="21.95" customHeight="1">
      <c r="A12" s="54">
        <f t="shared" si="2"/>
        <v>11</v>
      </c>
      <c r="B12" s="82" t="s">
        <v>70</v>
      </c>
      <c r="C12" s="82" t="s">
        <v>71</v>
      </c>
      <c r="D12" s="4">
        <v>12.5</v>
      </c>
      <c r="E12" s="4">
        <v>7</v>
      </c>
      <c r="F12" s="5">
        <f t="shared" si="1"/>
        <v>19.5</v>
      </c>
      <c r="G12" s="7"/>
      <c r="H12" s="7" t="str">
        <f t="shared" si="0"/>
        <v/>
      </c>
      <c r="I12" s="5">
        <f t="shared" si="3"/>
        <v>19.5</v>
      </c>
    </row>
    <row r="13" spans="1:9" ht="21.95" customHeight="1">
      <c r="A13" s="54">
        <f t="shared" si="2"/>
        <v>12</v>
      </c>
      <c r="B13" s="82" t="s">
        <v>72</v>
      </c>
      <c r="C13" s="82" t="s">
        <v>73</v>
      </c>
      <c r="D13" s="4">
        <v>12.5</v>
      </c>
      <c r="E13" s="4">
        <v>1</v>
      </c>
      <c r="F13" s="5">
        <f t="shared" si="1"/>
        <v>13.5</v>
      </c>
      <c r="G13" s="7"/>
      <c r="H13" s="7" t="str">
        <f t="shared" si="0"/>
        <v/>
      </c>
      <c r="I13" s="5">
        <f t="shared" si="3"/>
        <v>13.5</v>
      </c>
    </row>
    <row r="14" spans="1:9" ht="21.95" customHeight="1">
      <c r="A14" s="54">
        <f t="shared" si="2"/>
        <v>13</v>
      </c>
      <c r="B14" s="82" t="s">
        <v>74</v>
      </c>
      <c r="C14" s="82" t="s">
        <v>75</v>
      </c>
      <c r="D14" s="4">
        <v>12.5</v>
      </c>
      <c r="E14" s="4">
        <v>4</v>
      </c>
      <c r="F14" s="5">
        <f t="shared" si="1"/>
        <v>16.5</v>
      </c>
      <c r="G14" s="7"/>
      <c r="H14" s="7" t="str">
        <f t="shared" si="0"/>
        <v/>
      </c>
      <c r="I14" s="5">
        <f t="shared" si="3"/>
        <v>16.5</v>
      </c>
    </row>
    <row r="15" spans="1:9" ht="21.95" customHeight="1">
      <c r="A15" s="54">
        <f t="shared" si="2"/>
        <v>14</v>
      </c>
      <c r="B15" s="82" t="s">
        <v>76</v>
      </c>
      <c r="C15" s="82" t="s">
        <v>77</v>
      </c>
      <c r="D15" s="4">
        <v>12.5</v>
      </c>
      <c r="E15" s="4">
        <v>3</v>
      </c>
      <c r="F15" s="5">
        <f t="shared" si="1"/>
        <v>15.5</v>
      </c>
      <c r="G15" s="7"/>
      <c r="H15" s="7" t="str">
        <f t="shared" si="0"/>
        <v/>
      </c>
      <c r="I15" s="5">
        <f t="shared" si="3"/>
        <v>15.5</v>
      </c>
    </row>
    <row r="16" spans="1:9" ht="21.95" customHeight="1">
      <c r="A16" s="54">
        <f t="shared" si="2"/>
        <v>15</v>
      </c>
      <c r="B16" s="82" t="s">
        <v>78</v>
      </c>
      <c r="C16" s="82" t="s">
        <v>79</v>
      </c>
      <c r="D16" s="4">
        <v>12</v>
      </c>
      <c r="E16" s="4">
        <v>14</v>
      </c>
      <c r="F16" s="5">
        <f t="shared" si="1"/>
        <v>26</v>
      </c>
      <c r="G16" s="7"/>
      <c r="H16" s="7" t="str">
        <f t="shared" si="0"/>
        <v/>
      </c>
      <c r="I16" s="5">
        <f t="shared" si="3"/>
        <v>26</v>
      </c>
    </row>
    <row r="17" spans="1:9" ht="21.95" customHeight="1">
      <c r="A17" s="54">
        <f t="shared" si="2"/>
        <v>16</v>
      </c>
      <c r="B17" s="82" t="s">
        <v>80</v>
      </c>
      <c r="C17" s="82" t="s">
        <v>81</v>
      </c>
      <c r="D17" s="4">
        <v>13</v>
      </c>
      <c r="E17" s="4">
        <v>5.5</v>
      </c>
      <c r="F17" s="5">
        <f t="shared" si="1"/>
        <v>18.5</v>
      </c>
      <c r="G17" s="7"/>
      <c r="H17" s="7" t="str">
        <f t="shared" si="0"/>
        <v/>
      </c>
      <c r="I17" s="5">
        <f t="shared" si="3"/>
        <v>18.5</v>
      </c>
    </row>
    <row r="18" spans="1:9" ht="21.95" customHeight="1">
      <c r="A18" s="54">
        <f t="shared" si="2"/>
        <v>17</v>
      </c>
      <c r="B18" s="82" t="s">
        <v>82</v>
      </c>
      <c r="C18" s="82" t="s">
        <v>83</v>
      </c>
      <c r="D18" s="4">
        <v>12.5</v>
      </c>
      <c r="E18" s="4">
        <v>5</v>
      </c>
      <c r="F18" s="5">
        <f t="shared" si="1"/>
        <v>17.5</v>
      </c>
      <c r="G18" s="7"/>
      <c r="H18" s="7" t="str">
        <f t="shared" si="0"/>
        <v/>
      </c>
      <c r="I18" s="5">
        <f t="shared" si="3"/>
        <v>17.5</v>
      </c>
    </row>
    <row r="19" spans="1:9" ht="21.95" customHeight="1">
      <c r="A19" s="54">
        <f t="shared" si="2"/>
        <v>18</v>
      </c>
      <c r="B19" s="82" t="s">
        <v>84</v>
      </c>
      <c r="C19" s="82" t="s">
        <v>85</v>
      </c>
      <c r="D19" s="4"/>
      <c r="E19" s="4"/>
      <c r="F19" s="5">
        <f t="shared" si="1"/>
        <v>0</v>
      </c>
      <c r="G19" s="7"/>
      <c r="H19" s="7" t="str">
        <f t="shared" si="0"/>
        <v/>
      </c>
      <c r="I19" s="5">
        <f t="shared" si="3"/>
        <v>0</v>
      </c>
    </row>
    <row r="20" spans="1:9" ht="21.95" customHeight="1">
      <c r="A20" s="54">
        <f t="shared" si="2"/>
        <v>19</v>
      </c>
      <c r="B20" s="82" t="s">
        <v>86</v>
      </c>
      <c r="C20" s="82" t="s">
        <v>87</v>
      </c>
      <c r="D20" s="4">
        <v>12.5</v>
      </c>
      <c r="E20" s="4">
        <v>2</v>
      </c>
      <c r="F20" s="5">
        <f t="shared" si="1"/>
        <v>14.5</v>
      </c>
      <c r="G20" s="9"/>
      <c r="H20" s="7" t="str">
        <f t="shared" si="0"/>
        <v/>
      </c>
      <c r="I20" s="5">
        <f t="shared" si="3"/>
        <v>14.5</v>
      </c>
    </row>
    <row r="21" spans="1:9" ht="21.95" customHeight="1">
      <c r="A21" s="54">
        <f t="shared" si="2"/>
        <v>20</v>
      </c>
      <c r="B21" s="82" t="s">
        <v>88</v>
      </c>
      <c r="C21" s="82" t="s">
        <v>89</v>
      </c>
      <c r="D21" s="4"/>
      <c r="E21" s="4"/>
      <c r="F21" s="5">
        <f t="shared" si="1"/>
        <v>0</v>
      </c>
      <c r="G21" s="7"/>
      <c r="H21" s="7" t="str">
        <f t="shared" si="0"/>
        <v/>
      </c>
      <c r="I21" s="5">
        <f t="shared" si="3"/>
        <v>0</v>
      </c>
    </row>
    <row r="22" spans="1:9" ht="21.95" customHeight="1">
      <c r="A22" s="54">
        <f t="shared" si="2"/>
        <v>21</v>
      </c>
      <c r="B22" s="82" t="s">
        <v>90</v>
      </c>
      <c r="C22" s="82" t="s">
        <v>91</v>
      </c>
      <c r="D22" s="4">
        <v>12.5</v>
      </c>
      <c r="E22" s="4">
        <v>5</v>
      </c>
      <c r="F22" s="5">
        <f t="shared" si="1"/>
        <v>17.5</v>
      </c>
      <c r="G22" s="7"/>
      <c r="H22" s="7" t="str">
        <f t="shared" si="0"/>
        <v/>
      </c>
      <c r="I22" s="5">
        <f t="shared" si="3"/>
        <v>17.5</v>
      </c>
    </row>
    <row r="23" spans="1:9" ht="21.95" customHeight="1">
      <c r="A23" s="54">
        <f t="shared" si="2"/>
        <v>22</v>
      </c>
      <c r="B23" s="83" t="s">
        <v>92</v>
      </c>
      <c r="C23" s="83" t="s">
        <v>18</v>
      </c>
      <c r="D23" s="4">
        <v>12.5</v>
      </c>
      <c r="E23" s="4">
        <v>5</v>
      </c>
      <c r="F23" s="5">
        <f t="shared" si="1"/>
        <v>17.5</v>
      </c>
      <c r="G23" s="7"/>
      <c r="H23" s="7" t="str">
        <f t="shared" si="0"/>
        <v/>
      </c>
      <c r="I23" s="5">
        <f t="shared" si="3"/>
        <v>17.5</v>
      </c>
    </row>
    <row r="24" spans="1:9" ht="21.95" customHeight="1">
      <c r="A24" s="54">
        <f t="shared" si="2"/>
        <v>23</v>
      </c>
      <c r="B24" s="88" t="s">
        <v>13</v>
      </c>
      <c r="C24" s="88" t="s">
        <v>93</v>
      </c>
      <c r="D24" s="4">
        <v>12.5</v>
      </c>
      <c r="E24" s="4">
        <v>6</v>
      </c>
      <c r="F24" s="5">
        <f t="shared" si="1"/>
        <v>18.5</v>
      </c>
      <c r="G24" s="7"/>
      <c r="H24" s="7" t="str">
        <f t="shared" si="0"/>
        <v/>
      </c>
      <c r="I24" s="5">
        <f t="shared" si="3"/>
        <v>18.5</v>
      </c>
    </row>
    <row r="25" spans="1:9" ht="21.95" customHeight="1">
      <c r="A25" s="54">
        <f t="shared" si="2"/>
        <v>24</v>
      </c>
      <c r="B25" s="84" t="s">
        <v>16</v>
      </c>
      <c r="C25" s="84" t="s">
        <v>94</v>
      </c>
      <c r="D25" s="4">
        <v>12.5</v>
      </c>
      <c r="E25" s="4">
        <v>6</v>
      </c>
      <c r="F25" s="5">
        <f t="shared" si="1"/>
        <v>18.5</v>
      </c>
      <c r="G25" s="7"/>
      <c r="H25" s="7" t="str">
        <f t="shared" si="0"/>
        <v/>
      </c>
      <c r="I25" s="5">
        <f t="shared" si="3"/>
        <v>18.5</v>
      </c>
    </row>
    <row r="26" spans="1:9" ht="21.95" customHeight="1">
      <c r="A26" s="54">
        <f t="shared" si="2"/>
        <v>25</v>
      </c>
      <c r="B26" s="85" t="s">
        <v>95</v>
      </c>
      <c r="C26" s="85" t="s">
        <v>96</v>
      </c>
      <c r="D26" s="4">
        <v>13.5</v>
      </c>
      <c r="E26" s="4">
        <v>8</v>
      </c>
      <c r="F26" s="5">
        <f t="shared" si="1"/>
        <v>21.5</v>
      </c>
      <c r="G26" s="7"/>
      <c r="H26" s="7" t="str">
        <f t="shared" si="0"/>
        <v/>
      </c>
      <c r="I26" s="5">
        <f t="shared" si="3"/>
        <v>21.5</v>
      </c>
    </row>
    <row r="27" spans="1:9" ht="21.95" customHeight="1">
      <c r="A27" s="54">
        <f t="shared" si="2"/>
        <v>26</v>
      </c>
      <c r="B27" s="85" t="s">
        <v>97</v>
      </c>
      <c r="C27" s="85" t="s">
        <v>98</v>
      </c>
      <c r="D27" s="4">
        <v>12.5</v>
      </c>
      <c r="E27" s="4">
        <v>10</v>
      </c>
      <c r="F27" s="5">
        <f t="shared" si="1"/>
        <v>22.5</v>
      </c>
      <c r="G27" s="7"/>
      <c r="H27" s="7" t="str">
        <f t="shared" si="0"/>
        <v/>
      </c>
      <c r="I27" s="5">
        <f t="shared" si="3"/>
        <v>22.5</v>
      </c>
    </row>
    <row r="28" spans="1:9" s="10" customFormat="1" ht="21.95" customHeight="1">
      <c r="A28" s="54" t="s">
        <v>0</v>
      </c>
      <c r="B28" s="3" t="s">
        <v>1</v>
      </c>
      <c r="C28" s="3" t="s">
        <v>2</v>
      </c>
      <c r="D28" s="4" t="s">
        <v>3</v>
      </c>
      <c r="E28" s="4" t="s">
        <v>4</v>
      </c>
      <c r="F28" s="5" t="s">
        <v>5</v>
      </c>
      <c r="G28" s="73" t="s">
        <v>6</v>
      </c>
      <c r="H28" s="73" t="s">
        <v>7</v>
      </c>
      <c r="I28" s="5" t="s">
        <v>8</v>
      </c>
    </row>
    <row r="29" spans="1:9" ht="21.95" customHeight="1">
      <c r="A29" s="54">
        <v>1</v>
      </c>
      <c r="B29" s="82" t="s">
        <v>99</v>
      </c>
      <c r="C29" s="82" t="s">
        <v>100</v>
      </c>
      <c r="D29" s="4">
        <v>13.5</v>
      </c>
      <c r="E29" s="4">
        <v>17</v>
      </c>
      <c r="F29" s="5">
        <f>2*((E29+D29)/2)</f>
        <v>30.5</v>
      </c>
      <c r="G29" s="7"/>
      <c r="H29" s="7" t="str">
        <f t="shared" ref="H29:H55" si="4">IF(G29="","",2*(D29+G29)/2)</f>
        <v/>
      </c>
      <c r="I29" s="5">
        <f>IF(H29="",F29,IF(H29&gt;F29,H29,F29))</f>
        <v>30.5</v>
      </c>
    </row>
    <row r="30" spans="1:9" ht="21.95" customHeight="1">
      <c r="A30" s="54">
        <f>A29+1</f>
        <v>2</v>
      </c>
      <c r="B30" s="82" t="s">
        <v>101</v>
      </c>
      <c r="C30" s="82" t="s">
        <v>102</v>
      </c>
      <c r="D30" s="4">
        <v>13.5</v>
      </c>
      <c r="E30" s="4">
        <v>5</v>
      </c>
      <c r="F30" s="5">
        <f t="shared" ref="F30:F55" si="5">2*((E30+D30)/2)</f>
        <v>18.5</v>
      </c>
      <c r="G30" s="7"/>
      <c r="H30" s="7" t="str">
        <f t="shared" si="4"/>
        <v/>
      </c>
      <c r="I30" s="5">
        <f>IF(H30="",F30,IF(H30&gt;F30,H30,F30))</f>
        <v>18.5</v>
      </c>
    </row>
    <row r="31" spans="1:9" ht="21.95" customHeight="1">
      <c r="A31" s="1">
        <f>A30+1</f>
        <v>3</v>
      </c>
      <c r="B31" s="82" t="s">
        <v>103</v>
      </c>
      <c r="C31" s="82" t="s">
        <v>10</v>
      </c>
      <c r="D31" s="4">
        <v>13</v>
      </c>
      <c r="E31" s="4">
        <v>10</v>
      </c>
      <c r="F31" s="5">
        <f t="shared" si="5"/>
        <v>23</v>
      </c>
      <c r="G31" s="1"/>
      <c r="H31" s="1" t="str">
        <f t="shared" si="4"/>
        <v/>
      </c>
      <c r="I31" s="5">
        <f>IF(H31="",F31,IF(H31&gt;F31,H31,F31))</f>
        <v>23</v>
      </c>
    </row>
    <row r="32" spans="1:9" ht="21.95" customHeight="1">
      <c r="A32" s="55">
        <f>A31+1</f>
        <v>4</v>
      </c>
      <c r="B32" s="82" t="s">
        <v>104</v>
      </c>
      <c r="C32" s="82" t="s">
        <v>105</v>
      </c>
      <c r="D32" s="11">
        <v>12.5</v>
      </c>
      <c r="E32" s="11">
        <v>10</v>
      </c>
      <c r="F32" s="12">
        <f t="shared" si="5"/>
        <v>22.5</v>
      </c>
      <c r="G32" s="13"/>
      <c r="H32" s="14" t="str">
        <f t="shared" si="4"/>
        <v/>
      </c>
      <c r="I32" s="12">
        <f>IF(H32="",F32,IF(H32&gt;F32,H32,F32))</f>
        <v>22.5</v>
      </c>
    </row>
    <row r="33" spans="1:9" ht="21.95" customHeight="1">
      <c r="A33" s="54">
        <f t="shared" ref="A33:A55" si="6">A32+1</f>
        <v>5</v>
      </c>
      <c r="B33" s="82" t="s">
        <v>106</v>
      </c>
      <c r="C33" s="82" t="s">
        <v>15</v>
      </c>
      <c r="D33" s="4">
        <v>13</v>
      </c>
      <c r="E33" s="4">
        <v>9</v>
      </c>
      <c r="F33" s="12">
        <f t="shared" si="5"/>
        <v>22</v>
      </c>
      <c r="G33" s="7"/>
      <c r="H33" s="14" t="str">
        <f t="shared" si="4"/>
        <v/>
      </c>
      <c r="I33" s="5">
        <f t="shared" ref="I33:I55" si="7">IF(H33="",F33,IF(H33&gt;F33,H33,F33))</f>
        <v>22</v>
      </c>
    </row>
    <row r="34" spans="1:9" ht="21.95" customHeight="1">
      <c r="A34" s="54">
        <f t="shared" si="6"/>
        <v>6</v>
      </c>
      <c r="B34" s="82" t="s">
        <v>107</v>
      </c>
      <c r="C34" s="82" t="s">
        <v>108</v>
      </c>
      <c r="D34" s="4">
        <v>13</v>
      </c>
      <c r="E34" s="4">
        <v>13</v>
      </c>
      <c r="F34" s="12">
        <f t="shared" si="5"/>
        <v>26</v>
      </c>
      <c r="G34" s="6"/>
      <c r="H34" s="14" t="str">
        <f t="shared" si="4"/>
        <v/>
      </c>
      <c r="I34" s="5">
        <f t="shared" si="7"/>
        <v>26</v>
      </c>
    </row>
    <row r="35" spans="1:9" ht="21.95" customHeight="1">
      <c r="A35" s="54">
        <f t="shared" si="6"/>
        <v>7</v>
      </c>
      <c r="B35" s="82" t="s">
        <v>109</v>
      </c>
      <c r="C35" s="82" t="s">
        <v>110</v>
      </c>
      <c r="D35" s="4">
        <v>12</v>
      </c>
      <c r="E35" s="4">
        <v>15</v>
      </c>
      <c r="F35" s="12">
        <f t="shared" si="5"/>
        <v>27</v>
      </c>
      <c r="G35" s="6"/>
      <c r="H35" s="14" t="str">
        <f t="shared" si="4"/>
        <v/>
      </c>
      <c r="I35" s="5">
        <f t="shared" si="7"/>
        <v>27</v>
      </c>
    </row>
    <row r="36" spans="1:9" ht="21.95" customHeight="1">
      <c r="A36" s="54">
        <f t="shared" si="6"/>
        <v>8</v>
      </c>
      <c r="B36" s="82" t="s">
        <v>111</v>
      </c>
      <c r="C36" s="82" t="s">
        <v>112</v>
      </c>
      <c r="D36" s="4">
        <v>13</v>
      </c>
      <c r="E36" s="4">
        <v>11</v>
      </c>
      <c r="F36" s="12">
        <f t="shared" si="5"/>
        <v>24</v>
      </c>
      <c r="G36" s="6"/>
      <c r="H36" s="14" t="str">
        <f t="shared" si="4"/>
        <v/>
      </c>
      <c r="I36" s="5">
        <f t="shared" si="7"/>
        <v>24</v>
      </c>
    </row>
    <row r="37" spans="1:9" ht="21.95" customHeight="1">
      <c r="A37" s="54">
        <f t="shared" si="6"/>
        <v>9</v>
      </c>
      <c r="B37" s="82" t="s">
        <v>113</v>
      </c>
      <c r="C37" s="82" t="s">
        <v>114</v>
      </c>
      <c r="D37" s="4">
        <v>12.5</v>
      </c>
      <c r="E37" s="4">
        <v>4</v>
      </c>
      <c r="F37" s="12">
        <f t="shared" si="5"/>
        <v>16.5</v>
      </c>
      <c r="G37" s="6"/>
      <c r="H37" s="14" t="str">
        <f t="shared" si="4"/>
        <v/>
      </c>
      <c r="I37" s="5">
        <f t="shared" si="7"/>
        <v>16.5</v>
      </c>
    </row>
    <row r="38" spans="1:9" ht="21.95" customHeight="1">
      <c r="A38" s="54">
        <f t="shared" si="6"/>
        <v>10</v>
      </c>
      <c r="B38" s="82" t="s">
        <v>115</v>
      </c>
      <c r="C38" s="82" t="s">
        <v>116</v>
      </c>
      <c r="D38" s="4">
        <v>12</v>
      </c>
      <c r="E38" s="4">
        <v>8</v>
      </c>
      <c r="F38" s="12">
        <f t="shared" si="5"/>
        <v>20</v>
      </c>
      <c r="G38" s="6"/>
      <c r="H38" s="14" t="str">
        <f t="shared" si="4"/>
        <v/>
      </c>
      <c r="I38" s="5">
        <f t="shared" si="7"/>
        <v>20</v>
      </c>
    </row>
    <row r="39" spans="1:9" ht="21.95" customHeight="1">
      <c r="A39" s="54">
        <f t="shared" si="6"/>
        <v>11</v>
      </c>
      <c r="B39" s="82" t="s">
        <v>117</v>
      </c>
      <c r="C39" s="82" t="s">
        <v>12</v>
      </c>
      <c r="D39" s="4">
        <v>12.5</v>
      </c>
      <c r="E39" s="4">
        <v>5</v>
      </c>
      <c r="F39" s="12">
        <f t="shared" si="5"/>
        <v>17.5</v>
      </c>
      <c r="G39" s="6"/>
      <c r="H39" s="14" t="str">
        <f t="shared" si="4"/>
        <v/>
      </c>
      <c r="I39" s="5">
        <f t="shared" si="7"/>
        <v>17.5</v>
      </c>
    </row>
    <row r="40" spans="1:9" ht="21.95" customHeight="1">
      <c r="A40" s="54">
        <f t="shared" si="6"/>
        <v>12</v>
      </c>
      <c r="B40" s="82" t="s">
        <v>118</v>
      </c>
      <c r="C40" s="82" t="s">
        <v>119</v>
      </c>
      <c r="D40" s="4">
        <v>13</v>
      </c>
      <c r="E40" s="4">
        <v>5</v>
      </c>
      <c r="F40" s="12">
        <f t="shared" si="5"/>
        <v>18</v>
      </c>
      <c r="G40" s="6"/>
      <c r="H40" s="14" t="str">
        <f t="shared" si="4"/>
        <v/>
      </c>
      <c r="I40" s="5">
        <f t="shared" si="7"/>
        <v>18</v>
      </c>
    </row>
    <row r="41" spans="1:9" ht="21.95" customHeight="1">
      <c r="A41" s="54">
        <f t="shared" si="6"/>
        <v>13</v>
      </c>
      <c r="B41" s="82" t="s">
        <v>120</v>
      </c>
      <c r="C41" s="82" t="s">
        <v>121</v>
      </c>
      <c r="D41" s="4"/>
      <c r="E41" s="4"/>
      <c r="F41" s="12">
        <f t="shared" si="5"/>
        <v>0</v>
      </c>
      <c r="G41" s="6"/>
      <c r="H41" s="14" t="str">
        <f t="shared" si="4"/>
        <v/>
      </c>
      <c r="I41" s="5">
        <f t="shared" si="7"/>
        <v>0</v>
      </c>
    </row>
    <row r="42" spans="1:9" ht="21.95" customHeight="1">
      <c r="A42" s="54">
        <f t="shared" si="6"/>
        <v>14</v>
      </c>
      <c r="B42" s="82" t="s">
        <v>122</v>
      </c>
      <c r="C42" s="82" t="s">
        <v>123</v>
      </c>
      <c r="D42" s="4">
        <v>12</v>
      </c>
      <c r="E42" s="4">
        <v>4</v>
      </c>
      <c r="F42" s="12">
        <f t="shared" si="5"/>
        <v>16</v>
      </c>
      <c r="G42" s="7"/>
      <c r="H42" s="14" t="str">
        <f t="shared" si="4"/>
        <v/>
      </c>
      <c r="I42" s="5">
        <f t="shared" si="7"/>
        <v>16</v>
      </c>
    </row>
    <row r="43" spans="1:9" ht="21.95" customHeight="1">
      <c r="A43" s="54">
        <f t="shared" si="6"/>
        <v>15</v>
      </c>
      <c r="B43" s="82" t="s">
        <v>124</v>
      </c>
      <c r="C43" s="82" t="s">
        <v>61</v>
      </c>
      <c r="D43" s="4">
        <v>12</v>
      </c>
      <c r="E43" s="4">
        <v>5</v>
      </c>
      <c r="F43" s="12">
        <f t="shared" si="5"/>
        <v>17</v>
      </c>
      <c r="G43" s="7"/>
      <c r="H43" s="14" t="str">
        <f t="shared" si="4"/>
        <v/>
      </c>
      <c r="I43" s="5">
        <f t="shared" si="7"/>
        <v>17</v>
      </c>
    </row>
    <row r="44" spans="1:9" ht="21.95" customHeight="1">
      <c r="A44" s="54">
        <f t="shared" si="6"/>
        <v>16</v>
      </c>
      <c r="B44" s="82" t="s">
        <v>125</v>
      </c>
      <c r="C44" s="82" t="s">
        <v>126</v>
      </c>
      <c r="D44" s="4">
        <v>12</v>
      </c>
      <c r="E44" s="4">
        <v>2</v>
      </c>
      <c r="F44" s="12">
        <f t="shared" si="5"/>
        <v>14</v>
      </c>
      <c r="G44" s="7"/>
      <c r="H44" s="14" t="str">
        <f t="shared" si="4"/>
        <v/>
      </c>
      <c r="I44" s="5">
        <f t="shared" si="7"/>
        <v>14</v>
      </c>
    </row>
    <row r="45" spans="1:9" ht="21.95" customHeight="1">
      <c r="A45" s="54">
        <f t="shared" si="6"/>
        <v>17</v>
      </c>
      <c r="B45" s="82" t="s">
        <v>127</v>
      </c>
      <c r="C45" s="82" t="s">
        <v>128</v>
      </c>
      <c r="D45" s="4">
        <v>12</v>
      </c>
      <c r="E45" s="4">
        <v>16</v>
      </c>
      <c r="F45" s="12">
        <f t="shared" si="5"/>
        <v>28</v>
      </c>
      <c r="G45" s="7"/>
      <c r="H45" s="14" t="str">
        <f t="shared" si="4"/>
        <v/>
      </c>
      <c r="I45" s="5">
        <f t="shared" si="7"/>
        <v>28</v>
      </c>
    </row>
    <row r="46" spans="1:9" ht="21.95" customHeight="1">
      <c r="A46" s="54">
        <f t="shared" si="6"/>
        <v>18</v>
      </c>
      <c r="B46" s="82" t="s">
        <v>129</v>
      </c>
      <c r="C46" s="82" t="s">
        <v>130</v>
      </c>
      <c r="D46" s="4">
        <v>12</v>
      </c>
      <c r="E46" s="4">
        <v>4</v>
      </c>
      <c r="F46" s="12">
        <f t="shared" si="5"/>
        <v>16</v>
      </c>
      <c r="G46" s="7"/>
      <c r="H46" s="14" t="str">
        <f t="shared" si="4"/>
        <v/>
      </c>
      <c r="I46" s="5">
        <f t="shared" si="7"/>
        <v>16</v>
      </c>
    </row>
    <row r="47" spans="1:9" ht="21.95" customHeight="1">
      <c r="A47" s="54">
        <f t="shared" si="6"/>
        <v>19</v>
      </c>
      <c r="B47" s="82" t="s">
        <v>131</v>
      </c>
      <c r="C47" s="82" t="s">
        <v>132</v>
      </c>
      <c r="D47" s="4">
        <v>12</v>
      </c>
      <c r="E47" s="4">
        <v>6</v>
      </c>
      <c r="F47" s="12">
        <f t="shared" si="5"/>
        <v>18</v>
      </c>
      <c r="G47" s="7"/>
      <c r="H47" s="14" t="str">
        <f t="shared" si="4"/>
        <v/>
      </c>
      <c r="I47" s="5">
        <f t="shared" si="7"/>
        <v>18</v>
      </c>
    </row>
    <row r="48" spans="1:9" ht="21.95" customHeight="1">
      <c r="A48" s="54">
        <f t="shared" si="6"/>
        <v>20</v>
      </c>
      <c r="B48" s="82" t="s">
        <v>133</v>
      </c>
      <c r="C48" s="82" t="s">
        <v>134</v>
      </c>
      <c r="D48" s="4">
        <v>12</v>
      </c>
      <c r="E48" s="4">
        <v>7.5</v>
      </c>
      <c r="F48" s="12">
        <f t="shared" si="5"/>
        <v>19.5</v>
      </c>
      <c r="G48" s="7"/>
      <c r="H48" s="14" t="str">
        <f t="shared" si="4"/>
        <v/>
      </c>
      <c r="I48" s="5">
        <f t="shared" si="7"/>
        <v>19.5</v>
      </c>
    </row>
    <row r="49" spans="1:9" ht="21.95" customHeight="1">
      <c r="A49" s="54">
        <f t="shared" si="6"/>
        <v>21</v>
      </c>
      <c r="B49" s="82" t="s">
        <v>135</v>
      </c>
      <c r="C49" s="82" t="s">
        <v>136</v>
      </c>
      <c r="D49" s="4">
        <v>12</v>
      </c>
      <c r="E49" s="4">
        <v>2</v>
      </c>
      <c r="F49" s="12">
        <f t="shared" si="5"/>
        <v>14</v>
      </c>
      <c r="G49" s="7"/>
      <c r="H49" s="14" t="str">
        <f t="shared" si="4"/>
        <v/>
      </c>
      <c r="I49" s="5">
        <f t="shared" si="7"/>
        <v>14</v>
      </c>
    </row>
    <row r="50" spans="1:9" ht="21.95" customHeight="1">
      <c r="A50" s="54">
        <f t="shared" si="6"/>
        <v>22</v>
      </c>
      <c r="B50" s="82" t="s">
        <v>137</v>
      </c>
      <c r="C50" s="82" t="s">
        <v>138</v>
      </c>
      <c r="D50" s="4">
        <v>12</v>
      </c>
      <c r="E50" s="4">
        <v>3</v>
      </c>
      <c r="F50" s="12">
        <f t="shared" si="5"/>
        <v>15</v>
      </c>
      <c r="G50" s="7"/>
      <c r="H50" s="14" t="str">
        <f t="shared" si="4"/>
        <v/>
      </c>
      <c r="I50" s="5">
        <f t="shared" si="7"/>
        <v>15</v>
      </c>
    </row>
    <row r="51" spans="1:9" ht="21.95" customHeight="1">
      <c r="A51" s="54">
        <f t="shared" si="6"/>
        <v>23</v>
      </c>
      <c r="B51" s="82" t="s">
        <v>139</v>
      </c>
      <c r="C51" s="82" t="s">
        <v>140</v>
      </c>
      <c r="D51" s="4">
        <v>12.5</v>
      </c>
      <c r="E51" s="4">
        <v>6</v>
      </c>
      <c r="F51" s="12">
        <f t="shared" si="5"/>
        <v>18.5</v>
      </c>
      <c r="G51" s="7"/>
      <c r="H51" s="14" t="str">
        <f t="shared" si="4"/>
        <v/>
      </c>
      <c r="I51" s="5">
        <f t="shared" si="7"/>
        <v>18.5</v>
      </c>
    </row>
    <row r="52" spans="1:9" ht="21.95" customHeight="1">
      <c r="A52" s="54">
        <f t="shared" si="6"/>
        <v>24</v>
      </c>
      <c r="B52" s="82" t="s">
        <v>141</v>
      </c>
      <c r="C52" s="82" t="s">
        <v>142</v>
      </c>
      <c r="D52" s="4">
        <v>12.5</v>
      </c>
      <c r="E52" s="4">
        <v>9</v>
      </c>
      <c r="F52" s="12">
        <f t="shared" si="5"/>
        <v>21.5</v>
      </c>
      <c r="G52" s="7"/>
      <c r="H52" s="14" t="str">
        <f t="shared" si="4"/>
        <v/>
      </c>
      <c r="I52" s="5">
        <f t="shared" si="7"/>
        <v>21.5</v>
      </c>
    </row>
    <row r="53" spans="1:9" ht="21.95" customHeight="1">
      <c r="A53" s="54">
        <f t="shared" si="6"/>
        <v>25</v>
      </c>
      <c r="B53" s="86" t="s">
        <v>19</v>
      </c>
      <c r="C53" s="86" t="s">
        <v>20</v>
      </c>
      <c r="D53" s="89"/>
      <c r="E53" s="89"/>
      <c r="F53" s="90">
        <f t="shared" si="5"/>
        <v>0</v>
      </c>
      <c r="G53" s="91"/>
      <c r="H53" s="92" t="str">
        <f t="shared" si="4"/>
        <v/>
      </c>
      <c r="I53" s="89">
        <v>18.5</v>
      </c>
    </row>
    <row r="54" spans="1:9" ht="21.95" customHeight="1">
      <c r="A54" s="54">
        <f t="shared" si="6"/>
        <v>26</v>
      </c>
      <c r="B54" s="87" t="s">
        <v>17</v>
      </c>
      <c r="C54" s="87" t="s">
        <v>143</v>
      </c>
      <c r="D54" s="4">
        <v>12.5</v>
      </c>
      <c r="E54" s="4">
        <v>5.5</v>
      </c>
      <c r="F54" s="12">
        <f t="shared" si="5"/>
        <v>18</v>
      </c>
      <c r="G54" s="7"/>
      <c r="H54" s="14" t="str">
        <f t="shared" si="4"/>
        <v/>
      </c>
      <c r="I54" s="5">
        <f t="shared" si="7"/>
        <v>18</v>
      </c>
    </row>
    <row r="55" spans="1:9" ht="21.95" customHeight="1">
      <c r="A55" s="54">
        <f t="shared" si="6"/>
        <v>27</v>
      </c>
      <c r="B55" s="87" t="s">
        <v>144</v>
      </c>
      <c r="C55" s="87" t="s">
        <v>145</v>
      </c>
      <c r="D55" s="4"/>
      <c r="E55" s="4"/>
      <c r="F55" s="12">
        <f t="shared" si="5"/>
        <v>0</v>
      </c>
      <c r="G55" s="7"/>
      <c r="H55" s="14" t="str">
        <f t="shared" si="4"/>
        <v/>
      </c>
      <c r="I55" s="5">
        <f t="shared" si="7"/>
        <v>0</v>
      </c>
    </row>
  </sheetData>
  <sortState ref="B37:C69">
    <sortCondition ref="B37"/>
  </sortState>
  <printOptions horizontalCentered="1" verticalCentered="1"/>
  <pageMargins left="0.19685039370078741" right="0.19685039370078741" top="0.74803149606299213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
 مالية البنوك والتأمينات
2019/2018&amp;C
&amp;"Comic Sans MS,Gras"&amp;12محضر العلامات لمقياس: 
محاسبة البنوك
الفوج&amp;P  &amp;R&amp;"Comic Sans MS,Gras"&amp;12  كلية العلوم الاقتصادية و علوم التسيير
 قسم العلوم المالية
-نظام LMD-
</oddHeader>
    <oddFooter>&amp;C&amp;"Comic Sans MS,Gras"&amp;12الامضاء:&amp;R&amp;"Mudir MT,Gras"&amp;12ا&amp;"Comic Sans MS,Gras"لأستاذ(ة):</oddFooter>
  </headerFooter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rightToLeft="1" view="pageBreakPreview" topLeftCell="A23" zoomScaleSheetLayoutView="100" workbookViewId="0">
      <selection activeCell="D53" sqref="D53:I53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4" width="10.7109375" style="8" customWidth="1"/>
    <col min="5" max="6" width="10.7109375" style="16" customWidth="1"/>
    <col min="7" max="8" width="10.7109375" style="8" customWidth="1"/>
    <col min="9" max="9" width="12.85546875" style="16" customWidth="1"/>
    <col min="10" max="256" width="11.5703125" style="8"/>
    <col min="257" max="257" width="3.85546875" style="8" bestFit="1" customWidth="1"/>
    <col min="258" max="258" width="10.7109375" style="8" customWidth="1"/>
    <col min="259" max="259" width="16.7109375" style="8" customWidth="1"/>
    <col min="260" max="264" width="7.5703125" style="8" customWidth="1"/>
    <col min="265" max="265" width="10.28515625" style="8" customWidth="1"/>
    <col min="266" max="512" width="11.5703125" style="8"/>
    <col min="513" max="513" width="3.85546875" style="8" bestFit="1" customWidth="1"/>
    <col min="514" max="514" width="10.7109375" style="8" customWidth="1"/>
    <col min="515" max="515" width="16.7109375" style="8" customWidth="1"/>
    <col min="516" max="520" width="7.5703125" style="8" customWidth="1"/>
    <col min="521" max="521" width="10.28515625" style="8" customWidth="1"/>
    <col min="522" max="768" width="11.5703125" style="8"/>
    <col min="769" max="769" width="3.85546875" style="8" bestFit="1" customWidth="1"/>
    <col min="770" max="770" width="10.7109375" style="8" customWidth="1"/>
    <col min="771" max="771" width="16.7109375" style="8" customWidth="1"/>
    <col min="772" max="776" width="7.5703125" style="8" customWidth="1"/>
    <col min="777" max="777" width="10.28515625" style="8" customWidth="1"/>
    <col min="778" max="1024" width="11.5703125" style="8"/>
    <col min="1025" max="1025" width="3.85546875" style="8" bestFit="1" customWidth="1"/>
    <col min="1026" max="1026" width="10.7109375" style="8" customWidth="1"/>
    <col min="1027" max="1027" width="16.7109375" style="8" customWidth="1"/>
    <col min="1028" max="1032" width="7.5703125" style="8" customWidth="1"/>
    <col min="1033" max="1033" width="10.28515625" style="8" customWidth="1"/>
    <col min="1034" max="1280" width="11.5703125" style="8"/>
    <col min="1281" max="1281" width="3.85546875" style="8" bestFit="1" customWidth="1"/>
    <col min="1282" max="1282" width="10.7109375" style="8" customWidth="1"/>
    <col min="1283" max="1283" width="16.7109375" style="8" customWidth="1"/>
    <col min="1284" max="1288" width="7.5703125" style="8" customWidth="1"/>
    <col min="1289" max="1289" width="10.28515625" style="8" customWidth="1"/>
    <col min="1290" max="1536" width="11.5703125" style="8"/>
    <col min="1537" max="1537" width="3.85546875" style="8" bestFit="1" customWidth="1"/>
    <col min="1538" max="1538" width="10.7109375" style="8" customWidth="1"/>
    <col min="1539" max="1539" width="16.7109375" style="8" customWidth="1"/>
    <col min="1540" max="1544" width="7.5703125" style="8" customWidth="1"/>
    <col min="1545" max="1545" width="10.28515625" style="8" customWidth="1"/>
    <col min="1546" max="1792" width="11.5703125" style="8"/>
    <col min="1793" max="1793" width="3.85546875" style="8" bestFit="1" customWidth="1"/>
    <col min="1794" max="1794" width="10.7109375" style="8" customWidth="1"/>
    <col min="1795" max="1795" width="16.7109375" style="8" customWidth="1"/>
    <col min="1796" max="1800" width="7.5703125" style="8" customWidth="1"/>
    <col min="1801" max="1801" width="10.28515625" style="8" customWidth="1"/>
    <col min="1802" max="2048" width="11.5703125" style="8"/>
    <col min="2049" max="2049" width="3.85546875" style="8" bestFit="1" customWidth="1"/>
    <col min="2050" max="2050" width="10.7109375" style="8" customWidth="1"/>
    <col min="2051" max="2051" width="16.7109375" style="8" customWidth="1"/>
    <col min="2052" max="2056" width="7.5703125" style="8" customWidth="1"/>
    <col min="2057" max="2057" width="10.28515625" style="8" customWidth="1"/>
    <col min="2058" max="2304" width="11.5703125" style="8"/>
    <col min="2305" max="2305" width="3.85546875" style="8" bestFit="1" customWidth="1"/>
    <col min="2306" max="2306" width="10.7109375" style="8" customWidth="1"/>
    <col min="2307" max="2307" width="16.7109375" style="8" customWidth="1"/>
    <col min="2308" max="2312" width="7.5703125" style="8" customWidth="1"/>
    <col min="2313" max="2313" width="10.28515625" style="8" customWidth="1"/>
    <col min="2314" max="2560" width="11.5703125" style="8"/>
    <col min="2561" max="2561" width="3.85546875" style="8" bestFit="1" customWidth="1"/>
    <col min="2562" max="2562" width="10.7109375" style="8" customWidth="1"/>
    <col min="2563" max="2563" width="16.7109375" style="8" customWidth="1"/>
    <col min="2564" max="2568" width="7.5703125" style="8" customWidth="1"/>
    <col min="2569" max="2569" width="10.28515625" style="8" customWidth="1"/>
    <col min="2570" max="2816" width="11.5703125" style="8"/>
    <col min="2817" max="2817" width="3.85546875" style="8" bestFit="1" customWidth="1"/>
    <col min="2818" max="2818" width="10.7109375" style="8" customWidth="1"/>
    <col min="2819" max="2819" width="16.7109375" style="8" customWidth="1"/>
    <col min="2820" max="2824" width="7.5703125" style="8" customWidth="1"/>
    <col min="2825" max="2825" width="10.28515625" style="8" customWidth="1"/>
    <col min="2826" max="3072" width="11.5703125" style="8"/>
    <col min="3073" max="3073" width="3.85546875" style="8" bestFit="1" customWidth="1"/>
    <col min="3074" max="3074" width="10.7109375" style="8" customWidth="1"/>
    <col min="3075" max="3075" width="16.7109375" style="8" customWidth="1"/>
    <col min="3076" max="3080" width="7.5703125" style="8" customWidth="1"/>
    <col min="3081" max="3081" width="10.28515625" style="8" customWidth="1"/>
    <col min="3082" max="3328" width="11.5703125" style="8"/>
    <col min="3329" max="3329" width="3.85546875" style="8" bestFit="1" customWidth="1"/>
    <col min="3330" max="3330" width="10.7109375" style="8" customWidth="1"/>
    <col min="3331" max="3331" width="16.7109375" style="8" customWidth="1"/>
    <col min="3332" max="3336" width="7.5703125" style="8" customWidth="1"/>
    <col min="3337" max="3337" width="10.28515625" style="8" customWidth="1"/>
    <col min="3338" max="3584" width="11.5703125" style="8"/>
    <col min="3585" max="3585" width="3.85546875" style="8" bestFit="1" customWidth="1"/>
    <col min="3586" max="3586" width="10.7109375" style="8" customWidth="1"/>
    <col min="3587" max="3587" width="16.7109375" style="8" customWidth="1"/>
    <col min="3588" max="3592" width="7.5703125" style="8" customWidth="1"/>
    <col min="3593" max="3593" width="10.28515625" style="8" customWidth="1"/>
    <col min="3594" max="3840" width="11.5703125" style="8"/>
    <col min="3841" max="3841" width="3.85546875" style="8" bestFit="1" customWidth="1"/>
    <col min="3842" max="3842" width="10.7109375" style="8" customWidth="1"/>
    <col min="3843" max="3843" width="16.7109375" style="8" customWidth="1"/>
    <col min="3844" max="3848" width="7.5703125" style="8" customWidth="1"/>
    <col min="3849" max="3849" width="10.28515625" style="8" customWidth="1"/>
    <col min="3850" max="4096" width="11.5703125" style="8"/>
    <col min="4097" max="4097" width="3.85546875" style="8" bestFit="1" customWidth="1"/>
    <col min="4098" max="4098" width="10.7109375" style="8" customWidth="1"/>
    <col min="4099" max="4099" width="16.7109375" style="8" customWidth="1"/>
    <col min="4100" max="4104" width="7.5703125" style="8" customWidth="1"/>
    <col min="4105" max="4105" width="10.28515625" style="8" customWidth="1"/>
    <col min="4106" max="4352" width="11.5703125" style="8"/>
    <col min="4353" max="4353" width="3.85546875" style="8" bestFit="1" customWidth="1"/>
    <col min="4354" max="4354" width="10.7109375" style="8" customWidth="1"/>
    <col min="4355" max="4355" width="16.7109375" style="8" customWidth="1"/>
    <col min="4356" max="4360" width="7.5703125" style="8" customWidth="1"/>
    <col min="4361" max="4361" width="10.28515625" style="8" customWidth="1"/>
    <col min="4362" max="4608" width="11.5703125" style="8"/>
    <col min="4609" max="4609" width="3.85546875" style="8" bestFit="1" customWidth="1"/>
    <col min="4610" max="4610" width="10.7109375" style="8" customWidth="1"/>
    <col min="4611" max="4611" width="16.7109375" style="8" customWidth="1"/>
    <col min="4612" max="4616" width="7.5703125" style="8" customWidth="1"/>
    <col min="4617" max="4617" width="10.28515625" style="8" customWidth="1"/>
    <col min="4618" max="4864" width="11.5703125" style="8"/>
    <col min="4865" max="4865" width="3.85546875" style="8" bestFit="1" customWidth="1"/>
    <col min="4866" max="4866" width="10.7109375" style="8" customWidth="1"/>
    <col min="4867" max="4867" width="16.7109375" style="8" customWidth="1"/>
    <col min="4868" max="4872" width="7.5703125" style="8" customWidth="1"/>
    <col min="4873" max="4873" width="10.28515625" style="8" customWidth="1"/>
    <col min="4874" max="5120" width="11.5703125" style="8"/>
    <col min="5121" max="5121" width="3.85546875" style="8" bestFit="1" customWidth="1"/>
    <col min="5122" max="5122" width="10.7109375" style="8" customWidth="1"/>
    <col min="5123" max="5123" width="16.7109375" style="8" customWidth="1"/>
    <col min="5124" max="5128" width="7.5703125" style="8" customWidth="1"/>
    <col min="5129" max="5129" width="10.28515625" style="8" customWidth="1"/>
    <col min="5130" max="5376" width="11.5703125" style="8"/>
    <col min="5377" max="5377" width="3.85546875" style="8" bestFit="1" customWidth="1"/>
    <col min="5378" max="5378" width="10.7109375" style="8" customWidth="1"/>
    <col min="5379" max="5379" width="16.7109375" style="8" customWidth="1"/>
    <col min="5380" max="5384" width="7.5703125" style="8" customWidth="1"/>
    <col min="5385" max="5385" width="10.28515625" style="8" customWidth="1"/>
    <col min="5386" max="5632" width="11.5703125" style="8"/>
    <col min="5633" max="5633" width="3.85546875" style="8" bestFit="1" customWidth="1"/>
    <col min="5634" max="5634" width="10.7109375" style="8" customWidth="1"/>
    <col min="5635" max="5635" width="16.7109375" style="8" customWidth="1"/>
    <col min="5636" max="5640" width="7.5703125" style="8" customWidth="1"/>
    <col min="5641" max="5641" width="10.28515625" style="8" customWidth="1"/>
    <col min="5642" max="5888" width="11.5703125" style="8"/>
    <col min="5889" max="5889" width="3.85546875" style="8" bestFit="1" customWidth="1"/>
    <col min="5890" max="5890" width="10.7109375" style="8" customWidth="1"/>
    <col min="5891" max="5891" width="16.7109375" style="8" customWidth="1"/>
    <col min="5892" max="5896" width="7.5703125" style="8" customWidth="1"/>
    <col min="5897" max="5897" width="10.28515625" style="8" customWidth="1"/>
    <col min="5898" max="6144" width="11.5703125" style="8"/>
    <col min="6145" max="6145" width="3.85546875" style="8" bestFit="1" customWidth="1"/>
    <col min="6146" max="6146" width="10.7109375" style="8" customWidth="1"/>
    <col min="6147" max="6147" width="16.7109375" style="8" customWidth="1"/>
    <col min="6148" max="6152" width="7.5703125" style="8" customWidth="1"/>
    <col min="6153" max="6153" width="10.28515625" style="8" customWidth="1"/>
    <col min="6154" max="6400" width="11.5703125" style="8"/>
    <col min="6401" max="6401" width="3.85546875" style="8" bestFit="1" customWidth="1"/>
    <col min="6402" max="6402" width="10.7109375" style="8" customWidth="1"/>
    <col min="6403" max="6403" width="16.7109375" style="8" customWidth="1"/>
    <col min="6404" max="6408" width="7.5703125" style="8" customWidth="1"/>
    <col min="6409" max="6409" width="10.28515625" style="8" customWidth="1"/>
    <col min="6410" max="6656" width="11.5703125" style="8"/>
    <col min="6657" max="6657" width="3.85546875" style="8" bestFit="1" customWidth="1"/>
    <col min="6658" max="6658" width="10.7109375" style="8" customWidth="1"/>
    <col min="6659" max="6659" width="16.7109375" style="8" customWidth="1"/>
    <col min="6660" max="6664" width="7.5703125" style="8" customWidth="1"/>
    <col min="6665" max="6665" width="10.28515625" style="8" customWidth="1"/>
    <col min="6666" max="6912" width="11.5703125" style="8"/>
    <col min="6913" max="6913" width="3.85546875" style="8" bestFit="1" customWidth="1"/>
    <col min="6914" max="6914" width="10.7109375" style="8" customWidth="1"/>
    <col min="6915" max="6915" width="16.7109375" style="8" customWidth="1"/>
    <col min="6916" max="6920" width="7.5703125" style="8" customWidth="1"/>
    <col min="6921" max="6921" width="10.28515625" style="8" customWidth="1"/>
    <col min="6922" max="7168" width="11.5703125" style="8"/>
    <col min="7169" max="7169" width="3.85546875" style="8" bestFit="1" customWidth="1"/>
    <col min="7170" max="7170" width="10.7109375" style="8" customWidth="1"/>
    <col min="7171" max="7171" width="16.7109375" style="8" customWidth="1"/>
    <col min="7172" max="7176" width="7.5703125" style="8" customWidth="1"/>
    <col min="7177" max="7177" width="10.28515625" style="8" customWidth="1"/>
    <col min="7178" max="7424" width="11.5703125" style="8"/>
    <col min="7425" max="7425" width="3.85546875" style="8" bestFit="1" customWidth="1"/>
    <col min="7426" max="7426" width="10.7109375" style="8" customWidth="1"/>
    <col min="7427" max="7427" width="16.7109375" style="8" customWidth="1"/>
    <col min="7428" max="7432" width="7.5703125" style="8" customWidth="1"/>
    <col min="7433" max="7433" width="10.28515625" style="8" customWidth="1"/>
    <col min="7434" max="7680" width="11.5703125" style="8"/>
    <col min="7681" max="7681" width="3.85546875" style="8" bestFit="1" customWidth="1"/>
    <col min="7682" max="7682" width="10.7109375" style="8" customWidth="1"/>
    <col min="7683" max="7683" width="16.7109375" style="8" customWidth="1"/>
    <col min="7684" max="7688" width="7.5703125" style="8" customWidth="1"/>
    <col min="7689" max="7689" width="10.28515625" style="8" customWidth="1"/>
    <col min="7690" max="7936" width="11.5703125" style="8"/>
    <col min="7937" max="7937" width="3.85546875" style="8" bestFit="1" customWidth="1"/>
    <col min="7938" max="7938" width="10.7109375" style="8" customWidth="1"/>
    <col min="7939" max="7939" width="16.7109375" style="8" customWidth="1"/>
    <col min="7940" max="7944" width="7.5703125" style="8" customWidth="1"/>
    <col min="7945" max="7945" width="10.28515625" style="8" customWidth="1"/>
    <col min="7946" max="8192" width="11.5703125" style="8"/>
    <col min="8193" max="8193" width="3.85546875" style="8" bestFit="1" customWidth="1"/>
    <col min="8194" max="8194" width="10.7109375" style="8" customWidth="1"/>
    <col min="8195" max="8195" width="16.7109375" style="8" customWidth="1"/>
    <col min="8196" max="8200" width="7.5703125" style="8" customWidth="1"/>
    <col min="8201" max="8201" width="10.28515625" style="8" customWidth="1"/>
    <col min="8202" max="8448" width="11.5703125" style="8"/>
    <col min="8449" max="8449" width="3.85546875" style="8" bestFit="1" customWidth="1"/>
    <col min="8450" max="8450" width="10.7109375" style="8" customWidth="1"/>
    <col min="8451" max="8451" width="16.7109375" style="8" customWidth="1"/>
    <col min="8452" max="8456" width="7.5703125" style="8" customWidth="1"/>
    <col min="8457" max="8457" width="10.28515625" style="8" customWidth="1"/>
    <col min="8458" max="8704" width="11.5703125" style="8"/>
    <col min="8705" max="8705" width="3.85546875" style="8" bestFit="1" customWidth="1"/>
    <col min="8706" max="8706" width="10.7109375" style="8" customWidth="1"/>
    <col min="8707" max="8707" width="16.7109375" style="8" customWidth="1"/>
    <col min="8708" max="8712" width="7.5703125" style="8" customWidth="1"/>
    <col min="8713" max="8713" width="10.28515625" style="8" customWidth="1"/>
    <col min="8714" max="8960" width="11.5703125" style="8"/>
    <col min="8961" max="8961" width="3.85546875" style="8" bestFit="1" customWidth="1"/>
    <col min="8962" max="8962" width="10.7109375" style="8" customWidth="1"/>
    <col min="8963" max="8963" width="16.7109375" style="8" customWidth="1"/>
    <col min="8964" max="8968" width="7.5703125" style="8" customWidth="1"/>
    <col min="8969" max="8969" width="10.28515625" style="8" customWidth="1"/>
    <col min="8970" max="9216" width="11.5703125" style="8"/>
    <col min="9217" max="9217" width="3.85546875" style="8" bestFit="1" customWidth="1"/>
    <col min="9218" max="9218" width="10.7109375" style="8" customWidth="1"/>
    <col min="9219" max="9219" width="16.7109375" style="8" customWidth="1"/>
    <col min="9220" max="9224" width="7.5703125" style="8" customWidth="1"/>
    <col min="9225" max="9225" width="10.28515625" style="8" customWidth="1"/>
    <col min="9226" max="9472" width="11.5703125" style="8"/>
    <col min="9473" max="9473" width="3.85546875" style="8" bestFit="1" customWidth="1"/>
    <col min="9474" max="9474" width="10.7109375" style="8" customWidth="1"/>
    <col min="9475" max="9475" width="16.7109375" style="8" customWidth="1"/>
    <col min="9476" max="9480" width="7.5703125" style="8" customWidth="1"/>
    <col min="9481" max="9481" width="10.28515625" style="8" customWidth="1"/>
    <col min="9482" max="9728" width="11.5703125" style="8"/>
    <col min="9729" max="9729" width="3.85546875" style="8" bestFit="1" customWidth="1"/>
    <col min="9730" max="9730" width="10.7109375" style="8" customWidth="1"/>
    <col min="9731" max="9731" width="16.7109375" style="8" customWidth="1"/>
    <col min="9732" max="9736" width="7.5703125" style="8" customWidth="1"/>
    <col min="9737" max="9737" width="10.28515625" style="8" customWidth="1"/>
    <col min="9738" max="9984" width="11.5703125" style="8"/>
    <col min="9985" max="9985" width="3.85546875" style="8" bestFit="1" customWidth="1"/>
    <col min="9986" max="9986" width="10.7109375" style="8" customWidth="1"/>
    <col min="9987" max="9987" width="16.7109375" style="8" customWidth="1"/>
    <col min="9988" max="9992" width="7.5703125" style="8" customWidth="1"/>
    <col min="9993" max="9993" width="10.28515625" style="8" customWidth="1"/>
    <col min="9994" max="10240" width="11.5703125" style="8"/>
    <col min="10241" max="10241" width="3.85546875" style="8" bestFit="1" customWidth="1"/>
    <col min="10242" max="10242" width="10.7109375" style="8" customWidth="1"/>
    <col min="10243" max="10243" width="16.7109375" style="8" customWidth="1"/>
    <col min="10244" max="10248" width="7.5703125" style="8" customWidth="1"/>
    <col min="10249" max="10249" width="10.28515625" style="8" customWidth="1"/>
    <col min="10250" max="10496" width="11.5703125" style="8"/>
    <col min="10497" max="10497" width="3.85546875" style="8" bestFit="1" customWidth="1"/>
    <col min="10498" max="10498" width="10.7109375" style="8" customWidth="1"/>
    <col min="10499" max="10499" width="16.7109375" style="8" customWidth="1"/>
    <col min="10500" max="10504" width="7.5703125" style="8" customWidth="1"/>
    <col min="10505" max="10505" width="10.28515625" style="8" customWidth="1"/>
    <col min="10506" max="10752" width="11.5703125" style="8"/>
    <col min="10753" max="10753" width="3.85546875" style="8" bestFit="1" customWidth="1"/>
    <col min="10754" max="10754" width="10.7109375" style="8" customWidth="1"/>
    <col min="10755" max="10755" width="16.7109375" style="8" customWidth="1"/>
    <col min="10756" max="10760" width="7.5703125" style="8" customWidth="1"/>
    <col min="10761" max="10761" width="10.28515625" style="8" customWidth="1"/>
    <col min="10762" max="11008" width="11.5703125" style="8"/>
    <col min="11009" max="11009" width="3.85546875" style="8" bestFit="1" customWidth="1"/>
    <col min="11010" max="11010" width="10.7109375" style="8" customWidth="1"/>
    <col min="11011" max="11011" width="16.7109375" style="8" customWidth="1"/>
    <col min="11012" max="11016" width="7.5703125" style="8" customWidth="1"/>
    <col min="11017" max="11017" width="10.28515625" style="8" customWidth="1"/>
    <col min="11018" max="11264" width="11.5703125" style="8"/>
    <col min="11265" max="11265" width="3.85546875" style="8" bestFit="1" customWidth="1"/>
    <col min="11266" max="11266" width="10.7109375" style="8" customWidth="1"/>
    <col min="11267" max="11267" width="16.7109375" style="8" customWidth="1"/>
    <col min="11268" max="11272" width="7.5703125" style="8" customWidth="1"/>
    <col min="11273" max="11273" width="10.28515625" style="8" customWidth="1"/>
    <col min="11274" max="11520" width="11.5703125" style="8"/>
    <col min="11521" max="11521" width="3.85546875" style="8" bestFit="1" customWidth="1"/>
    <col min="11522" max="11522" width="10.7109375" style="8" customWidth="1"/>
    <col min="11523" max="11523" width="16.7109375" style="8" customWidth="1"/>
    <col min="11524" max="11528" width="7.5703125" style="8" customWidth="1"/>
    <col min="11529" max="11529" width="10.28515625" style="8" customWidth="1"/>
    <col min="11530" max="11776" width="11.5703125" style="8"/>
    <col min="11777" max="11777" width="3.85546875" style="8" bestFit="1" customWidth="1"/>
    <col min="11778" max="11778" width="10.7109375" style="8" customWidth="1"/>
    <col min="11779" max="11779" width="16.7109375" style="8" customWidth="1"/>
    <col min="11780" max="11784" width="7.5703125" style="8" customWidth="1"/>
    <col min="11785" max="11785" width="10.28515625" style="8" customWidth="1"/>
    <col min="11786" max="12032" width="11.5703125" style="8"/>
    <col min="12033" max="12033" width="3.85546875" style="8" bestFit="1" customWidth="1"/>
    <col min="12034" max="12034" width="10.7109375" style="8" customWidth="1"/>
    <col min="12035" max="12035" width="16.7109375" style="8" customWidth="1"/>
    <col min="12036" max="12040" width="7.5703125" style="8" customWidth="1"/>
    <col min="12041" max="12041" width="10.28515625" style="8" customWidth="1"/>
    <col min="12042" max="12288" width="11.5703125" style="8"/>
    <col min="12289" max="12289" width="3.85546875" style="8" bestFit="1" customWidth="1"/>
    <col min="12290" max="12290" width="10.7109375" style="8" customWidth="1"/>
    <col min="12291" max="12291" width="16.7109375" style="8" customWidth="1"/>
    <col min="12292" max="12296" width="7.5703125" style="8" customWidth="1"/>
    <col min="12297" max="12297" width="10.28515625" style="8" customWidth="1"/>
    <col min="12298" max="12544" width="11.5703125" style="8"/>
    <col min="12545" max="12545" width="3.85546875" style="8" bestFit="1" customWidth="1"/>
    <col min="12546" max="12546" width="10.7109375" style="8" customWidth="1"/>
    <col min="12547" max="12547" width="16.7109375" style="8" customWidth="1"/>
    <col min="12548" max="12552" width="7.5703125" style="8" customWidth="1"/>
    <col min="12553" max="12553" width="10.28515625" style="8" customWidth="1"/>
    <col min="12554" max="12800" width="11.5703125" style="8"/>
    <col min="12801" max="12801" width="3.85546875" style="8" bestFit="1" customWidth="1"/>
    <col min="12802" max="12802" width="10.7109375" style="8" customWidth="1"/>
    <col min="12803" max="12803" width="16.7109375" style="8" customWidth="1"/>
    <col min="12804" max="12808" width="7.5703125" style="8" customWidth="1"/>
    <col min="12809" max="12809" width="10.28515625" style="8" customWidth="1"/>
    <col min="12810" max="13056" width="11.5703125" style="8"/>
    <col min="13057" max="13057" width="3.85546875" style="8" bestFit="1" customWidth="1"/>
    <col min="13058" max="13058" width="10.7109375" style="8" customWidth="1"/>
    <col min="13059" max="13059" width="16.7109375" style="8" customWidth="1"/>
    <col min="13060" max="13064" width="7.5703125" style="8" customWidth="1"/>
    <col min="13065" max="13065" width="10.28515625" style="8" customWidth="1"/>
    <col min="13066" max="13312" width="11.5703125" style="8"/>
    <col min="13313" max="13313" width="3.85546875" style="8" bestFit="1" customWidth="1"/>
    <col min="13314" max="13314" width="10.7109375" style="8" customWidth="1"/>
    <col min="13315" max="13315" width="16.7109375" style="8" customWidth="1"/>
    <col min="13316" max="13320" width="7.5703125" style="8" customWidth="1"/>
    <col min="13321" max="13321" width="10.28515625" style="8" customWidth="1"/>
    <col min="13322" max="13568" width="11.5703125" style="8"/>
    <col min="13569" max="13569" width="3.85546875" style="8" bestFit="1" customWidth="1"/>
    <col min="13570" max="13570" width="10.7109375" style="8" customWidth="1"/>
    <col min="13571" max="13571" width="16.7109375" style="8" customWidth="1"/>
    <col min="13572" max="13576" width="7.5703125" style="8" customWidth="1"/>
    <col min="13577" max="13577" width="10.28515625" style="8" customWidth="1"/>
    <col min="13578" max="13824" width="11.5703125" style="8"/>
    <col min="13825" max="13825" width="3.85546875" style="8" bestFit="1" customWidth="1"/>
    <col min="13826" max="13826" width="10.7109375" style="8" customWidth="1"/>
    <col min="13827" max="13827" width="16.7109375" style="8" customWidth="1"/>
    <col min="13828" max="13832" width="7.5703125" style="8" customWidth="1"/>
    <col min="13833" max="13833" width="10.28515625" style="8" customWidth="1"/>
    <col min="13834" max="14080" width="11.5703125" style="8"/>
    <col min="14081" max="14081" width="3.85546875" style="8" bestFit="1" customWidth="1"/>
    <col min="14082" max="14082" width="10.7109375" style="8" customWidth="1"/>
    <col min="14083" max="14083" width="16.7109375" style="8" customWidth="1"/>
    <col min="14084" max="14088" width="7.5703125" style="8" customWidth="1"/>
    <col min="14089" max="14089" width="10.28515625" style="8" customWidth="1"/>
    <col min="14090" max="14336" width="11.5703125" style="8"/>
    <col min="14337" max="14337" width="3.85546875" style="8" bestFit="1" customWidth="1"/>
    <col min="14338" max="14338" width="10.7109375" style="8" customWidth="1"/>
    <col min="14339" max="14339" width="16.7109375" style="8" customWidth="1"/>
    <col min="14340" max="14344" width="7.5703125" style="8" customWidth="1"/>
    <col min="14345" max="14345" width="10.28515625" style="8" customWidth="1"/>
    <col min="14346" max="14592" width="11.5703125" style="8"/>
    <col min="14593" max="14593" width="3.85546875" style="8" bestFit="1" customWidth="1"/>
    <col min="14594" max="14594" width="10.7109375" style="8" customWidth="1"/>
    <col min="14595" max="14595" width="16.7109375" style="8" customWidth="1"/>
    <col min="14596" max="14600" width="7.5703125" style="8" customWidth="1"/>
    <col min="14601" max="14601" width="10.28515625" style="8" customWidth="1"/>
    <col min="14602" max="14848" width="11.5703125" style="8"/>
    <col min="14849" max="14849" width="3.85546875" style="8" bestFit="1" customWidth="1"/>
    <col min="14850" max="14850" width="10.7109375" style="8" customWidth="1"/>
    <col min="14851" max="14851" width="16.7109375" style="8" customWidth="1"/>
    <col min="14852" max="14856" width="7.5703125" style="8" customWidth="1"/>
    <col min="14857" max="14857" width="10.28515625" style="8" customWidth="1"/>
    <col min="14858" max="15104" width="11.5703125" style="8"/>
    <col min="15105" max="15105" width="3.85546875" style="8" bestFit="1" customWidth="1"/>
    <col min="15106" max="15106" width="10.7109375" style="8" customWidth="1"/>
    <col min="15107" max="15107" width="16.7109375" style="8" customWidth="1"/>
    <col min="15108" max="15112" width="7.5703125" style="8" customWidth="1"/>
    <col min="15113" max="15113" width="10.28515625" style="8" customWidth="1"/>
    <col min="15114" max="15360" width="11.5703125" style="8"/>
    <col min="15361" max="15361" width="3.85546875" style="8" bestFit="1" customWidth="1"/>
    <col min="15362" max="15362" width="10.7109375" style="8" customWidth="1"/>
    <col min="15363" max="15363" width="16.7109375" style="8" customWidth="1"/>
    <col min="15364" max="15368" width="7.5703125" style="8" customWidth="1"/>
    <col min="15369" max="15369" width="10.28515625" style="8" customWidth="1"/>
    <col min="15370" max="15616" width="11.5703125" style="8"/>
    <col min="15617" max="15617" width="3.85546875" style="8" bestFit="1" customWidth="1"/>
    <col min="15618" max="15618" width="10.7109375" style="8" customWidth="1"/>
    <col min="15619" max="15619" width="16.7109375" style="8" customWidth="1"/>
    <col min="15620" max="15624" width="7.5703125" style="8" customWidth="1"/>
    <col min="15625" max="15625" width="10.28515625" style="8" customWidth="1"/>
    <col min="15626" max="15872" width="11.5703125" style="8"/>
    <col min="15873" max="15873" width="3.85546875" style="8" bestFit="1" customWidth="1"/>
    <col min="15874" max="15874" width="10.7109375" style="8" customWidth="1"/>
    <col min="15875" max="15875" width="16.7109375" style="8" customWidth="1"/>
    <col min="15876" max="15880" width="7.5703125" style="8" customWidth="1"/>
    <col min="15881" max="15881" width="10.28515625" style="8" customWidth="1"/>
    <col min="15882" max="16128" width="11.5703125" style="8"/>
    <col min="16129" max="16129" width="3.85546875" style="8" bestFit="1" customWidth="1"/>
    <col min="16130" max="16130" width="10.7109375" style="8" customWidth="1"/>
    <col min="16131" max="16131" width="16.7109375" style="8" customWidth="1"/>
    <col min="16132" max="16136" width="7.5703125" style="8" customWidth="1"/>
    <col min="16137" max="16137" width="10.28515625" style="8" customWidth="1"/>
    <col min="16138" max="16384" width="11.5703125" style="8"/>
  </cols>
  <sheetData>
    <row r="1" spans="1:9" s="2" customFormat="1" ht="21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.95" customHeight="1">
      <c r="A2" s="54">
        <v>1</v>
      </c>
      <c r="B2" s="82" t="s">
        <v>52</v>
      </c>
      <c r="C2" s="82" t="s">
        <v>53</v>
      </c>
      <c r="D2" s="4">
        <v>10</v>
      </c>
      <c r="E2" s="4">
        <v>7</v>
      </c>
      <c r="F2" s="5">
        <f>2*((E2+D2)/2)</f>
        <v>17</v>
      </c>
      <c r="G2" s="6"/>
      <c r="H2" s="7" t="str">
        <f t="shared" ref="H2:H27" si="0">IF(G2="","",2*(D2+G2)/2)</f>
        <v/>
      </c>
      <c r="I2" s="5">
        <f>IF(H2="",F2,IF(H2&gt;F2,H2,F2))</f>
        <v>17</v>
      </c>
    </row>
    <row r="3" spans="1:9" ht="21.95" customHeight="1">
      <c r="A3" s="54">
        <f>A2+1</f>
        <v>2</v>
      </c>
      <c r="B3" s="82" t="s">
        <v>54</v>
      </c>
      <c r="C3" s="82" t="s">
        <v>55</v>
      </c>
      <c r="D3" s="4">
        <v>13</v>
      </c>
      <c r="E3" s="4">
        <v>7</v>
      </c>
      <c r="F3" s="5">
        <f t="shared" ref="F3:F27" si="1">2*((E3+D3)/2)</f>
        <v>20</v>
      </c>
      <c r="G3" s="6"/>
      <c r="H3" s="7" t="str">
        <f t="shared" si="0"/>
        <v/>
      </c>
      <c r="I3" s="5">
        <f>IF(H3="",F3,IF(H3&gt;F3,H3,F3))</f>
        <v>20</v>
      </c>
    </row>
    <row r="4" spans="1:9" ht="21.95" customHeight="1">
      <c r="A4" s="54">
        <f>A3+1</f>
        <v>3</v>
      </c>
      <c r="B4" s="82" t="s">
        <v>56</v>
      </c>
      <c r="C4" s="82" t="s">
        <v>57</v>
      </c>
      <c r="D4" s="4">
        <v>16</v>
      </c>
      <c r="E4" s="4">
        <v>15.5</v>
      </c>
      <c r="F4" s="5">
        <f t="shared" si="1"/>
        <v>31.5</v>
      </c>
      <c r="G4" s="7"/>
      <c r="H4" s="7" t="str">
        <f t="shared" si="0"/>
        <v/>
      </c>
      <c r="I4" s="5">
        <f>IF(H4="",F4,IF(H4&gt;F4,H4,F4))</f>
        <v>31.5</v>
      </c>
    </row>
    <row r="5" spans="1:9" ht="21.95" customHeight="1">
      <c r="A5" s="54">
        <f t="shared" ref="A5:A27" si="2">A4+1</f>
        <v>4</v>
      </c>
      <c r="B5" s="82" t="s">
        <v>58</v>
      </c>
      <c r="C5" s="82" t="s">
        <v>59</v>
      </c>
      <c r="D5" s="4">
        <v>10</v>
      </c>
      <c r="E5" s="4">
        <v>9</v>
      </c>
      <c r="F5" s="5">
        <f t="shared" si="1"/>
        <v>19</v>
      </c>
      <c r="G5" s="7"/>
      <c r="H5" s="7" t="str">
        <f t="shared" si="0"/>
        <v/>
      </c>
      <c r="I5" s="5">
        <f t="shared" ref="I5:I27" si="3">IF(H5="",F5,IF(H5&gt;F5,H5,F5))</f>
        <v>19</v>
      </c>
    </row>
    <row r="6" spans="1:9" ht="21.95" customHeight="1">
      <c r="A6" s="54">
        <f t="shared" si="2"/>
        <v>5</v>
      </c>
      <c r="B6" s="82" t="s">
        <v>60</v>
      </c>
      <c r="C6" s="82" t="s">
        <v>61</v>
      </c>
      <c r="D6" s="4">
        <v>16</v>
      </c>
      <c r="E6" s="4">
        <v>11.5</v>
      </c>
      <c r="F6" s="5">
        <f t="shared" si="1"/>
        <v>27.5</v>
      </c>
      <c r="G6" s="7"/>
      <c r="H6" s="7" t="str">
        <f t="shared" si="0"/>
        <v/>
      </c>
      <c r="I6" s="5">
        <f t="shared" si="3"/>
        <v>27.5</v>
      </c>
    </row>
    <row r="7" spans="1:9" ht="21.95" customHeight="1">
      <c r="A7" s="54">
        <f t="shared" si="2"/>
        <v>6</v>
      </c>
      <c r="B7" s="82" t="s">
        <v>62</v>
      </c>
      <c r="C7" s="82" t="s">
        <v>63</v>
      </c>
      <c r="D7" s="4">
        <v>10</v>
      </c>
      <c r="E7" s="4">
        <v>5</v>
      </c>
      <c r="F7" s="5">
        <f t="shared" si="1"/>
        <v>15</v>
      </c>
      <c r="G7" s="7"/>
      <c r="H7" s="7" t="str">
        <f t="shared" si="0"/>
        <v/>
      </c>
      <c r="I7" s="5">
        <f t="shared" si="3"/>
        <v>15</v>
      </c>
    </row>
    <row r="8" spans="1:9" ht="21.95" customHeight="1">
      <c r="A8" s="54">
        <f t="shared" si="2"/>
        <v>7</v>
      </c>
      <c r="B8" s="82" t="s">
        <v>64</v>
      </c>
      <c r="C8" s="82" t="s">
        <v>65</v>
      </c>
      <c r="D8" s="4">
        <v>10</v>
      </c>
      <c r="E8" s="4">
        <v>4.5</v>
      </c>
      <c r="F8" s="5">
        <f t="shared" si="1"/>
        <v>14.5</v>
      </c>
      <c r="G8" s="7"/>
      <c r="H8" s="7" t="str">
        <f t="shared" si="0"/>
        <v/>
      </c>
      <c r="I8" s="5">
        <f t="shared" si="3"/>
        <v>14.5</v>
      </c>
    </row>
    <row r="9" spans="1:9" ht="21.95" customHeight="1">
      <c r="A9" s="54">
        <f t="shared" si="2"/>
        <v>8</v>
      </c>
      <c r="B9" s="82" t="s">
        <v>66</v>
      </c>
      <c r="C9" s="82" t="s">
        <v>67</v>
      </c>
      <c r="D9" s="4">
        <v>8</v>
      </c>
      <c r="E9" s="4">
        <v>0.5</v>
      </c>
      <c r="F9" s="5">
        <f t="shared" si="1"/>
        <v>8.5</v>
      </c>
      <c r="G9" s="7"/>
      <c r="H9" s="7" t="str">
        <f t="shared" si="0"/>
        <v/>
      </c>
      <c r="I9" s="5">
        <f t="shared" si="3"/>
        <v>8.5</v>
      </c>
    </row>
    <row r="10" spans="1:9" ht="21.95" customHeight="1">
      <c r="A10" s="54">
        <f t="shared" si="2"/>
        <v>9</v>
      </c>
      <c r="B10" s="82" t="s">
        <v>68</v>
      </c>
      <c r="C10" s="82" t="s">
        <v>69</v>
      </c>
      <c r="D10" s="4">
        <v>10</v>
      </c>
      <c r="E10" s="4">
        <v>4.5</v>
      </c>
      <c r="F10" s="5">
        <f t="shared" si="1"/>
        <v>14.5</v>
      </c>
      <c r="G10" s="7"/>
      <c r="H10" s="7" t="str">
        <f t="shared" si="0"/>
        <v/>
      </c>
      <c r="I10" s="5">
        <f t="shared" si="3"/>
        <v>14.5</v>
      </c>
    </row>
    <row r="11" spans="1:9" ht="21.95" customHeight="1">
      <c r="A11" s="54">
        <f t="shared" si="2"/>
        <v>10</v>
      </c>
      <c r="B11" s="82" t="s">
        <v>11</v>
      </c>
      <c r="C11" s="82" t="s">
        <v>9</v>
      </c>
      <c r="D11" s="4">
        <v>10</v>
      </c>
      <c r="E11" s="4">
        <v>3</v>
      </c>
      <c r="F11" s="5">
        <f t="shared" si="1"/>
        <v>13</v>
      </c>
      <c r="G11" s="7"/>
      <c r="H11" s="7" t="str">
        <f t="shared" si="0"/>
        <v/>
      </c>
      <c r="I11" s="5">
        <f t="shared" si="3"/>
        <v>13</v>
      </c>
    </row>
    <row r="12" spans="1:9" ht="21.95" customHeight="1">
      <c r="A12" s="54">
        <f t="shared" si="2"/>
        <v>11</v>
      </c>
      <c r="B12" s="82" t="s">
        <v>70</v>
      </c>
      <c r="C12" s="82" t="s">
        <v>71</v>
      </c>
      <c r="D12" s="4">
        <v>9</v>
      </c>
      <c r="E12" s="4">
        <v>3.5</v>
      </c>
      <c r="F12" s="5">
        <f t="shared" si="1"/>
        <v>12.5</v>
      </c>
      <c r="G12" s="7"/>
      <c r="H12" s="7" t="str">
        <f t="shared" si="0"/>
        <v/>
      </c>
      <c r="I12" s="5">
        <f t="shared" si="3"/>
        <v>12.5</v>
      </c>
    </row>
    <row r="13" spans="1:9" ht="21.95" customHeight="1">
      <c r="A13" s="54">
        <f t="shared" si="2"/>
        <v>12</v>
      </c>
      <c r="B13" s="82" t="s">
        <v>72</v>
      </c>
      <c r="C13" s="82" t="s">
        <v>73</v>
      </c>
      <c r="D13" s="4">
        <v>8</v>
      </c>
      <c r="E13" s="4">
        <v>0</v>
      </c>
      <c r="F13" s="5">
        <f t="shared" si="1"/>
        <v>8</v>
      </c>
      <c r="G13" s="7"/>
      <c r="H13" s="7" t="str">
        <f t="shared" si="0"/>
        <v/>
      </c>
      <c r="I13" s="5">
        <f t="shared" si="3"/>
        <v>8</v>
      </c>
    </row>
    <row r="14" spans="1:9" ht="21.95" customHeight="1">
      <c r="A14" s="54">
        <f t="shared" si="2"/>
        <v>13</v>
      </c>
      <c r="B14" s="82" t="s">
        <v>74</v>
      </c>
      <c r="C14" s="82" t="s">
        <v>75</v>
      </c>
      <c r="D14" s="4">
        <v>8</v>
      </c>
      <c r="E14" s="4">
        <v>1</v>
      </c>
      <c r="F14" s="5">
        <f t="shared" si="1"/>
        <v>9</v>
      </c>
      <c r="G14" s="7"/>
      <c r="H14" s="7" t="str">
        <f t="shared" si="0"/>
        <v/>
      </c>
      <c r="I14" s="5">
        <f t="shared" si="3"/>
        <v>9</v>
      </c>
    </row>
    <row r="15" spans="1:9" ht="21.95" customHeight="1">
      <c r="A15" s="54">
        <f t="shared" si="2"/>
        <v>14</v>
      </c>
      <c r="B15" s="82" t="s">
        <v>76</v>
      </c>
      <c r="C15" s="82" t="s">
        <v>77</v>
      </c>
      <c r="D15" s="4">
        <v>10</v>
      </c>
      <c r="E15" s="4">
        <v>2.5</v>
      </c>
      <c r="F15" s="5">
        <f t="shared" si="1"/>
        <v>12.5</v>
      </c>
      <c r="G15" s="7"/>
      <c r="H15" s="7" t="str">
        <f t="shared" si="0"/>
        <v/>
      </c>
      <c r="I15" s="5">
        <f t="shared" si="3"/>
        <v>12.5</v>
      </c>
    </row>
    <row r="16" spans="1:9" ht="21.95" customHeight="1">
      <c r="A16" s="54">
        <f t="shared" si="2"/>
        <v>15</v>
      </c>
      <c r="B16" s="82" t="s">
        <v>78</v>
      </c>
      <c r="C16" s="82" t="s">
        <v>79</v>
      </c>
      <c r="D16" s="4">
        <v>10</v>
      </c>
      <c r="E16" s="4">
        <v>5.5</v>
      </c>
      <c r="F16" s="5">
        <f t="shared" si="1"/>
        <v>15.5</v>
      </c>
      <c r="G16" s="7"/>
      <c r="H16" s="7" t="str">
        <f t="shared" si="0"/>
        <v/>
      </c>
      <c r="I16" s="5">
        <f t="shared" si="3"/>
        <v>15.5</v>
      </c>
    </row>
    <row r="17" spans="1:9" ht="21.95" customHeight="1">
      <c r="A17" s="54">
        <f t="shared" si="2"/>
        <v>16</v>
      </c>
      <c r="B17" s="82" t="s">
        <v>80</v>
      </c>
      <c r="C17" s="82" t="s">
        <v>81</v>
      </c>
      <c r="D17" s="4">
        <v>12</v>
      </c>
      <c r="E17" s="4">
        <v>8.5</v>
      </c>
      <c r="F17" s="5">
        <f t="shared" si="1"/>
        <v>20.5</v>
      </c>
      <c r="G17" s="7"/>
      <c r="H17" s="7" t="str">
        <f t="shared" si="0"/>
        <v/>
      </c>
      <c r="I17" s="5">
        <f t="shared" si="3"/>
        <v>20.5</v>
      </c>
    </row>
    <row r="18" spans="1:9" ht="21.95" customHeight="1">
      <c r="A18" s="54">
        <f t="shared" si="2"/>
        <v>17</v>
      </c>
      <c r="B18" s="82" t="s">
        <v>82</v>
      </c>
      <c r="C18" s="82" t="s">
        <v>83</v>
      </c>
      <c r="D18" s="4">
        <v>14</v>
      </c>
      <c r="E18" s="4">
        <v>6</v>
      </c>
      <c r="F18" s="5">
        <f t="shared" si="1"/>
        <v>20</v>
      </c>
      <c r="G18" s="7"/>
      <c r="H18" s="7" t="str">
        <f t="shared" si="0"/>
        <v/>
      </c>
      <c r="I18" s="5">
        <f t="shared" si="3"/>
        <v>20</v>
      </c>
    </row>
    <row r="19" spans="1:9" ht="21.95" customHeight="1">
      <c r="A19" s="54">
        <f t="shared" si="2"/>
        <v>18</v>
      </c>
      <c r="B19" s="82" t="s">
        <v>84</v>
      </c>
      <c r="C19" s="82" t="s">
        <v>85</v>
      </c>
      <c r="D19" s="4">
        <v>8</v>
      </c>
      <c r="E19" s="4"/>
      <c r="F19" s="5">
        <f t="shared" si="1"/>
        <v>8</v>
      </c>
      <c r="G19" s="7"/>
      <c r="H19" s="7" t="str">
        <f t="shared" si="0"/>
        <v/>
      </c>
      <c r="I19" s="5">
        <f t="shared" si="3"/>
        <v>8</v>
      </c>
    </row>
    <row r="20" spans="1:9" ht="21.95" customHeight="1">
      <c r="A20" s="54">
        <f t="shared" si="2"/>
        <v>19</v>
      </c>
      <c r="B20" s="82" t="s">
        <v>86</v>
      </c>
      <c r="C20" s="82" t="s">
        <v>87</v>
      </c>
      <c r="D20" s="4">
        <v>8</v>
      </c>
      <c r="E20" s="4">
        <v>0</v>
      </c>
      <c r="F20" s="5">
        <f t="shared" si="1"/>
        <v>8</v>
      </c>
      <c r="G20" s="9"/>
      <c r="H20" s="7" t="str">
        <f t="shared" si="0"/>
        <v/>
      </c>
      <c r="I20" s="5">
        <f t="shared" si="3"/>
        <v>8</v>
      </c>
    </row>
    <row r="21" spans="1:9" ht="21.95" customHeight="1">
      <c r="A21" s="54">
        <f t="shared" si="2"/>
        <v>20</v>
      </c>
      <c r="B21" s="82" t="s">
        <v>88</v>
      </c>
      <c r="C21" s="82" t="s">
        <v>89</v>
      </c>
      <c r="D21" s="4" t="s">
        <v>146</v>
      </c>
      <c r="E21" s="4" t="s">
        <v>146</v>
      </c>
      <c r="F21" s="5" t="e">
        <f t="shared" si="1"/>
        <v>#VALUE!</v>
      </c>
      <c r="G21" s="7"/>
      <c r="H21" s="7" t="str">
        <f t="shared" si="0"/>
        <v/>
      </c>
      <c r="I21" s="5" t="e">
        <f t="shared" si="3"/>
        <v>#VALUE!</v>
      </c>
    </row>
    <row r="22" spans="1:9" ht="21.95" customHeight="1">
      <c r="A22" s="54">
        <f t="shared" si="2"/>
        <v>21</v>
      </c>
      <c r="B22" s="82" t="s">
        <v>90</v>
      </c>
      <c r="C22" s="82" t="s">
        <v>91</v>
      </c>
      <c r="D22" s="4">
        <v>13</v>
      </c>
      <c r="E22" s="4">
        <v>3</v>
      </c>
      <c r="F22" s="5">
        <f t="shared" si="1"/>
        <v>16</v>
      </c>
      <c r="G22" s="7"/>
      <c r="H22" s="7" t="str">
        <f t="shared" si="0"/>
        <v/>
      </c>
      <c r="I22" s="5">
        <f t="shared" si="3"/>
        <v>16</v>
      </c>
    </row>
    <row r="23" spans="1:9" ht="21.95" customHeight="1">
      <c r="A23" s="54">
        <f t="shared" si="2"/>
        <v>22</v>
      </c>
      <c r="B23" s="83" t="s">
        <v>92</v>
      </c>
      <c r="C23" s="83" t="s">
        <v>18</v>
      </c>
      <c r="D23" s="4">
        <v>10</v>
      </c>
      <c r="E23" s="4">
        <v>12</v>
      </c>
      <c r="F23" s="5">
        <f t="shared" si="1"/>
        <v>22</v>
      </c>
      <c r="G23" s="7"/>
      <c r="H23" s="7" t="str">
        <f t="shared" si="0"/>
        <v/>
      </c>
      <c r="I23" s="5">
        <f t="shared" si="3"/>
        <v>22</v>
      </c>
    </row>
    <row r="24" spans="1:9" ht="21.95" customHeight="1">
      <c r="A24" s="54">
        <f t="shared" si="2"/>
        <v>23</v>
      </c>
      <c r="B24" s="88" t="s">
        <v>13</v>
      </c>
      <c r="C24" s="88" t="s">
        <v>93</v>
      </c>
      <c r="D24" s="4">
        <v>10</v>
      </c>
      <c r="E24" s="4">
        <v>3.5</v>
      </c>
      <c r="F24" s="5">
        <f t="shared" si="1"/>
        <v>13.5</v>
      </c>
      <c r="G24" s="7"/>
      <c r="H24" s="7" t="str">
        <f t="shared" si="0"/>
        <v/>
      </c>
      <c r="I24" s="5">
        <f t="shared" si="3"/>
        <v>13.5</v>
      </c>
    </row>
    <row r="25" spans="1:9" ht="21.95" customHeight="1">
      <c r="A25" s="54">
        <f t="shared" si="2"/>
        <v>24</v>
      </c>
      <c r="B25" s="84" t="s">
        <v>16</v>
      </c>
      <c r="C25" s="84" t="s">
        <v>94</v>
      </c>
      <c r="D25" s="4">
        <v>12</v>
      </c>
      <c r="E25" s="4">
        <v>11.5</v>
      </c>
      <c r="F25" s="5">
        <f t="shared" si="1"/>
        <v>23.5</v>
      </c>
      <c r="G25" s="7"/>
      <c r="H25" s="7" t="str">
        <f t="shared" si="0"/>
        <v/>
      </c>
      <c r="I25" s="5">
        <f t="shared" si="3"/>
        <v>23.5</v>
      </c>
    </row>
    <row r="26" spans="1:9" ht="21.95" customHeight="1">
      <c r="A26" s="54">
        <f t="shared" si="2"/>
        <v>25</v>
      </c>
      <c r="B26" s="85" t="s">
        <v>95</v>
      </c>
      <c r="C26" s="85" t="s">
        <v>96</v>
      </c>
      <c r="D26" s="4">
        <v>16</v>
      </c>
      <c r="E26" s="4">
        <v>11</v>
      </c>
      <c r="F26" s="5">
        <f t="shared" si="1"/>
        <v>27</v>
      </c>
      <c r="G26" s="7"/>
      <c r="H26" s="7" t="str">
        <f t="shared" si="0"/>
        <v/>
      </c>
      <c r="I26" s="5">
        <f t="shared" si="3"/>
        <v>27</v>
      </c>
    </row>
    <row r="27" spans="1:9" ht="21.95" customHeight="1">
      <c r="A27" s="54">
        <f t="shared" si="2"/>
        <v>26</v>
      </c>
      <c r="B27" s="85" t="s">
        <v>97</v>
      </c>
      <c r="C27" s="85" t="s">
        <v>98</v>
      </c>
      <c r="D27" s="4">
        <v>10</v>
      </c>
      <c r="E27" s="4">
        <v>6.5</v>
      </c>
      <c r="F27" s="5">
        <f t="shared" si="1"/>
        <v>16.5</v>
      </c>
      <c r="G27" s="7"/>
      <c r="H27" s="7" t="str">
        <f t="shared" si="0"/>
        <v/>
      </c>
      <c r="I27" s="5">
        <f t="shared" si="3"/>
        <v>16.5</v>
      </c>
    </row>
    <row r="28" spans="1:9" s="10" customFormat="1" ht="21.95" customHeight="1">
      <c r="A28" s="54" t="s">
        <v>0</v>
      </c>
      <c r="B28" s="3" t="s">
        <v>1</v>
      </c>
      <c r="C28" s="3" t="s">
        <v>2</v>
      </c>
      <c r="D28" s="4" t="s">
        <v>3</v>
      </c>
      <c r="E28" s="4" t="s">
        <v>4</v>
      </c>
      <c r="F28" s="5" t="s">
        <v>5</v>
      </c>
      <c r="G28" s="73" t="s">
        <v>6</v>
      </c>
      <c r="H28" s="73" t="s">
        <v>7</v>
      </c>
      <c r="I28" s="5" t="s">
        <v>8</v>
      </c>
    </row>
    <row r="29" spans="1:9" ht="21.95" customHeight="1">
      <c r="A29" s="54">
        <v>1</v>
      </c>
      <c r="B29" s="82" t="s">
        <v>99</v>
      </c>
      <c r="C29" s="82" t="s">
        <v>100</v>
      </c>
      <c r="D29" s="4">
        <v>14</v>
      </c>
      <c r="E29" s="4">
        <v>7.5</v>
      </c>
      <c r="F29" s="5">
        <f>2*((E29+D29)/2)</f>
        <v>21.5</v>
      </c>
      <c r="G29" s="7"/>
      <c r="H29" s="7" t="str">
        <f t="shared" ref="H29:H55" si="4">IF(G29="","",2*(D29+G29)/2)</f>
        <v/>
      </c>
      <c r="I29" s="5">
        <f>IF(H29="",F29,IF(H29&gt;F29,H29,F29))</f>
        <v>21.5</v>
      </c>
    </row>
    <row r="30" spans="1:9" ht="21.95" customHeight="1">
      <c r="A30" s="54">
        <f>A29+1</f>
        <v>2</v>
      </c>
      <c r="B30" s="82" t="s">
        <v>101</v>
      </c>
      <c r="C30" s="82" t="s">
        <v>102</v>
      </c>
      <c r="D30" s="4">
        <v>10</v>
      </c>
      <c r="E30" s="4">
        <v>8</v>
      </c>
      <c r="F30" s="5">
        <f t="shared" ref="F30:F55" si="5">2*((E30+D30)/2)</f>
        <v>18</v>
      </c>
      <c r="G30" s="7"/>
      <c r="H30" s="7" t="str">
        <f t="shared" si="4"/>
        <v/>
      </c>
      <c r="I30" s="5">
        <f>IF(H30="",F30,IF(H30&gt;F30,H30,F30))</f>
        <v>18</v>
      </c>
    </row>
    <row r="31" spans="1:9" ht="21.95" customHeight="1">
      <c r="A31" s="1">
        <f>A30+1</f>
        <v>3</v>
      </c>
      <c r="B31" s="82" t="s">
        <v>103</v>
      </c>
      <c r="C31" s="82" t="s">
        <v>10</v>
      </c>
      <c r="D31" s="4">
        <v>10</v>
      </c>
      <c r="E31" s="4">
        <v>5</v>
      </c>
      <c r="F31" s="5">
        <f t="shared" si="5"/>
        <v>15</v>
      </c>
      <c r="G31" s="1"/>
      <c r="H31" s="1" t="str">
        <f t="shared" si="4"/>
        <v/>
      </c>
      <c r="I31" s="5">
        <f>IF(H31="",F31,IF(H31&gt;F31,H31,F31))</f>
        <v>15</v>
      </c>
    </row>
    <row r="32" spans="1:9" ht="21.95" customHeight="1">
      <c r="A32" s="55">
        <f>A31+1</f>
        <v>4</v>
      </c>
      <c r="B32" s="82" t="s">
        <v>104</v>
      </c>
      <c r="C32" s="82" t="s">
        <v>105</v>
      </c>
      <c r="D32" s="11">
        <v>16</v>
      </c>
      <c r="E32" s="11">
        <v>15</v>
      </c>
      <c r="F32" s="12">
        <f t="shared" si="5"/>
        <v>31</v>
      </c>
      <c r="G32" s="13"/>
      <c r="H32" s="14" t="str">
        <f t="shared" si="4"/>
        <v/>
      </c>
      <c r="I32" s="12">
        <f>IF(H32="",F32,IF(H32&gt;F32,H32,F32))</f>
        <v>31</v>
      </c>
    </row>
    <row r="33" spans="1:9" ht="21.95" customHeight="1">
      <c r="A33" s="54">
        <f t="shared" ref="A33:A55" si="6">A32+1</f>
        <v>5</v>
      </c>
      <c r="B33" s="82" t="s">
        <v>106</v>
      </c>
      <c r="C33" s="82" t="s">
        <v>15</v>
      </c>
      <c r="D33" s="4">
        <v>8</v>
      </c>
      <c r="E33" s="4">
        <v>4</v>
      </c>
      <c r="F33" s="12">
        <f t="shared" si="5"/>
        <v>12</v>
      </c>
      <c r="G33" s="7"/>
      <c r="H33" s="14" t="str">
        <f t="shared" si="4"/>
        <v/>
      </c>
      <c r="I33" s="5">
        <f t="shared" ref="I33:I55" si="7">IF(H33="",F33,IF(H33&gt;F33,H33,F33))</f>
        <v>12</v>
      </c>
    </row>
    <row r="34" spans="1:9" ht="21.95" customHeight="1">
      <c r="A34" s="54">
        <f t="shared" si="6"/>
        <v>6</v>
      </c>
      <c r="B34" s="82" t="s">
        <v>107</v>
      </c>
      <c r="C34" s="82" t="s">
        <v>108</v>
      </c>
      <c r="D34" s="4">
        <v>9</v>
      </c>
      <c r="E34" s="4">
        <v>7</v>
      </c>
      <c r="F34" s="12">
        <f t="shared" si="5"/>
        <v>16</v>
      </c>
      <c r="G34" s="6"/>
      <c r="H34" s="14" t="str">
        <f t="shared" si="4"/>
        <v/>
      </c>
      <c r="I34" s="5">
        <f t="shared" si="7"/>
        <v>16</v>
      </c>
    </row>
    <row r="35" spans="1:9" ht="21.95" customHeight="1">
      <c r="A35" s="54">
        <f t="shared" si="6"/>
        <v>7</v>
      </c>
      <c r="B35" s="82" t="s">
        <v>109</v>
      </c>
      <c r="C35" s="82" t="s">
        <v>110</v>
      </c>
      <c r="D35" s="4">
        <v>13</v>
      </c>
      <c r="E35" s="4">
        <v>12</v>
      </c>
      <c r="F35" s="12">
        <f t="shared" si="5"/>
        <v>25</v>
      </c>
      <c r="G35" s="6"/>
      <c r="H35" s="14" t="str">
        <f t="shared" si="4"/>
        <v/>
      </c>
      <c r="I35" s="5">
        <f t="shared" si="7"/>
        <v>25</v>
      </c>
    </row>
    <row r="36" spans="1:9" ht="21.95" customHeight="1">
      <c r="A36" s="54">
        <f t="shared" si="6"/>
        <v>8</v>
      </c>
      <c r="B36" s="82" t="s">
        <v>111</v>
      </c>
      <c r="C36" s="82" t="s">
        <v>112</v>
      </c>
      <c r="D36" s="4">
        <v>10</v>
      </c>
      <c r="E36" s="4">
        <v>3</v>
      </c>
      <c r="F36" s="12">
        <f t="shared" si="5"/>
        <v>13</v>
      </c>
      <c r="G36" s="6"/>
      <c r="H36" s="14" t="str">
        <f t="shared" si="4"/>
        <v/>
      </c>
      <c r="I36" s="5">
        <f t="shared" si="7"/>
        <v>13</v>
      </c>
    </row>
    <row r="37" spans="1:9" ht="21.95" customHeight="1">
      <c r="A37" s="54">
        <f t="shared" si="6"/>
        <v>9</v>
      </c>
      <c r="B37" s="82" t="s">
        <v>113</v>
      </c>
      <c r="C37" s="82" t="s">
        <v>114</v>
      </c>
      <c r="D37" s="4">
        <v>10</v>
      </c>
      <c r="E37" s="4">
        <v>4.5</v>
      </c>
      <c r="F37" s="12">
        <f t="shared" si="5"/>
        <v>14.5</v>
      </c>
      <c r="G37" s="6"/>
      <c r="H37" s="14" t="str">
        <f t="shared" si="4"/>
        <v/>
      </c>
      <c r="I37" s="5">
        <f t="shared" si="7"/>
        <v>14.5</v>
      </c>
    </row>
    <row r="38" spans="1:9" ht="21.95" customHeight="1">
      <c r="A38" s="54">
        <f t="shared" si="6"/>
        <v>10</v>
      </c>
      <c r="B38" s="82" t="s">
        <v>115</v>
      </c>
      <c r="C38" s="82" t="s">
        <v>116</v>
      </c>
      <c r="D38" s="4">
        <v>8</v>
      </c>
      <c r="E38" s="4">
        <v>1.5</v>
      </c>
      <c r="F38" s="12">
        <f t="shared" si="5"/>
        <v>9.5</v>
      </c>
      <c r="G38" s="6"/>
      <c r="H38" s="14" t="str">
        <f t="shared" si="4"/>
        <v/>
      </c>
      <c r="I38" s="5">
        <f t="shared" si="7"/>
        <v>9.5</v>
      </c>
    </row>
    <row r="39" spans="1:9" ht="21.95" customHeight="1">
      <c r="A39" s="54">
        <f t="shared" si="6"/>
        <v>11</v>
      </c>
      <c r="B39" s="82" t="s">
        <v>117</v>
      </c>
      <c r="C39" s="82" t="s">
        <v>12</v>
      </c>
      <c r="D39" s="4">
        <v>13</v>
      </c>
      <c r="E39" s="4">
        <v>11</v>
      </c>
      <c r="F39" s="12">
        <f t="shared" si="5"/>
        <v>24</v>
      </c>
      <c r="G39" s="6"/>
      <c r="H39" s="14" t="str">
        <f t="shared" si="4"/>
        <v/>
      </c>
      <c r="I39" s="5">
        <f t="shared" si="7"/>
        <v>24</v>
      </c>
    </row>
    <row r="40" spans="1:9" ht="21.95" customHeight="1">
      <c r="A40" s="54">
        <f t="shared" si="6"/>
        <v>12</v>
      </c>
      <c r="B40" s="82" t="s">
        <v>118</v>
      </c>
      <c r="C40" s="82" t="s">
        <v>119</v>
      </c>
      <c r="D40" s="4">
        <v>8</v>
      </c>
      <c r="E40" s="4">
        <v>1</v>
      </c>
      <c r="F40" s="12">
        <f t="shared" si="5"/>
        <v>9</v>
      </c>
      <c r="G40" s="6"/>
      <c r="H40" s="14" t="str">
        <f t="shared" si="4"/>
        <v/>
      </c>
      <c r="I40" s="5">
        <f t="shared" si="7"/>
        <v>9</v>
      </c>
    </row>
    <row r="41" spans="1:9" ht="21.95" customHeight="1">
      <c r="A41" s="54">
        <f t="shared" si="6"/>
        <v>13</v>
      </c>
      <c r="B41" s="82" t="s">
        <v>120</v>
      </c>
      <c r="C41" s="82" t="s">
        <v>121</v>
      </c>
      <c r="D41" s="4" t="s">
        <v>146</v>
      </c>
      <c r="E41" s="4" t="s">
        <v>146</v>
      </c>
      <c r="F41" s="12" t="e">
        <f t="shared" si="5"/>
        <v>#VALUE!</v>
      </c>
      <c r="G41" s="6"/>
      <c r="H41" s="14" t="str">
        <f t="shared" si="4"/>
        <v/>
      </c>
      <c r="I41" s="5" t="e">
        <f t="shared" si="7"/>
        <v>#VALUE!</v>
      </c>
    </row>
    <row r="42" spans="1:9" ht="21.95" customHeight="1">
      <c r="A42" s="54">
        <f t="shared" si="6"/>
        <v>14</v>
      </c>
      <c r="B42" s="82" t="s">
        <v>122</v>
      </c>
      <c r="C42" s="82" t="s">
        <v>123</v>
      </c>
      <c r="D42" s="4">
        <v>10</v>
      </c>
      <c r="E42" s="4">
        <v>8</v>
      </c>
      <c r="F42" s="12">
        <f t="shared" si="5"/>
        <v>18</v>
      </c>
      <c r="G42" s="7"/>
      <c r="H42" s="14" t="str">
        <f t="shared" si="4"/>
        <v/>
      </c>
      <c r="I42" s="5">
        <f t="shared" si="7"/>
        <v>18</v>
      </c>
    </row>
    <row r="43" spans="1:9" ht="21.95" customHeight="1">
      <c r="A43" s="54">
        <f t="shared" si="6"/>
        <v>15</v>
      </c>
      <c r="B43" s="82" t="s">
        <v>124</v>
      </c>
      <c r="C43" s="82" t="s">
        <v>61</v>
      </c>
      <c r="D43" s="4">
        <v>9</v>
      </c>
      <c r="E43" s="4">
        <v>2.5</v>
      </c>
      <c r="F43" s="12">
        <f t="shared" si="5"/>
        <v>11.5</v>
      </c>
      <c r="G43" s="7"/>
      <c r="H43" s="14" t="str">
        <f t="shared" si="4"/>
        <v/>
      </c>
      <c r="I43" s="5">
        <f t="shared" si="7"/>
        <v>11.5</v>
      </c>
    </row>
    <row r="44" spans="1:9" ht="21.95" customHeight="1">
      <c r="A44" s="54">
        <f t="shared" si="6"/>
        <v>16</v>
      </c>
      <c r="B44" s="82" t="s">
        <v>125</v>
      </c>
      <c r="C44" s="82" t="s">
        <v>126</v>
      </c>
      <c r="D44" s="4">
        <v>10</v>
      </c>
      <c r="E44" s="4">
        <v>7.5</v>
      </c>
      <c r="F44" s="12">
        <f t="shared" si="5"/>
        <v>17.5</v>
      </c>
      <c r="G44" s="7"/>
      <c r="H44" s="14" t="str">
        <f t="shared" si="4"/>
        <v/>
      </c>
      <c r="I44" s="5">
        <f t="shared" si="7"/>
        <v>17.5</v>
      </c>
    </row>
    <row r="45" spans="1:9" ht="21.95" customHeight="1">
      <c r="A45" s="54">
        <f t="shared" si="6"/>
        <v>17</v>
      </c>
      <c r="B45" s="82" t="s">
        <v>127</v>
      </c>
      <c r="C45" s="82" t="s">
        <v>128</v>
      </c>
      <c r="D45" s="4">
        <v>10</v>
      </c>
      <c r="E45" s="4">
        <v>9</v>
      </c>
      <c r="F45" s="12">
        <f t="shared" si="5"/>
        <v>19</v>
      </c>
      <c r="G45" s="7"/>
      <c r="H45" s="14" t="str">
        <f t="shared" si="4"/>
        <v/>
      </c>
      <c r="I45" s="5">
        <f t="shared" si="7"/>
        <v>19</v>
      </c>
    </row>
    <row r="46" spans="1:9" ht="21.95" customHeight="1">
      <c r="A46" s="54">
        <f t="shared" si="6"/>
        <v>18</v>
      </c>
      <c r="B46" s="82" t="s">
        <v>129</v>
      </c>
      <c r="C46" s="82" t="s">
        <v>130</v>
      </c>
      <c r="D46" s="4">
        <v>8</v>
      </c>
      <c r="E46" s="4">
        <v>0</v>
      </c>
      <c r="F46" s="12">
        <f t="shared" si="5"/>
        <v>8</v>
      </c>
      <c r="G46" s="7"/>
      <c r="H46" s="14" t="str">
        <f t="shared" si="4"/>
        <v/>
      </c>
      <c r="I46" s="5">
        <f t="shared" si="7"/>
        <v>8</v>
      </c>
    </row>
    <row r="47" spans="1:9" ht="21.95" customHeight="1">
      <c r="A47" s="54">
        <f t="shared" si="6"/>
        <v>19</v>
      </c>
      <c r="B47" s="82" t="s">
        <v>131</v>
      </c>
      <c r="C47" s="82" t="s">
        <v>132</v>
      </c>
      <c r="D47" s="4">
        <v>8</v>
      </c>
      <c r="E47" s="4">
        <v>2.5</v>
      </c>
      <c r="F47" s="12">
        <f t="shared" si="5"/>
        <v>10.5</v>
      </c>
      <c r="G47" s="7"/>
      <c r="H47" s="14" t="str">
        <f t="shared" si="4"/>
        <v/>
      </c>
      <c r="I47" s="5">
        <f t="shared" si="7"/>
        <v>10.5</v>
      </c>
    </row>
    <row r="48" spans="1:9" ht="21.95" customHeight="1">
      <c r="A48" s="54">
        <f t="shared" si="6"/>
        <v>20</v>
      </c>
      <c r="B48" s="82" t="s">
        <v>133</v>
      </c>
      <c r="C48" s="82" t="s">
        <v>134</v>
      </c>
      <c r="D48" s="4">
        <v>8</v>
      </c>
      <c r="E48" s="4">
        <v>4</v>
      </c>
      <c r="F48" s="12">
        <f t="shared" si="5"/>
        <v>12</v>
      </c>
      <c r="G48" s="7"/>
      <c r="H48" s="14" t="str">
        <f t="shared" si="4"/>
        <v/>
      </c>
      <c r="I48" s="5">
        <f t="shared" si="7"/>
        <v>12</v>
      </c>
    </row>
    <row r="49" spans="1:9" ht="21.95" customHeight="1">
      <c r="A49" s="54">
        <f t="shared" si="6"/>
        <v>21</v>
      </c>
      <c r="B49" s="82" t="s">
        <v>135</v>
      </c>
      <c r="C49" s="82" t="s">
        <v>136</v>
      </c>
      <c r="D49" s="4">
        <v>8</v>
      </c>
      <c r="E49" s="4">
        <v>1</v>
      </c>
      <c r="F49" s="12">
        <f t="shared" si="5"/>
        <v>9</v>
      </c>
      <c r="G49" s="7"/>
      <c r="H49" s="14" t="str">
        <f t="shared" si="4"/>
        <v/>
      </c>
      <c r="I49" s="5">
        <f t="shared" si="7"/>
        <v>9</v>
      </c>
    </row>
    <row r="50" spans="1:9" ht="21.95" customHeight="1">
      <c r="A50" s="54">
        <f t="shared" si="6"/>
        <v>22</v>
      </c>
      <c r="B50" s="82" t="s">
        <v>137</v>
      </c>
      <c r="C50" s="82" t="s">
        <v>138</v>
      </c>
      <c r="D50" s="4">
        <v>8</v>
      </c>
      <c r="E50" s="4">
        <v>0</v>
      </c>
      <c r="F50" s="12">
        <f t="shared" si="5"/>
        <v>8</v>
      </c>
      <c r="G50" s="7"/>
      <c r="H50" s="14" t="str">
        <f t="shared" si="4"/>
        <v/>
      </c>
      <c r="I50" s="5">
        <f t="shared" si="7"/>
        <v>8</v>
      </c>
    </row>
    <row r="51" spans="1:9" ht="21.95" customHeight="1">
      <c r="A51" s="54">
        <f t="shared" si="6"/>
        <v>23</v>
      </c>
      <c r="B51" s="82" t="s">
        <v>139</v>
      </c>
      <c r="C51" s="82" t="s">
        <v>140</v>
      </c>
      <c r="D51" s="4">
        <v>10</v>
      </c>
      <c r="E51" s="4">
        <v>4.5</v>
      </c>
      <c r="F51" s="12">
        <f t="shared" si="5"/>
        <v>14.5</v>
      </c>
      <c r="G51" s="7"/>
      <c r="H51" s="14" t="str">
        <f t="shared" si="4"/>
        <v/>
      </c>
      <c r="I51" s="5">
        <f t="shared" si="7"/>
        <v>14.5</v>
      </c>
    </row>
    <row r="52" spans="1:9" ht="21.95" customHeight="1">
      <c r="A52" s="54">
        <f t="shared" si="6"/>
        <v>24</v>
      </c>
      <c r="B52" s="82" t="s">
        <v>141</v>
      </c>
      <c r="C52" s="82" t="s">
        <v>142</v>
      </c>
      <c r="D52" s="4">
        <v>10</v>
      </c>
      <c r="E52" s="4">
        <v>2.5</v>
      </c>
      <c r="F52" s="12">
        <f t="shared" si="5"/>
        <v>12.5</v>
      </c>
      <c r="G52" s="7"/>
      <c r="H52" s="14" t="str">
        <f t="shared" si="4"/>
        <v/>
      </c>
      <c r="I52" s="5">
        <f t="shared" si="7"/>
        <v>12.5</v>
      </c>
    </row>
    <row r="53" spans="1:9" ht="21.95" customHeight="1">
      <c r="A53" s="54">
        <f t="shared" si="6"/>
        <v>25</v>
      </c>
      <c r="B53" s="86" t="s">
        <v>19</v>
      </c>
      <c r="C53" s="86" t="s">
        <v>20</v>
      </c>
      <c r="D53" s="89"/>
      <c r="E53" s="89"/>
      <c r="F53" s="90">
        <f t="shared" si="5"/>
        <v>0</v>
      </c>
      <c r="G53" s="91"/>
      <c r="H53" s="92" t="str">
        <f t="shared" si="4"/>
        <v/>
      </c>
      <c r="I53" s="89">
        <v>16.5</v>
      </c>
    </row>
    <row r="54" spans="1:9" ht="21.95" customHeight="1">
      <c r="A54" s="54">
        <f t="shared" si="6"/>
        <v>26</v>
      </c>
      <c r="B54" s="87" t="s">
        <v>17</v>
      </c>
      <c r="C54" s="87" t="s">
        <v>143</v>
      </c>
      <c r="D54" s="4">
        <v>8</v>
      </c>
      <c r="E54" s="4">
        <v>2</v>
      </c>
      <c r="F54" s="12">
        <f t="shared" si="5"/>
        <v>10</v>
      </c>
      <c r="G54" s="7"/>
      <c r="H54" s="14" t="str">
        <f t="shared" si="4"/>
        <v/>
      </c>
      <c r="I54" s="5">
        <f t="shared" si="7"/>
        <v>10</v>
      </c>
    </row>
    <row r="55" spans="1:9" ht="21.95" customHeight="1">
      <c r="A55" s="54">
        <f t="shared" si="6"/>
        <v>27</v>
      </c>
      <c r="B55" s="87" t="s">
        <v>144</v>
      </c>
      <c r="C55" s="87" t="s">
        <v>145</v>
      </c>
      <c r="D55" s="4" t="s">
        <v>146</v>
      </c>
      <c r="E55" s="4" t="s">
        <v>146</v>
      </c>
      <c r="F55" s="12" t="e">
        <f t="shared" si="5"/>
        <v>#VALUE!</v>
      </c>
      <c r="G55" s="7"/>
      <c r="H55" s="14" t="str">
        <f t="shared" si="4"/>
        <v/>
      </c>
      <c r="I55" s="5" t="e">
        <f t="shared" si="7"/>
        <v>#VALUE!</v>
      </c>
    </row>
  </sheetData>
  <sortState ref="B37:C69">
    <sortCondition ref="B37"/>
  </sortState>
  <printOptions horizontalCentered="1" verticalCentered="1"/>
  <pageMargins left="0.19685039370078741" right="0.19685039370078741" top="0.74803149606299213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
 مالية البنوك والتأمينات
2019/2018&amp;C
&amp;"Comic Sans MS,Gras"&amp;12محضر العلامات لمقياس: 
محاسبة التأمينات
الفوج&amp;P  &amp;R&amp;"Comic Sans MS,Gras"&amp;12  كلية العلوم الاقتصادية و علوم التسيير
 قسم العلوم المالية
-نظام LMD-
</oddHeader>
    <oddFooter>&amp;C&amp;"Comic Sans MS,Gras"&amp;12الامضاء:&amp;R&amp;"Mudir MT,Gras"&amp;12ا&amp;"Comic Sans MS,Gras"لأستاذ(ة):</oddFooter>
  </headerFooter>
  <rowBreaks count="1" manualBreakCount="1">
    <brk id="2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rightToLeft="1" view="pageBreakPreview" topLeftCell="A25" zoomScaleSheetLayoutView="100" workbookViewId="0">
      <selection activeCell="D53" sqref="D53:I53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4" width="10.7109375" style="8" customWidth="1"/>
    <col min="5" max="6" width="10.7109375" style="16" customWidth="1"/>
    <col min="7" max="8" width="10.7109375" style="8" customWidth="1"/>
    <col min="9" max="9" width="12.85546875" style="16" customWidth="1"/>
    <col min="10" max="256" width="11.5703125" style="8"/>
    <col min="257" max="257" width="3.85546875" style="8" bestFit="1" customWidth="1"/>
    <col min="258" max="258" width="10.7109375" style="8" customWidth="1"/>
    <col min="259" max="259" width="16.7109375" style="8" customWidth="1"/>
    <col min="260" max="264" width="7.5703125" style="8" customWidth="1"/>
    <col min="265" max="265" width="10.28515625" style="8" customWidth="1"/>
    <col min="266" max="512" width="11.5703125" style="8"/>
    <col min="513" max="513" width="3.85546875" style="8" bestFit="1" customWidth="1"/>
    <col min="514" max="514" width="10.7109375" style="8" customWidth="1"/>
    <col min="515" max="515" width="16.7109375" style="8" customWidth="1"/>
    <col min="516" max="520" width="7.5703125" style="8" customWidth="1"/>
    <col min="521" max="521" width="10.28515625" style="8" customWidth="1"/>
    <col min="522" max="768" width="11.5703125" style="8"/>
    <col min="769" max="769" width="3.85546875" style="8" bestFit="1" customWidth="1"/>
    <col min="770" max="770" width="10.7109375" style="8" customWidth="1"/>
    <col min="771" max="771" width="16.7109375" style="8" customWidth="1"/>
    <col min="772" max="776" width="7.5703125" style="8" customWidth="1"/>
    <col min="777" max="777" width="10.28515625" style="8" customWidth="1"/>
    <col min="778" max="1024" width="11.5703125" style="8"/>
    <col min="1025" max="1025" width="3.85546875" style="8" bestFit="1" customWidth="1"/>
    <col min="1026" max="1026" width="10.7109375" style="8" customWidth="1"/>
    <col min="1027" max="1027" width="16.7109375" style="8" customWidth="1"/>
    <col min="1028" max="1032" width="7.5703125" style="8" customWidth="1"/>
    <col min="1033" max="1033" width="10.28515625" style="8" customWidth="1"/>
    <col min="1034" max="1280" width="11.5703125" style="8"/>
    <col min="1281" max="1281" width="3.85546875" style="8" bestFit="1" customWidth="1"/>
    <col min="1282" max="1282" width="10.7109375" style="8" customWidth="1"/>
    <col min="1283" max="1283" width="16.7109375" style="8" customWidth="1"/>
    <col min="1284" max="1288" width="7.5703125" style="8" customWidth="1"/>
    <col min="1289" max="1289" width="10.28515625" style="8" customWidth="1"/>
    <col min="1290" max="1536" width="11.5703125" style="8"/>
    <col min="1537" max="1537" width="3.85546875" style="8" bestFit="1" customWidth="1"/>
    <col min="1538" max="1538" width="10.7109375" style="8" customWidth="1"/>
    <col min="1539" max="1539" width="16.7109375" style="8" customWidth="1"/>
    <col min="1540" max="1544" width="7.5703125" style="8" customWidth="1"/>
    <col min="1545" max="1545" width="10.28515625" style="8" customWidth="1"/>
    <col min="1546" max="1792" width="11.5703125" style="8"/>
    <col min="1793" max="1793" width="3.85546875" style="8" bestFit="1" customWidth="1"/>
    <col min="1794" max="1794" width="10.7109375" style="8" customWidth="1"/>
    <col min="1795" max="1795" width="16.7109375" style="8" customWidth="1"/>
    <col min="1796" max="1800" width="7.5703125" style="8" customWidth="1"/>
    <col min="1801" max="1801" width="10.28515625" style="8" customWidth="1"/>
    <col min="1802" max="2048" width="11.5703125" style="8"/>
    <col min="2049" max="2049" width="3.85546875" style="8" bestFit="1" customWidth="1"/>
    <col min="2050" max="2050" width="10.7109375" style="8" customWidth="1"/>
    <col min="2051" max="2051" width="16.7109375" style="8" customWidth="1"/>
    <col min="2052" max="2056" width="7.5703125" style="8" customWidth="1"/>
    <col min="2057" max="2057" width="10.28515625" style="8" customWidth="1"/>
    <col min="2058" max="2304" width="11.5703125" style="8"/>
    <col min="2305" max="2305" width="3.85546875" style="8" bestFit="1" customWidth="1"/>
    <col min="2306" max="2306" width="10.7109375" style="8" customWidth="1"/>
    <col min="2307" max="2307" width="16.7109375" style="8" customWidth="1"/>
    <col min="2308" max="2312" width="7.5703125" style="8" customWidth="1"/>
    <col min="2313" max="2313" width="10.28515625" style="8" customWidth="1"/>
    <col min="2314" max="2560" width="11.5703125" style="8"/>
    <col min="2561" max="2561" width="3.85546875" style="8" bestFit="1" customWidth="1"/>
    <col min="2562" max="2562" width="10.7109375" style="8" customWidth="1"/>
    <col min="2563" max="2563" width="16.7109375" style="8" customWidth="1"/>
    <col min="2564" max="2568" width="7.5703125" style="8" customWidth="1"/>
    <col min="2569" max="2569" width="10.28515625" style="8" customWidth="1"/>
    <col min="2570" max="2816" width="11.5703125" style="8"/>
    <col min="2817" max="2817" width="3.85546875" style="8" bestFit="1" customWidth="1"/>
    <col min="2818" max="2818" width="10.7109375" style="8" customWidth="1"/>
    <col min="2819" max="2819" width="16.7109375" style="8" customWidth="1"/>
    <col min="2820" max="2824" width="7.5703125" style="8" customWidth="1"/>
    <col min="2825" max="2825" width="10.28515625" style="8" customWidth="1"/>
    <col min="2826" max="3072" width="11.5703125" style="8"/>
    <col min="3073" max="3073" width="3.85546875" style="8" bestFit="1" customWidth="1"/>
    <col min="3074" max="3074" width="10.7109375" style="8" customWidth="1"/>
    <col min="3075" max="3075" width="16.7109375" style="8" customWidth="1"/>
    <col min="3076" max="3080" width="7.5703125" style="8" customWidth="1"/>
    <col min="3081" max="3081" width="10.28515625" style="8" customWidth="1"/>
    <col min="3082" max="3328" width="11.5703125" style="8"/>
    <col min="3329" max="3329" width="3.85546875" style="8" bestFit="1" customWidth="1"/>
    <col min="3330" max="3330" width="10.7109375" style="8" customWidth="1"/>
    <col min="3331" max="3331" width="16.7109375" style="8" customWidth="1"/>
    <col min="3332" max="3336" width="7.5703125" style="8" customWidth="1"/>
    <col min="3337" max="3337" width="10.28515625" style="8" customWidth="1"/>
    <col min="3338" max="3584" width="11.5703125" style="8"/>
    <col min="3585" max="3585" width="3.85546875" style="8" bestFit="1" customWidth="1"/>
    <col min="3586" max="3586" width="10.7109375" style="8" customWidth="1"/>
    <col min="3587" max="3587" width="16.7109375" style="8" customWidth="1"/>
    <col min="3588" max="3592" width="7.5703125" style="8" customWidth="1"/>
    <col min="3593" max="3593" width="10.28515625" style="8" customWidth="1"/>
    <col min="3594" max="3840" width="11.5703125" style="8"/>
    <col min="3841" max="3841" width="3.85546875" style="8" bestFit="1" customWidth="1"/>
    <col min="3842" max="3842" width="10.7109375" style="8" customWidth="1"/>
    <col min="3843" max="3843" width="16.7109375" style="8" customWidth="1"/>
    <col min="3844" max="3848" width="7.5703125" style="8" customWidth="1"/>
    <col min="3849" max="3849" width="10.28515625" style="8" customWidth="1"/>
    <col min="3850" max="4096" width="11.5703125" style="8"/>
    <col min="4097" max="4097" width="3.85546875" style="8" bestFit="1" customWidth="1"/>
    <col min="4098" max="4098" width="10.7109375" style="8" customWidth="1"/>
    <col min="4099" max="4099" width="16.7109375" style="8" customWidth="1"/>
    <col min="4100" max="4104" width="7.5703125" style="8" customWidth="1"/>
    <col min="4105" max="4105" width="10.28515625" style="8" customWidth="1"/>
    <col min="4106" max="4352" width="11.5703125" style="8"/>
    <col min="4353" max="4353" width="3.85546875" style="8" bestFit="1" customWidth="1"/>
    <col min="4354" max="4354" width="10.7109375" style="8" customWidth="1"/>
    <col min="4355" max="4355" width="16.7109375" style="8" customWidth="1"/>
    <col min="4356" max="4360" width="7.5703125" style="8" customWidth="1"/>
    <col min="4361" max="4361" width="10.28515625" style="8" customWidth="1"/>
    <col min="4362" max="4608" width="11.5703125" style="8"/>
    <col min="4609" max="4609" width="3.85546875" style="8" bestFit="1" customWidth="1"/>
    <col min="4610" max="4610" width="10.7109375" style="8" customWidth="1"/>
    <col min="4611" max="4611" width="16.7109375" style="8" customWidth="1"/>
    <col min="4612" max="4616" width="7.5703125" style="8" customWidth="1"/>
    <col min="4617" max="4617" width="10.28515625" style="8" customWidth="1"/>
    <col min="4618" max="4864" width="11.5703125" style="8"/>
    <col min="4865" max="4865" width="3.85546875" style="8" bestFit="1" customWidth="1"/>
    <col min="4866" max="4866" width="10.7109375" style="8" customWidth="1"/>
    <col min="4867" max="4867" width="16.7109375" style="8" customWidth="1"/>
    <col min="4868" max="4872" width="7.5703125" style="8" customWidth="1"/>
    <col min="4873" max="4873" width="10.28515625" style="8" customWidth="1"/>
    <col min="4874" max="5120" width="11.5703125" style="8"/>
    <col min="5121" max="5121" width="3.85546875" style="8" bestFit="1" customWidth="1"/>
    <col min="5122" max="5122" width="10.7109375" style="8" customWidth="1"/>
    <col min="5123" max="5123" width="16.7109375" style="8" customWidth="1"/>
    <col min="5124" max="5128" width="7.5703125" style="8" customWidth="1"/>
    <col min="5129" max="5129" width="10.28515625" style="8" customWidth="1"/>
    <col min="5130" max="5376" width="11.5703125" style="8"/>
    <col min="5377" max="5377" width="3.85546875" style="8" bestFit="1" customWidth="1"/>
    <col min="5378" max="5378" width="10.7109375" style="8" customWidth="1"/>
    <col min="5379" max="5379" width="16.7109375" style="8" customWidth="1"/>
    <col min="5380" max="5384" width="7.5703125" style="8" customWidth="1"/>
    <col min="5385" max="5385" width="10.28515625" style="8" customWidth="1"/>
    <col min="5386" max="5632" width="11.5703125" style="8"/>
    <col min="5633" max="5633" width="3.85546875" style="8" bestFit="1" customWidth="1"/>
    <col min="5634" max="5634" width="10.7109375" style="8" customWidth="1"/>
    <col min="5635" max="5635" width="16.7109375" style="8" customWidth="1"/>
    <col min="5636" max="5640" width="7.5703125" style="8" customWidth="1"/>
    <col min="5641" max="5641" width="10.28515625" style="8" customWidth="1"/>
    <col min="5642" max="5888" width="11.5703125" style="8"/>
    <col min="5889" max="5889" width="3.85546875" style="8" bestFit="1" customWidth="1"/>
    <col min="5890" max="5890" width="10.7109375" style="8" customWidth="1"/>
    <col min="5891" max="5891" width="16.7109375" style="8" customWidth="1"/>
    <col min="5892" max="5896" width="7.5703125" style="8" customWidth="1"/>
    <col min="5897" max="5897" width="10.28515625" style="8" customWidth="1"/>
    <col min="5898" max="6144" width="11.5703125" style="8"/>
    <col min="6145" max="6145" width="3.85546875" style="8" bestFit="1" customWidth="1"/>
    <col min="6146" max="6146" width="10.7109375" style="8" customWidth="1"/>
    <col min="6147" max="6147" width="16.7109375" style="8" customWidth="1"/>
    <col min="6148" max="6152" width="7.5703125" style="8" customWidth="1"/>
    <col min="6153" max="6153" width="10.28515625" style="8" customWidth="1"/>
    <col min="6154" max="6400" width="11.5703125" style="8"/>
    <col min="6401" max="6401" width="3.85546875" style="8" bestFit="1" customWidth="1"/>
    <col min="6402" max="6402" width="10.7109375" style="8" customWidth="1"/>
    <col min="6403" max="6403" width="16.7109375" style="8" customWidth="1"/>
    <col min="6404" max="6408" width="7.5703125" style="8" customWidth="1"/>
    <col min="6409" max="6409" width="10.28515625" style="8" customWidth="1"/>
    <col min="6410" max="6656" width="11.5703125" style="8"/>
    <col min="6657" max="6657" width="3.85546875" style="8" bestFit="1" customWidth="1"/>
    <col min="6658" max="6658" width="10.7109375" style="8" customWidth="1"/>
    <col min="6659" max="6659" width="16.7109375" style="8" customWidth="1"/>
    <col min="6660" max="6664" width="7.5703125" style="8" customWidth="1"/>
    <col min="6665" max="6665" width="10.28515625" style="8" customWidth="1"/>
    <col min="6666" max="6912" width="11.5703125" style="8"/>
    <col min="6913" max="6913" width="3.85546875" style="8" bestFit="1" customWidth="1"/>
    <col min="6914" max="6914" width="10.7109375" style="8" customWidth="1"/>
    <col min="6915" max="6915" width="16.7109375" style="8" customWidth="1"/>
    <col min="6916" max="6920" width="7.5703125" style="8" customWidth="1"/>
    <col min="6921" max="6921" width="10.28515625" style="8" customWidth="1"/>
    <col min="6922" max="7168" width="11.5703125" style="8"/>
    <col min="7169" max="7169" width="3.85546875" style="8" bestFit="1" customWidth="1"/>
    <col min="7170" max="7170" width="10.7109375" style="8" customWidth="1"/>
    <col min="7171" max="7171" width="16.7109375" style="8" customWidth="1"/>
    <col min="7172" max="7176" width="7.5703125" style="8" customWidth="1"/>
    <col min="7177" max="7177" width="10.28515625" style="8" customWidth="1"/>
    <col min="7178" max="7424" width="11.5703125" style="8"/>
    <col min="7425" max="7425" width="3.85546875" style="8" bestFit="1" customWidth="1"/>
    <col min="7426" max="7426" width="10.7109375" style="8" customWidth="1"/>
    <col min="7427" max="7427" width="16.7109375" style="8" customWidth="1"/>
    <col min="7428" max="7432" width="7.5703125" style="8" customWidth="1"/>
    <col min="7433" max="7433" width="10.28515625" style="8" customWidth="1"/>
    <col min="7434" max="7680" width="11.5703125" style="8"/>
    <col min="7681" max="7681" width="3.85546875" style="8" bestFit="1" customWidth="1"/>
    <col min="7682" max="7682" width="10.7109375" style="8" customWidth="1"/>
    <col min="7683" max="7683" width="16.7109375" style="8" customWidth="1"/>
    <col min="7684" max="7688" width="7.5703125" style="8" customWidth="1"/>
    <col min="7689" max="7689" width="10.28515625" style="8" customWidth="1"/>
    <col min="7690" max="7936" width="11.5703125" style="8"/>
    <col min="7937" max="7937" width="3.85546875" style="8" bestFit="1" customWidth="1"/>
    <col min="7938" max="7938" width="10.7109375" style="8" customWidth="1"/>
    <col min="7939" max="7939" width="16.7109375" style="8" customWidth="1"/>
    <col min="7940" max="7944" width="7.5703125" style="8" customWidth="1"/>
    <col min="7945" max="7945" width="10.28515625" style="8" customWidth="1"/>
    <col min="7946" max="8192" width="11.5703125" style="8"/>
    <col min="8193" max="8193" width="3.85546875" style="8" bestFit="1" customWidth="1"/>
    <col min="8194" max="8194" width="10.7109375" style="8" customWidth="1"/>
    <col min="8195" max="8195" width="16.7109375" style="8" customWidth="1"/>
    <col min="8196" max="8200" width="7.5703125" style="8" customWidth="1"/>
    <col min="8201" max="8201" width="10.28515625" style="8" customWidth="1"/>
    <col min="8202" max="8448" width="11.5703125" style="8"/>
    <col min="8449" max="8449" width="3.85546875" style="8" bestFit="1" customWidth="1"/>
    <col min="8450" max="8450" width="10.7109375" style="8" customWidth="1"/>
    <col min="8451" max="8451" width="16.7109375" style="8" customWidth="1"/>
    <col min="8452" max="8456" width="7.5703125" style="8" customWidth="1"/>
    <col min="8457" max="8457" width="10.28515625" style="8" customWidth="1"/>
    <col min="8458" max="8704" width="11.5703125" style="8"/>
    <col min="8705" max="8705" width="3.85546875" style="8" bestFit="1" customWidth="1"/>
    <col min="8706" max="8706" width="10.7109375" style="8" customWidth="1"/>
    <col min="8707" max="8707" width="16.7109375" style="8" customWidth="1"/>
    <col min="8708" max="8712" width="7.5703125" style="8" customWidth="1"/>
    <col min="8713" max="8713" width="10.28515625" style="8" customWidth="1"/>
    <col min="8714" max="8960" width="11.5703125" style="8"/>
    <col min="8961" max="8961" width="3.85546875" style="8" bestFit="1" customWidth="1"/>
    <col min="8962" max="8962" width="10.7109375" style="8" customWidth="1"/>
    <col min="8963" max="8963" width="16.7109375" style="8" customWidth="1"/>
    <col min="8964" max="8968" width="7.5703125" style="8" customWidth="1"/>
    <col min="8969" max="8969" width="10.28515625" style="8" customWidth="1"/>
    <col min="8970" max="9216" width="11.5703125" style="8"/>
    <col min="9217" max="9217" width="3.85546875" style="8" bestFit="1" customWidth="1"/>
    <col min="9218" max="9218" width="10.7109375" style="8" customWidth="1"/>
    <col min="9219" max="9219" width="16.7109375" style="8" customWidth="1"/>
    <col min="9220" max="9224" width="7.5703125" style="8" customWidth="1"/>
    <col min="9225" max="9225" width="10.28515625" style="8" customWidth="1"/>
    <col min="9226" max="9472" width="11.5703125" style="8"/>
    <col min="9473" max="9473" width="3.85546875" style="8" bestFit="1" customWidth="1"/>
    <col min="9474" max="9474" width="10.7109375" style="8" customWidth="1"/>
    <col min="9475" max="9475" width="16.7109375" style="8" customWidth="1"/>
    <col min="9476" max="9480" width="7.5703125" style="8" customWidth="1"/>
    <col min="9481" max="9481" width="10.28515625" style="8" customWidth="1"/>
    <col min="9482" max="9728" width="11.5703125" style="8"/>
    <col min="9729" max="9729" width="3.85546875" style="8" bestFit="1" customWidth="1"/>
    <col min="9730" max="9730" width="10.7109375" style="8" customWidth="1"/>
    <col min="9731" max="9731" width="16.7109375" style="8" customWidth="1"/>
    <col min="9732" max="9736" width="7.5703125" style="8" customWidth="1"/>
    <col min="9737" max="9737" width="10.28515625" style="8" customWidth="1"/>
    <col min="9738" max="9984" width="11.5703125" style="8"/>
    <col min="9985" max="9985" width="3.85546875" style="8" bestFit="1" customWidth="1"/>
    <col min="9986" max="9986" width="10.7109375" style="8" customWidth="1"/>
    <col min="9987" max="9987" width="16.7109375" style="8" customWidth="1"/>
    <col min="9988" max="9992" width="7.5703125" style="8" customWidth="1"/>
    <col min="9993" max="9993" width="10.28515625" style="8" customWidth="1"/>
    <col min="9994" max="10240" width="11.5703125" style="8"/>
    <col min="10241" max="10241" width="3.85546875" style="8" bestFit="1" customWidth="1"/>
    <col min="10242" max="10242" width="10.7109375" style="8" customWidth="1"/>
    <col min="10243" max="10243" width="16.7109375" style="8" customWidth="1"/>
    <col min="10244" max="10248" width="7.5703125" style="8" customWidth="1"/>
    <col min="10249" max="10249" width="10.28515625" style="8" customWidth="1"/>
    <col min="10250" max="10496" width="11.5703125" style="8"/>
    <col min="10497" max="10497" width="3.85546875" style="8" bestFit="1" customWidth="1"/>
    <col min="10498" max="10498" width="10.7109375" style="8" customWidth="1"/>
    <col min="10499" max="10499" width="16.7109375" style="8" customWidth="1"/>
    <col min="10500" max="10504" width="7.5703125" style="8" customWidth="1"/>
    <col min="10505" max="10505" width="10.28515625" style="8" customWidth="1"/>
    <col min="10506" max="10752" width="11.5703125" style="8"/>
    <col min="10753" max="10753" width="3.85546875" style="8" bestFit="1" customWidth="1"/>
    <col min="10754" max="10754" width="10.7109375" style="8" customWidth="1"/>
    <col min="10755" max="10755" width="16.7109375" style="8" customWidth="1"/>
    <col min="10756" max="10760" width="7.5703125" style="8" customWidth="1"/>
    <col min="10761" max="10761" width="10.28515625" style="8" customWidth="1"/>
    <col min="10762" max="11008" width="11.5703125" style="8"/>
    <col min="11009" max="11009" width="3.85546875" style="8" bestFit="1" customWidth="1"/>
    <col min="11010" max="11010" width="10.7109375" style="8" customWidth="1"/>
    <col min="11011" max="11011" width="16.7109375" style="8" customWidth="1"/>
    <col min="11012" max="11016" width="7.5703125" style="8" customWidth="1"/>
    <col min="11017" max="11017" width="10.28515625" style="8" customWidth="1"/>
    <col min="11018" max="11264" width="11.5703125" style="8"/>
    <col min="11265" max="11265" width="3.85546875" style="8" bestFit="1" customWidth="1"/>
    <col min="11266" max="11266" width="10.7109375" style="8" customWidth="1"/>
    <col min="11267" max="11267" width="16.7109375" style="8" customWidth="1"/>
    <col min="11268" max="11272" width="7.5703125" style="8" customWidth="1"/>
    <col min="11273" max="11273" width="10.28515625" style="8" customWidth="1"/>
    <col min="11274" max="11520" width="11.5703125" style="8"/>
    <col min="11521" max="11521" width="3.85546875" style="8" bestFit="1" customWidth="1"/>
    <col min="11522" max="11522" width="10.7109375" style="8" customWidth="1"/>
    <col min="11523" max="11523" width="16.7109375" style="8" customWidth="1"/>
    <col min="11524" max="11528" width="7.5703125" style="8" customWidth="1"/>
    <col min="11529" max="11529" width="10.28515625" style="8" customWidth="1"/>
    <col min="11530" max="11776" width="11.5703125" style="8"/>
    <col min="11777" max="11777" width="3.85546875" style="8" bestFit="1" customWidth="1"/>
    <col min="11778" max="11778" width="10.7109375" style="8" customWidth="1"/>
    <col min="11779" max="11779" width="16.7109375" style="8" customWidth="1"/>
    <col min="11780" max="11784" width="7.5703125" style="8" customWidth="1"/>
    <col min="11785" max="11785" width="10.28515625" style="8" customWidth="1"/>
    <col min="11786" max="12032" width="11.5703125" style="8"/>
    <col min="12033" max="12033" width="3.85546875" style="8" bestFit="1" customWidth="1"/>
    <col min="12034" max="12034" width="10.7109375" style="8" customWidth="1"/>
    <col min="12035" max="12035" width="16.7109375" style="8" customWidth="1"/>
    <col min="12036" max="12040" width="7.5703125" style="8" customWidth="1"/>
    <col min="12041" max="12041" width="10.28515625" style="8" customWidth="1"/>
    <col min="12042" max="12288" width="11.5703125" style="8"/>
    <col min="12289" max="12289" width="3.85546875" style="8" bestFit="1" customWidth="1"/>
    <col min="12290" max="12290" width="10.7109375" style="8" customWidth="1"/>
    <col min="12291" max="12291" width="16.7109375" style="8" customWidth="1"/>
    <col min="12292" max="12296" width="7.5703125" style="8" customWidth="1"/>
    <col min="12297" max="12297" width="10.28515625" style="8" customWidth="1"/>
    <col min="12298" max="12544" width="11.5703125" style="8"/>
    <col min="12545" max="12545" width="3.85546875" style="8" bestFit="1" customWidth="1"/>
    <col min="12546" max="12546" width="10.7109375" style="8" customWidth="1"/>
    <col min="12547" max="12547" width="16.7109375" style="8" customWidth="1"/>
    <col min="12548" max="12552" width="7.5703125" style="8" customWidth="1"/>
    <col min="12553" max="12553" width="10.28515625" style="8" customWidth="1"/>
    <col min="12554" max="12800" width="11.5703125" style="8"/>
    <col min="12801" max="12801" width="3.85546875" style="8" bestFit="1" customWidth="1"/>
    <col min="12802" max="12802" width="10.7109375" style="8" customWidth="1"/>
    <col min="12803" max="12803" width="16.7109375" style="8" customWidth="1"/>
    <col min="12804" max="12808" width="7.5703125" style="8" customWidth="1"/>
    <col min="12809" max="12809" width="10.28515625" style="8" customWidth="1"/>
    <col min="12810" max="13056" width="11.5703125" style="8"/>
    <col min="13057" max="13057" width="3.85546875" style="8" bestFit="1" customWidth="1"/>
    <col min="13058" max="13058" width="10.7109375" style="8" customWidth="1"/>
    <col min="13059" max="13059" width="16.7109375" style="8" customWidth="1"/>
    <col min="13060" max="13064" width="7.5703125" style="8" customWidth="1"/>
    <col min="13065" max="13065" width="10.28515625" style="8" customWidth="1"/>
    <col min="13066" max="13312" width="11.5703125" style="8"/>
    <col min="13313" max="13313" width="3.85546875" style="8" bestFit="1" customWidth="1"/>
    <col min="13314" max="13314" width="10.7109375" style="8" customWidth="1"/>
    <col min="13315" max="13315" width="16.7109375" style="8" customWidth="1"/>
    <col min="13316" max="13320" width="7.5703125" style="8" customWidth="1"/>
    <col min="13321" max="13321" width="10.28515625" style="8" customWidth="1"/>
    <col min="13322" max="13568" width="11.5703125" style="8"/>
    <col min="13569" max="13569" width="3.85546875" style="8" bestFit="1" customWidth="1"/>
    <col min="13570" max="13570" width="10.7109375" style="8" customWidth="1"/>
    <col min="13571" max="13571" width="16.7109375" style="8" customWidth="1"/>
    <col min="13572" max="13576" width="7.5703125" style="8" customWidth="1"/>
    <col min="13577" max="13577" width="10.28515625" style="8" customWidth="1"/>
    <col min="13578" max="13824" width="11.5703125" style="8"/>
    <col min="13825" max="13825" width="3.85546875" style="8" bestFit="1" customWidth="1"/>
    <col min="13826" max="13826" width="10.7109375" style="8" customWidth="1"/>
    <col min="13827" max="13827" width="16.7109375" style="8" customWidth="1"/>
    <col min="13828" max="13832" width="7.5703125" style="8" customWidth="1"/>
    <col min="13833" max="13833" width="10.28515625" style="8" customWidth="1"/>
    <col min="13834" max="14080" width="11.5703125" style="8"/>
    <col min="14081" max="14081" width="3.85546875" style="8" bestFit="1" customWidth="1"/>
    <col min="14082" max="14082" width="10.7109375" style="8" customWidth="1"/>
    <col min="14083" max="14083" width="16.7109375" style="8" customWidth="1"/>
    <col min="14084" max="14088" width="7.5703125" style="8" customWidth="1"/>
    <col min="14089" max="14089" width="10.28515625" style="8" customWidth="1"/>
    <col min="14090" max="14336" width="11.5703125" style="8"/>
    <col min="14337" max="14337" width="3.85546875" style="8" bestFit="1" customWidth="1"/>
    <col min="14338" max="14338" width="10.7109375" style="8" customWidth="1"/>
    <col min="14339" max="14339" width="16.7109375" style="8" customWidth="1"/>
    <col min="14340" max="14344" width="7.5703125" style="8" customWidth="1"/>
    <col min="14345" max="14345" width="10.28515625" style="8" customWidth="1"/>
    <col min="14346" max="14592" width="11.5703125" style="8"/>
    <col min="14593" max="14593" width="3.85546875" style="8" bestFit="1" customWidth="1"/>
    <col min="14594" max="14594" width="10.7109375" style="8" customWidth="1"/>
    <col min="14595" max="14595" width="16.7109375" style="8" customWidth="1"/>
    <col min="14596" max="14600" width="7.5703125" style="8" customWidth="1"/>
    <col min="14601" max="14601" width="10.28515625" style="8" customWidth="1"/>
    <col min="14602" max="14848" width="11.5703125" style="8"/>
    <col min="14849" max="14849" width="3.85546875" style="8" bestFit="1" customWidth="1"/>
    <col min="14850" max="14850" width="10.7109375" style="8" customWidth="1"/>
    <col min="14851" max="14851" width="16.7109375" style="8" customWidth="1"/>
    <col min="14852" max="14856" width="7.5703125" style="8" customWidth="1"/>
    <col min="14857" max="14857" width="10.28515625" style="8" customWidth="1"/>
    <col min="14858" max="15104" width="11.5703125" style="8"/>
    <col min="15105" max="15105" width="3.85546875" style="8" bestFit="1" customWidth="1"/>
    <col min="15106" max="15106" width="10.7109375" style="8" customWidth="1"/>
    <col min="15107" max="15107" width="16.7109375" style="8" customWidth="1"/>
    <col min="15108" max="15112" width="7.5703125" style="8" customWidth="1"/>
    <col min="15113" max="15113" width="10.28515625" style="8" customWidth="1"/>
    <col min="15114" max="15360" width="11.5703125" style="8"/>
    <col min="15361" max="15361" width="3.85546875" style="8" bestFit="1" customWidth="1"/>
    <col min="15362" max="15362" width="10.7109375" style="8" customWidth="1"/>
    <col min="15363" max="15363" width="16.7109375" style="8" customWidth="1"/>
    <col min="15364" max="15368" width="7.5703125" style="8" customWidth="1"/>
    <col min="15369" max="15369" width="10.28515625" style="8" customWidth="1"/>
    <col min="15370" max="15616" width="11.5703125" style="8"/>
    <col min="15617" max="15617" width="3.85546875" style="8" bestFit="1" customWidth="1"/>
    <col min="15618" max="15618" width="10.7109375" style="8" customWidth="1"/>
    <col min="15619" max="15619" width="16.7109375" style="8" customWidth="1"/>
    <col min="15620" max="15624" width="7.5703125" style="8" customWidth="1"/>
    <col min="15625" max="15625" width="10.28515625" style="8" customWidth="1"/>
    <col min="15626" max="15872" width="11.5703125" style="8"/>
    <col min="15873" max="15873" width="3.85546875" style="8" bestFit="1" customWidth="1"/>
    <col min="15874" max="15874" width="10.7109375" style="8" customWidth="1"/>
    <col min="15875" max="15875" width="16.7109375" style="8" customWidth="1"/>
    <col min="15876" max="15880" width="7.5703125" style="8" customWidth="1"/>
    <col min="15881" max="15881" width="10.28515625" style="8" customWidth="1"/>
    <col min="15882" max="16128" width="11.5703125" style="8"/>
    <col min="16129" max="16129" width="3.85546875" style="8" bestFit="1" customWidth="1"/>
    <col min="16130" max="16130" width="10.7109375" style="8" customWidth="1"/>
    <col min="16131" max="16131" width="16.7109375" style="8" customWidth="1"/>
    <col min="16132" max="16136" width="7.5703125" style="8" customWidth="1"/>
    <col min="16137" max="16137" width="10.28515625" style="8" customWidth="1"/>
    <col min="16138" max="16384" width="11.5703125" style="8"/>
  </cols>
  <sheetData>
    <row r="1" spans="1:9" s="2" customFormat="1" ht="21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.95" customHeight="1">
      <c r="A2" s="54">
        <v>1</v>
      </c>
      <c r="B2" s="82" t="s">
        <v>52</v>
      </c>
      <c r="C2" s="82" t="s">
        <v>53</v>
      </c>
      <c r="D2" s="4">
        <v>14</v>
      </c>
      <c r="E2" s="4">
        <v>15</v>
      </c>
      <c r="F2" s="5">
        <f>2*((E2+D2)/2)</f>
        <v>29</v>
      </c>
      <c r="G2" s="6"/>
      <c r="H2" s="7" t="str">
        <f t="shared" ref="H2:H27" si="0">IF(G2="","",2*(D2+G2)/2)</f>
        <v/>
      </c>
      <c r="I2" s="5">
        <f>IF(H2="",F2,IF(H2&gt;F2,H2,F2))</f>
        <v>29</v>
      </c>
    </row>
    <row r="3" spans="1:9" ht="21.95" customHeight="1">
      <c r="A3" s="54">
        <f>A2+1</f>
        <v>2</v>
      </c>
      <c r="B3" s="82" t="s">
        <v>54</v>
      </c>
      <c r="C3" s="82" t="s">
        <v>55</v>
      </c>
      <c r="D3" s="4">
        <v>12</v>
      </c>
      <c r="E3" s="4">
        <v>16</v>
      </c>
      <c r="F3" s="5">
        <f t="shared" ref="F3:F27" si="1">2*((E3+D3)/2)</f>
        <v>28</v>
      </c>
      <c r="G3" s="6"/>
      <c r="H3" s="7" t="str">
        <f t="shared" si="0"/>
        <v/>
      </c>
      <c r="I3" s="5">
        <f>IF(H3="",F3,IF(H3&gt;F3,H3,F3))</f>
        <v>28</v>
      </c>
    </row>
    <row r="4" spans="1:9" ht="21.95" customHeight="1">
      <c r="A4" s="54">
        <f>A3+1</f>
        <v>3</v>
      </c>
      <c r="B4" s="82" t="s">
        <v>56</v>
      </c>
      <c r="C4" s="82" t="s">
        <v>57</v>
      </c>
      <c r="D4" s="4">
        <v>15</v>
      </c>
      <c r="E4" s="4">
        <v>14.5</v>
      </c>
      <c r="F4" s="5">
        <f t="shared" si="1"/>
        <v>29.5</v>
      </c>
      <c r="G4" s="7"/>
      <c r="H4" s="7" t="str">
        <f t="shared" si="0"/>
        <v/>
      </c>
      <c r="I4" s="5">
        <f>IF(H4="",F4,IF(H4&gt;F4,H4,F4))</f>
        <v>29.5</v>
      </c>
    </row>
    <row r="5" spans="1:9" ht="21.95" customHeight="1">
      <c r="A5" s="54">
        <f t="shared" ref="A5:A27" si="2">A4+1</f>
        <v>4</v>
      </c>
      <c r="B5" s="82" t="s">
        <v>58</v>
      </c>
      <c r="C5" s="82" t="s">
        <v>59</v>
      </c>
      <c r="D5" s="4">
        <v>11</v>
      </c>
      <c r="E5" s="4">
        <v>15.5</v>
      </c>
      <c r="F5" s="5">
        <f t="shared" si="1"/>
        <v>26.5</v>
      </c>
      <c r="G5" s="7"/>
      <c r="H5" s="7" t="str">
        <f t="shared" si="0"/>
        <v/>
      </c>
      <c r="I5" s="5">
        <f t="shared" ref="I5:I27" si="3">IF(H5="",F5,IF(H5&gt;F5,H5,F5))</f>
        <v>26.5</v>
      </c>
    </row>
    <row r="6" spans="1:9" ht="21.95" customHeight="1">
      <c r="A6" s="54">
        <f t="shared" si="2"/>
        <v>5</v>
      </c>
      <c r="B6" s="82" t="s">
        <v>60</v>
      </c>
      <c r="C6" s="82" t="s">
        <v>61</v>
      </c>
      <c r="D6" s="4">
        <v>13</v>
      </c>
      <c r="E6" s="4">
        <v>15</v>
      </c>
      <c r="F6" s="5">
        <f t="shared" si="1"/>
        <v>28</v>
      </c>
      <c r="G6" s="7"/>
      <c r="H6" s="7" t="str">
        <f t="shared" si="0"/>
        <v/>
      </c>
      <c r="I6" s="5">
        <f t="shared" si="3"/>
        <v>28</v>
      </c>
    </row>
    <row r="7" spans="1:9" ht="21.95" customHeight="1">
      <c r="A7" s="54">
        <f t="shared" si="2"/>
        <v>6</v>
      </c>
      <c r="B7" s="82" t="s">
        <v>62</v>
      </c>
      <c r="C7" s="82" t="s">
        <v>63</v>
      </c>
      <c r="D7" s="4">
        <v>14</v>
      </c>
      <c r="E7" s="4">
        <v>6.5</v>
      </c>
      <c r="F7" s="5">
        <f t="shared" si="1"/>
        <v>20.5</v>
      </c>
      <c r="G7" s="7"/>
      <c r="H7" s="7" t="str">
        <f t="shared" si="0"/>
        <v/>
      </c>
      <c r="I7" s="5">
        <f t="shared" si="3"/>
        <v>20.5</v>
      </c>
    </row>
    <row r="8" spans="1:9" ht="21.95" customHeight="1">
      <c r="A8" s="54">
        <f t="shared" si="2"/>
        <v>7</v>
      </c>
      <c r="B8" s="82" t="s">
        <v>64</v>
      </c>
      <c r="C8" s="82" t="s">
        <v>65</v>
      </c>
      <c r="D8" s="4">
        <v>14</v>
      </c>
      <c r="E8" s="4">
        <v>8.5</v>
      </c>
      <c r="F8" s="5">
        <f t="shared" si="1"/>
        <v>22.5</v>
      </c>
      <c r="G8" s="7"/>
      <c r="H8" s="7" t="str">
        <f t="shared" si="0"/>
        <v/>
      </c>
      <c r="I8" s="5">
        <f t="shared" si="3"/>
        <v>22.5</v>
      </c>
    </row>
    <row r="9" spans="1:9" ht="21.95" customHeight="1">
      <c r="A9" s="54">
        <f t="shared" si="2"/>
        <v>8</v>
      </c>
      <c r="B9" s="82" t="s">
        <v>66</v>
      </c>
      <c r="C9" s="82" t="s">
        <v>67</v>
      </c>
      <c r="D9" s="4">
        <v>10</v>
      </c>
      <c r="E9" s="4">
        <v>7.5</v>
      </c>
      <c r="F9" s="5">
        <f t="shared" si="1"/>
        <v>17.5</v>
      </c>
      <c r="G9" s="7"/>
      <c r="H9" s="7" t="str">
        <f t="shared" si="0"/>
        <v/>
      </c>
      <c r="I9" s="5">
        <f t="shared" si="3"/>
        <v>17.5</v>
      </c>
    </row>
    <row r="10" spans="1:9" ht="21.95" customHeight="1">
      <c r="A10" s="54">
        <f t="shared" si="2"/>
        <v>9</v>
      </c>
      <c r="B10" s="82" t="s">
        <v>68</v>
      </c>
      <c r="C10" s="82" t="s">
        <v>69</v>
      </c>
      <c r="D10" s="4">
        <v>12</v>
      </c>
      <c r="E10" s="4">
        <v>8</v>
      </c>
      <c r="F10" s="5">
        <f t="shared" si="1"/>
        <v>20</v>
      </c>
      <c r="G10" s="7"/>
      <c r="H10" s="7" t="str">
        <f t="shared" si="0"/>
        <v/>
      </c>
      <c r="I10" s="5">
        <f t="shared" si="3"/>
        <v>20</v>
      </c>
    </row>
    <row r="11" spans="1:9" ht="21.95" customHeight="1">
      <c r="A11" s="54">
        <f t="shared" si="2"/>
        <v>10</v>
      </c>
      <c r="B11" s="82" t="s">
        <v>11</v>
      </c>
      <c r="C11" s="82" t="s">
        <v>9</v>
      </c>
      <c r="D11" s="4">
        <v>13</v>
      </c>
      <c r="E11" s="4">
        <v>10.5</v>
      </c>
      <c r="F11" s="5">
        <f t="shared" si="1"/>
        <v>23.5</v>
      </c>
      <c r="G11" s="7"/>
      <c r="H11" s="7" t="str">
        <f t="shared" si="0"/>
        <v/>
      </c>
      <c r="I11" s="5">
        <f t="shared" si="3"/>
        <v>23.5</v>
      </c>
    </row>
    <row r="12" spans="1:9" ht="21.95" customHeight="1">
      <c r="A12" s="54">
        <f t="shared" si="2"/>
        <v>11</v>
      </c>
      <c r="B12" s="82" t="s">
        <v>70</v>
      </c>
      <c r="C12" s="82" t="s">
        <v>71</v>
      </c>
      <c r="D12" s="4">
        <v>8</v>
      </c>
      <c r="E12" s="4">
        <v>2.5</v>
      </c>
      <c r="F12" s="5">
        <f t="shared" si="1"/>
        <v>10.5</v>
      </c>
      <c r="G12" s="7"/>
      <c r="H12" s="7" t="str">
        <f t="shared" si="0"/>
        <v/>
      </c>
      <c r="I12" s="5">
        <f t="shared" si="3"/>
        <v>10.5</v>
      </c>
    </row>
    <row r="13" spans="1:9" ht="21.95" customHeight="1">
      <c r="A13" s="54">
        <f t="shared" si="2"/>
        <v>12</v>
      </c>
      <c r="B13" s="82" t="s">
        <v>72</v>
      </c>
      <c r="C13" s="82" t="s">
        <v>73</v>
      </c>
      <c r="D13" s="4">
        <v>10</v>
      </c>
      <c r="E13" s="4">
        <v>1</v>
      </c>
      <c r="F13" s="5">
        <f t="shared" si="1"/>
        <v>11</v>
      </c>
      <c r="G13" s="7"/>
      <c r="H13" s="7" t="str">
        <f t="shared" si="0"/>
        <v/>
      </c>
      <c r="I13" s="5">
        <f t="shared" si="3"/>
        <v>11</v>
      </c>
    </row>
    <row r="14" spans="1:9" ht="21.95" customHeight="1">
      <c r="A14" s="54">
        <f t="shared" si="2"/>
        <v>13</v>
      </c>
      <c r="B14" s="82" t="s">
        <v>74</v>
      </c>
      <c r="C14" s="82" t="s">
        <v>75</v>
      </c>
      <c r="D14" s="4">
        <v>12</v>
      </c>
      <c r="E14" s="4">
        <v>4</v>
      </c>
      <c r="F14" s="5">
        <f t="shared" si="1"/>
        <v>16</v>
      </c>
      <c r="G14" s="7"/>
      <c r="H14" s="7" t="str">
        <f t="shared" si="0"/>
        <v/>
      </c>
      <c r="I14" s="5">
        <f t="shared" si="3"/>
        <v>16</v>
      </c>
    </row>
    <row r="15" spans="1:9" ht="21.95" customHeight="1">
      <c r="A15" s="54">
        <f t="shared" si="2"/>
        <v>14</v>
      </c>
      <c r="B15" s="82" t="s">
        <v>76</v>
      </c>
      <c r="C15" s="82" t="s">
        <v>77</v>
      </c>
      <c r="D15" s="4">
        <v>8</v>
      </c>
      <c r="E15" s="4">
        <v>4.5</v>
      </c>
      <c r="F15" s="5">
        <f t="shared" si="1"/>
        <v>12.5</v>
      </c>
      <c r="G15" s="7"/>
      <c r="H15" s="7" t="str">
        <f t="shared" si="0"/>
        <v/>
      </c>
      <c r="I15" s="5">
        <f t="shared" si="3"/>
        <v>12.5</v>
      </c>
    </row>
    <row r="16" spans="1:9" ht="21.95" customHeight="1">
      <c r="A16" s="54">
        <f t="shared" si="2"/>
        <v>15</v>
      </c>
      <c r="B16" s="82" t="s">
        <v>78</v>
      </c>
      <c r="C16" s="82" t="s">
        <v>79</v>
      </c>
      <c r="D16" s="4">
        <v>15.5</v>
      </c>
      <c r="E16" s="4">
        <v>12</v>
      </c>
      <c r="F16" s="5">
        <f t="shared" si="1"/>
        <v>27.5</v>
      </c>
      <c r="G16" s="7"/>
      <c r="H16" s="7" t="str">
        <f t="shared" si="0"/>
        <v/>
      </c>
      <c r="I16" s="5">
        <f t="shared" si="3"/>
        <v>27.5</v>
      </c>
    </row>
    <row r="17" spans="1:9" ht="21.95" customHeight="1">
      <c r="A17" s="54">
        <f t="shared" si="2"/>
        <v>16</v>
      </c>
      <c r="B17" s="82" t="s">
        <v>80</v>
      </c>
      <c r="C17" s="82" t="s">
        <v>81</v>
      </c>
      <c r="D17" s="4">
        <v>15</v>
      </c>
      <c r="E17" s="4">
        <v>9</v>
      </c>
      <c r="F17" s="5">
        <f t="shared" si="1"/>
        <v>24</v>
      </c>
      <c r="G17" s="7"/>
      <c r="H17" s="7" t="str">
        <f t="shared" si="0"/>
        <v/>
      </c>
      <c r="I17" s="5">
        <f t="shared" si="3"/>
        <v>24</v>
      </c>
    </row>
    <row r="18" spans="1:9" ht="21.95" customHeight="1">
      <c r="A18" s="54">
        <f t="shared" si="2"/>
        <v>17</v>
      </c>
      <c r="B18" s="82" t="s">
        <v>82</v>
      </c>
      <c r="C18" s="82" t="s">
        <v>83</v>
      </c>
      <c r="D18" s="4">
        <v>14</v>
      </c>
      <c r="E18" s="4">
        <v>14.5</v>
      </c>
      <c r="F18" s="5">
        <f t="shared" si="1"/>
        <v>28.5</v>
      </c>
      <c r="G18" s="7"/>
      <c r="H18" s="7" t="str">
        <f t="shared" si="0"/>
        <v/>
      </c>
      <c r="I18" s="5">
        <f t="shared" si="3"/>
        <v>28.5</v>
      </c>
    </row>
    <row r="19" spans="1:9" ht="21.95" customHeight="1">
      <c r="A19" s="54">
        <f t="shared" si="2"/>
        <v>18</v>
      </c>
      <c r="B19" s="82" t="s">
        <v>84</v>
      </c>
      <c r="C19" s="82" t="s">
        <v>85</v>
      </c>
      <c r="D19" s="4">
        <v>10</v>
      </c>
      <c r="E19" s="4"/>
      <c r="F19" s="5">
        <f t="shared" si="1"/>
        <v>10</v>
      </c>
      <c r="G19" s="7"/>
      <c r="H19" s="7" t="str">
        <f t="shared" si="0"/>
        <v/>
      </c>
      <c r="I19" s="5">
        <f t="shared" si="3"/>
        <v>10</v>
      </c>
    </row>
    <row r="20" spans="1:9" ht="21.95" customHeight="1">
      <c r="A20" s="54">
        <f t="shared" si="2"/>
        <v>19</v>
      </c>
      <c r="B20" s="82" t="s">
        <v>86</v>
      </c>
      <c r="C20" s="82" t="s">
        <v>87</v>
      </c>
      <c r="D20" s="4">
        <v>8</v>
      </c>
      <c r="E20" s="4">
        <v>4.5</v>
      </c>
      <c r="F20" s="5">
        <f t="shared" si="1"/>
        <v>12.5</v>
      </c>
      <c r="G20" s="9"/>
      <c r="H20" s="7" t="str">
        <f t="shared" si="0"/>
        <v/>
      </c>
      <c r="I20" s="5">
        <f t="shared" si="3"/>
        <v>12.5</v>
      </c>
    </row>
    <row r="21" spans="1:9" ht="21.95" customHeight="1">
      <c r="A21" s="54">
        <f t="shared" si="2"/>
        <v>20</v>
      </c>
      <c r="B21" s="82" t="s">
        <v>88</v>
      </c>
      <c r="C21" s="82" t="s">
        <v>89</v>
      </c>
      <c r="D21" s="4" t="s">
        <v>146</v>
      </c>
      <c r="E21" s="4" t="s">
        <v>146</v>
      </c>
      <c r="F21" s="5" t="e">
        <f t="shared" si="1"/>
        <v>#VALUE!</v>
      </c>
      <c r="G21" s="7"/>
      <c r="H21" s="7" t="str">
        <f t="shared" si="0"/>
        <v/>
      </c>
      <c r="I21" s="5" t="e">
        <f t="shared" si="3"/>
        <v>#VALUE!</v>
      </c>
    </row>
    <row r="22" spans="1:9" ht="21.95" customHeight="1">
      <c r="A22" s="54">
        <f t="shared" si="2"/>
        <v>21</v>
      </c>
      <c r="B22" s="82" t="s">
        <v>90</v>
      </c>
      <c r="C22" s="82" t="s">
        <v>91</v>
      </c>
      <c r="D22" s="4">
        <v>14</v>
      </c>
      <c r="E22" s="4">
        <v>6.5</v>
      </c>
      <c r="F22" s="5">
        <f t="shared" si="1"/>
        <v>20.5</v>
      </c>
      <c r="G22" s="7"/>
      <c r="H22" s="7" t="str">
        <f t="shared" si="0"/>
        <v/>
      </c>
      <c r="I22" s="5">
        <f t="shared" si="3"/>
        <v>20.5</v>
      </c>
    </row>
    <row r="23" spans="1:9" ht="21.95" customHeight="1">
      <c r="A23" s="54">
        <f t="shared" si="2"/>
        <v>22</v>
      </c>
      <c r="B23" s="83" t="s">
        <v>92</v>
      </c>
      <c r="C23" s="83" t="s">
        <v>18</v>
      </c>
      <c r="D23" s="4">
        <v>10</v>
      </c>
      <c r="E23" s="4">
        <v>6.5</v>
      </c>
      <c r="F23" s="5">
        <f t="shared" si="1"/>
        <v>16.5</v>
      </c>
      <c r="G23" s="7"/>
      <c r="H23" s="7" t="str">
        <f t="shared" si="0"/>
        <v/>
      </c>
      <c r="I23" s="5">
        <f t="shared" si="3"/>
        <v>16.5</v>
      </c>
    </row>
    <row r="24" spans="1:9" ht="21.95" customHeight="1">
      <c r="A24" s="54">
        <f t="shared" si="2"/>
        <v>23</v>
      </c>
      <c r="B24" s="88" t="s">
        <v>13</v>
      </c>
      <c r="C24" s="88" t="s">
        <v>93</v>
      </c>
      <c r="D24" s="4">
        <v>10</v>
      </c>
      <c r="E24" s="4">
        <v>6.5</v>
      </c>
      <c r="F24" s="5">
        <f t="shared" si="1"/>
        <v>16.5</v>
      </c>
      <c r="G24" s="7"/>
      <c r="H24" s="7" t="str">
        <f t="shared" si="0"/>
        <v/>
      </c>
      <c r="I24" s="5">
        <f t="shared" si="3"/>
        <v>16.5</v>
      </c>
    </row>
    <row r="25" spans="1:9" ht="21.95" customHeight="1">
      <c r="A25" s="54">
        <f t="shared" si="2"/>
        <v>24</v>
      </c>
      <c r="B25" s="84" t="s">
        <v>16</v>
      </c>
      <c r="C25" s="84" t="s">
        <v>94</v>
      </c>
      <c r="D25" s="4">
        <v>14</v>
      </c>
      <c r="E25" s="4">
        <v>12</v>
      </c>
      <c r="F25" s="5">
        <f t="shared" si="1"/>
        <v>26</v>
      </c>
      <c r="G25" s="7"/>
      <c r="H25" s="7" t="str">
        <f t="shared" si="0"/>
        <v/>
      </c>
      <c r="I25" s="5">
        <f t="shared" si="3"/>
        <v>26</v>
      </c>
    </row>
    <row r="26" spans="1:9" ht="21.95" customHeight="1">
      <c r="A26" s="54">
        <f t="shared" si="2"/>
        <v>25</v>
      </c>
      <c r="B26" s="85" t="s">
        <v>95</v>
      </c>
      <c r="C26" s="85" t="s">
        <v>96</v>
      </c>
      <c r="D26" s="4">
        <v>14</v>
      </c>
      <c r="E26" s="4">
        <v>12</v>
      </c>
      <c r="F26" s="5">
        <f t="shared" si="1"/>
        <v>26</v>
      </c>
      <c r="G26" s="7"/>
      <c r="H26" s="7" t="str">
        <f t="shared" si="0"/>
        <v/>
      </c>
      <c r="I26" s="5">
        <f t="shared" si="3"/>
        <v>26</v>
      </c>
    </row>
    <row r="27" spans="1:9" ht="21.95" customHeight="1">
      <c r="A27" s="54">
        <f t="shared" si="2"/>
        <v>26</v>
      </c>
      <c r="B27" s="85" t="s">
        <v>97</v>
      </c>
      <c r="C27" s="85" t="s">
        <v>98</v>
      </c>
      <c r="D27" s="4">
        <v>12</v>
      </c>
      <c r="E27" s="4">
        <v>3.5</v>
      </c>
      <c r="F27" s="5">
        <f t="shared" si="1"/>
        <v>15.5</v>
      </c>
      <c r="G27" s="7"/>
      <c r="H27" s="7" t="str">
        <f t="shared" si="0"/>
        <v/>
      </c>
      <c r="I27" s="5">
        <f t="shared" si="3"/>
        <v>15.5</v>
      </c>
    </row>
    <row r="28" spans="1:9" s="10" customFormat="1" ht="21.95" customHeight="1">
      <c r="A28" s="54" t="s">
        <v>0</v>
      </c>
      <c r="B28" s="3" t="s">
        <v>1</v>
      </c>
      <c r="C28" s="3" t="s">
        <v>2</v>
      </c>
      <c r="D28" s="4" t="s">
        <v>3</v>
      </c>
      <c r="E28" s="4" t="s">
        <v>4</v>
      </c>
      <c r="F28" s="5" t="s">
        <v>5</v>
      </c>
      <c r="G28" s="73" t="s">
        <v>6</v>
      </c>
      <c r="H28" s="73" t="s">
        <v>7</v>
      </c>
      <c r="I28" s="5" t="s">
        <v>8</v>
      </c>
    </row>
    <row r="29" spans="1:9" ht="21.95" customHeight="1">
      <c r="A29" s="54">
        <v>1</v>
      </c>
      <c r="B29" s="82" t="s">
        <v>99</v>
      </c>
      <c r="C29" s="82" t="s">
        <v>100</v>
      </c>
      <c r="D29" s="4">
        <v>13</v>
      </c>
      <c r="E29" s="4">
        <v>19</v>
      </c>
      <c r="F29" s="5">
        <f>2*((E29+D29)/2)</f>
        <v>32</v>
      </c>
      <c r="G29" s="7"/>
      <c r="H29" s="7" t="str">
        <f t="shared" ref="H29:H55" si="4">IF(G29="","",2*(D29+G29)/2)</f>
        <v/>
      </c>
      <c r="I29" s="5">
        <f>IF(H29="",F29,IF(H29&gt;F29,H29,F29))</f>
        <v>32</v>
      </c>
    </row>
    <row r="30" spans="1:9" ht="21.95" customHeight="1">
      <c r="A30" s="54">
        <f>A29+1</f>
        <v>2</v>
      </c>
      <c r="B30" s="82" t="s">
        <v>101</v>
      </c>
      <c r="C30" s="82" t="s">
        <v>102</v>
      </c>
      <c r="D30" s="4">
        <v>13</v>
      </c>
      <c r="E30" s="4">
        <v>12.5</v>
      </c>
      <c r="F30" s="5">
        <f t="shared" ref="F30:F55" si="5">2*((E30+D30)/2)</f>
        <v>25.5</v>
      </c>
      <c r="G30" s="7"/>
      <c r="H30" s="7" t="str">
        <f t="shared" si="4"/>
        <v/>
      </c>
      <c r="I30" s="5">
        <f>IF(H30="",F30,IF(H30&gt;F30,H30,F30))</f>
        <v>25.5</v>
      </c>
    </row>
    <row r="31" spans="1:9" ht="21.95" customHeight="1">
      <c r="A31" s="1">
        <f>A30+1</f>
        <v>3</v>
      </c>
      <c r="B31" s="82" t="s">
        <v>103</v>
      </c>
      <c r="C31" s="82" t="s">
        <v>10</v>
      </c>
      <c r="D31" s="4">
        <v>13</v>
      </c>
      <c r="E31" s="4">
        <v>19</v>
      </c>
      <c r="F31" s="5">
        <f t="shared" si="5"/>
        <v>32</v>
      </c>
      <c r="G31" s="1"/>
      <c r="H31" s="1" t="str">
        <f t="shared" si="4"/>
        <v/>
      </c>
      <c r="I31" s="5">
        <f>IF(H31="",F31,IF(H31&gt;F31,H31,F31))</f>
        <v>32</v>
      </c>
    </row>
    <row r="32" spans="1:9" ht="21.95" customHeight="1">
      <c r="A32" s="55">
        <f>A31+1</f>
        <v>4</v>
      </c>
      <c r="B32" s="82" t="s">
        <v>104</v>
      </c>
      <c r="C32" s="82" t="s">
        <v>105</v>
      </c>
      <c r="D32" s="4">
        <v>16</v>
      </c>
      <c r="E32" s="4">
        <v>16</v>
      </c>
      <c r="F32" s="12">
        <f t="shared" si="5"/>
        <v>32</v>
      </c>
      <c r="G32" s="13"/>
      <c r="H32" s="14" t="str">
        <f t="shared" si="4"/>
        <v/>
      </c>
      <c r="I32" s="12">
        <f>IF(H32="",F32,IF(H32&gt;F32,H32,F32))</f>
        <v>32</v>
      </c>
    </row>
    <row r="33" spans="1:9" ht="21.95" customHeight="1">
      <c r="A33" s="54">
        <f t="shared" ref="A33:A55" si="6">A32+1</f>
        <v>5</v>
      </c>
      <c r="B33" s="82" t="s">
        <v>106</v>
      </c>
      <c r="C33" s="82" t="s">
        <v>15</v>
      </c>
      <c r="D33" s="4">
        <v>10</v>
      </c>
      <c r="E33" s="4">
        <v>17.5</v>
      </c>
      <c r="F33" s="12">
        <f t="shared" si="5"/>
        <v>27.5</v>
      </c>
      <c r="G33" s="7"/>
      <c r="H33" s="14" t="str">
        <f t="shared" si="4"/>
        <v/>
      </c>
      <c r="I33" s="5">
        <f t="shared" ref="I33:I55" si="7">IF(H33="",F33,IF(H33&gt;F33,H33,F33))</f>
        <v>27.5</v>
      </c>
    </row>
    <row r="34" spans="1:9" ht="21.95" customHeight="1">
      <c r="A34" s="54">
        <f t="shared" si="6"/>
        <v>6</v>
      </c>
      <c r="B34" s="82" t="s">
        <v>107</v>
      </c>
      <c r="C34" s="82" t="s">
        <v>108</v>
      </c>
      <c r="D34" s="4">
        <v>10</v>
      </c>
      <c r="E34" s="4">
        <v>11</v>
      </c>
      <c r="F34" s="12">
        <f t="shared" si="5"/>
        <v>21</v>
      </c>
      <c r="G34" s="6"/>
      <c r="H34" s="14" t="str">
        <f t="shared" si="4"/>
        <v/>
      </c>
      <c r="I34" s="5">
        <f t="shared" si="7"/>
        <v>21</v>
      </c>
    </row>
    <row r="35" spans="1:9" ht="21.95" customHeight="1">
      <c r="A35" s="54">
        <f t="shared" si="6"/>
        <v>7</v>
      </c>
      <c r="B35" s="82" t="s">
        <v>109</v>
      </c>
      <c r="C35" s="82" t="s">
        <v>110</v>
      </c>
      <c r="D35" s="4">
        <v>16</v>
      </c>
      <c r="E35" s="4">
        <v>15</v>
      </c>
      <c r="F35" s="12">
        <f t="shared" si="5"/>
        <v>31</v>
      </c>
      <c r="G35" s="6"/>
      <c r="H35" s="14" t="str">
        <f t="shared" si="4"/>
        <v/>
      </c>
      <c r="I35" s="5">
        <f t="shared" si="7"/>
        <v>31</v>
      </c>
    </row>
    <row r="36" spans="1:9" ht="21.95" customHeight="1">
      <c r="A36" s="54">
        <f t="shared" si="6"/>
        <v>8</v>
      </c>
      <c r="B36" s="82" t="s">
        <v>111</v>
      </c>
      <c r="C36" s="82" t="s">
        <v>112</v>
      </c>
      <c r="D36" s="4">
        <v>16</v>
      </c>
      <c r="E36" s="4">
        <v>16</v>
      </c>
      <c r="F36" s="12">
        <f t="shared" si="5"/>
        <v>32</v>
      </c>
      <c r="G36" s="6"/>
      <c r="H36" s="14" t="str">
        <f t="shared" si="4"/>
        <v/>
      </c>
      <c r="I36" s="5">
        <f t="shared" si="7"/>
        <v>32</v>
      </c>
    </row>
    <row r="37" spans="1:9" ht="21.95" customHeight="1">
      <c r="A37" s="54">
        <f t="shared" si="6"/>
        <v>9</v>
      </c>
      <c r="B37" s="82" t="s">
        <v>113</v>
      </c>
      <c r="C37" s="82" t="s">
        <v>114</v>
      </c>
      <c r="D37" s="4">
        <v>12</v>
      </c>
      <c r="E37" s="4">
        <v>6.5</v>
      </c>
      <c r="F37" s="12">
        <f t="shared" si="5"/>
        <v>18.5</v>
      </c>
      <c r="G37" s="6"/>
      <c r="H37" s="14" t="str">
        <f t="shared" si="4"/>
        <v/>
      </c>
      <c r="I37" s="5">
        <f t="shared" si="7"/>
        <v>18.5</v>
      </c>
    </row>
    <row r="38" spans="1:9" ht="21.95" customHeight="1">
      <c r="A38" s="54">
        <f t="shared" si="6"/>
        <v>10</v>
      </c>
      <c r="B38" s="82" t="s">
        <v>115</v>
      </c>
      <c r="C38" s="82" t="s">
        <v>116</v>
      </c>
      <c r="D38" s="4">
        <v>12</v>
      </c>
      <c r="E38" s="4">
        <v>10</v>
      </c>
      <c r="F38" s="12">
        <f t="shared" si="5"/>
        <v>22</v>
      </c>
      <c r="G38" s="6"/>
      <c r="H38" s="14" t="str">
        <f t="shared" si="4"/>
        <v/>
      </c>
      <c r="I38" s="5">
        <f t="shared" si="7"/>
        <v>22</v>
      </c>
    </row>
    <row r="39" spans="1:9" ht="21.95" customHeight="1">
      <c r="A39" s="54">
        <f t="shared" si="6"/>
        <v>11</v>
      </c>
      <c r="B39" s="82" t="s">
        <v>117</v>
      </c>
      <c r="C39" s="82" t="s">
        <v>12</v>
      </c>
      <c r="D39" s="4">
        <v>16</v>
      </c>
      <c r="E39" s="4">
        <v>14</v>
      </c>
      <c r="F39" s="12">
        <f t="shared" si="5"/>
        <v>30</v>
      </c>
      <c r="G39" s="6"/>
      <c r="H39" s="14" t="str">
        <f t="shared" si="4"/>
        <v/>
      </c>
      <c r="I39" s="5">
        <f t="shared" si="7"/>
        <v>30</v>
      </c>
    </row>
    <row r="40" spans="1:9" ht="21.95" customHeight="1">
      <c r="A40" s="54">
        <f t="shared" si="6"/>
        <v>12</v>
      </c>
      <c r="B40" s="82" t="s">
        <v>118</v>
      </c>
      <c r="C40" s="82" t="s">
        <v>119</v>
      </c>
      <c r="D40" s="4">
        <v>8</v>
      </c>
      <c r="E40" s="4">
        <v>5.5</v>
      </c>
      <c r="F40" s="12">
        <f t="shared" si="5"/>
        <v>13.5</v>
      </c>
      <c r="G40" s="6"/>
      <c r="H40" s="14" t="str">
        <f t="shared" si="4"/>
        <v/>
      </c>
      <c r="I40" s="5">
        <f t="shared" si="7"/>
        <v>13.5</v>
      </c>
    </row>
    <row r="41" spans="1:9" ht="21.95" customHeight="1">
      <c r="A41" s="54">
        <f t="shared" si="6"/>
        <v>13</v>
      </c>
      <c r="B41" s="82" t="s">
        <v>120</v>
      </c>
      <c r="C41" s="82" t="s">
        <v>121</v>
      </c>
      <c r="D41" s="4" t="s">
        <v>146</v>
      </c>
      <c r="E41" s="4" t="s">
        <v>146</v>
      </c>
      <c r="F41" s="12" t="e">
        <f t="shared" si="5"/>
        <v>#VALUE!</v>
      </c>
      <c r="G41" s="6"/>
      <c r="H41" s="14" t="str">
        <f t="shared" si="4"/>
        <v/>
      </c>
      <c r="I41" s="5" t="e">
        <f t="shared" si="7"/>
        <v>#VALUE!</v>
      </c>
    </row>
    <row r="42" spans="1:9" ht="21.95" customHeight="1">
      <c r="A42" s="54">
        <f t="shared" si="6"/>
        <v>14</v>
      </c>
      <c r="B42" s="82" t="s">
        <v>122</v>
      </c>
      <c r="C42" s="82" t="s">
        <v>123</v>
      </c>
      <c r="D42" s="4">
        <v>14.5</v>
      </c>
      <c r="E42" s="4">
        <v>11.5</v>
      </c>
      <c r="F42" s="12">
        <f t="shared" si="5"/>
        <v>26</v>
      </c>
      <c r="G42" s="7"/>
      <c r="H42" s="14" t="str">
        <f t="shared" si="4"/>
        <v/>
      </c>
      <c r="I42" s="5">
        <f t="shared" si="7"/>
        <v>26</v>
      </c>
    </row>
    <row r="43" spans="1:9" ht="21.95" customHeight="1">
      <c r="A43" s="54">
        <f t="shared" si="6"/>
        <v>15</v>
      </c>
      <c r="B43" s="82" t="s">
        <v>124</v>
      </c>
      <c r="C43" s="82" t="s">
        <v>61</v>
      </c>
      <c r="D43" s="4">
        <v>10</v>
      </c>
      <c r="E43" s="4">
        <v>5</v>
      </c>
      <c r="F43" s="12">
        <f t="shared" si="5"/>
        <v>15</v>
      </c>
      <c r="G43" s="7"/>
      <c r="H43" s="14" t="str">
        <f t="shared" si="4"/>
        <v/>
      </c>
      <c r="I43" s="5">
        <f t="shared" si="7"/>
        <v>15</v>
      </c>
    </row>
    <row r="44" spans="1:9" ht="21.95" customHeight="1">
      <c r="A44" s="54">
        <f t="shared" si="6"/>
        <v>16</v>
      </c>
      <c r="B44" s="82" t="s">
        <v>125</v>
      </c>
      <c r="C44" s="82" t="s">
        <v>126</v>
      </c>
      <c r="D44" s="4">
        <v>14</v>
      </c>
      <c r="E44" s="4">
        <v>10</v>
      </c>
      <c r="F44" s="12">
        <f t="shared" si="5"/>
        <v>24</v>
      </c>
      <c r="G44" s="7"/>
      <c r="H44" s="14" t="str">
        <f t="shared" si="4"/>
        <v/>
      </c>
      <c r="I44" s="5">
        <f t="shared" si="7"/>
        <v>24</v>
      </c>
    </row>
    <row r="45" spans="1:9" ht="21.95" customHeight="1">
      <c r="A45" s="54">
        <f t="shared" si="6"/>
        <v>17</v>
      </c>
      <c r="B45" s="82" t="s">
        <v>127</v>
      </c>
      <c r="C45" s="82" t="s">
        <v>128</v>
      </c>
      <c r="D45" s="4">
        <v>13</v>
      </c>
      <c r="E45" s="4">
        <v>18.5</v>
      </c>
      <c r="F45" s="12">
        <f t="shared" si="5"/>
        <v>31.5</v>
      </c>
      <c r="G45" s="7"/>
      <c r="H45" s="14" t="str">
        <f t="shared" si="4"/>
        <v/>
      </c>
      <c r="I45" s="5">
        <f t="shared" si="7"/>
        <v>31.5</v>
      </c>
    </row>
    <row r="46" spans="1:9" ht="21.95" customHeight="1">
      <c r="A46" s="54">
        <f t="shared" si="6"/>
        <v>18</v>
      </c>
      <c r="B46" s="82" t="s">
        <v>129</v>
      </c>
      <c r="C46" s="82" t="s">
        <v>130</v>
      </c>
      <c r="D46" s="4">
        <v>10</v>
      </c>
      <c r="E46" s="4">
        <v>0</v>
      </c>
      <c r="F46" s="12">
        <f t="shared" si="5"/>
        <v>10</v>
      </c>
      <c r="G46" s="7"/>
      <c r="H46" s="14" t="str">
        <f t="shared" si="4"/>
        <v/>
      </c>
      <c r="I46" s="5">
        <f t="shared" si="7"/>
        <v>10</v>
      </c>
    </row>
    <row r="47" spans="1:9" ht="21.95" customHeight="1">
      <c r="A47" s="54">
        <f t="shared" si="6"/>
        <v>19</v>
      </c>
      <c r="B47" s="82" t="s">
        <v>131</v>
      </c>
      <c r="C47" s="82" t="s">
        <v>132</v>
      </c>
      <c r="D47" s="4">
        <v>10</v>
      </c>
      <c r="E47" s="4">
        <v>4</v>
      </c>
      <c r="F47" s="12">
        <f t="shared" si="5"/>
        <v>14</v>
      </c>
      <c r="G47" s="7"/>
      <c r="H47" s="14" t="str">
        <f t="shared" si="4"/>
        <v/>
      </c>
      <c r="I47" s="5">
        <f t="shared" si="7"/>
        <v>14</v>
      </c>
    </row>
    <row r="48" spans="1:9" ht="21.95" customHeight="1">
      <c r="A48" s="54">
        <f t="shared" si="6"/>
        <v>20</v>
      </c>
      <c r="B48" s="82" t="s">
        <v>133</v>
      </c>
      <c r="C48" s="82" t="s">
        <v>134</v>
      </c>
      <c r="D48" s="4">
        <v>12</v>
      </c>
      <c r="E48" s="4">
        <v>12</v>
      </c>
      <c r="F48" s="12">
        <f t="shared" si="5"/>
        <v>24</v>
      </c>
      <c r="G48" s="7"/>
      <c r="H48" s="14" t="str">
        <f t="shared" si="4"/>
        <v/>
      </c>
      <c r="I48" s="5">
        <f t="shared" si="7"/>
        <v>24</v>
      </c>
    </row>
    <row r="49" spans="1:9" ht="21.95" customHeight="1">
      <c r="A49" s="54">
        <f t="shared" si="6"/>
        <v>21</v>
      </c>
      <c r="B49" s="82" t="s">
        <v>135</v>
      </c>
      <c r="C49" s="82" t="s">
        <v>136</v>
      </c>
      <c r="D49" s="4">
        <v>10</v>
      </c>
      <c r="E49" s="4">
        <v>1</v>
      </c>
      <c r="F49" s="12">
        <f t="shared" si="5"/>
        <v>11</v>
      </c>
      <c r="G49" s="7"/>
      <c r="H49" s="14" t="str">
        <f t="shared" si="4"/>
        <v/>
      </c>
      <c r="I49" s="5">
        <f t="shared" si="7"/>
        <v>11</v>
      </c>
    </row>
    <row r="50" spans="1:9" ht="21.95" customHeight="1">
      <c r="A50" s="54">
        <f t="shared" si="6"/>
        <v>22</v>
      </c>
      <c r="B50" s="82" t="s">
        <v>137</v>
      </c>
      <c r="C50" s="82" t="s">
        <v>138</v>
      </c>
      <c r="D50" s="4">
        <v>10</v>
      </c>
      <c r="E50" s="4"/>
      <c r="F50" s="12">
        <f t="shared" si="5"/>
        <v>10</v>
      </c>
      <c r="G50" s="7"/>
      <c r="H50" s="14" t="str">
        <f t="shared" si="4"/>
        <v/>
      </c>
      <c r="I50" s="5">
        <f t="shared" si="7"/>
        <v>10</v>
      </c>
    </row>
    <row r="51" spans="1:9" ht="21.95" customHeight="1">
      <c r="A51" s="54">
        <f t="shared" si="6"/>
        <v>23</v>
      </c>
      <c r="B51" s="82" t="s">
        <v>139</v>
      </c>
      <c r="C51" s="82" t="s">
        <v>140</v>
      </c>
      <c r="D51" s="4">
        <v>13</v>
      </c>
      <c r="E51" s="4">
        <v>12</v>
      </c>
      <c r="F51" s="12">
        <f t="shared" si="5"/>
        <v>25</v>
      </c>
      <c r="G51" s="7"/>
      <c r="H51" s="14" t="str">
        <f t="shared" si="4"/>
        <v/>
      </c>
      <c r="I51" s="5">
        <f t="shared" si="7"/>
        <v>25</v>
      </c>
    </row>
    <row r="52" spans="1:9" ht="21.95" customHeight="1">
      <c r="A52" s="54">
        <f t="shared" si="6"/>
        <v>24</v>
      </c>
      <c r="B52" s="82" t="s">
        <v>141</v>
      </c>
      <c r="C52" s="82" t="s">
        <v>142</v>
      </c>
      <c r="D52" s="4">
        <v>13</v>
      </c>
      <c r="E52" s="4">
        <v>7</v>
      </c>
      <c r="F52" s="12">
        <f t="shared" si="5"/>
        <v>20</v>
      </c>
      <c r="G52" s="7"/>
      <c r="H52" s="14" t="str">
        <f t="shared" si="4"/>
        <v/>
      </c>
      <c r="I52" s="5">
        <f t="shared" si="7"/>
        <v>20</v>
      </c>
    </row>
    <row r="53" spans="1:9" ht="21.95" customHeight="1">
      <c r="A53" s="54">
        <f t="shared" si="6"/>
        <v>25</v>
      </c>
      <c r="B53" s="86" t="s">
        <v>19</v>
      </c>
      <c r="C53" s="86" t="s">
        <v>20</v>
      </c>
      <c r="D53" s="89"/>
      <c r="E53" s="89"/>
      <c r="F53" s="90">
        <f t="shared" si="5"/>
        <v>0</v>
      </c>
      <c r="G53" s="91"/>
      <c r="H53" s="92" t="str">
        <f t="shared" si="4"/>
        <v/>
      </c>
      <c r="I53" s="89">
        <v>26</v>
      </c>
    </row>
    <row r="54" spans="1:9" ht="21.95" customHeight="1">
      <c r="A54" s="54">
        <f t="shared" si="6"/>
        <v>26</v>
      </c>
      <c r="B54" s="87" t="s">
        <v>17</v>
      </c>
      <c r="C54" s="87" t="s">
        <v>143</v>
      </c>
      <c r="D54" s="4">
        <v>8</v>
      </c>
      <c r="E54" s="4">
        <v>2</v>
      </c>
      <c r="F54" s="12">
        <f t="shared" si="5"/>
        <v>10</v>
      </c>
      <c r="G54" s="7"/>
      <c r="H54" s="14" t="str">
        <f t="shared" si="4"/>
        <v/>
      </c>
      <c r="I54" s="5">
        <f t="shared" si="7"/>
        <v>10</v>
      </c>
    </row>
    <row r="55" spans="1:9" ht="21.95" customHeight="1">
      <c r="A55" s="54">
        <f t="shared" si="6"/>
        <v>27</v>
      </c>
      <c r="B55" s="87" t="s">
        <v>144</v>
      </c>
      <c r="C55" s="87" t="s">
        <v>145</v>
      </c>
      <c r="D55" s="4" t="s">
        <v>146</v>
      </c>
      <c r="E55" s="4" t="s">
        <v>146</v>
      </c>
      <c r="F55" s="12" t="e">
        <f t="shared" si="5"/>
        <v>#VALUE!</v>
      </c>
      <c r="G55" s="7"/>
      <c r="H55" s="14" t="str">
        <f t="shared" si="4"/>
        <v/>
      </c>
      <c r="I55" s="5" t="e">
        <f t="shared" si="7"/>
        <v>#VALUE!</v>
      </c>
    </row>
  </sheetData>
  <sortState ref="B37:C69">
    <sortCondition ref="B37"/>
  </sortState>
  <printOptions horizontalCentered="1" verticalCentered="1"/>
  <pageMargins left="0.19685039370078741" right="0.19685039370078741" top="0.74803149606299213" bottom="0.62992125984251968" header="0.19685039370078741" footer="0.62992125984251968"/>
  <pageSetup paperSize="9" scale="90" orientation="portrait" r:id="rId1"/>
  <headerFooter alignWithMargins="0">
    <oddHeader>&amp;L&amp;"Comic Sans MS,Gras"&amp;12السنة الثالثة
 مالية البنوك والتأمينات
2019/2018&amp;C&amp;"Comic Sans MS,Gras"&amp;12
محضر العلامات لمقياس:
 التأمين والتأمين التكافلي
الفوج&amp;P  &amp;R&amp;"Comic Sans MS,Gras"&amp;12 كلية العلوم الاقتصادية و علوم التسيير
 قسم العلوم المالية
-نظام LMD-</oddHeader>
    <oddFooter>&amp;C&amp;"Comic Sans MS,Gras"&amp;12الامضاء:&amp;R&amp;"Mudir MT,Gras"&amp;12ا&amp;"Comic Sans MS,Gras"لأستاذ(ة):</oddFooter>
  </headerFooter>
  <rowBreaks count="1" manualBreakCount="1">
    <brk id="2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rightToLeft="1" view="pageBreakPreview" topLeftCell="A31" zoomScaleSheetLayoutView="100" workbookViewId="0">
      <selection activeCell="D53" sqref="D53:H53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5" width="10.7109375" style="16" customWidth="1"/>
    <col min="6" max="7" width="10.7109375" style="8" customWidth="1"/>
    <col min="8" max="8" width="12.85546875" style="16" customWidth="1"/>
    <col min="9" max="256" width="11.5703125" style="18"/>
    <col min="257" max="257" width="3.85546875" style="18" bestFit="1" customWidth="1"/>
    <col min="258" max="258" width="12.85546875" style="18" customWidth="1"/>
    <col min="259" max="259" width="16.5703125" style="18" customWidth="1"/>
    <col min="260" max="261" width="8.28515625" style="18" customWidth="1"/>
    <col min="262" max="262" width="7.5703125" style="18" customWidth="1"/>
    <col min="263" max="263" width="8.5703125" style="18" customWidth="1"/>
    <col min="264" max="264" width="10" style="18" customWidth="1"/>
    <col min="265" max="512" width="11.5703125" style="18"/>
    <col min="513" max="513" width="3.85546875" style="18" bestFit="1" customWidth="1"/>
    <col min="514" max="514" width="12.85546875" style="18" customWidth="1"/>
    <col min="515" max="515" width="16.5703125" style="18" customWidth="1"/>
    <col min="516" max="517" width="8.28515625" style="18" customWidth="1"/>
    <col min="518" max="518" width="7.5703125" style="18" customWidth="1"/>
    <col min="519" max="519" width="8.5703125" style="18" customWidth="1"/>
    <col min="520" max="520" width="10" style="18" customWidth="1"/>
    <col min="521" max="768" width="11.5703125" style="18"/>
    <col min="769" max="769" width="3.85546875" style="18" bestFit="1" customWidth="1"/>
    <col min="770" max="770" width="12.85546875" style="18" customWidth="1"/>
    <col min="771" max="771" width="16.5703125" style="18" customWidth="1"/>
    <col min="772" max="773" width="8.28515625" style="18" customWidth="1"/>
    <col min="774" max="774" width="7.5703125" style="18" customWidth="1"/>
    <col min="775" max="775" width="8.5703125" style="18" customWidth="1"/>
    <col min="776" max="776" width="10" style="18" customWidth="1"/>
    <col min="777" max="1024" width="11.5703125" style="18"/>
    <col min="1025" max="1025" width="3.85546875" style="18" bestFit="1" customWidth="1"/>
    <col min="1026" max="1026" width="12.85546875" style="18" customWidth="1"/>
    <col min="1027" max="1027" width="16.5703125" style="18" customWidth="1"/>
    <col min="1028" max="1029" width="8.28515625" style="18" customWidth="1"/>
    <col min="1030" max="1030" width="7.5703125" style="18" customWidth="1"/>
    <col min="1031" max="1031" width="8.5703125" style="18" customWidth="1"/>
    <col min="1032" max="1032" width="10" style="18" customWidth="1"/>
    <col min="1033" max="1280" width="11.5703125" style="18"/>
    <col min="1281" max="1281" width="3.85546875" style="18" bestFit="1" customWidth="1"/>
    <col min="1282" max="1282" width="12.85546875" style="18" customWidth="1"/>
    <col min="1283" max="1283" width="16.5703125" style="18" customWidth="1"/>
    <col min="1284" max="1285" width="8.28515625" style="18" customWidth="1"/>
    <col min="1286" max="1286" width="7.5703125" style="18" customWidth="1"/>
    <col min="1287" max="1287" width="8.5703125" style="18" customWidth="1"/>
    <col min="1288" max="1288" width="10" style="18" customWidth="1"/>
    <col min="1289" max="1536" width="11.5703125" style="18"/>
    <col min="1537" max="1537" width="3.85546875" style="18" bestFit="1" customWidth="1"/>
    <col min="1538" max="1538" width="12.85546875" style="18" customWidth="1"/>
    <col min="1539" max="1539" width="16.5703125" style="18" customWidth="1"/>
    <col min="1540" max="1541" width="8.28515625" style="18" customWidth="1"/>
    <col min="1542" max="1542" width="7.5703125" style="18" customWidth="1"/>
    <col min="1543" max="1543" width="8.5703125" style="18" customWidth="1"/>
    <col min="1544" max="1544" width="10" style="18" customWidth="1"/>
    <col min="1545" max="1792" width="11.5703125" style="18"/>
    <col min="1793" max="1793" width="3.85546875" style="18" bestFit="1" customWidth="1"/>
    <col min="1794" max="1794" width="12.85546875" style="18" customWidth="1"/>
    <col min="1795" max="1795" width="16.5703125" style="18" customWidth="1"/>
    <col min="1796" max="1797" width="8.28515625" style="18" customWidth="1"/>
    <col min="1798" max="1798" width="7.5703125" style="18" customWidth="1"/>
    <col min="1799" max="1799" width="8.5703125" style="18" customWidth="1"/>
    <col min="1800" max="1800" width="10" style="18" customWidth="1"/>
    <col min="1801" max="2048" width="11.5703125" style="18"/>
    <col min="2049" max="2049" width="3.85546875" style="18" bestFit="1" customWidth="1"/>
    <col min="2050" max="2050" width="12.85546875" style="18" customWidth="1"/>
    <col min="2051" max="2051" width="16.5703125" style="18" customWidth="1"/>
    <col min="2052" max="2053" width="8.28515625" style="18" customWidth="1"/>
    <col min="2054" max="2054" width="7.5703125" style="18" customWidth="1"/>
    <col min="2055" max="2055" width="8.5703125" style="18" customWidth="1"/>
    <col min="2056" max="2056" width="10" style="18" customWidth="1"/>
    <col min="2057" max="2304" width="11.5703125" style="18"/>
    <col min="2305" max="2305" width="3.85546875" style="18" bestFit="1" customWidth="1"/>
    <col min="2306" max="2306" width="12.85546875" style="18" customWidth="1"/>
    <col min="2307" max="2307" width="16.5703125" style="18" customWidth="1"/>
    <col min="2308" max="2309" width="8.28515625" style="18" customWidth="1"/>
    <col min="2310" max="2310" width="7.5703125" style="18" customWidth="1"/>
    <col min="2311" max="2311" width="8.5703125" style="18" customWidth="1"/>
    <col min="2312" max="2312" width="10" style="18" customWidth="1"/>
    <col min="2313" max="2560" width="11.5703125" style="18"/>
    <col min="2561" max="2561" width="3.85546875" style="18" bestFit="1" customWidth="1"/>
    <col min="2562" max="2562" width="12.85546875" style="18" customWidth="1"/>
    <col min="2563" max="2563" width="16.5703125" style="18" customWidth="1"/>
    <col min="2564" max="2565" width="8.28515625" style="18" customWidth="1"/>
    <col min="2566" max="2566" width="7.5703125" style="18" customWidth="1"/>
    <col min="2567" max="2567" width="8.5703125" style="18" customWidth="1"/>
    <col min="2568" max="2568" width="10" style="18" customWidth="1"/>
    <col min="2569" max="2816" width="11.5703125" style="18"/>
    <col min="2817" max="2817" width="3.85546875" style="18" bestFit="1" customWidth="1"/>
    <col min="2818" max="2818" width="12.85546875" style="18" customWidth="1"/>
    <col min="2819" max="2819" width="16.5703125" style="18" customWidth="1"/>
    <col min="2820" max="2821" width="8.28515625" style="18" customWidth="1"/>
    <col min="2822" max="2822" width="7.5703125" style="18" customWidth="1"/>
    <col min="2823" max="2823" width="8.5703125" style="18" customWidth="1"/>
    <col min="2824" max="2824" width="10" style="18" customWidth="1"/>
    <col min="2825" max="3072" width="11.5703125" style="18"/>
    <col min="3073" max="3073" width="3.85546875" style="18" bestFit="1" customWidth="1"/>
    <col min="3074" max="3074" width="12.85546875" style="18" customWidth="1"/>
    <col min="3075" max="3075" width="16.5703125" style="18" customWidth="1"/>
    <col min="3076" max="3077" width="8.28515625" style="18" customWidth="1"/>
    <col min="3078" max="3078" width="7.5703125" style="18" customWidth="1"/>
    <col min="3079" max="3079" width="8.5703125" style="18" customWidth="1"/>
    <col min="3080" max="3080" width="10" style="18" customWidth="1"/>
    <col min="3081" max="3328" width="11.5703125" style="18"/>
    <col min="3329" max="3329" width="3.85546875" style="18" bestFit="1" customWidth="1"/>
    <col min="3330" max="3330" width="12.85546875" style="18" customWidth="1"/>
    <col min="3331" max="3331" width="16.5703125" style="18" customWidth="1"/>
    <col min="3332" max="3333" width="8.28515625" style="18" customWidth="1"/>
    <col min="3334" max="3334" width="7.5703125" style="18" customWidth="1"/>
    <col min="3335" max="3335" width="8.5703125" style="18" customWidth="1"/>
    <col min="3336" max="3336" width="10" style="18" customWidth="1"/>
    <col min="3337" max="3584" width="11.5703125" style="18"/>
    <col min="3585" max="3585" width="3.85546875" style="18" bestFit="1" customWidth="1"/>
    <col min="3586" max="3586" width="12.85546875" style="18" customWidth="1"/>
    <col min="3587" max="3587" width="16.5703125" style="18" customWidth="1"/>
    <col min="3588" max="3589" width="8.28515625" style="18" customWidth="1"/>
    <col min="3590" max="3590" width="7.5703125" style="18" customWidth="1"/>
    <col min="3591" max="3591" width="8.5703125" style="18" customWidth="1"/>
    <col min="3592" max="3592" width="10" style="18" customWidth="1"/>
    <col min="3593" max="3840" width="11.5703125" style="18"/>
    <col min="3841" max="3841" width="3.85546875" style="18" bestFit="1" customWidth="1"/>
    <col min="3842" max="3842" width="12.85546875" style="18" customWidth="1"/>
    <col min="3843" max="3843" width="16.5703125" style="18" customWidth="1"/>
    <col min="3844" max="3845" width="8.28515625" style="18" customWidth="1"/>
    <col min="3846" max="3846" width="7.5703125" style="18" customWidth="1"/>
    <col min="3847" max="3847" width="8.5703125" style="18" customWidth="1"/>
    <col min="3848" max="3848" width="10" style="18" customWidth="1"/>
    <col min="3849" max="4096" width="11.5703125" style="18"/>
    <col min="4097" max="4097" width="3.85546875" style="18" bestFit="1" customWidth="1"/>
    <col min="4098" max="4098" width="12.85546875" style="18" customWidth="1"/>
    <col min="4099" max="4099" width="16.5703125" style="18" customWidth="1"/>
    <col min="4100" max="4101" width="8.28515625" style="18" customWidth="1"/>
    <col min="4102" max="4102" width="7.5703125" style="18" customWidth="1"/>
    <col min="4103" max="4103" width="8.5703125" style="18" customWidth="1"/>
    <col min="4104" max="4104" width="10" style="18" customWidth="1"/>
    <col min="4105" max="4352" width="11.5703125" style="18"/>
    <col min="4353" max="4353" width="3.85546875" style="18" bestFit="1" customWidth="1"/>
    <col min="4354" max="4354" width="12.85546875" style="18" customWidth="1"/>
    <col min="4355" max="4355" width="16.5703125" style="18" customWidth="1"/>
    <col min="4356" max="4357" width="8.28515625" style="18" customWidth="1"/>
    <col min="4358" max="4358" width="7.5703125" style="18" customWidth="1"/>
    <col min="4359" max="4359" width="8.5703125" style="18" customWidth="1"/>
    <col min="4360" max="4360" width="10" style="18" customWidth="1"/>
    <col min="4361" max="4608" width="11.5703125" style="18"/>
    <col min="4609" max="4609" width="3.85546875" style="18" bestFit="1" customWidth="1"/>
    <col min="4610" max="4610" width="12.85546875" style="18" customWidth="1"/>
    <col min="4611" max="4611" width="16.5703125" style="18" customWidth="1"/>
    <col min="4612" max="4613" width="8.28515625" style="18" customWidth="1"/>
    <col min="4614" max="4614" width="7.5703125" style="18" customWidth="1"/>
    <col min="4615" max="4615" width="8.5703125" style="18" customWidth="1"/>
    <col min="4616" max="4616" width="10" style="18" customWidth="1"/>
    <col min="4617" max="4864" width="11.5703125" style="18"/>
    <col min="4865" max="4865" width="3.85546875" style="18" bestFit="1" customWidth="1"/>
    <col min="4866" max="4866" width="12.85546875" style="18" customWidth="1"/>
    <col min="4867" max="4867" width="16.5703125" style="18" customWidth="1"/>
    <col min="4868" max="4869" width="8.28515625" style="18" customWidth="1"/>
    <col min="4870" max="4870" width="7.5703125" style="18" customWidth="1"/>
    <col min="4871" max="4871" width="8.5703125" style="18" customWidth="1"/>
    <col min="4872" max="4872" width="10" style="18" customWidth="1"/>
    <col min="4873" max="5120" width="11.5703125" style="18"/>
    <col min="5121" max="5121" width="3.85546875" style="18" bestFit="1" customWidth="1"/>
    <col min="5122" max="5122" width="12.85546875" style="18" customWidth="1"/>
    <col min="5123" max="5123" width="16.5703125" style="18" customWidth="1"/>
    <col min="5124" max="5125" width="8.28515625" style="18" customWidth="1"/>
    <col min="5126" max="5126" width="7.5703125" style="18" customWidth="1"/>
    <col min="5127" max="5127" width="8.5703125" style="18" customWidth="1"/>
    <col min="5128" max="5128" width="10" style="18" customWidth="1"/>
    <col min="5129" max="5376" width="11.5703125" style="18"/>
    <col min="5377" max="5377" width="3.85546875" style="18" bestFit="1" customWidth="1"/>
    <col min="5378" max="5378" width="12.85546875" style="18" customWidth="1"/>
    <col min="5379" max="5379" width="16.5703125" style="18" customWidth="1"/>
    <col min="5380" max="5381" width="8.28515625" style="18" customWidth="1"/>
    <col min="5382" max="5382" width="7.5703125" style="18" customWidth="1"/>
    <col min="5383" max="5383" width="8.5703125" style="18" customWidth="1"/>
    <col min="5384" max="5384" width="10" style="18" customWidth="1"/>
    <col min="5385" max="5632" width="11.5703125" style="18"/>
    <col min="5633" max="5633" width="3.85546875" style="18" bestFit="1" customWidth="1"/>
    <col min="5634" max="5634" width="12.85546875" style="18" customWidth="1"/>
    <col min="5635" max="5635" width="16.5703125" style="18" customWidth="1"/>
    <col min="5636" max="5637" width="8.28515625" style="18" customWidth="1"/>
    <col min="5638" max="5638" width="7.5703125" style="18" customWidth="1"/>
    <col min="5639" max="5639" width="8.5703125" style="18" customWidth="1"/>
    <col min="5640" max="5640" width="10" style="18" customWidth="1"/>
    <col min="5641" max="5888" width="11.5703125" style="18"/>
    <col min="5889" max="5889" width="3.85546875" style="18" bestFit="1" customWidth="1"/>
    <col min="5890" max="5890" width="12.85546875" style="18" customWidth="1"/>
    <col min="5891" max="5891" width="16.5703125" style="18" customWidth="1"/>
    <col min="5892" max="5893" width="8.28515625" style="18" customWidth="1"/>
    <col min="5894" max="5894" width="7.5703125" style="18" customWidth="1"/>
    <col min="5895" max="5895" width="8.5703125" style="18" customWidth="1"/>
    <col min="5896" max="5896" width="10" style="18" customWidth="1"/>
    <col min="5897" max="6144" width="11.5703125" style="18"/>
    <col min="6145" max="6145" width="3.85546875" style="18" bestFit="1" customWidth="1"/>
    <col min="6146" max="6146" width="12.85546875" style="18" customWidth="1"/>
    <col min="6147" max="6147" width="16.5703125" style="18" customWidth="1"/>
    <col min="6148" max="6149" width="8.28515625" style="18" customWidth="1"/>
    <col min="6150" max="6150" width="7.5703125" style="18" customWidth="1"/>
    <col min="6151" max="6151" width="8.5703125" style="18" customWidth="1"/>
    <col min="6152" max="6152" width="10" style="18" customWidth="1"/>
    <col min="6153" max="6400" width="11.5703125" style="18"/>
    <col min="6401" max="6401" width="3.85546875" style="18" bestFit="1" customWidth="1"/>
    <col min="6402" max="6402" width="12.85546875" style="18" customWidth="1"/>
    <col min="6403" max="6403" width="16.5703125" style="18" customWidth="1"/>
    <col min="6404" max="6405" width="8.28515625" style="18" customWidth="1"/>
    <col min="6406" max="6406" width="7.5703125" style="18" customWidth="1"/>
    <col min="6407" max="6407" width="8.5703125" style="18" customWidth="1"/>
    <col min="6408" max="6408" width="10" style="18" customWidth="1"/>
    <col min="6409" max="6656" width="11.5703125" style="18"/>
    <col min="6657" max="6657" width="3.85546875" style="18" bestFit="1" customWidth="1"/>
    <col min="6658" max="6658" width="12.85546875" style="18" customWidth="1"/>
    <col min="6659" max="6659" width="16.5703125" style="18" customWidth="1"/>
    <col min="6660" max="6661" width="8.28515625" style="18" customWidth="1"/>
    <col min="6662" max="6662" width="7.5703125" style="18" customWidth="1"/>
    <col min="6663" max="6663" width="8.5703125" style="18" customWidth="1"/>
    <col min="6664" max="6664" width="10" style="18" customWidth="1"/>
    <col min="6665" max="6912" width="11.5703125" style="18"/>
    <col min="6913" max="6913" width="3.85546875" style="18" bestFit="1" customWidth="1"/>
    <col min="6914" max="6914" width="12.85546875" style="18" customWidth="1"/>
    <col min="6915" max="6915" width="16.5703125" style="18" customWidth="1"/>
    <col min="6916" max="6917" width="8.28515625" style="18" customWidth="1"/>
    <col min="6918" max="6918" width="7.5703125" style="18" customWidth="1"/>
    <col min="6919" max="6919" width="8.5703125" style="18" customWidth="1"/>
    <col min="6920" max="6920" width="10" style="18" customWidth="1"/>
    <col min="6921" max="7168" width="11.5703125" style="18"/>
    <col min="7169" max="7169" width="3.85546875" style="18" bestFit="1" customWidth="1"/>
    <col min="7170" max="7170" width="12.85546875" style="18" customWidth="1"/>
    <col min="7171" max="7171" width="16.5703125" style="18" customWidth="1"/>
    <col min="7172" max="7173" width="8.28515625" style="18" customWidth="1"/>
    <col min="7174" max="7174" width="7.5703125" style="18" customWidth="1"/>
    <col min="7175" max="7175" width="8.5703125" style="18" customWidth="1"/>
    <col min="7176" max="7176" width="10" style="18" customWidth="1"/>
    <col min="7177" max="7424" width="11.5703125" style="18"/>
    <col min="7425" max="7425" width="3.85546875" style="18" bestFit="1" customWidth="1"/>
    <col min="7426" max="7426" width="12.85546875" style="18" customWidth="1"/>
    <col min="7427" max="7427" width="16.5703125" style="18" customWidth="1"/>
    <col min="7428" max="7429" width="8.28515625" style="18" customWidth="1"/>
    <col min="7430" max="7430" width="7.5703125" style="18" customWidth="1"/>
    <col min="7431" max="7431" width="8.5703125" style="18" customWidth="1"/>
    <col min="7432" max="7432" width="10" style="18" customWidth="1"/>
    <col min="7433" max="7680" width="11.5703125" style="18"/>
    <col min="7681" max="7681" width="3.85546875" style="18" bestFit="1" customWidth="1"/>
    <col min="7682" max="7682" width="12.85546875" style="18" customWidth="1"/>
    <col min="7683" max="7683" width="16.5703125" style="18" customWidth="1"/>
    <col min="7684" max="7685" width="8.28515625" style="18" customWidth="1"/>
    <col min="7686" max="7686" width="7.5703125" style="18" customWidth="1"/>
    <col min="7687" max="7687" width="8.5703125" style="18" customWidth="1"/>
    <col min="7688" max="7688" width="10" style="18" customWidth="1"/>
    <col min="7689" max="7936" width="11.5703125" style="18"/>
    <col min="7937" max="7937" width="3.85546875" style="18" bestFit="1" customWidth="1"/>
    <col min="7938" max="7938" width="12.85546875" style="18" customWidth="1"/>
    <col min="7939" max="7939" width="16.5703125" style="18" customWidth="1"/>
    <col min="7940" max="7941" width="8.28515625" style="18" customWidth="1"/>
    <col min="7942" max="7942" width="7.5703125" style="18" customWidth="1"/>
    <col min="7943" max="7943" width="8.5703125" style="18" customWidth="1"/>
    <col min="7944" max="7944" width="10" style="18" customWidth="1"/>
    <col min="7945" max="8192" width="11.5703125" style="18"/>
    <col min="8193" max="8193" width="3.85546875" style="18" bestFit="1" customWidth="1"/>
    <col min="8194" max="8194" width="12.85546875" style="18" customWidth="1"/>
    <col min="8195" max="8195" width="16.5703125" style="18" customWidth="1"/>
    <col min="8196" max="8197" width="8.28515625" style="18" customWidth="1"/>
    <col min="8198" max="8198" width="7.5703125" style="18" customWidth="1"/>
    <col min="8199" max="8199" width="8.5703125" style="18" customWidth="1"/>
    <col min="8200" max="8200" width="10" style="18" customWidth="1"/>
    <col min="8201" max="8448" width="11.5703125" style="18"/>
    <col min="8449" max="8449" width="3.85546875" style="18" bestFit="1" customWidth="1"/>
    <col min="8450" max="8450" width="12.85546875" style="18" customWidth="1"/>
    <col min="8451" max="8451" width="16.5703125" style="18" customWidth="1"/>
    <col min="8452" max="8453" width="8.28515625" style="18" customWidth="1"/>
    <col min="8454" max="8454" width="7.5703125" style="18" customWidth="1"/>
    <col min="8455" max="8455" width="8.5703125" style="18" customWidth="1"/>
    <col min="8456" max="8456" width="10" style="18" customWidth="1"/>
    <col min="8457" max="8704" width="11.5703125" style="18"/>
    <col min="8705" max="8705" width="3.85546875" style="18" bestFit="1" customWidth="1"/>
    <col min="8706" max="8706" width="12.85546875" style="18" customWidth="1"/>
    <col min="8707" max="8707" width="16.5703125" style="18" customWidth="1"/>
    <col min="8708" max="8709" width="8.28515625" style="18" customWidth="1"/>
    <col min="8710" max="8710" width="7.5703125" style="18" customWidth="1"/>
    <col min="8711" max="8711" width="8.5703125" style="18" customWidth="1"/>
    <col min="8712" max="8712" width="10" style="18" customWidth="1"/>
    <col min="8713" max="8960" width="11.5703125" style="18"/>
    <col min="8961" max="8961" width="3.85546875" style="18" bestFit="1" customWidth="1"/>
    <col min="8962" max="8962" width="12.85546875" style="18" customWidth="1"/>
    <col min="8963" max="8963" width="16.5703125" style="18" customWidth="1"/>
    <col min="8964" max="8965" width="8.28515625" style="18" customWidth="1"/>
    <col min="8966" max="8966" width="7.5703125" style="18" customWidth="1"/>
    <col min="8967" max="8967" width="8.5703125" style="18" customWidth="1"/>
    <col min="8968" max="8968" width="10" style="18" customWidth="1"/>
    <col min="8969" max="9216" width="11.5703125" style="18"/>
    <col min="9217" max="9217" width="3.85546875" style="18" bestFit="1" customWidth="1"/>
    <col min="9218" max="9218" width="12.85546875" style="18" customWidth="1"/>
    <col min="9219" max="9219" width="16.5703125" style="18" customWidth="1"/>
    <col min="9220" max="9221" width="8.28515625" style="18" customWidth="1"/>
    <col min="9222" max="9222" width="7.5703125" style="18" customWidth="1"/>
    <col min="9223" max="9223" width="8.5703125" style="18" customWidth="1"/>
    <col min="9224" max="9224" width="10" style="18" customWidth="1"/>
    <col min="9225" max="9472" width="11.5703125" style="18"/>
    <col min="9473" max="9473" width="3.85546875" style="18" bestFit="1" customWidth="1"/>
    <col min="9474" max="9474" width="12.85546875" style="18" customWidth="1"/>
    <col min="9475" max="9475" width="16.5703125" style="18" customWidth="1"/>
    <col min="9476" max="9477" width="8.28515625" style="18" customWidth="1"/>
    <col min="9478" max="9478" width="7.5703125" style="18" customWidth="1"/>
    <col min="9479" max="9479" width="8.5703125" style="18" customWidth="1"/>
    <col min="9480" max="9480" width="10" style="18" customWidth="1"/>
    <col min="9481" max="9728" width="11.5703125" style="18"/>
    <col min="9729" max="9729" width="3.85546875" style="18" bestFit="1" customWidth="1"/>
    <col min="9730" max="9730" width="12.85546875" style="18" customWidth="1"/>
    <col min="9731" max="9731" width="16.5703125" style="18" customWidth="1"/>
    <col min="9732" max="9733" width="8.28515625" style="18" customWidth="1"/>
    <col min="9734" max="9734" width="7.5703125" style="18" customWidth="1"/>
    <col min="9735" max="9735" width="8.5703125" style="18" customWidth="1"/>
    <col min="9736" max="9736" width="10" style="18" customWidth="1"/>
    <col min="9737" max="9984" width="11.5703125" style="18"/>
    <col min="9985" max="9985" width="3.85546875" style="18" bestFit="1" customWidth="1"/>
    <col min="9986" max="9986" width="12.85546875" style="18" customWidth="1"/>
    <col min="9987" max="9987" width="16.5703125" style="18" customWidth="1"/>
    <col min="9988" max="9989" width="8.28515625" style="18" customWidth="1"/>
    <col min="9990" max="9990" width="7.5703125" style="18" customWidth="1"/>
    <col min="9991" max="9991" width="8.5703125" style="18" customWidth="1"/>
    <col min="9992" max="9992" width="10" style="18" customWidth="1"/>
    <col min="9993" max="10240" width="11.5703125" style="18"/>
    <col min="10241" max="10241" width="3.85546875" style="18" bestFit="1" customWidth="1"/>
    <col min="10242" max="10242" width="12.85546875" style="18" customWidth="1"/>
    <col min="10243" max="10243" width="16.5703125" style="18" customWidth="1"/>
    <col min="10244" max="10245" width="8.28515625" style="18" customWidth="1"/>
    <col min="10246" max="10246" width="7.5703125" style="18" customWidth="1"/>
    <col min="10247" max="10247" width="8.5703125" style="18" customWidth="1"/>
    <col min="10248" max="10248" width="10" style="18" customWidth="1"/>
    <col min="10249" max="10496" width="11.5703125" style="18"/>
    <col min="10497" max="10497" width="3.85546875" style="18" bestFit="1" customWidth="1"/>
    <col min="10498" max="10498" width="12.85546875" style="18" customWidth="1"/>
    <col min="10499" max="10499" width="16.5703125" style="18" customWidth="1"/>
    <col min="10500" max="10501" width="8.28515625" style="18" customWidth="1"/>
    <col min="10502" max="10502" width="7.5703125" style="18" customWidth="1"/>
    <col min="10503" max="10503" width="8.5703125" style="18" customWidth="1"/>
    <col min="10504" max="10504" width="10" style="18" customWidth="1"/>
    <col min="10505" max="10752" width="11.5703125" style="18"/>
    <col min="10753" max="10753" width="3.85546875" style="18" bestFit="1" customWidth="1"/>
    <col min="10754" max="10754" width="12.85546875" style="18" customWidth="1"/>
    <col min="10755" max="10755" width="16.5703125" style="18" customWidth="1"/>
    <col min="10756" max="10757" width="8.28515625" style="18" customWidth="1"/>
    <col min="10758" max="10758" width="7.5703125" style="18" customWidth="1"/>
    <col min="10759" max="10759" width="8.5703125" style="18" customWidth="1"/>
    <col min="10760" max="10760" width="10" style="18" customWidth="1"/>
    <col min="10761" max="11008" width="11.5703125" style="18"/>
    <col min="11009" max="11009" width="3.85546875" style="18" bestFit="1" customWidth="1"/>
    <col min="11010" max="11010" width="12.85546875" style="18" customWidth="1"/>
    <col min="11011" max="11011" width="16.5703125" style="18" customWidth="1"/>
    <col min="11012" max="11013" width="8.28515625" style="18" customWidth="1"/>
    <col min="11014" max="11014" width="7.5703125" style="18" customWidth="1"/>
    <col min="11015" max="11015" width="8.5703125" style="18" customWidth="1"/>
    <col min="11016" max="11016" width="10" style="18" customWidth="1"/>
    <col min="11017" max="11264" width="11.5703125" style="18"/>
    <col min="11265" max="11265" width="3.85546875" style="18" bestFit="1" customWidth="1"/>
    <col min="11266" max="11266" width="12.85546875" style="18" customWidth="1"/>
    <col min="11267" max="11267" width="16.5703125" style="18" customWidth="1"/>
    <col min="11268" max="11269" width="8.28515625" style="18" customWidth="1"/>
    <col min="11270" max="11270" width="7.5703125" style="18" customWidth="1"/>
    <col min="11271" max="11271" width="8.5703125" style="18" customWidth="1"/>
    <col min="11272" max="11272" width="10" style="18" customWidth="1"/>
    <col min="11273" max="11520" width="11.5703125" style="18"/>
    <col min="11521" max="11521" width="3.85546875" style="18" bestFit="1" customWidth="1"/>
    <col min="11522" max="11522" width="12.85546875" style="18" customWidth="1"/>
    <col min="11523" max="11523" width="16.5703125" style="18" customWidth="1"/>
    <col min="11524" max="11525" width="8.28515625" style="18" customWidth="1"/>
    <col min="11526" max="11526" width="7.5703125" style="18" customWidth="1"/>
    <col min="11527" max="11527" width="8.5703125" style="18" customWidth="1"/>
    <col min="11528" max="11528" width="10" style="18" customWidth="1"/>
    <col min="11529" max="11776" width="11.5703125" style="18"/>
    <col min="11777" max="11777" width="3.85546875" style="18" bestFit="1" customWidth="1"/>
    <col min="11778" max="11778" width="12.85546875" style="18" customWidth="1"/>
    <col min="11779" max="11779" width="16.5703125" style="18" customWidth="1"/>
    <col min="11780" max="11781" width="8.28515625" style="18" customWidth="1"/>
    <col min="11782" max="11782" width="7.5703125" style="18" customWidth="1"/>
    <col min="11783" max="11783" width="8.5703125" style="18" customWidth="1"/>
    <col min="11784" max="11784" width="10" style="18" customWidth="1"/>
    <col min="11785" max="12032" width="11.5703125" style="18"/>
    <col min="12033" max="12033" width="3.85546875" style="18" bestFit="1" customWidth="1"/>
    <col min="12034" max="12034" width="12.85546875" style="18" customWidth="1"/>
    <col min="12035" max="12035" width="16.5703125" style="18" customWidth="1"/>
    <col min="12036" max="12037" width="8.28515625" style="18" customWidth="1"/>
    <col min="12038" max="12038" width="7.5703125" style="18" customWidth="1"/>
    <col min="12039" max="12039" width="8.5703125" style="18" customWidth="1"/>
    <col min="12040" max="12040" width="10" style="18" customWidth="1"/>
    <col min="12041" max="12288" width="11.5703125" style="18"/>
    <col min="12289" max="12289" width="3.85546875" style="18" bestFit="1" customWidth="1"/>
    <col min="12290" max="12290" width="12.85546875" style="18" customWidth="1"/>
    <col min="12291" max="12291" width="16.5703125" style="18" customWidth="1"/>
    <col min="12292" max="12293" width="8.28515625" style="18" customWidth="1"/>
    <col min="12294" max="12294" width="7.5703125" style="18" customWidth="1"/>
    <col min="12295" max="12295" width="8.5703125" style="18" customWidth="1"/>
    <col min="12296" max="12296" width="10" style="18" customWidth="1"/>
    <col min="12297" max="12544" width="11.5703125" style="18"/>
    <col min="12545" max="12545" width="3.85546875" style="18" bestFit="1" customWidth="1"/>
    <col min="12546" max="12546" width="12.85546875" style="18" customWidth="1"/>
    <col min="12547" max="12547" width="16.5703125" style="18" customWidth="1"/>
    <col min="12548" max="12549" width="8.28515625" style="18" customWidth="1"/>
    <col min="12550" max="12550" width="7.5703125" style="18" customWidth="1"/>
    <col min="12551" max="12551" width="8.5703125" style="18" customWidth="1"/>
    <col min="12552" max="12552" width="10" style="18" customWidth="1"/>
    <col min="12553" max="12800" width="11.5703125" style="18"/>
    <col min="12801" max="12801" width="3.85546875" style="18" bestFit="1" customWidth="1"/>
    <col min="12802" max="12802" width="12.85546875" style="18" customWidth="1"/>
    <col min="12803" max="12803" width="16.5703125" style="18" customWidth="1"/>
    <col min="12804" max="12805" width="8.28515625" style="18" customWidth="1"/>
    <col min="12806" max="12806" width="7.5703125" style="18" customWidth="1"/>
    <col min="12807" max="12807" width="8.5703125" style="18" customWidth="1"/>
    <col min="12808" max="12808" width="10" style="18" customWidth="1"/>
    <col min="12809" max="13056" width="11.5703125" style="18"/>
    <col min="13057" max="13057" width="3.85546875" style="18" bestFit="1" customWidth="1"/>
    <col min="13058" max="13058" width="12.85546875" style="18" customWidth="1"/>
    <col min="13059" max="13059" width="16.5703125" style="18" customWidth="1"/>
    <col min="13060" max="13061" width="8.28515625" style="18" customWidth="1"/>
    <col min="13062" max="13062" width="7.5703125" style="18" customWidth="1"/>
    <col min="13063" max="13063" width="8.5703125" style="18" customWidth="1"/>
    <col min="13064" max="13064" width="10" style="18" customWidth="1"/>
    <col min="13065" max="13312" width="11.5703125" style="18"/>
    <col min="13313" max="13313" width="3.85546875" style="18" bestFit="1" customWidth="1"/>
    <col min="13314" max="13314" width="12.85546875" style="18" customWidth="1"/>
    <col min="13315" max="13315" width="16.5703125" style="18" customWidth="1"/>
    <col min="13316" max="13317" width="8.28515625" style="18" customWidth="1"/>
    <col min="13318" max="13318" width="7.5703125" style="18" customWidth="1"/>
    <col min="13319" max="13319" width="8.5703125" style="18" customWidth="1"/>
    <col min="13320" max="13320" width="10" style="18" customWidth="1"/>
    <col min="13321" max="13568" width="11.5703125" style="18"/>
    <col min="13569" max="13569" width="3.85546875" style="18" bestFit="1" customWidth="1"/>
    <col min="13570" max="13570" width="12.85546875" style="18" customWidth="1"/>
    <col min="13571" max="13571" width="16.5703125" style="18" customWidth="1"/>
    <col min="13572" max="13573" width="8.28515625" style="18" customWidth="1"/>
    <col min="13574" max="13574" width="7.5703125" style="18" customWidth="1"/>
    <col min="13575" max="13575" width="8.5703125" style="18" customWidth="1"/>
    <col min="13576" max="13576" width="10" style="18" customWidth="1"/>
    <col min="13577" max="13824" width="11.5703125" style="18"/>
    <col min="13825" max="13825" width="3.85546875" style="18" bestFit="1" customWidth="1"/>
    <col min="13826" max="13826" width="12.85546875" style="18" customWidth="1"/>
    <col min="13827" max="13827" width="16.5703125" style="18" customWidth="1"/>
    <col min="13828" max="13829" width="8.28515625" style="18" customWidth="1"/>
    <col min="13830" max="13830" width="7.5703125" style="18" customWidth="1"/>
    <col min="13831" max="13831" width="8.5703125" style="18" customWidth="1"/>
    <col min="13832" max="13832" width="10" style="18" customWidth="1"/>
    <col min="13833" max="14080" width="11.5703125" style="18"/>
    <col min="14081" max="14081" width="3.85546875" style="18" bestFit="1" customWidth="1"/>
    <col min="14082" max="14082" width="12.85546875" style="18" customWidth="1"/>
    <col min="14083" max="14083" width="16.5703125" style="18" customWidth="1"/>
    <col min="14084" max="14085" width="8.28515625" style="18" customWidth="1"/>
    <col min="14086" max="14086" width="7.5703125" style="18" customWidth="1"/>
    <col min="14087" max="14087" width="8.5703125" style="18" customWidth="1"/>
    <col min="14088" max="14088" width="10" style="18" customWidth="1"/>
    <col min="14089" max="14336" width="11.5703125" style="18"/>
    <col min="14337" max="14337" width="3.85546875" style="18" bestFit="1" customWidth="1"/>
    <col min="14338" max="14338" width="12.85546875" style="18" customWidth="1"/>
    <col min="14339" max="14339" width="16.5703125" style="18" customWidth="1"/>
    <col min="14340" max="14341" width="8.28515625" style="18" customWidth="1"/>
    <col min="14342" max="14342" width="7.5703125" style="18" customWidth="1"/>
    <col min="14343" max="14343" width="8.5703125" style="18" customWidth="1"/>
    <col min="14344" max="14344" width="10" style="18" customWidth="1"/>
    <col min="14345" max="14592" width="11.5703125" style="18"/>
    <col min="14593" max="14593" width="3.85546875" style="18" bestFit="1" customWidth="1"/>
    <col min="14594" max="14594" width="12.85546875" style="18" customWidth="1"/>
    <col min="14595" max="14595" width="16.5703125" style="18" customWidth="1"/>
    <col min="14596" max="14597" width="8.28515625" style="18" customWidth="1"/>
    <col min="14598" max="14598" width="7.5703125" style="18" customWidth="1"/>
    <col min="14599" max="14599" width="8.5703125" style="18" customWidth="1"/>
    <col min="14600" max="14600" width="10" style="18" customWidth="1"/>
    <col min="14601" max="14848" width="11.5703125" style="18"/>
    <col min="14849" max="14849" width="3.85546875" style="18" bestFit="1" customWidth="1"/>
    <col min="14850" max="14850" width="12.85546875" style="18" customWidth="1"/>
    <col min="14851" max="14851" width="16.5703125" style="18" customWidth="1"/>
    <col min="14852" max="14853" width="8.28515625" style="18" customWidth="1"/>
    <col min="14854" max="14854" width="7.5703125" style="18" customWidth="1"/>
    <col min="14855" max="14855" width="8.5703125" style="18" customWidth="1"/>
    <col min="14856" max="14856" width="10" style="18" customWidth="1"/>
    <col min="14857" max="15104" width="11.5703125" style="18"/>
    <col min="15105" max="15105" width="3.85546875" style="18" bestFit="1" customWidth="1"/>
    <col min="15106" max="15106" width="12.85546875" style="18" customWidth="1"/>
    <col min="15107" max="15107" width="16.5703125" style="18" customWidth="1"/>
    <col min="15108" max="15109" width="8.28515625" style="18" customWidth="1"/>
    <col min="15110" max="15110" width="7.5703125" style="18" customWidth="1"/>
    <col min="15111" max="15111" width="8.5703125" style="18" customWidth="1"/>
    <col min="15112" max="15112" width="10" style="18" customWidth="1"/>
    <col min="15113" max="15360" width="11.5703125" style="18"/>
    <col min="15361" max="15361" width="3.85546875" style="18" bestFit="1" customWidth="1"/>
    <col min="15362" max="15362" width="12.85546875" style="18" customWidth="1"/>
    <col min="15363" max="15363" width="16.5703125" style="18" customWidth="1"/>
    <col min="15364" max="15365" width="8.28515625" style="18" customWidth="1"/>
    <col min="15366" max="15366" width="7.5703125" style="18" customWidth="1"/>
    <col min="15367" max="15367" width="8.5703125" style="18" customWidth="1"/>
    <col min="15368" max="15368" width="10" style="18" customWidth="1"/>
    <col min="15369" max="15616" width="11.5703125" style="18"/>
    <col min="15617" max="15617" width="3.85546875" style="18" bestFit="1" customWidth="1"/>
    <col min="15618" max="15618" width="12.85546875" style="18" customWidth="1"/>
    <col min="15619" max="15619" width="16.5703125" style="18" customWidth="1"/>
    <col min="15620" max="15621" width="8.28515625" style="18" customWidth="1"/>
    <col min="15622" max="15622" width="7.5703125" style="18" customWidth="1"/>
    <col min="15623" max="15623" width="8.5703125" style="18" customWidth="1"/>
    <col min="15624" max="15624" width="10" style="18" customWidth="1"/>
    <col min="15625" max="15872" width="11.5703125" style="18"/>
    <col min="15873" max="15873" width="3.85546875" style="18" bestFit="1" customWidth="1"/>
    <col min="15874" max="15874" width="12.85546875" style="18" customWidth="1"/>
    <col min="15875" max="15875" width="16.5703125" style="18" customWidth="1"/>
    <col min="15876" max="15877" width="8.28515625" style="18" customWidth="1"/>
    <col min="15878" max="15878" width="7.5703125" style="18" customWidth="1"/>
    <col min="15879" max="15879" width="8.5703125" style="18" customWidth="1"/>
    <col min="15880" max="15880" width="10" style="18" customWidth="1"/>
    <col min="15881" max="16128" width="11.5703125" style="18"/>
    <col min="16129" max="16129" width="3.85546875" style="18" bestFit="1" customWidth="1"/>
    <col min="16130" max="16130" width="12.85546875" style="18" customWidth="1"/>
    <col min="16131" max="16131" width="16.5703125" style="18" customWidth="1"/>
    <col min="16132" max="16133" width="8.28515625" style="18" customWidth="1"/>
    <col min="16134" max="16134" width="7.5703125" style="18" customWidth="1"/>
    <col min="16135" max="16135" width="8.5703125" style="18" customWidth="1"/>
    <col min="16136" max="16136" width="10" style="18" customWidth="1"/>
    <col min="16137" max="16384" width="11.5703125" style="18"/>
  </cols>
  <sheetData>
    <row r="1" spans="1:8" s="17" customFormat="1" ht="21.95" customHeight="1">
      <c r="A1" s="54" t="s">
        <v>0</v>
      </c>
      <c r="B1" s="3" t="s">
        <v>1</v>
      </c>
      <c r="C1" s="3" t="s">
        <v>2</v>
      </c>
      <c r="D1" s="4" t="s">
        <v>4</v>
      </c>
      <c r="E1" s="5" t="s">
        <v>5</v>
      </c>
      <c r="F1" s="72" t="s">
        <v>6</v>
      </c>
      <c r="G1" s="73" t="s">
        <v>7</v>
      </c>
      <c r="H1" s="5" t="s">
        <v>8</v>
      </c>
    </row>
    <row r="2" spans="1:8" ht="21.95" customHeight="1">
      <c r="A2" s="54">
        <v>1</v>
      </c>
      <c r="B2" s="82" t="s">
        <v>52</v>
      </c>
      <c r="C2" s="82" t="s">
        <v>53</v>
      </c>
      <c r="D2" s="4">
        <v>19</v>
      </c>
      <c r="E2" s="5">
        <f t="shared" ref="E2:E27" si="0">1*D2</f>
        <v>19</v>
      </c>
      <c r="F2" s="6"/>
      <c r="G2" s="7" t="str">
        <f t="shared" ref="G2:G9" si="1">IF(F2="","",1*F2)</f>
        <v/>
      </c>
      <c r="H2" s="5">
        <f>IF(G2="",E2,IF(G2&gt;E2,G2,E2))</f>
        <v>19</v>
      </c>
    </row>
    <row r="3" spans="1:8" ht="21.95" customHeight="1">
      <c r="A3" s="54">
        <f>A2+1</f>
        <v>2</v>
      </c>
      <c r="B3" s="82" t="s">
        <v>54</v>
      </c>
      <c r="C3" s="82" t="s">
        <v>55</v>
      </c>
      <c r="D3" s="4">
        <v>10</v>
      </c>
      <c r="E3" s="5">
        <f t="shared" si="0"/>
        <v>10</v>
      </c>
      <c r="F3" s="7"/>
      <c r="G3" s="7" t="str">
        <f t="shared" si="1"/>
        <v/>
      </c>
      <c r="H3" s="5">
        <f>IF(G3="",E3,IF(G3&gt;E3,G3,E3))</f>
        <v>10</v>
      </c>
    </row>
    <row r="4" spans="1:8" ht="21.95" customHeight="1">
      <c r="A4" s="54">
        <f t="shared" ref="A4:A27" si="2">A3+1</f>
        <v>3</v>
      </c>
      <c r="B4" s="82" t="s">
        <v>56</v>
      </c>
      <c r="C4" s="82" t="s">
        <v>57</v>
      </c>
      <c r="D4" s="4">
        <v>10</v>
      </c>
      <c r="E4" s="5">
        <f t="shared" si="0"/>
        <v>10</v>
      </c>
      <c r="F4" s="7"/>
      <c r="G4" s="7" t="str">
        <f t="shared" si="1"/>
        <v/>
      </c>
      <c r="H4" s="5">
        <f t="shared" ref="H4:H27" si="3">IF(G4="",E4,IF(G4&gt;E4,G4,E4))</f>
        <v>10</v>
      </c>
    </row>
    <row r="5" spans="1:8" ht="21.95" customHeight="1">
      <c r="A5" s="54">
        <f t="shared" si="2"/>
        <v>4</v>
      </c>
      <c r="B5" s="82" t="s">
        <v>58</v>
      </c>
      <c r="C5" s="82" t="s">
        <v>59</v>
      </c>
      <c r="D5" s="4">
        <v>8</v>
      </c>
      <c r="E5" s="5">
        <f t="shared" si="0"/>
        <v>8</v>
      </c>
      <c r="F5" s="7"/>
      <c r="G5" s="7" t="str">
        <f t="shared" si="1"/>
        <v/>
      </c>
      <c r="H5" s="5">
        <f t="shared" si="3"/>
        <v>8</v>
      </c>
    </row>
    <row r="6" spans="1:8" ht="21.95" customHeight="1">
      <c r="A6" s="54">
        <f t="shared" si="2"/>
        <v>5</v>
      </c>
      <c r="B6" s="82" t="s">
        <v>60</v>
      </c>
      <c r="C6" s="82" t="s">
        <v>61</v>
      </c>
      <c r="D6" s="4">
        <v>11</v>
      </c>
      <c r="E6" s="5">
        <f t="shared" si="0"/>
        <v>11</v>
      </c>
      <c r="F6" s="7"/>
      <c r="G6" s="7" t="str">
        <f t="shared" si="1"/>
        <v/>
      </c>
      <c r="H6" s="5">
        <f t="shared" si="3"/>
        <v>11</v>
      </c>
    </row>
    <row r="7" spans="1:8" ht="21.95" customHeight="1">
      <c r="A7" s="54">
        <f t="shared" si="2"/>
        <v>6</v>
      </c>
      <c r="B7" s="82" t="s">
        <v>62</v>
      </c>
      <c r="C7" s="82" t="s">
        <v>63</v>
      </c>
      <c r="D7" s="4">
        <v>10.5</v>
      </c>
      <c r="E7" s="5">
        <f t="shared" si="0"/>
        <v>10.5</v>
      </c>
      <c r="F7" s="7"/>
      <c r="G7" s="7" t="str">
        <f t="shared" si="1"/>
        <v/>
      </c>
      <c r="H7" s="5">
        <f t="shared" si="3"/>
        <v>10.5</v>
      </c>
    </row>
    <row r="8" spans="1:8" ht="21.95" customHeight="1">
      <c r="A8" s="54">
        <f t="shared" si="2"/>
        <v>7</v>
      </c>
      <c r="B8" s="82" t="s">
        <v>64</v>
      </c>
      <c r="C8" s="82" t="s">
        <v>65</v>
      </c>
      <c r="D8" s="4">
        <v>10.5</v>
      </c>
      <c r="E8" s="5">
        <f t="shared" si="0"/>
        <v>10.5</v>
      </c>
      <c r="F8" s="7"/>
      <c r="G8" s="7" t="str">
        <f t="shared" si="1"/>
        <v/>
      </c>
      <c r="H8" s="5">
        <f t="shared" si="3"/>
        <v>10.5</v>
      </c>
    </row>
    <row r="9" spans="1:8" ht="21.95" customHeight="1">
      <c r="A9" s="54">
        <f t="shared" si="2"/>
        <v>8</v>
      </c>
      <c r="B9" s="82" t="s">
        <v>66</v>
      </c>
      <c r="C9" s="82" t="s">
        <v>67</v>
      </c>
      <c r="D9" s="4">
        <v>12</v>
      </c>
      <c r="E9" s="5">
        <f t="shared" si="0"/>
        <v>12</v>
      </c>
      <c r="F9" s="7"/>
      <c r="G9" s="7" t="str">
        <f t="shared" si="1"/>
        <v/>
      </c>
      <c r="H9" s="5">
        <f t="shared" si="3"/>
        <v>12</v>
      </c>
    </row>
    <row r="10" spans="1:8" ht="21.95" customHeight="1">
      <c r="A10" s="54">
        <f t="shared" si="2"/>
        <v>9</v>
      </c>
      <c r="B10" s="82" t="s">
        <v>68</v>
      </c>
      <c r="C10" s="82" t="s">
        <v>69</v>
      </c>
      <c r="D10" s="4">
        <v>6</v>
      </c>
      <c r="E10" s="5">
        <f t="shared" si="0"/>
        <v>6</v>
      </c>
      <c r="F10" s="7"/>
      <c r="G10" s="7"/>
      <c r="H10" s="5">
        <f t="shared" si="3"/>
        <v>6</v>
      </c>
    </row>
    <row r="11" spans="1:8" ht="21.95" customHeight="1">
      <c r="A11" s="54">
        <f t="shared" si="2"/>
        <v>10</v>
      </c>
      <c r="B11" s="82" t="s">
        <v>11</v>
      </c>
      <c r="C11" s="82" t="s">
        <v>9</v>
      </c>
      <c r="D11" s="4">
        <v>15</v>
      </c>
      <c r="E11" s="4">
        <f t="shared" si="0"/>
        <v>15</v>
      </c>
      <c r="F11" s="9"/>
      <c r="G11" s="9" t="str">
        <f t="shared" ref="G11:G16" si="4">IF(F11="","",1*F11)</f>
        <v/>
      </c>
      <c r="H11" s="4">
        <f t="shared" si="3"/>
        <v>15</v>
      </c>
    </row>
    <row r="12" spans="1:8" ht="21.95" customHeight="1">
      <c r="A12" s="54">
        <f t="shared" si="2"/>
        <v>11</v>
      </c>
      <c r="B12" s="82" t="s">
        <v>70</v>
      </c>
      <c r="C12" s="82" t="s">
        <v>71</v>
      </c>
      <c r="D12" s="4">
        <v>1.5</v>
      </c>
      <c r="E12" s="5">
        <f t="shared" si="0"/>
        <v>1.5</v>
      </c>
      <c r="F12" s="7"/>
      <c r="G12" s="7" t="str">
        <f t="shared" si="4"/>
        <v/>
      </c>
      <c r="H12" s="5">
        <f t="shared" si="3"/>
        <v>1.5</v>
      </c>
    </row>
    <row r="13" spans="1:8" ht="21.95" customHeight="1">
      <c r="A13" s="54">
        <f t="shared" si="2"/>
        <v>12</v>
      </c>
      <c r="B13" s="82" t="s">
        <v>72</v>
      </c>
      <c r="C13" s="82" t="s">
        <v>73</v>
      </c>
      <c r="D13" s="4">
        <v>4</v>
      </c>
      <c r="E13" s="5">
        <f t="shared" si="0"/>
        <v>4</v>
      </c>
      <c r="F13" s="7"/>
      <c r="G13" s="7" t="str">
        <f t="shared" si="4"/>
        <v/>
      </c>
      <c r="H13" s="5">
        <f t="shared" si="3"/>
        <v>4</v>
      </c>
    </row>
    <row r="14" spans="1:8" ht="21.95" customHeight="1">
      <c r="A14" s="54">
        <f t="shared" si="2"/>
        <v>13</v>
      </c>
      <c r="B14" s="82" t="s">
        <v>74</v>
      </c>
      <c r="C14" s="82" t="s">
        <v>75</v>
      </c>
      <c r="D14" s="4">
        <v>2.75</v>
      </c>
      <c r="E14" s="5">
        <f t="shared" si="0"/>
        <v>2.75</v>
      </c>
      <c r="F14" s="7"/>
      <c r="G14" s="7" t="str">
        <f t="shared" si="4"/>
        <v/>
      </c>
      <c r="H14" s="5">
        <f t="shared" si="3"/>
        <v>2.75</v>
      </c>
    </row>
    <row r="15" spans="1:8" ht="21.95" customHeight="1">
      <c r="A15" s="54">
        <f t="shared" si="2"/>
        <v>14</v>
      </c>
      <c r="B15" s="82" t="s">
        <v>76</v>
      </c>
      <c r="C15" s="82" t="s">
        <v>77</v>
      </c>
      <c r="D15" s="4">
        <v>4</v>
      </c>
      <c r="E15" s="5">
        <f t="shared" si="0"/>
        <v>4</v>
      </c>
      <c r="F15" s="7"/>
      <c r="G15" s="7" t="str">
        <f t="shared" si="4"/>
        <v/>
      </c>
      <c r="H15" s="5">
        <f t="shared" si="3"/>
        <v>4</v>
      </c>
    </row>
    <row r="16" spans="1:8" ht="21.95" customHeight="1">
      <c r="A16" s="54">
        <f t="shared" si="2"/>
        <v>15</v>
      </c>
      <c r="B16" s="82" t="s">
        <v>78</v>
      </c>
      <c r="C16" s="82" t="s">
        <v>79</v>
      </c>
      <c r="D16" s="4">
        <v>15.5</v>
      </c>
      <c r="E16" s="5">
        <f t="shared" si="0"/>
        <v>15.5</v>
      </c>
      <c r="F16" s="7"/>
      <c r="G16" s="7" t="str">
        <f t="shared" si="4"/>
        <v/>
      </c>
      <c r="H16" s="5">
        <f t="shared" si="3"/>
        <v>15.5</v>
      </c>
    </row>
    <row r="17" spans="1:8" ht="21.95" customHeight="1">
      <c r="A17" s="54">
        <f t="shared" si="2"/>
        <v>16</v>
      </c>
      <c r="B17" s="82" t="s">
        <v>80</v>
      </c>
      <c r="C17" s="82" t="s">
        <v>81</v>
      </c>
      <c r="D17" s="4">
        <v>5.5</v>
      </c>
      <c r="E17" s="5">
        <f t="shared" si="0"/>
        <v>5.5</v>
      </c>
      <c r="F17" s="7"/>
      <c r="G17" s="7"/>
      <c r="H17" s="5">
        <f t="shared" si="3"/>
        <v>5.5</v>
      </c>
    </row>
    <row r="18" spans="1:8" ht="21.95" customHeight="1">
      <c r="A18" s="54">
        <f t="shared" si="2"/>
        <v>17</v>
      </c>
      <c r="B18" s="82" t="s">
        <v>82</v>
      </c>
      <c r="C18" s="82" t="s">
        <v>83</v>
      </c>
      <c r="D18" s="4">
        <v>10</v>
      </c>
      <c r="E18" s="5">
        <f t="shared" si="0"/>
        <v>10</v>
      </c>
      <c r="F18" s="7"/>
      <c r="G18" s="7"/>
      <c r="H18" s="5">
        <f t="shared" si="3"/>
        <v>10</v>
      </c>
    </row>
    <row r="19" spans="1:8" ht="21.95" customHeight="1">
      <c r="A19" s="54">
        <f t="shared" si="2"/>
        <v>18</v>
      </c>
      <c r="B19" s="82" t="s">
        <v>84</v>
      </c>
      <c r="C19" s="82" t="s">
        <v>85</v>
      </c>
      <c r="D19" s="4"/>
      <c r="E19" s="5">
        <f t="shared" si="0"/>
        <v>0</v>
      </c>
      <c r="F19" s="9"/>
      <c r="G19" s="7"/>
      <c r="H19" s="5">
        <f t="shared" si="3"/>
        <v>0</v>
      </c>
    </row>
    <row r="20" spans="1:8" ht="21.95" customHeight="1">
      <c r="A20" s="54">
        <f t="shared" si="2"/>
        <v>19</v>
      </c>
      <c r="B20" s="82" t="s">
        <v>86</v>
      </c>
      <c r="C20" s="82" t="s">
        <v>87</v>
      </c>
      <c r="D20" s="4">
        <v>11</v>
      </c>
      <c r="E20" s="5">
        <f t="shared" si="0"/>
        <v>11</v>
      </c>
      <c r="F20" s="7"/>
      <c r="G20" s="7"/>
      <c r="H20" s="5">
        <f t="shared" si="3"/>
        <v>11</v>
      </c>
    </row>
    <row r="21" spans="1:8" ht="21.95" customHeight="1">
      <c r="A21" s="54">
        <f t="shared" si="2"/>
        <v>20</v>
      </c>
      <c r="B21" s="82" t="s">
        <v>88</v>
      </c>
      <c r="C21" s="82" t="s">
        <v>89</v>
      </c>
      <c r="D21" s="4"/>
      <c r="E21" s="5">
        <f t="shared" si="0"/>
        <v>0</v>
      </c>
      <c r="F21" s="7"/>
      <c r="G21" s="7"/>
      <c r="H21" s="5">
        <f t="shared" si="3"/>
        <v>0</v>
      </c>
    </row>
    <row r="22" spans="1:8" ht="21.95" customHeight="1">
      <c r="A22" s="54">
        <f t="shared" si="2"/>
        <v>21</v>
      </c>
      <c r="B22" s="82" t="s">
        <v>90</v>
      </c>
      <c r="C22" s="82" t="s">
        <v>91</v>
      </c>
      <c r="D22" s="4">
        <v>5.5</v>
      </c>
      <c r="E22" s="5">
        <f t="shared" si="0"/>
        <v>5.5</v>
      </c>
      <c r="F22" s="7"/>
      <c r="G22" s="7"/>
      <c r="H22" s="5">
        <f t="shared" si="3"/>
        <v>5.5</v>
      </c>
    </row>
    <row r="23" spans="1:8" ht="21.95" customHeight="1">
      <c r="A23" s="54">
        <f t="shared" si="2"/>
        <v>22</v>
      </c>
      <c r="B23" s="83" t="s">
        <v>92</v>
      </c>
      <c r="C23" s="83" t="s">
        <v>18</v>
      </c>
      <c r="D23" s="4">
        <v>1.5</v>
      </c>
      <c r="E23" s="5">
        <f t="shared" si="0"/>
        <v>1.5</v>
      </c>
      <c r="F23" s="7"/>
      <c r="G23" s="7" t="str">
        <f>IF(F23="","",1*F23)</f>
        <v/>
      </c>
      <c r="H23" s="5">
        <f t="shared" si="3"/>
        <v>1.5</v>
      </c>
    </row>
    <row r="24" spans="1:8" ht="21.95" customHeight="1">
      <c r="A24" s="54">
        <f t="shared" si="2"/>
        <v>23</v>
      </c>
      <c r="B24" s="88" t="s">
        <v>13</v>
      </c>
      <c r="C24" s="88" t="s">
        <v>93</v>
      </c>
      <c r="D24" s="4">
        <v>12.5</v>
      </c>
      <c r="E24" s="5">
        <f t="shared" si="0"/>
        <v>12.5</v>
      </c>
      <c r="F24" s="7"/>
      <c r="G24" s="7" t="str">
        <f>IF(F24="","",1*F24)</f>
        <v/>
      </c>
      <c r="H24" s="5">
        <f t="shared" si="3"/>
        <v>12.5</v>
      </c>
    </row>
    <row r="25" spans="1:8" ht="21.95" customHeight="1">
      <c r="A25" s="54">
        <f t="shared" si="2"/>
        <v>24</v>
      </c>
      <c r="B25" s="84" t="s">
        <v>16</v>
      </c>
      <c r="C25" s="84" t="s">
        <v>94</v>
      </c>
      <c r="D25" s="4">
        <v>12</v>
      </c>
      <c r="E25" s="5">
        <f t="shared" si="0"/>
        <v>12</v>
      </c>
      <c r="F25" s="7"/>
      <c r="G25" s="7"/>
      <c r="H25" s="5">
        <f t="shared" si="3"/>
        <v>12</v>
      </c>
    </row>
    <row r="26" spans="1:8" ht="21.95" customHeight="1">
      <c r="A26" s="54">
        <f t="shared" si="2"/>
        <v>25</v>
      </c>
      <c r="B26" s="85" t="s">
        <v>95</v>
      </c>
      <c r="C26" s="85" t="s">
        <v>96</v>
      </c>
      <c r="D26" s="4">
        <v>15.5</v>
      </c>
      <c r="E26" s="5">
        <f t="shared" si="0"/>
        <v>15.5</v>
      </c>
      <c r="F26" s="7"/>
      <c r="G26" s="7"/>
      <c r="H26" s="5">
        <f t="shared" si="3"/>
        <v>15.5</v>
      </c>
    </row>
    <row r="27" spans="1:8" ht="21.95" customHeight="1">
      <c r="A27" s="54">
        <f t="shared" si="2"/>
        <v>26</v>
      </c>
      <c r="B27" s="85" t="s">
        <v>97</v>
      </c>
      <c r="C27" s="85" t="s">
        <v>98</v>
      </c>
      <c r="D27" s="4">
        <v>7</v>
      </c>
      <c r="E27" s="5">
        <f t="shared" si="0"/>
        <v>7</v>
      </c>
      <c r="F27" s="7"/>
      <c r="G27" s="7"/>
      <c r="H27" s="5">
        <f t="shared" si="3"/>
        <v>7</v>
      </c>
    </row>
    <row r="28" spans="1:8" s="19" customFormat="1" ht="21.95" customHeight="1">
      <c r="A28" s="54" t="s">
        <v>0</v>
      </c>
      <c r="B28" s="3" t="s">
        <v>1</v>
      </c>
      <c r="C28" s="3" t="s">
        <v>2</v>
      </c>
      <c r="D28" s="4" t="s">
        <v>4</v>
      </c>
      <c r="E28" s="5" t="s">
        <v>5</v>
      </c>
      <c r="F28" s="73" t="s">
        <v>6</v>
      </c>
      <c r="G28" s="73" t="s">
        <v>7</v>
      </c>
      <c r="H28" s="5" t="s">
        <v>8</v>
      </c>
    </row>
    <row r="29" spans="1:8" ht="21.95" customHeight="1">
      <c r="A29" s="54">
        <v>1</v>
      </c>
      <c r="B29" s="82" t="s">
        <v>99</v>
      </c>
      <c r="C29" s="82" t="s">
        <v>100</v>
      </c>
      <c r="D29" s="4">
        <v>18</v>
      </c>
      <c r="E29" s="5">
        <f t="shared" ref="E29:E55" si="5">1*D29</f>
        <v>18</v>
      </c>
      <c r="F29" s="7"/>
      <c r="G29" s="7" t="str">
        <f>IF(F29="","",1*F29)</f>
        <v/>
      </c>
      <c r="H29" s="5">
        <f t="shared" ref="H29:H55" si="6">IF(G29="",E29,IF(G29&gt;E29,G29,E29))</f>
        <v>18</v>
      </c>
    </row>
    <row r="30" spans="1:8" ht="21.95" customHeight="1">
      <c r="A30" s="1">
        <f>A29+1</f>
        <v>2</v>
      </c>
      <c r="B30" s="82" t="s">
        <v>101</v>
      </c>
      <c r="C30" s="82" t="s">
        <v>102</v>
      </c>
      <c r="D30" s="4">
        <v>8</v>
      </c>
      <c r="E30" s="5">
        <f t="shared" si="5"/>
        <v>8</v>
      </c>
      <c r="F30" s="1"/>
      <c r="G30" s="1" t="str">
        <f t="shared" ref="G30:G55" si="7">IF(F30="","",1*F30)</f>
        <v/>
      </c>
      <c r="H30" s="5">
        <f t="shared" si="6"/>
        <v>8</v>
      </c>
    </row>
    <row r="31" spans="1:8" ht="21.95" customHeight="1">
      <c r="A31" s="55">
        <f>A30+1</f>
        <v>3</v>
      </c>
      <c r="B31" s="82" t="s">
        <v>103</v>
      </c>
      <c r="C31" s="82" t="s">
        <v>10</v>
      </c>
      <c r="D31" s="11">
        <v>14</v>
      </c>
      <c r="E31" s="12">
        <f t="shared" si="5"/>
        <v>14</v>
      </c>
      <c r="F31" s="13"/>
      <c r="G31" s="14" t="str">
        <f t="shared" si="7"/>
        <v/>
      </c>
      <c r="H31" s="5">
        <f t="shared" si="6"/>
        <v>14</v>
      </c>
    </row>
    <row r="32" spans="1:8" ht="21.95" customHeight="1">
      <c r="A32" s="54">
        <f>A31+1</f>
        <v>4</v>
      </c>
      <c r="B32" s="82" t="s">
        <v>104</v>
      </c>
      <c r="C32" s="82" t="s">
        <v>105</v>
      </c>
      <c r="D32" s="4">
        <v>15</v>
      </c>
      <c r="E32" s="12">
        <f t="shared" si="5"/>
        <v>15</v>
      </c>
      <c r="F32" s="7"/>
      <c r="G32" s="14" t="str">
        <f t="shared" si="7"/>
        <v/>
      </c>
      <c r="H32" s="5">
        <f t="shared" si="6"/>
        <v>15</v>
      </c>
    </row>
    <row r="33" spans="1:8" ht="21.95" customHeight="1">
      <c r="A33" s="54">
        <f>A32+1</f>
        <v>5</v>
      </c>
      <c r="B33" s="82" t="s">
        <v>106</v>
      </c>
      <c r="C33" s="82" t="s">
        <v>15</v>
      </c>
      <c r="D33" s="4">
        <v>10</v>
      </c>
      <c r="E33" s="12">
        <f t="shared" si="5"/>
        <v>10</v>
      </c>
      <c r="F33" s="6"/>
      <c r="G33" s="14" t="str">
        <f t="shared" si="7"/>
        <v/>
      </c>
      <c r="H33" s="5">
        <f t="shared" si="6"/>
        <v>10</v>
      </c>
    </row>
    <row r="34" spans="1:8" ht="21.95" customHeight="1">
      <c r="A34" s="54">
        <f>A33+1</f>
        <v>6</v>
      </c>
      <c r="B34" s="82" t="s">
        <v>107</v>
      </c>
      <c r="C34" s="82" t="s">
        <v>108</v>
      </c>
      <c r="D34" s="4">
        <v>12</v>
      </c>
      <c r="E34" s="12">
        <f t="shared" si="5"/>
        <v>12</v>
      </c>
      <c r="F34" s="6"/>
      <c r="G34" s="14" t="str">
        <f t="shared" si="7"/>
        <v/>
      </c>
      <c r="H34" s="5">
        <f t="shared" si="6"/>
        <v>12</v>
      </c>
    </row>
    <row r="35" spans="1:8" ht="21.95" customHeight="1">
      <c r="A35" s="54">
        <f t="shared" ref="A35:A55" si="8">A34+1</f>
        <v>7</v>
      </c>
      <c r="B35" s="82" t="s">
        <v>109</v>
      </c>
      <c r="C35" s="82" t="s">
        <v>110</v>
      </c>
      <c r="D35" s="4">
        <v>17.5</v>
      </c>
      <c r="E35" s="12">
        <f t="shared" si="5"/>
        <v>17.5</v>
      </c>
      <c r="F35" s="6"/>
      <c r="G35" s="14" t="str">
        <f t="shared" si="7"/>
        <v/>
      </c>
      <c r="H35" s="5">
        <f t="shared" si="6"/>
        <v>17.5</v>
      </c>
    </row>
    <row r="36" spans="1:8" ht="21.95" customHeight="1">
      <c r="A36" s="54">
        <f t="shared" si="8"/>
        <v>8</v>
      </c>
      <c r="B36" s="82" t="s">
        <v>111</v>
      </c>
      <c r="C36" s="82" t="s">
        <v>112</v>
      </c>
      <c r="D36" s="4">
        <v>15</v>
      </c>
      <c r="E36" s="12">
        <f t="shared" si="5"/>
        <v>15</v>
      </c>
      <c r="F36" s="6"/>
      <c r="G36" s="14" t="str">
        <f t="shared" si="7"/>
        <v/>
      </c>
      <c r="H36" s="5">
        <f t="shared" si="6"/>
        <v>15</v>
      </c>
    </row>
    <row r="37" spans="1:8" ht="21.95" customHeight="1">
      <c r="A37" s="54">
        <f t="shared" si="8"/>
        <v>9</v>
      </c>
      <c r="B37" s="82" t="s">
        <v>113</v>
      </c>
      <c r="C37" s="82" t="s">
        <v>114</v>
      </c>
      <c r="D37" s="4">
        <v>2</v>
      </c>
      <c r="E37" s="12">
        <f t="shared" si="5"/>
        <v>2</v>
      </c>
      <c r="F37" s="6"/>
      <c r="G37" s="14" t="str">
        <f t="shared" si="7"/>
        <v/>
      </c>
      <c r="H37" s="5">
        <f t="shared" si="6"/>
        <v>2</v>
      </c>
    </row>
    <row r="38" spans="1:8" ht="21.95" customHeight="1">
      <c r="A38" s="54">
        <f t="shared" si="8"/>
        <v>10</v>
      </c>
      <c r="B38" s="82" t="s">
        <v>115</v>
      </c>
      <c r="C38" s="82" t="s">
        <v>116</v>
      </c>
      <c r="D38" s="4">
        <v>6</v>
      </c>
      <c r="E38" s="12">
        <f t="shared" si="5"/>
        <v>6</v>
      </c>
      <c r="F38" s="6"/>
      <c r="G38" s="14" t="str">
        <f t="shared" si="7"/>
        <v/>
      </c>
      <c r="H38" s="5">
        <f t="shared" si="6"/>
        <v>6</v>
      </c>
    </row>
    <row r="39" spans="1:8" ht="21.95" customHeight="1">
      <c r="A39" s="54">
        <f t="shared" si="8"/>
        <v>11</v>
      </c>
      <c r="B39" s="82" t="s">
        <v>117</v>
      </c>
      <c r="C39" s="82" t="s">
        <v>12</v>
      </c>
      <c r="D39" s="4">
        <v>10</v>
      </c>
      <c r="E39" s="12">
        <f t="shared" si="5"/>
        <v>10</v>
      </c>
      <c r="F39" s="6"/>
      <c r="G39" s="14" t="str">
        <f t="shared" si="7"/>
        <v/>
      </c>
      <c r="H39" s="5">
        <f t="shared" si="6"/>
        <v>10</v>
      </c>
    </row>
    <row r="40" spans="1:8" ht="21.95" customHeight="1">
      <c r="A40" s="54">
        <f t="shared" si="8"/>
        <v>12</v>
      </c>
      <c r="B40" s="82" t="s">
        <v>118</v>
      </c>
      <c r="C40" s="82" t="s">
        <v>119</v>
      </c>
      <c r="D40" s="4">
        <v>10</v>
      </c>
      <c r="E40" s="12">
        <f t="shared" si="5"/>
        <v>10</v>
      </c>
      <c r="F40" s="6"/>
      <c r="G40" s="14" t="str">
        <f t="shared" si="7"/>
        <v/>
      </c>
      <c r="H40" s="5">
        <f t="shared" si="6"/>
        <v>10</v>
      </c>
    </row>
    <row r="41" spans="1:8" ht="21.95" customHeight="1">
      <c r="A41" s="54">
        <f t="shared" si="8"/>
        <v>13</v>
      </c>
      <c r="B41" s="82" t="s">
        <v>120</v>
      </c>
      <c r="C41" s="82" t="s">
        <v>121</v>
      </c>
      <c r="D41" s="4"/>
      <c r="E41" s="12">
        <f t="shared" si="5"/>
        <v>0</v>
      </c>
      <c r="F41" s="7"/>
      <c r="G41" s="14" t="str">
        <f t="shared" si="7"/>
        <v/>
      </c>
      <c r="H41" s="5">
        <f t="shared" si="6"/>
        <v>0</v>
      </c>
    </row>
    <row r="42" spans="1:8" ht="21.95" customHeight="1">
      <c r="A42" s="54">
        <f t="shared" si="8"/>
        <v>14</v>
      </c>
      <c r="B42" s="82" t="s">
        <v>122</v>
      </c>
      <c r="C42" s="82" t="s">
        <v>123</v>
      </c>
      <c r="D42" s="4">
        <v>5</v>
      </c>
      <c r="E42" s="12">
        <f t="shared" si="5"/>
        <v>5</v>
      </c>
      <c r="F42" s="7"/>
      <c r="G42" s="14" t="str">
        <f t="shared" si="7"/>
        <v/>
      </c>
      <c r="H42" s="5">
        <f t="shared" si="6"/>
        <v>5</v>
      </c>
    </row>
    <row r="43" spans="1:8" ht="21.95" customHeight="1">
      <c r="A43" s="54">
        <f t="shared" si="8"/>
        <v>15</v>
      </c>
      <c r="B43" s="82" t="s">
        <v>124</v>
      </c>
      <c r="C43" s="82" t="s">
        <v>61</v>
      </c>
      <c r="D43" s="4">
        <v>6</v>
      </c>
      <c r="E43" s="12">
        <f t="shared" si="5"/>
        <v>6</v>
      </c>
      <c r="F43" s="7"/>
      <c r="G43" s="14" t="str">
        <f t="shared" si="7"/>
        <v/>
      </c>
      <c r="H43" s="5">
        <f t="shared" si="6"/>
        <v>6</v>
      </c>
    </row>
    <row r="44" spans="1:8" ht="21.95" customHeight="1">
      <c r="A44" s="54">
        <f t="shared" si="8"/>
        <v>16</v>
      </c>
      <c r="B44" s="82" t="s">
        <v>125</v>
      </c>
      <c r="C44" s="82" t="s">
        <v>126</v>
      </c>
      <c r="D44" s="4">
        <v>10</v>
      </c>
      <c r="E44" s="12">
        <f t="shared" si="5"/>
        <v>10</v>
      </c>
      <c r="F44" s="7"/>
      <c r="G44" s="14" t="str">
        <f t="shared" si="7"/>
        <v/>
      </c>
      <c r="H44" s="5">
        <f t="shared" si="6"/>
        <v>10</v>
      </c>
    </row>
    <row r="45" spans="1:8" ht="21.95" customHeight="1">
      <c r="A45" s="54">
        <f t="shared" si="8"/>
        <v>17</v>
      </c>
      <c r="B45" s="82" t="s">
        <v>127</v>
      </c>
      <c r="C45" s="82" t="s">
        <v>128</v>
      </c>
      <c r="D45" s="4">
        <v>19</v>
      </c>
      <c r="E45" s="12">
        <f t="shared" si="5"/>
        <v>19</v>
      </c>
      <c r="F45" s="7"/>
      <c r="G45" s="14" t="str">
        <f t="shared" si="7"/>
        <v/>
      </c>
      <c r="H45" s="5">
        <f t="shared" si="6"/>
        <v>19</v>
      </c>
    </row>
    <row r="46" spans="1:8" ht="21.95" customHeight="1">
      <c r="A46" s="54">
        <f t="shared" si="8"/>
        <v>18</v>
      </c>
      <c r="B46" s="82" t="s">
        <v>129</v>
      </c>
      <c r="C46" s="82" t="s">
        <v>130</v>
      </c>
      <c r="D46" s="4">
        <v>3</v>
      </c>
      <c r="E46" s="12">
        <f t="shared" si="5"/>
        <v>3</v>
      </c>
      <c r="F46" s="7"/>
      <c r="G46" s="14" t="str">
        <f t="shared" si="7"/>
        <v/>
      </c>
      <c r="H46" s="5">
        <f t="shared" si="6"/>
        <v>3</v>
      </c>
    </row>
    <row r="47" spans="1:8" ht="21.95" customHeight="1">
      <c r="A47" s="54">
        <f t="shared" si="8"/>
        <v>19</v>
      </c>
      <c r="B47" s="82" t="s">
        <v>131</v>
      </c>
      <c r="C47" s="82" t="s">
        <v>132</v>
      </c>
      <c r="D47" s="4">
        <v>8.5</v>
      </c>
      <c r="E47" s="12">
        <f t="shared" si="5"/>
        <v>8.5</v>
      </c>
      <c r="F47" s="7"/>
      <c r="G47" s="14" t="str">
        <f t="shared" si="7"/>
        <v/>
      </c>
      <c r="H47" s="5">
        <f t="shared" si="6"/>
        <v>8.5</v>
      </c>
    </row>
    <row r="48" spans="1:8" ht="21.95" customHeight="1">
      <c r="A48" s="54">
        <f t="shared" si="8"/>
        <v>20</v>
      </c>
      <c r="B48" s="82" t="s">
        <v>133</v>
      </c>
      <c r="C48" s="82" t="s">
        <v>134</v>
      </c>
      <c r="D48" s="4">
        <v>8</v>
      </c>
      <c r="E48" s="12">
        <f t="shared" si="5"/>
        <v>8</v>
      </c>
      <c r="F48" s="7"/>
      <c r="G48" s="14" t="str">
        <f t="shared" si="7"/>
        <v/>
      </c>
      <c r="H48" s="5">
        <f t="shared" si="6"/>
        <v>8</v>
      </c>
    </row>
    <row r="49" spans="1:8" ht="21.95" customHeight="1">
      <c r="A49" s="54">
        <f t="shared" si="8"/>
        <v>21</v>
      </c>
      <c r="B49" s="82" t="s">
        <v>135</v>
      </c>
      <c r="C49" s="82" t="s">
        <v>136</v>
      </c>
      <c r="D49" s="4">
        <v>3.5</v>
      </c>
      <c r="E49" s="12">
        <f t="shared" si="5"/>
        <v>3.5</v>
      </c>
      <c r="F49" s="7"/>
      <c r="G49" s="14" t="str">
        <f t="shared" si="7"/>
        <v/>
      </c>
      <c r="H49" s="5">
        <f t="shared" si="6"/>
        <v>3.5</v>
      </c>
    </row>
    <row r="50" spans="1:8" ht="21.95" customHeight="1">
      <c r="A50" s="54">
        <f t="shared" si="8"/>
        <v>22</v>
      </c>
      <c r="B50" s="82" t="s">
        <v>137</v>
      </c>
      <c r="C50" s="82" t="s">
        <v>138</v>
      </c>
      <c r="D50" s="4">
        <v>9</v>
      </c>
      <c r="E50" s="12">
        <f t="shared" si="5"/>
        <v>9</v>
      </c>
      <c r="F50" s="7"/>
      <c r="G50" s="14" t="str">
        <f t="shared" si="7"/>
        <v/>
      </c>
      <c r="H50" s="5">
        <f t="shared" si="6"/>
        <v>9</v>
      </c>
    </row>
    <row r="51" spans="1:8" ht="21.95" customHeight="1">
      <c r="A51" s="54">
        <f t="shared" si="8"/>
        <v>23</v>
      </c>
      <c r="B51" s="82" t="s">
        <v>139</v>
      </c>
      <c r="C51" s="82" t="s">
        <v>140</v>
      </c>
      <c r="D51" s="4">
        <v>10</v>
      </c>
      <c r="E51" s="12">
        <f t="shared" si="5"/>
        <v>10</v>
      </c>
      <c r="F51" s="7"/>
      <c r="G51" s="14" t="str">
        <f t="shared" si="7"/>
        <v/>
      </c>
      <c r="H51" s="5">
        <f t="shared" si="6"/>
        <v>10</v>
      </c>
    </row>
    <row r="52" spans="1:8" ht="21.95" customHeight="1">
      <c r="A52" s="54">
        <f t="shared" si="8"/>
        <v>24</v>
      </c>
      <c r="B52" s="82" t="s">
        <v>141</v>
      </c>
      <c r="C52" s="82" t="s">
        <v>142</v>
      </c>
      <c r="D52" s="4">
        <v>4.5</v>
      </c>
      <c r="E52" s="12">
        <f t="shared" si="5"/>
        <v>4.5</v>
      </c>
      <c r="F52" s="7"/>
      <c r="G52" s="14" t="str">
        <f t="shared" si="7"/>
        <v/>
      </c>
      <c r="H52" s="5">
        <f t="shared" si="6"/>
        <v>4.5</v>
      </c>
    </row>
    <row r="53" spans="1:8" ht="21.95" customHeight="1">
      <c r="A53" s="54">
        <f t="shared" si="8"/>
        <v>25</v>
      </c>
      <c r="B53" s="86" t="s">
        <v>19</v>
      </c>
      <c r="C53" s="86" t="s">
        <v>20</v>
      </c>
      <c r="D53" s="89">
        <v>9</v>
      </c>
      <c r="E53" s="90">
        <f t="shared" si="5"/>
        <v>9</v>
      </c>
      <c r="F53" s="91"/>
      <c r="G53" s="92" t="str">
        <f t="shared" si="7"/>
        <v/>
      </c>
      <c r="H53" s="89">
        <f t="shared" si="6"/>
        <v>9</v>
      </c>
    </row>
    <row r="54" spans="1:8" ht="21.95" customHeight="1">
      <c r="A54" s="54">
        <f t="shared" si="8"/>
        <v>26</v>
      </c>
      <c r="B54" s="87" t="s">
        <v>17</v>
      </c>
      <c r="C54" s="87" t="s">
        <v>143</v>
      </c>
      <c r="D54" s="4">
        <v>3</v>
      </c>
      <c r="E54" s="12">
        <f t="shared" si="5"/>
        <v>3</v>
      </c>
      <c r="F54" s="7"/>
      <c r="G54" s="14" t="str">
        <f t="shared" si="7"/>
        <v/>
      </c>
      <c r="H54" s="5">
        <f t="shared" si="6"/>
        <v>3</v>
      </c>
    </row>
    <row r="55" spans="1:8" ht="21.95" customHeight="1">
      <c r="A55" s="54">
        <f t="shared" si="8"/>
        <v>27</v>
      </c>
      <c r="B55" s="87" t="s">
        <v>144</v>
      </c>
      <c r="C55" s="87" t="s">
        <v>145</v>
      </c>
      <c r="D55" s="4"/>
      <c r="E55" s="12">
        <f t="shared" si="5"/>
        <v>0</v>
      </c>
      <c r="F55" s="7"/>
      <c r="G55" s="14" t="str">
        <f t="shared" si="7"/>
        <v/>
      </c>
      <c r="H55" s="5">
        <f t="shared" si="6"/>
        <v>0</v>
      </c>
    </row>
  </sheetData>
  <sortState ref="B37:C69">
    <sortCondition ref="B37"/>
  </sortState>
  <printOptions horizontalCentered="1" verticalCentered="1"/>
  <pageMargins left="0.19685039370078741" right="0.19685039370078741" top="0.70866141732283472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
 مالية البنوك والتأمينات
2019/2018&amp;C
&amp;"Comic Sans MS,Gras"&amp;12محضر العلامات لمقياس:
التسويق البنكي
  الفوج&amp;P  &amp;R&amp;"Comic Sans MS,Gras"&amp;12  كلية العلوم الاقتصادية و علوم التسيير
 قسم العلوم المالية 
-نظام LMD-
</oddHeader>
    <oddFooter>&amp;C&amp;"Comic Sans MS,Gras"&amp;12   الامضاء:&amp;R&amp;"Mudir MT,Gras"&amp;12  ا&amp;"Comic Sans MS,Gras"لأستاذ(ة):</oddFooter>
  </headerFooter>
  <rowBreaks count="1" manualBreakCount="1">
    <brk id="2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rightToLeft="1" view="pageBreakPreview" topLeftCell="A24" zoomScaleSheetLayoutView="100" workbookViewId="0">
      <selection activeCell="N46" sqref="N46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4" width="10.7109375" style="8" customWidth="1"/>
    <col min="5" max="6" width="10.7109375" style="16" customWidth="1"/>
    <col min="7" max="8" width="10.7109375" style="8" customWidth="1"/>
    <col min="9" max="9" width="12.85546875" style="16" customWidth="1"/>
    <col min="10" max="256" width="11.5703125" style="8"/>
    <col min="257" max="257" width="3.85546875" style="8" bestFit="1" customWidth="1"/>
    <col min="258" max="258" width="10.7109375" style="8" customWidth="1"/>
    <col min="259" max="259" width="16.7109375" style="8" customWidth="1"/>
    <col min="260" max="264" width="7.5703125" style="8" customWidth="1"/>
    <col min="265" max="265" width="10.28515625" style="8" customWidth="1"/>
    <col min="266" max="512" width="11.5703125" style="8"/>
    <col min="513" max="513" width="3.85546875" style="8" bestFit="1" customWidth="1"/>
    <col min="514" max="514" width="10.7109375" style="8" customWidth="1"/>
    <col min="515" max="515" width="16.7109375" style="8" customWidth="1"/>
    <col min="516" max="520" width="7.5703125" style="8" customWidth="1"/>
    <col min="521" max="521" width="10.28515625" style="8" customWidth="1"/>
    <col min="522" max="768" width="11.5703125" style="8"/>
    <col min="769" max="769" width="3.85546875" style="8" bestFit="1" customWidth="1"/>
    <col min="770" max="770" width="10.7109375" style="8" customWidth="1"/>
    <col min="771" max="771" width="16.7109375" style="8" customWidth="1"/>
    <col min="772" max="776" width="7.5703125" style="8" customWidth="1"/>
    <col min="777" max="777" width="10.28515625" style="8" customWidth="1"/>
    <col min="778" max="1024" width="11.5703125" style="8"/>
    <col min="1025" max="1025" width="3.85546875" style="8" bestFit="1" customWidth="1"/>
    <col min="1026" max="1026" width="10.7109375" style="8" customWidth="1"/>
    <col min="1027" max="1027" width="16.7109375" style="8" customWidth="1"/>
    <col min="1028" max="1032" width="7.5703125" style="8" customWidth="1"/>
    <col min="1033" max="1033" width="10.28515625" style="8" customWidth="1"/>
    <col min="1034" max="1280" width="11.5703125" style="8"/>
    <col min="1281" max="1281" width="3.85546875" style="8" bestFit="1" customWidth="1"/>
    <col min="1282" max="1282" width="10.7109375" style="8" customWidth="1"/>
    <col min="1283" max="1283" width="16.7109375" style="8" customWidth="1"/>
    <col min="1284" max="1288" width="7.5703125" style="8" customWidth="1"/>
    <col min="1289" max="1289" width="10.28515625" style="8" customWidth="1"/>
    <col min="1290" max="1536" width="11.5703125" style="8"/>
    <col min="1537" max="1537" width="3.85546875" style="8" bestFit="1" customWidth="1"/>
    <col min="1538" max="1538" width="10.7109375" style="8" customWidth="1"/>
    <col min="1539" max="1539" width="16.7109375" style="8" customWidth="1"/>
    <col min="1540" max="1544" width="7.5703125" style="8" customWidth="1"/>
    <col min="1545" max="1545" width="10.28515625" style="8" customWidth="1"/>
    <col min="1546" max="1792" width="11.5703125" style="8"/>
    <col min="1793" max="1793" width="3.85546875" style="8" bestFit="1" customWidth="1"/>
    <col min="1794" max="1794" width="10.7109375" style="8" customWidth="1"/>
    <col min="1795" max="1795" width="16.7109375" style="8" customWidth="1"/>
    <col min="1796" max="1800" width="7.5703125" style="8" customWidth="1"/>
    <col min="1801" max="1801" width="10.28515625" style="8" customWidth="1"/>
    <col min="1802" max="2048" width="11.5703125" style="8"/>
    <col min="2049" max="2049" width="3.85546875" style="8" bestFit="1" customWidth="1"/>
    <col min="2050" max="2050" width="10.7109375" style="8" customWidth="1"/>
    <col min="2051" max="2051" width="16.7109375" style="8" customWidth="1"/>
    <col min="2052" max="2056" width="7.5703125" style="8" customWidth="1"/>
    <col min="2057" max="2057" width="10.28515625" style="8" customWidth="1"/>
    <col min="2058" max="2304" width="11.5703125" style="8"/>
    <col min="2305" max="2305" width="3.85546875" style="8" bestFit="1" customWidth="1"/>
    <col min="2306" max="2306" width="10.7109375" style="8" customWidth="1"/>
    <col min="2307" max="2307" width="16.7109375" style="8" customWidth="1"/>
    <col min="2308" max="2312" width="7.5703125" style="8" customWidth="1"/>
    <col min="2313" max="2313" width="10.28515625" style="8" customWidth="1"/>
    <col min="2314" max="2560" width="11.5703125" style="8"/>
    <col min="2561" max="2561" width="3.85546875" style="8" bestFit="1" customWidth="1"/>
    <col min="2562" max="2562" width="10.7109375" style="8" customWidth="1"/>
    <col min="2563" max="2563" width="16.7109375" style="8" customWidth="1"/>
    <col min="2564" max="2568" width="7.5703125" style="8" customWidth="1"/>
    <col min="2569" max="2569" width="10.28515625" style="8" customWidth="1"/>
    <col min="2570" max="2816" width="11.5703125" style="8"/>
    <col min="2817" max="2817" width="3.85546875" style="8" bestFit="1" customWidth="1"/>
    <col min="2818" max="2818" width="10.7109375" style="8" customWidth="1"/>
    <col min="2819" max="2819" width="16.7109375" style="8" customWidth="1"/>
    <col min="2820" max="2824" width="7.5703125" style="8" customWidth="1"/>
    <col min="2825" max="2825" width="10.28515625" style="8" customWidth="1"/>
    <col min="2826" max="3072" width="11.5703125" style="8"/>
    <col min="3073" max="3073" width="3.85546875" style="8" bestFit="1" customWidth="1"/>
    <col min="3074" max="3074" width="10.7109375" style="8" customWidth="1"/>
    <col min="3075" max="3075" width="16.7109375" style="8" customWidth="1"/>
    <col min="3076" max="3080" width="7.5703125" style="8" customWidth="1"/>
    <col min="3081" max="3081" width="10.28515625" style="8" customWidth="1"/>
    <col min="3082" max="3328" width="11.5703125" style="8"/>
    <col min="3329" max="3329" width="3.85546875" style="8" bestFit="1" customWidth="1"/>
    <col min="3330" max="3330" width="10.7109375" style="8" customWidth="1"/>
    <col min="3331" max="3331" width="16.7109375" style="8" customWidth="1"/>
    <col min="3332" max="3336" width="7.5703125" style="8" customWidth="1"/>
    <col min="3337" max="3337" width="10.28515625" style="8" customWidth="1"/>
    <col min="3338" max="3584" width="11.5703125" style="8"/>
    <col min="3585" max="3585" width="3.85546875" style="8" bestFit="1" customWidth="1"/>
    <col min="3586" max="3586" width="10.7109375" style="8" customWidth="1"/>
    <col min="3587" max="3587" width="16.7109375" style="8" customWidth="1"/>
    <col min="3588" max="3592" width="7.5703125" style="8" customWidth="1"/>
    <col min="3593" max="3593" width="10.28515625" style="8" customWidth="1"/>
    <col min="3594" max="3840" width="11.5703125" style="8"/>
    <col min="3841" max="3841" width="3.85546875" style="8" bestFit="1" customWidth="1"/>
    <col min="3842" max="3842" width="10.7109375" style="8" customWidth="1"/>
    <col min="3843" max="3843" width="16.7109375" style="8" customWidth="1"/>
    <col min="3844" max="3848" width="7.5703125" style="8" customWidth="1"/>
    <col min="3849" max="3849" width="10.28515625" style="8" customWidth="1"/>
    <col min="3850" max="4096" width="11.5703125" style="8"/>
    <col min="4097" max="4097" width="3.85546875" style="8" bestFit="1" customWidth="1"/>
    <col min="4098" max="4098" width="10.7109375" style="8" customWidth="1"/>
    <col min="4099" max="4099" width="16.7109375" style="8" customWidth="1"/>
    <col min="4100" max="4104" width="7.5703125" style="8" customWidth="1"/>
    <col min="4105" max="4105" width="10.28515625" style="8" customWidth="1"/>
    <col min="4106" max="4352" width="11.5703125" style="8"/>
    <col min="4353" max="4353" width="3.85546875" style="8" bestFit="1" customWidth="1"/>
    <col min="4354" max="4354" width="10.7109375" style="8" customWidth="1"/>
    <col min="4355" max="4355" width="16.7109375" style="8" customWidth="1"/>
    <col min="4356" max="4360" width="7.5703125" style="8" customWidth="1"/>
    <col min="4361" max="4361" width="10.28515625" style="8" customWidth="1"/>
    <col min="4362" max="4608" width="11.5703125" style="8"/>
    <col min="4609" max="4609" width="3.85546875" style="8" bestFit="1" customWidth="1"/>
    <col min="4610" max="4610" width="10.7109375" style="8" customWidth="1"/>
    <col min="4611" max="4611" width="16.7109375" style="8" customWidth="1"/>
    <col min="4612" max="4616" width="7.5703125" style="8" customWidth="1"/>
    <col min="4617" max="4617" width="10.28515625" style="8" customWidth="1"/>
    <col min="4618" max="4864" width="11.5703125" style="8"/>
    <col min="4865" max="4865" width="3.85546875" style="8" bestFit="1" customWidth="1"/>
    <col min="4866" max="4866" width="10.7109375" style="8" customWidth="1"/>
    <col min="4867" max="4867" width="16.7109375" style="8" customWidth="1"/>
    <col min="4868" max="4872" width="7.5703125" style="8" customWidth="1"/>
    <col min="4873" max="4873" width="10.28515625" style="8" customWidth="1"/>
    <col min="4874" max="5120" width="11.5703125" style="8"/>
    <col min="5121" max="5121" width="3.85546875" style="8" bestFit="1" customWidth="1"/>
    <col min="5122" max="5122" width="10.7109375" style="8" customWidth="1"/>
    <col min="5123" max="5123" width="16.7109375" style="8" customWidth="1"/>
    <col min="5124" max="5128" width="7.5703125" style="8" customWidth="1"/>
    <col min="5129" max="5129" width="10.28515625" style="8" customWidth="1"/>
    <col min="5130" max="5376" width="11.5703125" style="8"/>
    <col min="5377" max="5377" width="3.85546875" style="8" bestFit="1" customWidth="1"/>
    <col min="5378" max="5378" width="10.7109375" style="8" customWidth="1"/>
    <col min="5379" max="5379" width="16.7109375" style="8" customWidth="1"/>
    <col min="5380" max="5384" width="7.5703125" style="8" customWidth="1"/>
    <col min="5385" max="5385" width="10.28515625" style="8" customWidth="1"/>
    <col min="5386" max="5632" width="11.5703125" style="8"/>
    <col min="5633" max="5633" width="3.85546875" style="8" bestFit="1" customWidth="1"/>
    <col min="5634" max="5634" width="10.7109375" style="8" customWidth="1"/>
    <col min="5635" max="5635" width="16.7109375" style="8" customWidth="1"/>
    <col min="5636" max="5640" width="7.5703125" style="8" customWidth="1"/>
    <col min="5641" max="5641" width="10.28515625" style="8" customWidth="1"/>
    <col min="5642" max="5888" width="11.5703125" style="8"/>
    <col min="5889" max="5889" width="3.85546875" style="8" bestFit="1" customWidth="1"/>
    <col min="5890" max="5890" width="10.7109375" style="8" customWidth="1"/>
    <col min="5891" max="5891" width="16.7109375" style="8" customWidth="1"/>
    <col min="5892" max="5896" width="7.5703125" style="8" customWidth="1"/>
    <col min="5897" max="5897" width="10.28515625" style="8" customWidth="1"/>
    <col min="5898" max="6144" width="11.5703125" style="8"/>
    <col min="6145" max="6145" width="3.85546875" style="8" bestFit="1" customWidth="1"/>
    <col min="6146" max="6146" width="10.7109375" style="8" customWidth="1"/>
    <col min="6147" max="6147" width="16.7109375" style="8" customWidth="1"/>
    <col min="6148" max="6152" width="7.5703125" style="8" customWidth="1"/>
    <col min="6153" max="6153" width="10.28515625" style="8" customWidth="1"/>
    <col min="6154" max="6400" width="11.5703125" style="8"/>
    <col min="6401" max="6401" width="3.85546875" style="8" bestFit="1" customWidth="1"/>
    <col min="6402" max="6402" width="10.7109375" style="8" customWidth="1"/>
    <col min="6403" max="6403" width="16.7109375" style="8" customWidth="1"/>
    <col min="6404" max="6408" width="7.5703125" style="8" customWidth="1"/>
    <col min="6409" max="6409" width="10.28515625" style="8" customWidth="1"/>
    <col min="6410" max="6656" width="11.5703125" style="8"/>
    <col min="6657" max="6657" width="3.85546875" style="8" bestFit="1" customWidth="1"/>
    <col min="6658" max="6658" width="10.7109375" style="8" customWidth="1"/>
    <col min="6659" max="6659" width="16.7109375" style="8" customWidth="1"/>
    <col min="6660" max="6664" width="7.5703125" style="8" customWidth="1"/>
    <col min="6665" max="6665" width="10.28515625" style="8" customWidth="1"/>
    <col min="6666" max="6912" width="11.5703125" style="8"/>
    <col min="6913" max="6913" width="3.85546875" style="8" bestFit="1" customWidth="1"/>
    <col min="6914" max="6914" width="10.7109375" style="8" customWidth="1"/>
    <col min="6915" max="6915" width="16.7109375" style="8" customWidth="1"/>
    <col min="6916" max="6920" width="7.5703125" style="8" customWidth="1"/>
    <col min="6921" max="6921" width="10.28515625" style="8" customWidth="1"/>
    <col min="6922" max="7168" width="11.5703125" style="8"/>
    <col min="7169" max="7169" width="3.85546875" style="8" bestFit="1" customWidth="1"/>
    <col min="7170" max="7170" width="10.7109375" style="8" customWidth="1"/>
    <col min="7171" max="7171" width="16.7109375" style="8" customWidth="1"/>
    <col min="7172" max="7176" width="7.5703125" style="8" customWidth="1"/>
    <col min="7177" max="7177" width="10.28515625" style="8" customWidth="1"/>
    <col min="7178" max="7424" width="11.5703125" style="8"/>
    <col min="7425" max="7425" width="3.85546875" style="8" bestFit="1" customWidth="1"/>
    <col min="7426" max="7426" width="10.7109375" style="8" customWidth="1"/>
    <col min="7427" max="7427" width="16.7109375" style="8" customWidth="1"/>
    <col min="7428" max="7432" width="7.5703125" style="8" customWidth="1"/>
    <col min="7433" max="7433" width="10.28515625" style="8" customWidth="1"/>
    <col min="7434" max="7680" width="11.5703125" style="8"/>
    <col min="7681" max="7681" width="3.85546875" style="8" bestFit="1" customWidth="1"/>
    <col min="7682" max="7682" width="10.7109375" style="8" customWidth="1"/>
    <col min="7683" max="7683" width="16.7109375" style="8" customWidth="1"/>
    <col min="7684" max="7688" width="7.5703125" style="8" customWidth="1"/>
    <col min="7689" max="7689" width="10.28515625" style="8" customWidth="1"/>
    <col min="7690" max="7936" width="11.5703125" style="8"/>
    <col min="7937" max="7937" width="3.85546875" style="8" bestFit="1" customWidth="1"/>
    <col min="7938" max="7938" width="10.7109375" style="8" customWidth="1"/>
    <col min="7939" max="7939" width="16.7109375" style="8" customWidth="1"/>
    <col min="7940" max="7944" width="7.5703125" style="8" customWidth="1"/>
    <col min="7945" max="7945" width="10.28515625" style="8" customWidth="1"/>
    <col min="7946" max="8192" width="11.5703125" style="8"/>
    <col min="8193" max="8193" width="3.85546875" style="8" bestFit="1" customWidth="1"/>
    <col min="8194" max="8194" width="10.7109375" style="8" customWidth="1"/>
    <col min="8195" max="8195" width="16.7109375" style="8" customWidth="1"/>
    <col min="8196" max="8200" width="7.5703125" style="8" customWidth="1"/>
    <col min="8201" max="8201" width="10.28515625" style="8" customWidth="1"/>
    <col min="8202" max="8448" width="11.5703125" style="8"/>
    <col min="8449" max="8449" width="3.85546875" style="8" bestFit="1" customWidth="1"/>
    <col min="8450" max="8450" width="10.7109375" style="8" customWidth="1"/>
    <col min="8451" max="8451" width="16.7109375" style="8" customWidth="1"/>
    <col min="8452" max="8456" width="7.5703125" style="8" customWidth="1"/>
    <col min="8457" max="8457" width="10.28515625" style="8" customWidth="1"/>
    <col min="8458" max="8704" width="11.5703125" style="8"/>
    <col min="8705" max="8705" width="3.85546875" style="8" bestFit="1" customWidth="1"/>
    <col min="8706" max="8706" width="10.7109375" style="8" customWidth="1"/>
    <col min="8707" max="8707" width="16.7109375" style="8" customWidth="1"/>
    <col min="8708" max="8712" width="7.5703125" style="8" customWidth="1"/>
    <col min="8713" max="8713" width="10.28515625" style="8" customWidth="1"/>
    <col min="8714" max="8960" width="11.5703125" style="8"/>
    <col min="8961" max="8961" width="3.85546875" style="8" bestFit="1" customWidth="1"/>
    <col min="8962" max="8962" width="10.7109375" style="8" customWidth="1"/>
    <col min="8963" max="8963" width="16.7109375" style="8" customWidth="1"/>
    <col min="8964" max="8968" width="7.5703125" style="8" customWidth="1"/>
    <col min="8969" max="8969" width="10.28515625" style="8" customWidth="1"/>
    <col min="8970" max="9216" width="11.5703125" style="8"/>
    <col min="9217" max="9217" width="3.85546875" style="8" bestFit="1" customWidth="1"/>
    <col min="9218" max="9218" width="10.7109375" style="8" customWidth="1"/>
    <col min="9219" max="9219" width="16.7109375" style="8" customWidth="1"/>
    <col min="9220" max="9224" width="7.5703125" style="8" customWidth="1"/>
    <col min="9225" max="9225" width="10.28515625" style="8" customWidth="1"/>
    <col min="9226" max="9472" width="11.5703125" style="8"/>
    <col min="9473" max="9473" width="3.85546875" style="8" bestFit="1" customWidth="1"/>
    <col min="9474" max="9474" width="10.7109375" style="8" customWidth="1"/>
    <col min="9475" max="9475" width="16.7109375" style="8" customWidth="1"/>
    <col min="9476" max="9480" width="7.5703125" style="8" customWidth="1"/>
    <col min="9481" max="9481" width="10.28515625" style="8" customWidth="1"/>
    <col min="9482" max="9728" width="11.5703125" style="8"/>
    <col min="9729" max="9729" width="3.85546875" style="8" bestFit="1" customWidth="1"/>
    <col min="9730" max="9730" width="10.7109375" style="8" customWidth="1"/>
    <col min="9731" max="9731" width="16.7109375" style="8" customWidth="1"/>
    <col min="9732" max="9736" width="7.5703125" style="8" customWidth="1"/>
    <col min="9737" max="9737" width="10.28515625" style="8" customWidth="1"/>
    <col min="9738" max="9984" width="11.5703125" style="8"/>
    <col min="9985" max="9985" width="3.85546875" style="8" bestFit="1" customWidth="1"/>
    <col min="9986" max="9986" width="10.7109375" style="8" customWidth="1"/>
    <col min="9987" max="9987" width="16.7109375" style="8" customWidth="1"/>
    <col min="9988" max="9992" width="7.5703125" style="8" customWidth="1"/>
    <col min="9993" max="9993" width="10.28515625" style="8" customWidth="1"/>
    <col min="9994" max="10240" width="11.5703125" style="8"/>
    <col min="10241" max="10241" width="3.85546875" style="8" bestFit="1" customWidth="1"/>
    <col min="10242" max="10242" width="10.7109375" style="8" customWidth="1"/>
    <col min="10243" max="10243" width="16.7109375" style="8" customWidth="1"/>
    <col min="10244" max="10248" width="7.5703125" style="8" customWidth="1"/>
    <col min="10249" max="10249" width="10.28515625" style="8" customWidth="1"/>
    <col min="10250" max="10496" width="11.5703125" style="8"/>
    <col min="10497" max="10497" width="3.85546875" style="8" bestFit="1" customWidth="1"/>
    <col min="10498" max="10498" width="10.7109375" style="8" customWidth="1"/>
    <col min="10499" max="10499" width="16.7109375" style="8" customWidth="1"/>
    <col min="10500" max="10504" width="7.5703125" style="8" customWidth="1"/>
    <col min="10505" max="10505" width="10.28515625" style="8" customWidth="1"/>
    <col min="10506" max="10752" width="11.5703125" style="8"/>
    <col min="10753" max="10753" width="3.85546875" style="8" bestFit="1" customWidth="1"/>
    <col min="10754" max="10754" width="10.7109375" style="8" customWidth="1"/>
    <col min="10755" max="10755" width="16.7109375" style="8" customWidth="1"/>
    <col min="10756" max="10760" width="7.5703125" style="8" customWidth="1"/>
    <col min="10761" max="10761" width="10.28515625" style="8" customWidth="1"/>
    <col min="10762" max="11008" width="11.5703125" style="8"/>
    <col min="11009" max="11009" width="3.85546875" style="8" bestFit="1" customWidth="1"/>
    <col min="11010" max="11010" width="10.7109375" style="8" customWidth="1"/>
    <col min="11011" max="11011" width="16.7109375" style="8" customWidth="1"/>
    <col min="11012" max="11016" width="7.5703125" style="8" customWidth="1"/>
    <col min="11017" max="11017" width="10.28515625" style="8" customWidth="1"/>
    <col min="11018" max="11264" width="11.5703125" style="8"/>
    <col min="11265" max="11265" width="3.85546875" style="8" bestFit="1" customWidth="1"/>
    <col min="11266" max="11266" width="10.7109375" style="8" customWidth="1"/>
    <col min="11267" max="11267" width="16.7109375" style="8" customWidth="1"/>
    <col min="11268" max="11272" width="7.5703125" style="8" customWidth="1"/>
    <col min="11273" max="11273" width="10.28515625" style="8" customWidth="1"/>
    <col min="11274" max="11520" width="11.5703125" style="8"/>
    <col min="11521" max="11521" width="3.85546875" style="8" bestFit="1" customWidth="1"/>
    <col min="11522" max="11522" width="10.7109375" style="8" customWidth="1"/>
    <col min="11523" max="11523" width="16.7109375" style="8" customWidth="1"/>
    <col min="11524" max="11528" width="7.5703125" style="8" customWidth="1"/>
    <col min="11529" max="11529" width="10.28515625" style="8" customWidth="1"/>
    <col min="11530" max="11776" width="11.5703125" style="8"/>
    <col min="11777" max="11777" width="3.85546875" style="8" bestFit="1" customWidth="1"/>
    <col min="11778" max="11778" width="10.7109375" style="8" customWidth="1"/>
    <col min="11779" max="11779" width="16.7109375" style="8" customWidth="1"/>
    <col min="11780" max="11784" width="7.5703125" style="8" customWidth="1"/>
    <col min="11785" max="11785" width="10.28515625" style="8" customWidth="1"/>
    <col min="11786" max="12032" width="11.5703125" style="8"/>
    <col min="12033" max="12033" width="3.85546875" style="8" bestFit="1" customWidth="1"/>
    <col min="12034" max="12034" width="10.7109375" style="8" customWidth="1"/>
    <col min="12035" max="12035" width="16.7109375" style="8" customWidth="1"/>
    <col min="12036" max="12040" width="7.5703125" style="8" customWidth="1"/>
    <col min="12041" max="12041" width="10.28515625" style="8" customWidth="1"/>
    <col min="12042" max="12288" width="11.5703125" style="8"/>
    <col min="12289" max="12289" width="3.85546875" style="8" bestFit="1" customWidth="1"/>
    <col min="12290" max="12290" width="10.7109375" style="8" customWidth="1"/>
    <col min="12291" max="12291" width="16.7109375" style="8" customWidth="1"/>
    <col min="12292" max="12296" width="7.5703125" style="8" customWidth="1"/>
    <col min="12297" max="12297" width="10.28515625" style="8" customWidth="1"/>
    <col min="12298" max="12544" width="11.5703125" style="8"/>
    <col min="12545" max="12545" width="3.85546875" style="8" bestFit="1" customWidth="1"/>
    <col min="12546" max="12546" width="10.7109375" style="8" customWidth="1"/>
    <col min="12547" max="12547" width="16.7109375" style="8" customWidth="1"/>
    <col min="12548" max="12552" width="7.5703125" style="8" customWidth="1"/>
    <col min="12553" max="12553" width="10.28515625" style="8" customWidth="1"/>
    <col min="12554" max="12800" width="11.5703125" style="8"/>
    <col min="12801" max="12801" width="3.85546875" style="8" bestFit="1" customWidth="1"/>
    <col min="12802" max="12802" width="10.7109375" style="8" customWidth="1"/>
    <col min="12803" max="12803" width="16.7109375" style="8" customWidth="1"/>
    <col min="12804" max="12808" width="7.5703125" style="8" customWidth="1"/>
    <col min="12809" max="12809" width="10.28515625" style="8" customWidth="1"/>
    <col min="12810" max="13056" width="11.5703125" style="8"/>
    <col min="13057" max="13057" width="3.85546875" style="8" bestFit="1" customWidth="1"/>
    <col min="13058" max="13058" width="10.7109375" style="8" customWidth="1"/>
    <col min="13059" max="13059" width="16.7109375" style="8" customWidth="1"/>
    <col min="13060" max="13064" width="7.5703125" style="8" customWidth="1"/>
    <col min="13065" max="13065" width="10.28515625" style="8" customWidth="1"/>
    <col min="13066" max="13312" width="11.5703125" style="8"/>
    <col min="13313" max="13313" width="3.85546875" style="8" bestFit="1" customWidth="1"/>
    <col min="13314" max="13314" width="10.7109375" style="8" customWidth="1"/>
    <col min="13315" max="13315" width="16.7109375" style="8" customWidth="1"/>
    <col min="13316" max="13320" width="7.5703125" style="8" customWidth="1"/>
    <col min="13321" max="13321" width="10.28515625" style="8" customWidth="1"/>
    <col min="13322" max="13568" width="11.5703125" style="8"/>
    <col min="13569" max="13569" width="3.85546875" style="8" bestFit="1" customWidth="1"/>
    <col min="13570" max="13570" width="10.7109375" style="8" customWidth="1"/>
    <col min="13571" max="13571" width="16.7109375" style="8" customWidth="1"/>
    <col min="13572" max="13576" width="7.5703125" style="8" customWidth="1"/>
    <col min="13577" max="13577" width="10.28515625" style="8" customWidth="1"/>
    <col min="13578" max="13824" width="11.5703125" style="8"/>
    <col min="13825" max="13825" width="3.85546875" style="8" bestFit="1" customWidth="1"/>
    <col min="13826" max="13826" width="10.7109375" style="8" customWidth="1"/>
    <col min="13827" max="13827" width="16.7109375" style="8" customWidth="1"/>
    <col min="13828" max="13832" width="7.5703125" style="8" customWidth="1"/>
    <col min="13833" max="13833" width="10.28515625" style="8" customWidth="1"/>
    <col min="13834" max="14080" width="11.5703125" style="8"/>
    <col min="14081" max="14081" width="3.85546875" style="8" bestFit="1" customWidth="1"/>
    <col min="14082" max="14082" width="10.7109375" style="8" customWidth="1"/>
    <col min="14083" max="14083" width="16.7109375" style="8" customWidth="1"/>
    <col min="14084" max="14088" width="7.5703125" style="8" customWidth="1"/>
    <col min="14089" max="14089" width="10.28515625" style="8" customWidth="1"/>
    <col min="14090" max="14336" width="11.5703125" style="8"/>
    <col min="14337" max="14337" width="3.85546875" style="8" bestFit="1" customWidth="1"/>
    <col min="14338" max="14338" width="10.7109375" style="8" customWidth="1"/>
    <col min="14339" max="14339" width="16.7109375" style="8" customWidth="1"/>
    <col min="14340" max="14344" width="7.5703125" style="8" customWidth="1"/>
    <col min="14345" max="14345" width="10.28515625" style="8" customWidth="1"/>
    <col min="14346" max="14592" width="11.5703125" style="8"/>
    <col min="14593" max="14593" width="3.85546875" style="8" bestFit="1" customWidth="1"/>
    <col min="14594" max="14594" width="10.7109375" style="8" customWidth="1"/>
    <col min="14595" max="14595" width="16.7109375" style="8" customWidth="1"/>
    <col min="14596" max="14600" width="7.5703125" style="8" customWidth="1"/>
    <col min="14601" max="14601" width="10.28515625" style="8" customWidth="1"/>
    <col min="14602" max="14848" width="11.5703125" style="8"/>
    <col min="14849" max="14849" width="3.85546875" style="8" bestFit="1" customWidth="1"/>
    <col min="14850" max="14850" width="10.7109375" style="8" customWidth="1"/>
    <col min="14851" max="14851" width="16.7109375" style="8" customWidth="1"/>
    <col min="14852" max="14856" width="7.5703125" style="8" customWidth="1"/>
    <col min="14857" max="14857" width="10.28515625" style="8" customWidth="1"/>
    <col min="14858" max="15104" width="11.5703125" style="8"/>
    <col min="15105" max="15105" width="3.85546875" style="8" bestFit="1" customWidth="1"/>
    <col min="15106" max="15106" width="10.7109375" style="8" customWidth="1"/>
    <col min="15107" max="15107" width="16.7109375" style="8" customWidth="1"/>
    <col min="15108" max="15112" width="7.5703125" style="8" customWidth="1"/>
    <col min="15113" max="15113" width="10.28515625" style="8" customWidth="1"/>
    <col min="15114" max="15360" width="11.5703125" style="8"/>
    <col min="15361" max="15361" width="3.85546875" style="8" bestFit="1" customWidth="1"/>
    <col min="15362" max="15362" width="10.7109375" style="8" customWidth="1"/>
    <col min="15363" max="15363" width="16.7109375" style="8" customWidth="1"/>
    <col min="15364" max="15368" width="7.5703125" style="8" customWidth="1"/>
    <col min="15369" max="15369" width="10.28515625" style="8" customWidth="1"/>
    <col min="15370" max="15616" width="11.5703125" style="8"/>
    <col min="15617" max="15617" width="3.85546875" style="8" bestFit="1" customWidth="1"/>
    <col min="15618" max="15618" width="10.7109375" style="8" customWidth="1"/>
    <col min="15619" max="15619" width="16.7109375" style="8" customWidth="1"/>
    <col min="15620" max="15624" width="7.5703125" style="8" customWidth="1"/>
    <col min="15625" max="15625" width="10.28515625" style="8" customWidth="1"/>
    <col min="15626" max="15872" width="11.5703125" style="8"/>
    <col min="15873" max="15873" width="3.85546875" style="8" bestFit="1" customWidth="1"/>
    <col min="15874" max="15874" width="10.7109375" style="8" customWidth="1"/>
    <col min="15875" max="15875" width="16.7109375" style="8" customWidth="1"/>
    <col min="15876" max="15880" width="7.5703125" style="8" customWidth="1"/>
    <col min="15881" max="15881" width="10.28515625" style="8" customWidth="1"/>
    <col min="15882" max="16128" width="11.5703125" style="8"/>
    <col min="16129" max="16129" width="3.85546875" style="8" bestFit="1" customWidth="1"/>
    <col min="16130" max="16130" width="10.7109375" style="8" customWidth="1"/>
    <col min="16131" max="16131" width="16.7109375" style="8" customWidth="1"/>
    <col min="16132" max="16136" width="7.5703125" style="8" customWidth="1"/>
    <col min="16137" max="16137" width="10.28515625" style="8" customWidth="1"/>
    <col min="16138" max="16384" width="11.5703125" style="8"/>
  </cols>
  <sheetData>
    <row r="1" spans="1:9" s="2" customFormat="1" ht="21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.95" customHeight="1">
      <c r="A2" s="54">
        <v>1</v>
      </c>
      <c r="B2" s="82" t="s">
        <v>52</v>
      </c>
      <c r="C2" s="82" t="s">
        <v>53</v>
      </c>
      <c r="D2" s="4">
        <v>16.5</v>
      </c>
      <c r="E2" s="4">
        <v>12</v>
      </c>
      <c r="F2" s="5">
        <f>2*((E2+D2)/2)</f>
        <v>28.5</v>
      </c>
      <c r="G2" s="6"/>
      <c r="H2" s="7" t="str">
        <f t="shared" ref="H2:H27" si="0">IF(G2="","",2*(D2+G2)/2)</f>
        <v/>
      </c>
      <c r="I2" s="5">
        <f>IF(H2="",F2,IF(H2&gt;F2,H2,F2))</f>
        <v>28.5</v>
      </c>
    </row>
    <row r="3" spans="1:9" ht="21.95" customHeight="1">
      <c r="A3" s="54">
        <f>A2+1</f>
        <v>2</v>
      </c>
      <c r="B3" s="82" t="s">
        <v>54</v>
      </c>
      <c r="C3" s="82" t="s">
        <v>55</v>
      </c>
      <c r="D3" s="4">
        <v>13.5</v>
      </c>
      <c r="E3" s="4">
        <v>12</v>
      </c>
      <c r="F3" s="5">
        <f t="shared" ref="F3:F27" si="1">2*((E3+D3)/2)</f>
        <v>25.5</v>
      </c>
      <c r="G3" s="6"/>
      <c r="H3" s="7" t="str">
        <f t="shared" si="0"/>
        <v/>
      </c>
      <c r="I3" s="5">
        <f>IF(H3="",F3,IF(H3&gt;F3,H3,F3))</f>
        <v>25.5</v>
      </c>
    </row>
    <row r="4" spans="1:9" ht="21.95" customHeight="1">
      <c r="A4" s="54">
        <f>A3+1</f>
        <v>3</v>
      </c>
      <c r="B4" s="82" t="s">
        <v>56</v>
      </c>
      <c r="C4" s="82" t="s">
        <v>57</v>
      </c>
      <c r="D4" s="4">
        <v>14</v>
      </c>
      <c r="E4" s="4">
        <v>15</v>
      </c>
      <c r="F4" s="5">
        <f t="shared" si="1"/>
        <v>29</v>
      </c>
      <c r="G4" s="7"/>
      <c r="H4" s="7" t="str">
        <f t="shared" si="0"/>
        <v/>
      </c>
      <c r="I4" s="5">
        <f>IF(H4="",F4,IF(H4&gt;F4,H4,F4))</f>
        <v>29</v>
      </c>
    </row>
    <row r="5" spans="1:9" ht="21.95" customHeight="1">
      <c r="A5" s="54">
        <f t="shared" ref="A5:A27" si="2">A4+1</f>
        <v>4</v>
      </c>
      <c r="B5" s="82" t="s">
        <v>58</v>
      </c>
      <c r="C5" s="82" t="s">
        <v>59</v>
      </c>
      <c r="D5" s="4">
        <v>12.5</v>
      </c>
      <c r="E5" s="4">
        <v>13</v>
      </c>
      <c r="F5" s="5">
        <f t="shared" si="1"/>
        <v>25.5</v>
      </c>
      <c r="G5" s="7"/>
      <c r="H5" s="7" t="str">
        <f t="shared" si="0"/>
        <v/>
      </c>
      <c r="I5" s="5">
        <f t="shared" ref="I5:I27" si="3">IF(H5="",F5,IF(H5&gt;F5,H5,F5))</f>
        <v>25.5</v>
      </c>
    </row>
    <row r="6" spans="1:9" ht="21.95" customHeight="1">
      <c r="A6" s="54">
        <f t="shared" si="2"/>
        <v>5</v>
      </c>
      <c r="B6" s="82" t="s">
        <v>60</v>
      </c>
      <c r="C6" s="82" t="s">
        <v>61</v>
      </c>
      <c r="D6" s="4">
        <v>16.5</v>
      </c>
      <c r="E6" s="4">
        <v>11.5</v>
      </c>
      <c r="F6" s="5">
        <f t="shared" si="1"/>
        <v>28</v>
      </c>
      <c r="G6" s="7"/>
      <c r="H6" s="7" t="str">
        <f t="shared" si="0"/>
        <v/>
      </c>
      <c r="I6" s="5">
        <f t="shared" si="3"/>
        <v>28</v>
      </c>
    </row>
    <row r="7" spans="1:9" ht="21.95" customHeight="1">
      <c r="A7" s="54">
        <f t="shared" si="2"/>
        <v>6</v>
      </c>
      <c r="B7" s="82" t="s">
        <v>62</v>
      </c>
      <c r="C7" s="82" t="s">
        <v>63</v>
      </c>
      <c r="D7" s="4">
        <v>12.5</v>
      </c>
      <c r="E7" s="4">
        <v>12</v>
      </c>
      <c r="F7" s="5">
        <f t="shared" si="1"/>
        <v>24.5</v>
      </c>
      <c r="G7" s="7"/>
      <c r="H7" s="7" t="str">
        <f t="shared" si="0"/>
        <v/>
      </c>
      <c r="I7" s="5">
        <f t="shared" si="3"/>
        <v>24.5</v>
      </c>
    </row>
    <row r="8" spans="1:9" ht="21.95" customHeight="1">
      <c r="A8" s="54">
        <f t="shared" si="2"/>
        <v>7</v>
      </c>
      <c r="B8" s="82" t="s">
        <v>64</v>
      </c>
      <c r="C8" s="82" t="s">
        <v>65</v>
      </c>
      <c r="D8" s="4">
        <v>12.5</v>
      </c>
      <c r="E8" s="4">
        <v>12</v>
      </c>
      <c r="F8" s="5">
        <f t="shared" si="1"/>
        <v>24.5</v>
      </c>
      <c r="G8" s="7"/>
      <c r="H8" s="7" t="str">
        <f t="shared" si="0"/>
        <v/>
      </c>
      <c r="I8" s="5">
        <f t="shared" si="3"/>
        <v>24.5</v>
      </c>
    </row>
    <row r="9" spans="1:9" ht="21.95" customHeight="1">
      <c r="A9" s="54">
        <f t="shared" si="2"/>
        <v>8</v>
      </c>
      <c r="B9" s="82" t="s">
        <v>66</v>
      </c>
      <c r="C9" s="82" t="s">
        <v>67</v>
      </c>
      <c r="D9" s="4">
        <v>12</v>
      </c>
      <c r="E9" s="4">
        <v>11</v>
      </c>
      <c r="F9" s="5">
        <f t="shared" si="1"/>
        <v>23</v>
      </c>
      <c r="G9" s="7"/>
      <c r="H9" s="7" t="str">
        <f t="shared" si="0"/>
        <v/>
      </c>
      <c r="I9" s="5">
        <f t="shared" si="3"/>
        <v>23</v>
      </c>
    </row>
    <row r="10" spans="1:9" ht="21.95" customHeight="1">
      <c r="A10" s="54">
        <f t="shared" si="2"/>
        <v>9</v>
      </c>
      <c r="B10" s="82" t="s">
        <v>68</v>
      </c>
      <c r="C10" s="82" t="s">
        <v>69</v>
      </c>
      <c r="D10" s="4">
        <v>11.5</v>
      </c>
      <c r="E10" s="4">
        <v>13</v>
      </c>
      <c r="F10" s="5">
        <f t="shared" si="1"/>
        <v>24.5</v>
      </c>
      <c r="G10" s="7"/>
      <c r="H10" s="7" t="str">
        <f t="shared" si="0"/>
        <v/>
      </c>
      <c r="I10" s="5">
        <f t="shared" si="3"/>
        <v>24.5</v>
      </c>
    </row>
    <row r="11" spans="1:9" ht="21.95" customHeight="1">
      <c r="A11" s="54">
        <f t="shared" si="2"/>
        <v>10</v>
      </c>
      <c r="B11" s="82" t="s">
        <v>11</v>
      </c>
      <c r="C11" s="82" t="s">
        <v>9</v>
      </c>
      <c r="D11" s="4">
        <v>11.5</v>
      </c>
      <c r="E11" s="4">
        <v>11</v>
      </c>
      <c r="F11" s="5">
        <f t="shared" si="1"/>
        <v>22.5</v>
      </c>
      <c r="G11" s="7"/>
      <c r="H11" s="7" t="str">
        <f t="shared" si="0"/>
        <v/>
      </c>
      <c r="I11" s="5">
        <f t="shared" si="3"/>
        <v>22.5</v>
      </c>
    </row>
    <row r="12" spans="1:9" ht="21.95" customHeight="1">
      <c r="A12" s="54">
        <f t="shared" si="2"/>
        <v>11</v>
      </c>
      <c r="B12" s="82" t="s">
        <v>70</v>
      </c>
      <c r="C12" s="82" t="s">
        <v>71</v>
      </c>
      <c r="D12" s="4">
        <v>11.5</v>
      </c>
      <c r="E12" s="4">
        <v>11</v>
      </c>
      <c r="F12" s="5">
        <f t="shared" si="1"/>
        <v>22.5</v>
      </c>
      <c r="G12" s="7"/>
      <c r="H12" s="7" t="str">
        <f t="shared" si="0"/>
        <v/>
      </c>
      <c r="I12" s="5">
        <f t="shared" si="3"/>
        <v>22.5</v>
      </c>
    </row>
    <row r="13" spans="1:9" ht="21.95" customHeight="1">
      <c r="A13" s="54">
        <f t="shared" si="2"/>
        <v>12</v>
      </c>
      <c r="B13" s="82" t="s">
        <v>72</v>
      </c>
      <c r="C13" s="82" t="s">
        <v>73</v>
      </c>
      <c r="D13" s="4">
        <v>7.5</v>
      </c>
      <c r="E13" s="4">
        <v>0</v>
      </c>
      <c r="F13" s="5">
        <f t="shared" si="1"/>
        <v>7.5</v>
      </c>
      <c r="G13" s="7"/>
      <c r="H13" s="7" t="str">
        <f t="shared" si="0"/>
        <v/>
      </c>
      <c r="I13" s="5">
        <f t="shared" si="3"/>
        <v>7.5</v>
      </c>
    </row>
    <row r="14" spans="1:9" ht="21.95" customHeight="1">
      <c r="A14" s="54">
        <f t="shared" si="2"/>
        <v>13</v>
      </c>
      <c r="B14" s="82" t="s">
        <v>74</v>
      </c>
      <c r="C14" s="82" t="s">
        <v>75</v>
      </c>
      <c r="D14" s="4">
        <v>9.5</v>
      </c>
      <c r="E14" s="4">
        <v>10.5</v>
      </c>
      <c r="F14" s="5">
        <f t="shared" si="1"/>
        <v>20</v>
      </c>
      <c r="G14" s="7"/>
      <c r="H14" s="7" t="str">
        <f t="shared" si="0"/>
        <v/>
      </c>
      <c r="I14" s="5">
        <f t="shared" si="3"/>
        <v>20</v>
      </c>
    </row>
    <row r="15" spans="1:9" ht="21.95" customHeight="1">
      <c r="A15" s="54">
        <f t="shared" si="2"/>
        <v>14</v>
      </c>
      <c r="B15" s="82" t="s">
        <v>76</v>
      </c>
      <c r="C15" s="82" t="s">
        <v>77</v>
      </c>
      <c r="D15" s="4">
        <v>14.5</v>
      </c>
      <c r="E15" s="4">
        <v>11.5</v>
      </c>
      <c r="F15" s="5">
        <f t="shared" si="1"/>
        <v>26</v>
      </c>
      <c r="G15" s="7"/>
      <c r="H15" s="7" t="str">
        <f t="shared" si="0"/>
        <v/>
      </c>
      <c r="I15" s="5">
        <f t="shared" si="3"/>
        <v>26</v>
      </c>
    </row>
    <row r="16" spans="1:9" ht="21.95" customHeight="1">
      <c r="A16" s="54">
        <f t="shared" si="2"/>
        <v>15</v>
      </c>
      <c r="B16" s="82" t="s">
        <v>78</v>
      </c>
      <c r="C16" s="82" t="s">
        <v>79</v>
      </c>
      <c r="D16" s="4">
        <v>13.5</v>
      </c>
      <c r="E16" s="4">
        <v>11.5</v>
      </c>
      <c r="F16" s="5">
        <f t="shared" si="1"/>
        <v>25</v>
      </c>
      <c r="G16" s="7"/>
      <c r="H16" s="7" t="str">
        <f t="shared" si="0"/>
        <v/>
      </c>
      <c r="I16" s="5">
        <f t="shared" si="3"/>
        <v>25</v>
      </c>
    </row>
    <row r="17" spans="1:9" ht="21.95" customHeight="1">
      <c r="A17" s="54">
        <f t="shared" si="2"/>
        <v>16</v>
      </c>
      <c r="B17" s="82" t="s">
        <v>80</v>
      </c>
      <c r="C17" s="82" t="s">
        <v>81</v>
      </c>
      <c r="D17" s="4">
        <v>14</v>
      </c>
      <c r="E17" s="4">
        <v>12</v>
      </c>
      <c r="F17" s="5">
        <f t="shared" si="1"/>
        <v>26</v>
      </c>
      <c r="G17" s="7"/>
      <c r="H17" s="7" t="str">
        <f t="shared" si="0"/>
        <v/>
      </c>
      <c r="I17" s="5">
        <f t="shared" si="3"/>
        <v>26</v>
      </c>
    </row>
    <row r="18" spans="1:9" ht="21.95" customHeight="1">
      <c r="A18" s="54">
        <f t="shared" si="2"/>
        <v>17</v>
      </c>
      <c r="B18" s="82" t="s">
        <v>82</v>
      </c>
      <c r="C18" s="82" t="s">
        <v>83</v>
      </c>
      <c r="D18" s="4">
        <v>16</v>
      </c>
      <c r="E18" s="4">
        <v>12.5</v>
      </c>
      <c r="F18" s="5">
        <f t="shared" si="1"/>
        <v>28.5</v>
      </c>
      <c r="G18" s="7"/>
      <c r="H18" s="7" t="str">
        <f t="shared" si="0"/>
        <v/>
      </c>
      <c r="I18" s="5">
        <f t="shared" si="3"/>
        <v>28.5</v>
      </c>
    </row>
    <row r="19" spans="1:9" ht="21.95" customHeight="1">
      <c r="A19" s="54">
        <f t="shared" si="2"/>
        <v>18</v>
      </c>
      <c r="B19" s="82" t="s">
        <v>84</v>
      </c>
      <c r="C19" s="82" t="s">
        <v>85</v>
      </c>
      <c r="D19" s="4">
        <v>11.5</v>
      </c>
      <c r="E19" s="4"/>
      <c r="F19" s="5">
        <f t="shared" si="1"/>
        <v>11.5</v>
      </c>
      <c r="G19" s="7"/>
      <c r="H19" s="7" t="str">
        <f t="shared" si="0"/>
        <v/>
      </c>
      <c r="I19" s="5">
        <f t="shared" si="3"/>
        <v>11.5</v>
      </c>
    </row>
    <row r="20" spans="1:9" ht="21.95" customHeight="1">
      <c r="A20" s="54">
        <f t="shared" si="2"/>
        <v>19</v>
      </c>
      <c r="B20" s="82" t="s">
        <v>86</v>
      </c>
      <c r="C20" s="82" t="s">
        <v>87</v>
      </c>
      <c r="D20" s="4">
        <v>13</v>
      </c>
      <c r="E20" s="4">
        <v>3</v>
      </c>
      <c r="F20" s="5">
        <f t="shared" si="1"/>
        <v>16</v>
      </c>
      <c r="G20" s="9"/>
      <c r="H20" s="7" t="str">
        <f t="shared" si="0"/>
        <v/>
      </c>
      <c r="I20" s="5">
        <f t="shared" si="3"/>
        <v>16</v>
      </c>
    </row>
    <row r="21" spans="1:9" ht="21.95" customHeight="1">
      <c r="A21" s="54">
        <f t="shared" si="2"/>
        <v>20</v>
      </c>
      <c r="B21" s="82" t="s">
        <v>88</v>
      </c>
      <c r="C21" s="82" t="s">
        <v>89</v>
      </c>
      <c r="D21" s="4" t="s">
        <v>146</v>
      </c>
      <c r="E21" s="4" t="s">
        <v>146</v>
      </c>
      <c r="F21" s="5" t="e">
        <f t="shared" si="1"/>
        <v>#VALUE!</v>
      </c>
      <c r="G21" s="7"/>
      <c r="H21" s="7" t="str">
        <f t="shared" si="0"/>
        <v/>
      </c>
      <c r="I21" s="5" t="e">
        <f t="shared" si="3"/>
        <v>#VALUE!</v>
      </c>
    </row>
    <row r="22" spans="1:9" ht="21.95" customHeight="1">
      <c r="A22" s="54">
        <f t="shared" si="2"/>
        <v>21</v>
      </c>
      <c r="B22" s="82" t="s">
        <v>90</v>
      </c>
      <c r="C22" s="82" t="s">
        <v>91</v>
      </c>
      <c r="D22" s="4">
        <v>11.5</v>
      </c>
      <c r="E22" s="4">
        <v>13</v>
      </c>
      <c r="F22" s="5">
        <f t="shared" si="1"/>
        <v>24.5</v>
      </c>
      <c r="G22" s="7"/>
      <c r="H22" s="7" t="str">
        <f t="shared" si="0"/>
        <v/>
      </c>
      <c r="I22" s="5">
        <f t="shared" si="3"/>
        <v>24.5</v>
      </c>
    </row>
    <row r="23" spans="1:9" ht="21.95" customHeight="1">
      <c r="A23" s="54">
        <f t="shared" si="2"/>
        <v>22</v>
      </c>
      <c r="B23" s="83" t="s">
        <v>92</v>
      </c>
      <c r="C23" s="83" t="s">
        <v>18</v>
      </c>
      <c r="D23" s="4">
        <v>10.5</v>
      </c>
      <c r="E23" s="4">
        <v>10</v>
      </c>
      <c r="F23" s="5">
        <f t="shared" si="1"/>
        <v>20.5</v>
      </c>
      <c r="G23" s="7"/>
      <c r="H23" s="7" t="str">
        <f t="shared" si="0"/>
        <v/>
      </c>
      <c r="I23" s="5">
        <f t="shared" si="3"/>
        <v>20.5</v>
      </c>
    </row>
    <row r="24" spans="1:9" ht="21.95" customHeight="1">
      <c r="A24" s="54">
        <f t="shared" si="2"/>
        <v>23</v>
      </c>
      <c r="B24" s="88" t="s">
        <v>13</v>
      </c>
      <c r="C24" s="88" t="s">
        <v>93</v>
      </c>
      <c r="D24" s="4">
        <v>14.5</v>
      </c>
      <c r="E24" s="4">
        <v>13.5</v>
      </c>
      <c r="F24" s="5">
        <f t="shared" si="1"/>
        <v>28</v>
      </c>
      <c r="G24" s="7"/>
      <c r="H24" s="7" t="str">
        <f t="shared" si="0"/>
        <v/>
      </c>
      <c r="I24" s="5">
        <f t="shared" si="3"/>
        <v>28</v>
      </c>
    </row>
    <row r="25" spans="1:9" ht="21.95" customHeight="1">
      <c r="A25" s="54">
        <f t="shared" si="2"/>
        <v>24</v>
      </c>
      <c r="B25" s="84" t="s">
        <v>16</v>
      </c>
      <c r="C25" s="84" t="s">
        <v>94</v>
      </c>
      <c r="D25" s="4">
        <v>14.5</v>
      </c>
      <c r="E25" s="4">
        <v>11.5</v>
      </c>
      <c r="F25" s="5">
        <f t="shared" si="1"/>
        <v>26</v>
      </c>
      <c r="G25" s="7"/>
      <c r="H25" s="7" t="str">
        <f t="shared" si="0"/>
        <v/>
      </c>
      <c r="I25" s="5">
        <f t="shared" si="3"/>
        <v>26</v>
      </c>
    </row>
    <row r="26" spans="1:9" ht="21.95" customHeight="1">
      <c r="A26" s="54">
        <f t="shared" si="2"/>
        <v>25</v>
      </c>
      <c r="B26" s="85" t="s">
        <v>95</v>
      </c>
      <c r="C26" s="85" t="s">
        <v>96</v>
      </c>
      <c r="D26" s="4">
        <v>13.5</v>
      </c>
      <c r="E26" s="4">
        <v>11</v>
      </c>
      <c r="F26" s="5">
        <f t="shared" si="1"/>
        <v>24.5</v>
      </c>
      <c r="G26" s="7"/>
      <c r="H26" s="7" t="str">
        <f t="shared" si="0"/>
        <v/>
      </c>
      <c r="I26" s="5">
        <f t="shared" si="3"/>
        <v>24.5</v>
      </c>
    </row>
    <row r="27" spans="1:9" ht="21.95" customHeight="1">
      <c r="A27" s="54">
        <f t="shared" si="2"/>
        <v>26</v>
      </c>
      <c r="B27" s="85" t="s">
        <v>97</v>
      </c>
      <c r="C27" s="85" t="s">
        <v>98</v>
      </c>
      <c r="D27" s="4">
        <v>15.5</v>
      </c>
      <c r="E27" s="4">
        <v>11</v>
      </c>
      <c r="F27" s="5">
        <f t="shared" si="1"/>
        <v>26.5</v>
      </c>
      <c r="G27" s="7"/>
      <c r="H27" s="7" t="str">
        <f t="shared" si="0"/>
        <v/>
      </c>
      <c r="I27" s="5">
        <f t="shared" si="3"/>
        <v>26.5</v>
      </c>
    </row>
    <row r="28" spans="1:9" s="10" customFormat="1" ht="21.95" customHeight="1">
      <c r="A28" s="54" t="s">
        <v>0</v>
      </c>
      <c r="B28" s="3" t="s">
        <v>1</v>
      </c>
      <c r="C28" s="3" t="s">
        <v>2</v>
      </c>
      <c r="D28" s="4" t="s">
        <v>3</v>
      </c>
      <c r="E28" s="4" t="s">
        <v>4</v>
      </c>
      <c r="F28" s="5" t="s">
        <v>5</v>
      </c>
      <c r="G28" s="73" t="s">
        <v>6</v>
      </c>
      <c r="H28" s="73" t="s">
        <v>7</v>
      </c>
      <c r="I28" s="5" t="s">
        <v>8</v>
      </c>
    </row>
    <row r="29" spans="1:9" ht="21.95" customHeight="1">
      <c r="A29" s="54">
        <v>1</v>
      </c>
      <c r="B29" s="82" t="s">
        <v>99</v>
      </c>
      <c r="C29" s="82" t="s">
        <v>100</v>
      </c>
      <c r="D29" s="4">
        <v>14.5</v>
      </c>
      <c r="E29" s="4">
        <v>9</v>
      </c>
      <c r="F29" s="5">
        <f>2*((E29+D29)/2)</f>
        <v>23.5</v>
      </c>
      <c r="G29" s="7"/>
      <c r="H29" s="7" t="str">
        <f t="shared" ref="H29:H55" si="4">IF(G29="","",2*(D29+G29)/2)</f>
        <v/>
      </c>
      <c r="I29" s="5">
        <f>IF(H29="",F29,IF(H29&gt;F29,H29,F29))</f>
        <v>23.5</v>
      </c>
    </row>
    <row r="30" spans="1:9" ht="21.95" customHeight="1">
      <c r="A30" s="54">
        <f>A29+1</f>
        <v>2</v>
      </c>
      <c r="B30" s="82" t="s">
        <v>101</v>
      </c>
      <c r="C30" s="82" t="s">
        <v>102</v>
      </c>
      <c r="D30" s="4">
        <v>13.5</v>
      </c>
      <c r="E30" s="4">
        <v>10</v>
      </c>
      <c r="F30" s="5">
        <f t="shared" ref="F30:F55" si="5">2*((E30+D30)/2)</f>
        <v>23.5</v>
      </c>
      <c r="G30" s="7"/>
      <c r="H30" s="7" t="str">
        <f t="shared" si="4"/>
        <v/>
      </c>
      <c r="I30" s="5">
        <f>IF(H30="",F30,IF(H30&gt;F30,H30,F30))</f>
        <v>23.5</v>
      </c>
    </row>
    <row r="31" spans="1:9" ht="21.95" customHeight="1">
      <c r="A31" s="1">
        <f>A30+1</f>
        <v>3</v>
      </c>
      <c r="B31" s="82" t="s">
        <v>103</v>
      </c>
      <c r="C31" s="82" t="s">
        <v>10</v>
      </c>
      <c r="D31" s="4">
        <v>14</v>
      </c>
      <c r="E31" s="4">
        <v>14.5</v>
      </c>
      <c r="F31" s="5">
        <f t="shared" si="5"/>
        <v>28.5</v>
      </c>
      <c r="G31" s="1"/>
      <c r="H31" s="1" t="str">
        <f t="shared" si="4"/>
        <v/>
      </c>
      <c r="I31" s="5">
        <f>IF(H31="",F31,IF(H31&gt;F31,H31,F31))</f>
        <v>28.5</v>
      </c>
    </row>
    <row r="32" spans="1:9" ht="21.95" customHeight="1">
      <c r="A32" s="55">
        <f>A31+1</f>
        <v>4</v>
      </c>
      <c r="B32" s="82" t="s">
        <v>104</v>
      </c>
      <c r="C32" s="82" t="s">
        <v>105</v>
      </c>
      <c r="D32" s="11">
        <v>13.5</v>
      </c>
      <c r="E32" s="11">
        <v>12</v>
      </c>
      <c r="F32" s="12">
        <f t="shared" si="5"/>
        <v>25.5</v>
      </c>
      <c r="G32" s="13"/>
      <c r="H32" s="14" t="str">
        <f t="shared" si="4"/>
        <v/>
      </c>
      <c r="I32" s="12">
        <f>IF(H32="",F32,IF(H32&gt;F32,H32,F32))</f>
        <v>25.5</v>
      </c>
    </row>
    <row r="33" spans="1:9" ht="21.95" customHeight="1">
      <c r="A33" s="54">
        <f t="shared" ref="A33:A55" si="6">A32+1</f>
        <v>5</v>
      </c>
      <c r="B33" s="82" t="s">
        <v>106</v>
      </c>
      <c r="C33" s="82" t="s">
        <v>15</v>
      </c>
      <c r="D33" s="4">
        <v>15</v>
      </c>
      <c r="E33" s="4">
        <v>11.5</v>
      </c>
      <c r="F33" s="12">
        <f t="shared" si="5"/>
        <v>26.5</v>
      </c>
      <c r="G33" s="7"/>
      <c r="H33" s="14" t="str">
        <f t="shared" si="4"/>
        <v/>
      </c>
      <c r="I33" s="5">
        <f t="shared" ref="I33:I55" si="7">IF(H33="",F33,IF(H33&gt;F33,H33,F33))</f>
        <v>26.5</v>
      </c>
    </row>
    <row r="34" spans="1:9" ht="21.95" customHeight="1">
      <c r="A34" s="54">
        <f t="shared" si="6"/>
        <v>6</v>
      </c>
      <c r="B34" s="82" t="s">
        <v>107</v>
      </c>
      <c r="C34" s="82" t="s">
        <v>108</v>
      </c>
      <c r="D34" s="4">
        <v>13</v>
      </c>
      <c r="E34" s="4">
        <v>12</v>
      </c>
      <c r="F34" s="12">
        <f t="shared" si="5"/>
        <v>25</v>
      </c>
      <c r="G34" s="6"/>
      <c r="H34" s="14" t="str">
        <f t="shared" si="4"/>
        <v/>
      </c>
      <c r="I34" s="5">
        <f t="shared" si="7"/>
        <v>25</v>
      </c>
    </row>
    <row r="35" spans="1:9" ht="21.95" customHeight="1">
      <c r="A35" s="54">
        <f t="shared" si="6"/>
        <v>7</v>
      </c>
      <c r="B35" s="82" t="s">
        <v>109</v>
      </c>
      <c r="C35" s="82" t="s">
        <v>110</v>
      </c>
      <c r="D35" s="4">
        <v>16</v>
      </c>
      <c r="E35" s="4">
        <v>11</v>
      </c>
      <c r="F35" s="12">
        <f t="shared" si="5"/>
        <v>27</v>
      </c>
      <c r="G35" s="6"/>
      <c r="H35" s="14" t="str">
        <f t="shared" si="4"/>
        <v/>
      </c>
      <c r="I35" s="5">
        <f t="shared" si="7"/>
        <v>27</v>
      </c>
    </row>
    <row r="36" spans="1:9" ht="21.95" customHeight="1">
      <c r="A36" s="54">
        <f t="shared" si="6"/>
        <v>8</v>
      </c>
      <c r="B36" s="82" t="s">
        <v>111</v>
      </c>
      <c r="C36" s="82" t="s">
        <v>112</v>
      </c>
      <c r="D36" s="4">
        <v>14.5</v>
      </c>
      <c r="E36" s="4">
        <v>12</v>
      </c>
      <c r="F36" s="12">
        <f t="shared" si="5"/>
        <v>26.5</v>
      </c>
      <c r="G36" s="6"/>
      <c r="H36" s="14" t="str">
        <f t="shared" si="4"/>
        <v/>
      </c>
      <c r="I36" s="5">
        <f t="shared" si="7"/>
        <v>26.5</v>
      </c>
    </row>
    <row r="37" spans="1:9" ht="21.95" customHeight="1">
      <c r="A37" s="54">
        <f t="shared" si="6"/>
        <v>9</v>
      </c>
      <c r="B37" s="82" t="s">
        <v>113</v>
      </c>
      <c r="C37" s="82" t="s">
        <v>114</v>
      </c>
      <c r="D37" s="4">
        <v>14.5</v>
      </c>
      <c r="E37" s="4">
        <v>11.5</v>
      </c>
      <c r="F37" s="12">
        <f t="shared" si="5"/>
        <v>26</v>
      </c>
      <c r="G37" s="6"/>
      <c r="H37" s="14" t="str">
        <f t="shared" si="4"/>
        <v/>
      </c>
      <c r="I37" s="5">
        <f t="shared" si="7"/>
        <v>26</v>
      </c>
    </row>
    <row r="38" spans="1:9" ht="21.95" customHeight="1">
      <c r="A38" s="54">
        <f t="shared" si="6"/>
        <v>10</v>
      </c>
      <c r="B38" s="82" t="s">
        <v>115</v>
      </c>
      <c r="C38" s="82" t="s">
        <v>116</v>
      </c>
      <c r="D38" s="4">
        <v>14</v>
      </c>
      <c r="E38" s="4">
        <v>12</v>
      </c>
      <c r="F38" s="12">
        <f t="shared" si="5"/>
        <v>26</v>
      </c>
      <c r="G38" s="6"/>
      <c r="H38" s="14" t="str">
        <f t="shared" si="4"/>
        <v/>
      </c>
      <c r="I38" s="5">
        <f t="shared" si="7"/>
        <v>26</v>
      </c>
    </row>
    <row r="39" spans="1:9" ht="21.95" customHeight="1">
      <c r="A39" s="54">
        <f t="shared" si="6"/>
        <v>11</v>
      </c>
      <c r="B39" s="82" t="s">
        <v>117</v>
      </c>
      <c r="C39" s="82" t="s">
        <v>12</v>
      </c>
      <c r="D39" s="4">
        <v>13.5</v>
      </c>
      <c r="E39" s="4">
        <v>12</v>
      </c>
      <c r="F39" s="12">
        <f t="shared" si="5"/>
        <v>25.5</v>
      </c>
      <c r="G39" s="6"/>
      <c r="H39" s="14" t="str">
        <f t="shared" si="4"/>
        <v/>
      </c>
      <c r="I39" s="5">
        <f t="shared" si="7"/>
        <v>25.5</v>
      </c>
    </row>
    <row r="40" spans="1:9" ht="21.95" customHeight="1">
      <c r="A40" s="54">
        <f t="shared" si="6"/>
        <v>12</v>
      </c>
      <c r="B40" s="82" t="s">
        <v>118</v>
      </c>
      <c r="C40" s="82" t="s">
        <v>119</v>
      </c>
      <c r="D40" s="4">
        <v>15</v>
      </c>
      <c r="E40" s="4">
        <v>12</v>
      </c>
      <c r="F40" s="12">
        <f t="shared" si="5"/>
        <v>27</v>
      </c>
      <c r="G40" s="6"/>
      <c r="H40" s="14" t="str">
        <f t="shared" si="4"/>
        <v/>
      </c>
      <c r="I40" s="5">
        <f t="shared" si="7"/>
        <v>27</v>
      </c>
    </row>
    <row r="41" spans="1:9" ht="21.95" customHeight="1">
      <c r="A41" s="54">
        <f t="shared" si="6"/>
        <v>13</v>
      </c>
      <c r="B41" s="82" t="s">
        <v>120</v>
      </c>
      <c r="C41" s="82" t="s">
        <v>121</v>
      </c>
      <c r="D41" s="4" t="s">
        <v>146</v>
      </c>
      <c r="E41" s="4" t="s">
        <v>146</v>
      </c>
      <c r="F41" s="12" t="e">
        <f t="shared" si="5"/>
        <v>#VALUE!</v>
      </c>
      <c r="G41" s="6"/>
      <c r="H41" s="14" t="str">
        <f t="shared" si="4"/>
        <v/>
      </c>
      <c r="I41" s="5" t="e">
        <f t="shared" si="7"/>
        <v>#VALUE!</v>
      </c>
    </row>
    <row r="42" spans="1:9" ht="21.95" customHeight="1">
      <c r="A42" s="54">
        <f t="shared" si="6"/>
        <v>14</v>
      </c>
      <c r="B42" s="82" t="s">
        <v>122</v>
      </c>
      <c r="C42" s="82" t="s">
        <v>123</v>
      </c>
      <c r="D42" s="4">
        <v>11.5</v>
      </c>
      <c r="E42" s="4">
        <v>6.5</v>
      </c>
      <c r="F42" s="12">
        <f t="shared" si="5"/>
        <v>18</v>
      </c>
      <c r="G42" s="7"/>
      <c r="H42" s="14" t="str">
        <f t="shared" si="4"/>
        <v/>
      </c>
      <c r="I42" s="5">
        <f t="shared" si="7"/>
        <v>18</v>
      </c>
    </row>
    <row r="43" spans="1:9" ht="21.95" customHeight="1">
      <c r="A43" s="54">
        <f t="shared" si="6"/>
        <v>15</v>
      </c>
      <c r="B43" s="82" t="s">
        <v>124</v>
      </c>
      <c r="C43" s="82" t="s">
        <v>61</v>
      </c>
      <c r="D43" s="4">
        <v>13.5</v>
      </c>
      <c r="E43" s="4">
        <v>14</v>
      </c>
      <c r="F43" s="12">
        <f t="shared" si="5"/>
        <v>27.5</v>
      </c>
      <c r="G43" s="7"/>
      <c r="H43" s="14" t="str">
        <f t="shared" si="4"/>
        <v/>
      </c>
      <c r="I43" s="5">
        <f t="shared" si="7"/>
        <v>27.5</v>
      </c>
    </row>
    <row r="44" spans="1:9" ht="21.95" customHeight="1">
      <c r="A44" s="54">
        <f t="shared" si="6"/>
        <v>16</v>
      </c>
      <c r="B44" s="82" t="s">
        <v>125</v>
      </c>
      <c r="C44" s="82" t="s">
        <v>126</v>
      </c>
      <c r="D44" s="4">
        <v>13.5</v>
      </c>
      <c r="E44" s="4">
        <v>14</v>
      </c>
      <c r="F44" s="12">
        <f t="shared" si="5"/>
        <v>27.5</v>
      </c>
      <c r="G44" s="7"/>
      <c r="H44" s="14" t="str">
        <f t="shared" si="4"/>
        <v/>
      </c>
      <c r="I44" s="5">
        <f t="shared" si="7"/>
        <v>27.5</v>
      </c>
    </row>
    <row r="45" spans="1:9" ht="21.95" customHeight="1">
      <c r="A45" s="54">
        <f t="shared" si="6"/>
        <v>17</v>
      </c>
      <c r="B45" s="82" t="s">
        <v>127</v>
      </c>
      <c r="C45" s="82" t="s">
        <v>128</v>
      </c>
      <c r="D45" s="4">
        <v>13</v>
      </c>
      <c r="E45" s="4">
        <v>16</v>
      </c>
      <c r="F45" s="12">
        <f t="shared" si="5"/>
        <v>29</v>
      </c>
      <c r="G45" s="7"/>
      <c r="H45" s="14" t="str">
        <f t="shared" si="4"/>
        <v/>
      </c>
      <c r="I45" s="5">
        <f t="shared" si="7"/>
        <v>29</v>
      </c>
    </row>
    <row r="46" spans="1:9" ht="21.95" customHeight="1">
      <c r="A46" s="54">
        <f t="shared" si="6"/>
        <v>18</v>
      </c>
      <c r="B46" s="82" t="s">
        <v>129</v>
      </c>
      <c r="C46" s="82" t="s">
        <v>130</v>
      </c>
      <c r="D46" s="4">
        <v>15.5</v>
      </c>
      <c r="E46" s="4">
        <v>10</v>
      </c>
      <c r="F46" s="12">
        <f t="shared" si="5"/>
        <v>25.5</v>
      </c>
      <c r="G46" s="7"/>
      <c r="H46" s="14" t="str">
        <f t="shared" si="4"/>
        <v/>
      </c>
      <c r="I46" s="5">
        <f t="shared" si="7"/>
        <v>25.5</v>
      </c>
    </row>
    <row r="47" spans="1:9" ht="21.95" customHeight="1">
      <c r="A47" s="54">
        <f t="shared" si="6"/>
        <v>19</v>
      </c>
      <c r="B47" s="82" t="s">
        <v>131</v>
      </c>
      <c r="C47" s="82" t="s">
        <v>132</v>
      </c>
      <c r="D47" s="4">
        <v>11.5</v>
      </c>
      <c r="E47" s="4">
        <v>6.5</v>
      </c>
      <c r="F47" s="12">
        <f t="shared" si="5"/>
        <v>18</v>
      </c>
      <c r="G47" s="7"/>
      <c r="H47" s="14" t="str">
        <f t="shared" si="4"/>
        <v/>
      </c>
      <c r="I47" s="5">
        <f t="shared" si="7"/>
        <v>18</v>
      </c>
    </row>
    <row r="48" spans="1:9" ht="21.95" customHeight="1">
      <c r="A48" s="54">
        <f t="shared" si="6"/>
        <v>20</v>
      </c>
      <c r="B48" s="82" t="s">
        <v>133</v>
      </c>
      <c r="C48" s="82" t="s">
        <v>134</v>
      </c>
      <c r="D48" s="4">
        <v>12.5</v>
      </c>
      <c r="E48" s="4">
        <v>12</v>
      </c>
      <c r="F48" s="12">
        <f t="shared" si="5"/>
        <v>24.5</v>
      </c>
      <c r="G48" s="7"/>
      <c r="H48" s="14" t="str">
        <f t="shared" si="4"/>
        <v/>
      </c>
      <c r="I48" s="5">
        <f t="shared" si="7"/>
        <v>24.5</v>
      </c>
    </row>
    <row r="49" spans="1:9" ht="21.95" customHeight="1">
      <c r="A49" s="54">
        <f t="shared" si="6"/>
        <v>21</v>
      </c>
      <c r="B49" s="82" t="s">
        <v>135</v>
      </c>
      <c r="C49" s="82" t="s">
        <v>136</v>
      </c>
      <c r="D49" s="4">
        <v>12</v>
      </c>
      <c r="E49" s="4">
        <v>4</v>
      </c>
      <c r="F49" s="12">
        <f t="shared" si="5"/>
        <v>16</v>
      </c>
      <c r="G49" s="7"/>
      <c r="H49" s="14" t="str">
        <f t="shared" si="4"/>
        <v/>
      </c>
      <c r="I49" s="5">
        <f t="shared" si="7"/>
        <v>16</v>
      </c>
    </row>
    <row r="50" spans="1:9" ht="21.95" customHeight="1">
      <c r="A50" s="54">
        <f t="shared" si="6"/>
        <v>22</v>
      </c>
      <c r="B50" s="82" t="s">
        <v>137</v>
      </c>
      <c r="C50" s="82" t="s">
        <v>138</v>
      </c>
      <c r="D50" s="4">
        <v>12.5</v>
      </c>
      <c r="E50" s="4">
        <v>10.5</v>
      </c>
      <c r="F50" s="12">
        <f t="shared" si="5"/>
        <v>23</v>
      </c>
      <c r="G50" s="7"/>
      <c r="H50" s="14" t="str">
        <f t="shared" si="4"/>
        <v/>
      </c>
      <c r="I50" s="5">
        <f t="shared" si="7"/>
        <v>23</v>
      </c>
    </row>
    <row r="51" spans="1:9" ht="21.95" customHeight="1">
      <c r="A51" s="54">
        <f t="shared" si="6"/>
        <v>23</v>
      </c>
      <c r="B51" s="82" t="s">
        <v>139</v>
      </c>
      <c r="C51" s="82" t="s">
        <v>140</v>
      </c>
      <c r="D51" s="4">
        <v>14.5</v>
      </c>
      <c r="E51" s="4">
        <v>12.5</v>
      </c>
      <c r="F51" s="12">
        <f t="shared" si="5"/>
        <v>27</v>
      </c>
      <c r="G51" s="7"/>
      <c r="H51" s="14" t="str">
        <f t="shared" si="4"/>
        <v/>
      </c>
      <c r="I51" s="5">
        <f t="shared" si="7"/>
        <v>27</v>
      </c>
    </row>
    <row r="52" spans="1:9" ht="21.95" customHeight="1">
      <c r="A52" s="54">
        <f t="shared" si="6"/>
        <v>24</v>
      </c>
      <c r="B52" s="82" t="s">
        <v>141</v>
      </c>
      <c r="C52" s="82" t="s">
        <v>142</v>
      </c>
      <c r="D52" s="4">
        <v>15</v>
      </c>
      <c r="E52" s="4">
        <v>17</v>
      </c>
      <c r="F52" s="12">
        <f t="shared" si="5"/>
        <v>32</v>
      </c>
      <c r="G52" s="7"/>
      <c r="H52" s="14" t="str">
        <f t="shared" si="4"/>
        <v/>
      </c>
      <c r="I52" s="5">
        <f t="shared" si="7"/>
        <v>32</v>
      </c>
    </row>
    <row r="53" spans="1:9" ht="21.95" customHeight="1">
      <c r="A53" s="54">
        <f t="shared" si="6"/>
        <v>25</v>
      </c>
      <c r="B53" s="86" t="s">
        <v>19</v>
      </c>
      <c r="C53" s="86" t="s">
        <v>20</v>
      </c>
      <c r="D53" s="89"/>
      <c r="E53" s="89"/>
      <c r="F53" s="90">
        <f t="shared" si="5"/>
        <v>0</v>
      </c>
      <c r="G53" s="91"/>
      <c r="H53" s="92" t="str">
        <f t="shared" si="4"/>
        <v/>
      </c>
      <c r="I53" s="89">
        <v>19.5</v>
      </c>
    </row>
    <row r="54" spans="1:9" ht="21.95" customHeight="1">
      <c r="A54" s="54">
        <f t="shared" si="6"/>
        <v>26</v>
      </c>
      <c r="B54" s="87" t="s">
        <v>17</v>
      </c>
      <c r="C54" s="87" t="s">
        <v>143</v>
      </c>
      <c r="D54" s="89"/>
      <c r="E54" s="89"/>
      <c r="F54" s="90">
        <f t="shared" si="5"/>
        <v>0</v>
      </c>
      <c r="G54" s="91"/>
      <c r="H54" s="92" t="str">
        <f t="shared" si="4"/>
        <v/>
      </c>
      <c r="I54" s="89">
        <v>26</v>
      </c>
    </row>
    <row r="55" spans="1:9" ht="21.95" customHeight="1">
      <c r="A55" s="54">
        <f t="shared" si="6"/>
        <v>27</v>
      </c>
      <c r="B55" s="87" t="s">
        <v>144</v>
      </c>
      <c r="C55" s="87" t="s">
        <v>145</v>
      </c>
      <c r="D55" s="4" t="s">
        <v>146</v>
      </c>
      <c r="E55" s="4" t="s">
        <v>146</v>
      </c>
      <c r="F55" s="12" t="e">
        <f t="shared" si="5"/>
        <v>#VALUE!</v>
      </c>
      <c r="G55" s="7"/>
      <c r="H55" s="14" t="str">
        <f t="shared" si="4"/>
        <v/>
      </c>
      <c r="I55" s="5" t="e">
        <f t="shared" si="7"/>
        <v>#VALUE!</v>
      </c>
    </row>
  </sheetData>
  <sortState ref="B37:C69">
    <sortCondition ref="B37"/>
  </sortState>
  <printOptions horizontalCentered="1" verticalCentered="1"/>
  <pageMargins left="0.19685039370078741" right="0.19685039370078741" top="0.74803149606299213" bottom="0.62992125984251968" header="0.19685039370078741" footer="0.62992125984251968"/>
  <pageSetup paperSize="9" scale="90" orientation="portrait" r:id="rId1"/>
  <headerFooter alignWithMargins="0">
    <oddHeader>&amp;L&amp;"Comic Sans MS,Gras"&amp;12السنة الثالثة
 مالية البنوك والتأمينات
2019/2018&amp;C&amp;"Comic Sans MS,Gras"&amp;12 
محضر العلامات لمقياس:
تقييم المشاريع
الفوج&amp;P  &amp;R&amp;"Comic Sans MS,Gras"&amp;12 كلية العلوم الاقتصادية و علوم التسيير
 قسم العلوم المالية
-نظام LMD-</oddHeader>
    <oddFooter>&amp;C&amp;"Comic Sans MS,Gras"&amp;12الامضاء:&amp;R&amp;"Mudir MT,Gras"&amp;12ا&amp;"Comic Sans MS,Gras"لأستاذ(ة):</oddFooter>
  </headerFooter>
  <rowBreaks count="1" manualBreakCount="1">
    <brk id="2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rightToLeft="1" view="pageBreakPreview" topLeftCell="A31" zoomScale="90" zoomScaleSheetLayoutView="90" workbookViewId="0">
      <selection activeCell="D53" sqref="D53:H53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5" width="10.7109375" style="16" customWidth="1"/>
    <col min="6" max="7" width="10.7109375" style="8" customWidth="1"/>
    <col min="8" max="8" width="12.85546875" style="16" customWidth="1"/>
    <col min="9" max="256" width="11.5703125" style="18"/>
    <col min="257" max="257" width="3.85546875" style="18" bestFit="1" customWidth="1"/>
    <col min="258" max="258" width="12.85546875" style="18" customWidth="1"/>
    <col min="259" max="259" width="16.5703125" style="18" customWidth="1"/>
    <col min="260" max="261" width="8.28515625" style="18" customWidth="1"/>
    <col min="262" max="262" width="7.5703125" style="18" customWidth="1"/>
    <col min="263" max="263" width="8.5703125" style="18" customWidth="1"/>
    <col min="264" max="264" width="10" style="18" customWidth="1"/>
    <col min="265" max="512" width="11.5703125" style="18"/>
    <col min="513" max="513" width="3.85546875" style="18" bestFit="1" customWidth="1"/>
    <col min="514" max="514" width="12.85546875" style="18" customWidth="1"/>
    <col min="515" max="515" width="16.5703125" style="18" customWidth="1"/>
    <col min="516" max="517" width="8.28515625" style="18" customWidth="1"/>
    <col min="518" max="518" width="7.5703125" style="18" customWidth="1"/>
    <col min="519" max="519" width="8.5703125" style="18" customWidth="1"/>
    <col min="520" max="520" width="10" style="18" customWidth="1"/>
    <col min="521" max="768" width="11.5703125" style="18"/>
    <col min="769" max="769" width="3.85546875" style="18" bestFit="1" customWidth="1"/>
    <col min="770" max="770" width="12.85546875" style="18" customWidth="1"/>
    <col min="771" max="771" width="16.5703125" style="18" customWidth="1"/>
    <col min="772" max="773" width="8.28515625" style="18" customWidth="1"/>
    <col min="774" max="774" width="7.5703125" style="18" customWidth="1"/>
    <col min="775" max="775" width="8.5703125" style="18" customWidth="1"/>
    <col min="776" max="776" width="10" style="18" customWidth="1"/>
    <col min="777" max="1024" width="11.5703125" style="18"/>
    <col min="1025" max="1025" width="3.85546875" style="18" bestFit="1" customWidth="1"/>
    <col min="1026" max="1026" width="12.85546875" style="18" customWidth="1"/>
    <col min="1027" max="1027" width="16.5703125" style="18" customWidth="1"/>
    <col min="1028" max="1029" width="8.28515625" style="18" customWidth="1"/>
    <col min="1030" max="1030" width="7.5703125" style="18" customWidth="1"/>
    <col min="1031" max="1031" width="8.5703125" style="18" customWidth="1"/>
    <col min="1032" max="1032" width="10" style="18" customWidth="1"/>
    <col min="1033" max="1280" width="11.5703125" style="18"/>
    <col min="1281" max="1281" width="3.85546875" style="18" bestFit="1" customWidth="1"/>
    <col min="1282" max="1282" width="12.85546875" style="18" customWidth="1"/>
    <col min="1283" max="1283" width="16.5703125" style="18" customWidth="1"/>
    <col min="1284" max="1285" width="8.28515625" style="18" customWidth="1"/>
    <col min="1286" max="1286" width="7.5703125" style="18" customWidth="1"/>
    <col min="1287" max="1287" width="8.5703125" style="18" customWidth="1"/>
    <col min="1288" max="1288" width="10" style="18" customWidth="1"/>
    <col min="1289" max="1536" width="11.5703125" style="18"/>
    <col min="1537" max="1537" width="3.85546875" style="18" bestFit="1" customWidth="1"/>
    <col min="1538" max="1538" width="12.85546875" style="18" customWidth="1"/>
    <col min="1539" max="1539" width="16.5703125" style="18" customWidth="1"/>
    <col min="1540" max="1541" width="8.28515625" style="18" customWidth="1"/>
    <col min="1542" max="1542" width="7.5703125" style="18" customWidth="1"/>
    <col min="1543" max="1543" width="8.5703125" style="18" customWidth="1"/>
    <col min="1544" max="1544" width="10" style="18" customWidth="1"/>
    <col min="1545" max="1792" width="11.5703125" style="18"/>
    <col min="1793" max="1793" width="3.85546875" style="18" bestFit="1" customWidth="1"/>
    <col min="1794" max="1794" width="12.85546875" style="18" customWidth="1"/>
    <col min="1795" max="1795" width="16.5703125" style="18" customWidth="1"/>
    <col min="1796" max="1797" width="8.28515625" style="18" customWidth="1"/>
    <col min="1798" max="1798" width="7.5703125" style="18" customWidth="1"/>
    <col min="1799" max="1799" width="8.5703125" style="18" customWidth="1"/>
    <col min="1800" max="1800" width="10" style="18" customWidth="1"/>
    <col min="1801" max="2048" width="11.5703125" style="18"/>
    <col min="2049" max="2049" width="3.85546875" style="18" bestFit="1" customWidth="1"/>
    <col min="2050" max="2050" width="12.85546875" style="18" customWidth="1"/>
    <col min="2051" max="2051" width="16.5703125" style="18" customWidth="1"/>
    <col min="2052" max="2053" width="8.28515625" style="18" customWidth="1"/>
    <col min="2054" max="2054" width="7.5703125" style="18" customWidth="1"/>
    <col min="2055" max="2055" width="8.5703125" style="18" customWidth="1"/>
    <col min="2056" max="2056" width="10" style="18" customWidth="1"/>
    <col min="2057" max="2304" width="11.5703125" style="18"/>
    <col min="2305" max="2305" width="3.85546875" style="18" bestFit="1" customWidth="1"/>
    <col min="2306" max="2306" width="12.85546875" style="18" customWidth="1"/>
    <col min="2307" max="2307" width="16.5703125" style="18" customWidth="1"/>
    <col min="2308" max="2309" width="8.28515625" style="18" customWidth="1"/>
    <col min="2310" max="2310" width="7.5703125" style="18" customWidth="1"/>
    <col min="2311" max="2311" width="8.5703125" style="18" customWidth="1"/>
    <col min="2312" max="2312" width="10" style="18" customWidth="1"/>
    <col min="2313" max="2560" width="11.5703125" style="18"/>
    <col min="2561" max="2561" width="3.85546875" style="18" bestFit="1" customWidth="1"/>
    <col min="2562" max="2562" width="12.85546875" style="18" customWidth="1"/>
    <col min="2563" max="2563" width="16.5703125" style="18" customWidth="1"/>
    <col min="2564" max="2565" width="8.28515625" style="18" customWidth="1"/>
    <col min="2566" max="2566" width="7.5703125" style="18" customWidth="1"/>
    <col min="2567" max="2567" width="8.5703125" style="18" customWidth="1"/>
    <col min="2568" max="2568" width="10" style="18" customWidth="1"/>
    <col min="2569" max="2816" width="11.5703125" style="18"/>
    <col min="2817" max="2817" width="3.85546875" style="18" bestFit="1" customWidth="1"/>
    <col min="2818" max="2818" width="12.85546875" style="18" customWidth="1"/>
    <col min="2819" max="2819" width="16.5703125" style="18" customWidth="1"/>
    <col min="2820" max="2821" width="8.28515625" style="18" customWidth="1"/>
    <col min="2822" max="2822" width="7.5703125" style="18" customWidth="1"/>
    <col min="2823" max="2823" width="8.5703125" style="18" customWidth="1"/>
    <col min="2824" max="2824" width="10" style="18" customWidth="1"/>
    <col min="2825" max="3072" width="11.5703125" style="18"/>
    <col min="3073" max="3073" width="3.85546875" style="18" bestFit="1" customWidth="1"/>
    <col min="3074" max="3074" width="12.85546875" style="18" customWidth="1"/>
    <col min="3075" max="3075" width="16.5703125" style="18" customWidth="1"/>
    <col min="3076" max="3077" width="8.28515625" style="18" customWidth="1"/>
    <col min="3078" max="3078" width="7.5703125" style="18" customWidth="1"/>
    <col min="3079" max="3079" width="8.5703125" style="18" customWidth="1"/>
    <col min="3080" max="3080" width="10" style="18" customWidth="1"/>
    <col min="3081" max="3328" width="11.5703125" style="18"/>
    <col min="3329" max="3329" width="3.85546875" style="18" bestFit="1" customWidth="1"/>
    <col min="3330" max="3330" width="12.85546875" style="18" customWidth="1"/>
    <col min="3331" max="3331" width="16.5703125" style="18" customWidth="1"/>
    <col min="3332" max="3333" width="8.28515625" style="18" customWidth="1"/>
    <col min="3334" max="3334" width="7.5703125" style="18" customWidth="1"/>
    <col min="3335" max="3335" width="8.5703125" style="18" customWidth="1"/>
    <col min="3336" max="3336" width="10" style="18" customWidth="1"/>
    <col min="3337" max="3584" width="11.5703125" style="18"/>
    <col min="3585" max="3585" width="3.85546875" style="18" bestFit="1" customWidth="1"/>
    <col min="3586" max="3586" width="12.85546875" style="18" customWidth="1"/>
    <col min="3587" max="3587" width="16.5703125" style="18" customWidth="1"/>
    <col min="3588" max="3589" width="8.28515625" style="18" customWidth="1"/>
    <col min="3590" max="3590" width="7.5703125" style="18" customWidth="1"/>
    <col min="3591" max="3591" width="8.5703125" style="18" customWidth="1"/>
    <col min="3592" max="3592" width="10" style="18" customWidth="1"/>
    <col min="3593" max="3840" width="11.5703125" style="18"/>
    <col min="3841" max="3841" width="3.85546875" style="18" bestFit="1" customWidth="1"/>
    <col min="3842" max="3842" width="12.85546875" style="18" customWidth="1"/>
    <col min="3843" max="3843" width="16.5703125" style="18" customWidth="1"/>
    <col min="3844" max="3845" width="8.28515625" style="18" customWidth="1"/>
    <col min="3846" max="3846" width="7.5703125" style="18" customWidth="1"/>
    <col min="3847" max="3847" width="8.5703125" style="18" customWidth="1"/>
    <col min="3848" max="3848" width="10" style="18" customWidth="1"/>
    <col min="3849" max="4096" width="11.5703125" style="18"/>
    <col min="4097" max="4097" width="3.85546875" style="18" bestFit="1" customWidth="1"/>
    <col min="4098" max="4098" width="12.85546875" style="18" customWidth="1"/>
    <col min="4099" max="4099" width="16.5703125" style="18" customWidth="1"/>
    <col min="4100" max="4101" width="8.28515625" style="18" customWidth="1"/>
    <col min="4102" max="4102" width="7.5703125" style="18" customWidth="1"/>
    <col min="4103" max="4103" width="8.5703125" style="18" customWidth="1"/>
    <col min="4104" max="4104" width="10" style="18" customWidth="1"/>
    <col min="4105" max="4352" width="11.5703125" style="18"/>
    <col min="4353" max="4353" width="3.85546875" style="18" bestFit="1" customWidth="1"/>
    <col min="4354" max="4354" width="12.85546875" style="18" customWidth="1"/>
    <col min="4355" max="4355" width="16.5703125" style="18" customWidth="1"/>
    <col min="4356" max="4357" width="8.28515625" style="18" customWidth="1"/>
    <col min="4358" max="4358" width="7.5703125" style="18" customWidth="1"/>
    <col min="4359" max="4359" width="8.5703125" style="18" customWidth="1"/>
    <col min="4360" max="4360" width="10" style="18" customWidth="1"/>
    <col min="4361" max="4608" width="11.5703125" style="18"/>
    <col min="4609" max="4609" width="3.85546875" style="18" bestFit="1" customWidth="1"/>
    <col min="4610" max="4610" width="12.85546875" style="18" customWidth="1"/>
    <col min="4611" max="4611" width="16.5703125" style="18" customWidth="1"/>
    <col min="4612" max="4613" width="8.28515625" style="18" customWidth="1"/>
    <col min="4614" max="4614" width="7.5703125" style="18" customWidth="1"/>
    <col min="4615" max="4615" width="8.5703125" style="18" customWidth="1"/>
    <col min="4616" max="4616" width="10" style="18" customWidth="1"/>
    <col min="4617" max="4864" width="11.5703125" style="18"/>
    <col min="4865" max="4865" width="3.85546875" style="18" bestFit="1" customWidth="1"/>
    <col min="4866" max="4866" width="12.85546875" style="18" customWidth="1"/>
    <col min="4867" max="4867" width="16.5703125" style="18" customWidth="1"/>
    <col min="4868" max="4869" width="8.28515625" style="18" customWidth="1"/>
    <col min="4870" max="4870" width="7.5703125" style="18" customWidth="1"/>
    <col min="4871" max="4871" width="8.5703125" style="18" customWidth="1"/>
    <col min="4872" max="4872" width="10" style="18" customWidth="1"/>
    <col min="4873" max="5120" width="11.5703125" style="18"/>
    <col min="5121" max="5121" width="3.85546875" style="18" bestFit="1" customWidth="1"/>
    <col min="5122" max="5122" width="12.85546875" style="18" customWidth="1"/>
    <col min="5123" max="5123" width="16.5703125" style="18" customWidth="1"/>
    <col min="5124" max="5125" width="8.28515625" style="18" customWidth="1"/>
    <col min="5126" max="5126" width="7.5703125" style="18" customWidth="1"/>
    <col min="5127" max="5127" width="8.5703125" style="18" customWidth="1"/>
    <col min="5128" max="5128" width="10" style="18" customWidth="1"/>
    <col min="5129" max="5376" width="11.5703125" style="18"/>
    <col min="5377" max="5377" width="3.85546875" style="18" bestFit="1" customWidth="1"/>
    <col min="5378" max="5378" width="12.85546875" style="18" customWidth="1"/>
    <col min="5379" max="5379" width="16.5703125" style="18" customWidth="1"/>
    <col min="5380" max="5381" width="8.28515625" style="18" customWidth="1"/>
    <col min="5382" max="5382" width="7.5703125" style="18" customWidth="1"/>
    <col min="5383" max="5383" width="8.5703125" style="18" customWidth="1"/>
    <col min="5384" max="5384" width="10" style="18" customWidth="1"/>
    <col min="5385" max="5632" width="11.5703125" style="18"/>
    <col min="5633" max="5633" width="3.85546875" style="18" bestFit="1" customWidth="1"/>
    <col min="5634" max="5634" width="12.85546875" style="18" customWidth="1"/>
    <col min="5635" max="5635" width="16.5703125" style="18" customWidth="1"/>
    <col min="5636" max="5637" width="8.28515625" style="18" customWidth="1"/>
    <col min="5638" max="5638" width="7.5703125" style="18" customWidth="1"/>
    <col min="5639" max="5639" width="8.5703125" style="18" customWidth="1"/>
    <col min="5640" max="5640" width="10" style="18" customWidth="1"/>
    <col min="5641" max="5888" width="11.5703125" style="18"/>
    <col min="5889" max="5889" width="3.85546875" style="18" bestFit="1" customWidth="1"/>
    <col min="5890" max="5890" width="12.85546875" style="18" customWidth="1"/>
    <col min="5891" max="5891" width="16.5703125" style="18" customWidth="1"/>
    <col min="5892" max="5893" width="8.28515625" style="18" customWidth="1"/>
    <col min="5894" max="5894" width="7.5703125" style="18" customWidth="1"/>
    <col min="5895" max="5895" width="8.5703125" style="18" customWidth="1"/>
    <col min="5896" max="5896" width="10" style="18" customWidth="1"/>
    <col min="5897" max="6144" width="11.5703125" style="18"/>
    <col min="6145" max="6145" width="3.85546875" style="18" bestFit="1" customWidth="1"/>
    <col min="6146" max="6146" width="12.85546875" style="18" customWidth="1"/>
    <col min="6147" max="6147" width="16.5703125" style="18" customWidth="1"/>
    <col min="6148" max="6149" width="8.28515625" style="18" customWidth="1"/>
    <col min="6150" max="6150" width="7.5703125" style="18" customWidth="1"/>
    <col min="6151" max="6151" width="8.5703125" style="18" customWidth="1"/>
    <col min="6152" max="6152" width="10" style="18" customWidth="1"/>
    <col min="6153" max="6400" width="11.5703125" style="18"/>
    <col min="6401" max="6401" width="3.85546875" style="18" bestFit="1" customWidth="1"/>
    <col min="6402" max="6402" width="12.85546875" style="18" customWidth="1"/>
    <col min="6403" max="6403" width="16.5703125" style="18" customWidth="1"/>
    <col min="6404" max="6405" width="8.28515625" style="18" customWidth="1"/>
    <col min="6406" max="6406" width="7.5703125" style="18" customWidth="1"/>
    <col min="6407" max="6407" width="8.5703125" style="18" customWidth="1"/>
    <col min="6408" max="6408" width="10" style="18" customWidth="1"/>
    <col min="6409" max="6656" width="11.5703125" style="18"/>
    <col min="6657" max="6657" width="3.85546875" style="18" bestFit="1" customWidth="1"/>
    <col min="6658" max="6658" width="12.85546875" style="18" customWidth="1"/>
    <col min="6659" max="6659" width="16.5703125" style="18" customWidth="1"/>
    <col min="6660" max="6661" width="8.28515625" style="18" customWidth="1"/>
    <col min="6662" max="6662" width="7.5703125" style="18" customWidth="1"/>
    <col min="6663" max="6663" width="8.5703125" style="18" customWidth="1"/>
    <col min="6664" max="6664" width="10" style="18" customWidth="1"/>
    <col min="6665" max="6912" width="11.5703125" style="18"/>
    <col min="6913" max="6913" width="3.85546875" style="18" bestFit="1" customWidth="1"/>
    <col min="6914" max="6914" width="12.85546875" style="18" customWidth="1"/>
    <col min="6915" max="6915" width="16.5703125" style="18" customWidth="1"/>
    <col min="6916" max="6917" width="8.28515625" style="18" customWidth="1"/>
    <col min="6918" max="6918" width="7.5703125" style="18" customWidth="1"/>
    <col min="6919" max="6919" width="8.5703125" style="18" customWidth="1"/>
    <col min="6920" max="6920" width="10" style="18" customWidth="1"/>
    <col min="6921" max="7168" width="11.5703125" style="18"/>
    <col min="7169" max="7169" width="3.85546875" style="18" bestFit="1" customWidth="1"/>
    <col min="7170" max="7170" width="12.85546875" style="18" customWidth="1"/>
    <col min="7171" max="7171" width="16.5703125" style="18" customWidth="1"/>
    <col min="7172" max="7173" width="8.28515625" style="18" customWidth="1"/>
    <col min="7174" max="7174" width="7.5703125" style="18" customWidth="1"/>
    <col min="7175" max="7175" width="8.5703125" style="18" customWidth="1"/>
    <col min="7176" max="7176" width="10" style="18" customWidth="1"/>
    <col min="7177" max="7424" width="11.5703125" style="18"/>
    <col min="7425" max="7425" width="3.85546875" style="18" bestFit="1" customWidth="1"/>
    <col min="7426" max="7426" width="12.85546875" style="18" customWidth="1"/>
    <col min="7427" max="7427" width="16.5703125" style="18" customWidth="1"/>
    <col min="7428" max="7429" width="8.28515625" style="18" customWidth="1"/>
    <col min="7430" max="7430" width="7.5703125" style="18" customWidth="1"/>
    <col min="7431" max="7431" width="8.5703125" style="18" customWidth="1"/>
    <col min="7432" max="7432" width="10" style="18" customWidth="1"/>
    <col min="7433" max="7680" width="11.5703125" style="18"/>
    <col min="7681" max="7681" width="3.85546875" style="18" bestFit="1" customWidth="1"/>
    <col min="7682" max="7682" width="12.85546875" style="18" customWidth="1"/>
    <col min="7683" max="7683" width="16.5703125" style="18" customWidth="1"/>
    <col min="7684" max="7685" width="8.28515625" style="18" customWidth="1"/>
    <col min="7686" max="7686" width="7.5703125" style="18" customWidth="1"/>
    <col min="7687" max="7687" width="8.5703125" style="18" customWidth="1"/>
    <col min="7688" max="7688" width="10" style="18" customWidth="1"/>
    <col min="7689" max="7936" width="11.5703125" style="18"/>
    <col min="7937" max="7937" width="3.85546875" style="18" bestFit="1" customWidth="1"/>
    <col min="7938" max="7938" width="12.85546875" style="18" customWidth="1"/>
    <col min="7939" max="7939" width="16.5703125" style="18" customWidth="1"/>
    <col min="7940" max="7941" width="8.28515625" style="18" customWidth="1"/>
    <col min="7942" max="7942" width="7.5703125" style="18" customWidth="1"/>
    <col min="7943" max="7943" width="8.5703125" style="18" customWidth="1"/>
    <col min="7944" max="7944" width="10" style="18" customWidth="1"/>
    <col min="7945" max="8192" width="11.5703125" style="18"/>
    <col min="8193" max="8193" width="3.85546875" style="18" bestFit="1" customWidth="1"/>
    <col min="8194" max="8194" width="12.85546875" style="18" customWidth="1"/>
    <col min="8195" max="8195" width="16.5703125" style="18" customWidth="1"/>
    <col min="8196" max="8197" width="8.28515625" style="18" customWidth="1"/>
    <col min="8198" max="8198" width="7.5703125" style="18" customWidth="1"/>
    <col min="8199" max="8199" width="8.5703125" style="18" customWidth="1"/>
    <col min="8200" max="8200" width="10" style="18" customWidth="1"/>
    <col min="8201" max="8448" width="11.5703125" style="18"/>
    <col min="8449" max="8449" width="3.85546875" style="18" bestFit="1" customWidth="1"/>
    <col min="8450" max="8450" width="12.85546875" style="18" customWidth="1"/>
    <col min="8451" max="8451" width="16.5703125" style="18" customWidth="1"/>
    <col min="8452" max="8453" width="8.28515625" style="18" customWidth="1"/>
    <col min="8454" max="8454" width="7.5703125" style="18" customWidth="1"/>
    <col min="8455" max="8455" width="8.5703125" style="18" customWidth="1"/>
    <col min="8456" max="8456" width="10" style="18" customWidth="1"/>
    <col min="8457" max="8704" width="11.5703125" style="18"/>
    <col min="8705" max="8705" width="3.85546875" style="18" bestFit="1" customWidth="1"/>
    <col min="8706" max="8706" width="12.85546875" style="18" customWidth="1"/>
    <col min="8707" max="8707" width="16.5703125" style="18" customWidth="1"/>
    <col min="8708" max="8709" width="8.28515625" style="18" customWidth="1"/>
    <col min="8710" max="8710" width="7.5703125" style="18" customWidth="1"/>
    <col min="8711" max="8711" width="8.5703125" style="18" customWidth="1"/>
    <col min="8712" max="8712" width="10" style="18" customWidth="1"/>
    <col min="8713" max="8960" width="11.5703125" style="18"/>
    <col min="8961" max="8961" width="3.85546875" style="18" bestFit="1" customWidth="1"/>
    <col min="8962" max="8962" width="12.85546875" style="18" customWidth="1"/>
    <col min="8963" max="8963" width="16.5703125" style="18" customWidth="1"/>
    <col min="8964" max="8965" width="8.28515625" style="18" customWidth="1"/>
    <col min="8966" max="8966" width="7.5703125" style="18" customWidth="1"/>
    <col min="8967" max="8967" width="8.5703125" style="18" customWidth="1"/>
    <col min="8968" max="8968" width="10" style="18" customWidth="1"/>
    <col min="8969" max="9216" width="11.5703125" style="18"/>
    <col min="9217" max="9217" width="3.85546875" style="18" bestFit="1" customWidth="1"/>
    <col min="9218" max="9218" width="12.85546875" style="18" customWidth="1"/>
    <col min="9219" max="9219" width="16.5703125" style="18" customWidth="1"/>
    <col min="9220" max="9221" width="8.28515625" style="18" customWidth="1"/>
    <col min="9222" max="9222" width="7.5703125" style="18" customWidth="1"/>
    <col min="9223" max="9223" width="8.5703125" style="18" customWidth="1"/>
    <col min="9224" max="9224" width="10" style="18" customWidth="1"/>
    <col min="9225" max="9472" width="11.5703125" style="18"/>
    <col min="9473" max="9473" width="3.85546875" style="18" bestFit="1" customWidth="1"/>
    <col min="9474" max="9474" width="12.85546875" style="18" customWidth="1"/>
    <col min="9475" max="9475" width="16.5703125" style="18" customWidth="1"/>
    <col min="9476" max="9477" width="8.28515625" style="18" customWidth="1"/>
    <col min="9478" max="9478" width="7.5703125" style="18" customWidth="1"/>
    <col min="9479" max="9479" width="8.5703125" style="18" customWidth="1"/>
    <col min="9480" max="9480" width="10" style="18" customWidth="1"/>
    <col min="9481" max="9728" width="11.5703125" style="18"/>
    <col min="9729" max="9729" width="3.85546875" style="18" bestFit="1" customWidth="1"/>
    <col min="9730" max="9730" width="12.85546875" style="18" customWidth="1"/>
    <col min="9731" max="9731" width="16.5703125" style="18" customWidth="1"/>
    <col min="9732" max="9733" width="8.28515625" style="18" customWidth="1"/>
    <col min="9734" max="9734" width="7.5703125" style="18" customWidth="1"/>
    <col min="9735" max="9735" width="8.5703125" style="18" customWidth="1"/>
    <col min="9736" max="9736" width="10" style="18" customWidth="1"/>
    <col min="9737" max="9984" width="11.5703125" style="18"/>
    <col min="9985" max="9985" width="3.85546875" style="18" bestFit="1" customWidth="1"/>
    <col min="9986" max="9986" width="12.85546875" style="18" customWidth="1"/>
    <col min="9987" max="9987" width="16.5703125" style="18" customWidth="1"/>
    <col min="9988" max="9989" width="8.28515625" style="18" customWidth="1"/>
    <col min="9990" max="9990" width="7.5703125" style="18" customWidth="1"/>
    <col min="9991" max="9991" width="8.5703125" style="18" customWidth="1"/>
    <col min="9992" max="9992" width="10" style="18" customWidth="1"/>
    <col min="9993" max="10240" width="11.5703125" style="18"/>
    <col min="10241" max="10241" width="3.85546875" style="18" bestFit="1" customWidth="1"/>
    <col min="10242" max="10242" width="12.85546875" style="18" customWidth="1"/>
    <col min="10243" max="10243" width="16.5703125" style="18" customWidth="1"/>
    <col min="10244" max="10245" width="8.28515625" style="18" customWidth="1"/>
    <col min="10246" max="10246" width="7.5703125" style="18" customWidth="1"/>
    <col min="10247" max="10247" width="8.5703125" style="18" customWidth="1"/>
    <col min="10248" max="10248" width="10" style="18" customWidth="1"/>
    <col min="10249" max="10496" width="11.5703125" style="18"/>
    <col min="10497" max="10497" width="3.85546875" style="18" bestFit="1" customWidth="1"/>
    <col min="10498" max="10498" width="12.85546875" style="18" customWidth="1"/>
    <col min="10499" max="10499" width="16.5703125" style="18" customWidth="1"/>
    <col min="10500" max="10501" width="8.28515625" style="18" customWidth="1"/>
    <col min="10502" max="10502" width="7.5703125" style="18" customWidth="1"/>
    <col min="10503" max="10503" width="8.5703125" style="18" customWidth="1"/>
    <col min="10504" max="10504" width="10" style="18" customWidth="1"/>
    <col min="10505" max="10752" width="11.5703125" style="18"/>
    <col min="10753" max="10753" width="3.85546875" style="18" bestFit="1" customWidth="1"/>
    <col min="10754" max="10754" width="12.85546875" style="18" customWidth="1"/>
    <col min="10755" max="10755" width="16.5703125" style="18" customWidth="1"/>
    <col min="10756" max="10757" width="8.28515625" style="18" customWidth="1"/>
    <col min="10758" max="10758" width="7.5703125" style="18" customWidth="1"/>
    <col min="10759" max="10759" width="8.5703125" style="18" customWidth="1"/>
    <col min="10760" max="10760" width="10" style="18" customWidth="1"/>
    <col min="10761" max="11008" width="11.5703125" style="18"/>
    <col min="11009" max="11009" width="3.85546875" style="18" bestFit="1" customWidth="1"/>
    <col min="11010" max="11010" width="12.85546875" style="18" customWidth="1"/>
    <col min="11011" max="11011" width="16.5703125" style="18" customWidth="1"/>
    <col min="11012" max="11013" width="8.28515625" style="18" customWidth="1"/>
    <col min="11014" max="11014" width="7.5703125" style="18" customWidth="1"/>
    <col min="11015" max="11015" width="8.5703125" style="18" customWidth="1"/>
    <col min="11016" max="11016" width="10" style="18" customWidth="1"/>
    <col min="11017" max="11264" width="11.5703125" style="18"/>
    <col min="11265" max="11265" width="3.85546875" style="18" bestFit="1" customWidth="1"/>
    <col min="11266" max="11266" width="12.85546875" style="18" customWidth="1"/>
    <col min="11267" max="11267" width="16.5703125" style="18" customWidth="1"/>
    <col min="11268" max="11269" width="8.28515625" style="18" customWidth="1"/>
    <col min="11270" max="11270" width="7.5703125" style="18" customWidth="1"/>
    <col min="11271" max="11271" width="8.5703125" style="18" customWidth="1"/>
    <col min="11272" max="11272" width="10" style="18" customWidth="1"/>
    <col min="11273" max="11520" width="11.5703125" style="18"/>
    <col min="11521" max="11521" width="3.85546875" style="18" bestFit="1" customWidth="1"/>
    <col min="11522" max="11522" width="12.85546875" style="18" customWidth="1"/>
    <col min="11523" max="11523" width="16.5703125" style="18" customWidth="1"/>
    <col min="11524" max="11525" width="8.28515625" style="18" customWidth="1"/>
    <col min="11526" max="11526" width="7.5703125" style="18" customWidth="1"/>
    <col min="11527" max="11527" width="8.5703125" style="18" customWidth="1"/>
    <col min="11528" max="11528" width="10" style="18" customWidth="1"/>
    <col min="11529" max="11776" width="11.5703125" style="18"/>
    <col min="11777" max="11777" width="3.85546875" style="18" bestFit="1" customWidth="1"/>
    <col min="11778" max="11778" width="12.85546875" style="18" customWidth="1"/>
    <col min="11779" max="11779" width="16.5703125" style="18" customWidth="1"/>
    <col min="11780" max="11781" width="8.28515625" style="18" customWidth="1"/>
    <col min="11782" max="11782" width="7.5703125" style="18" customWidth="1"/>
    <col min="11783" max="11783" width="8.5703125" style="18" customWidth="1"/>
    <col min="11784" max="11784" width="10" style="18" customWidth="1"/>
    <col min="11785" max="12032" width="11.5703125" style="18"/>
    <col min="12033" max="12033" width="3.85546875" style="18" bestFit="1" customWidth="1"/>
    <col min="12034" max="12034" width="12.85546875" style="18" customWidth="1"/>
    <col min="12035" max="12035" width="16.5703125" style="18" customWidth="1"/>
    <col min="12036" max="12037" width="8.28515625" style="18" customWidth="1"/>
    <col min="12038" max="12038" width="7.5703125" style="18" customWidth="1"/>
    <col min="12039" max="12039" width="8.5703125" style="18" customWidth="1"/>
    <col min="12040" max="12040" width="10" style="18" customWidth="1"/>
    <col min="12041" max="12288" width="11.5703125" style="18"/>
    <col min="12289" max="12289" width="3.85546875" style="18" bestFit="1" customWidth="1"/>
    <col min="12290" max="12290" width="12.85546875" style="18" customWidth="1"/>
    <col min="12291" max="12291" width="16.5703125" style="18" customWidth="1"/>
    <col min="12292" max="12293" width="8.28515625" style="18" customWidth="1"/>
    <col min="12294" max="12294" width="7.5703125" style="18" customWidth="1"/>
    <col min="12295" max="12295" width="8.5703125" style="18" customWidth="1"/>
    <col min="12296" max="12296" width="10" style="18" customWidth="1"/>
    <col min="12297" max="12544" width="11.5703125" style="18"/>
    <col min="12545" max="12545" width="3.85546875" style="18" bestFit="1" customWidth="1"/>
    <col min="12546" max="12546" width="12.85546875" style="18" customWidth="1"/>
    <col min="12547" max="12547" width="16.5703125" style="18" customWidth="1"/>
    <col min="12548" max="12549" width="8.28515625" style="18" customWidth="1"/>
    <col min="12550" max="12550" width="7.5703125" style="18" customWidth="1"/>
    <col min="12551" max="12551" width="8.5703125" style="18" customWidth="1"/>
    <col min="12552" max="12552" width="10" style="18" customWidth="1"/>
    <col min="12553" max="12800" width="11.5703125" style="18"/>
    <col min="12801" max="12801" width="3.85546875" style="18" bestFit="1" customWidth="1"/>
    <col min="12802" max="12802" width="12.85546875" style="18" customWidth="1"/>
    <col min="12803" max="12803" width="16.5703125" style="18" customWidth="1"/>
    <col min="12804" max="12805" width="8.28515625" style="18" customWidth="1"/>
    <col min="12806" max="12806" width="7.5703125" style="18" customWidth="1"/>
    <col min="12807" max="12807" width="8.5703125" style="18" customWidth="1"/>
    <col min="12808" max="12808" width="10" style="18" customWidth="1"/>
    <col min="12809" max="13056" width="11.5703125" style="18"/>
    <col min="13057" max="13057" width="3.85546875" style="18" bestFit="1" customWidth="1"/>
    <col min="13058" max="13058" width="12.85546875" style="18" customWidth="1"/>
    <col min="13059" max="13059" width="16.5703125" style="18" customWidth="1"/>
    <col min="13060" max="13061" width="8.28515625" style="18" customWidth="1"/>
    <col min="13062" max="13062" width="7.5703125" style="18" customWidth="1"/>
    <col min="13063" max="13063" width="8.5703125" style="18" customWidth="1"/>
    <col min="13064" max="13064" width="10" style="18" customWidth="1"/>
    <col min="13065" max="13312" width="11.5703125" style="18"/>
    <col min="13313" max="13313" width="3.85546875" style="18" bestFit="1" customWidth="1"/>
    <col min="13314" max="13314" width="12.85546875" style="18" customWidth="1"/>
    <col min="13315" max="13315" width="16.5703125" style="18" customWidth="1"/>
    <col min="13316" max="13317" width="8.28515625" style="18" customWidth="1"/>
    <col min="13318" max="13318" width="7.5703125" style="18" customWidth="1"/>
    <col min="13319" max="13319" width="8.5703125" style="18" customWidth="1"/>
    <col min="13320" max="13320" width="10" style="18" customWidth="1"/>
    <col min="13321" max="13568" width="11.5703125" style="18"/>
    <col min="13569" max="13569" width="3.85546875" style="18" bestFit="1" customWidth="1"/>
    <col min="13570" max="13570" width="12.85546875" style="18" customWidth="1"/>
    <col min="13571" max="13571" width="16.5703125" style="18" customWidth="1"/>
    <col min="13572" max="13573" width="8.28515625" style="18" customWidth="1"/>
    <col min="13574" max="13574" width="7.5703125" style="18" customWidth="1"/>
    <col min="13575" max="13575" width="8.5703125" style="18" customWidth="1"/>
    <col min="13576" max="13576" width="10" style="18" customWidth="1"/>
    <col min="13577" max="13824" width="11.5703125" style="18"/>
    <col min="13825" max="13825" width="3.85546875" style="18" bestFit="1" customWidth="1"/>
    <col min="13826" max="13826" width="12.85546875" style="18" customWidth="1"/>
    <col min="13827" max="13827" width="16.5703125" style="18" customWidth="1"/>
    <col min="13828" max="13829" width="8.28515625" style="18" customWidth="1"/>
    <col min="13830" max="13830" width="7.5703125" style="18" customWidth="1"/>
    <col min="13831" max="13831" width="8.5703125" style="18" customWidth="1"/>
    <col min="13832" max="13832" width="10" style="18" customWidth="1"/>
    <col min="13833" max="14080" width="11.5703125" style="18"/>
    <col min="14081" max="14081" width="3.85546875" style="18" bestFit="1" customWidth="1"/>
    <col min="14082" max="14082" width="12.85546875" style="18" customWidth="1"/>
    <col min="14083" max="14083" width="16.5703125" style="18" customWidth="1"/>
    <col min="14084" max="14085" width="8.28515625" style="18" customWidth="1"/>
    <col min="14086" max="14086" width="7.5703125" style="18" customWidth="1"/>
    <col min="14087" max="14087" width="8.5703125" style="18" customWidth="1"/>
    <col min="14088" max="14088" width="10" style="18" customWidth="1"/>
    <col min="14089" max="14336" width="11.5703125" style="18"/>
    <col min="14337" max="14337" width="3.85546875" style="18" bestFit="1" customWidth="1"/>
    <col min="14338" max="14338" width="12.85546875" style="18" customWidth="1"/>
    <col min="14339" max="14339" width="16.5703125" style="18" customWidth="1"/>
    <col min="14340" max="14341" width="8.28515625" style="18" customWidth="1"/>
    <col min="14342" max="14342" width="7.5703125" style="18" customWidth="1"/>
    <col min="14343" max="14343" width="8.5703125" style="18" customWidth="1"/>
    <col min="14344" max="14344" width="10" style="18" customWidth="1"/>
    <col min="14345" max="14592" width="11.5703125" style="18"/>
    <col min="14593" max="14593" width="3.85546875" style="18" bestFit="1" customWidth="1"/>
    <col min="14594" max="14594" width="12.85546875" style="18" customWidth="1"/>
    <col min="14595" max="14595" width="16.5703125" style="18" customWidth="1"/>
    <col min="14596" max="14597" width="8.28515625" style="18" customWidth="1"/>
    <col min="14598" max="14598" width="7.5703125" style="18" customWidth="1"/>
    <col min="14599" max="14599" width="8.5703125" style="18" customWidth="1"/>
    <col min="14600" max="14600" width="10" style="18" customWidth="1"/>
    <col min="14601" max="14848" width="11.5703125" style="18"/>
    <col min="14849" max="14849" width="3.85546875" style="18" bestFit="1" customWidth="1"/>
    <col min="14850" max="14850" width="12.85546875" style="18" customWidth="1"/>
    <col min="14851" max="14851" width="16.5703125" style="18" customWidth="1"/>
    <col min="14852" max="14853" width="8.28515625" style="18" customWidth="1"/>
    <col min="14854" max="14854" width="7.5703125" style="18" customWidth="1"/>
    <col min="14855" max="14855" width="8.5703125" style="18" customWidth="1"/>
    <col min="14856" max="14856" width="10" style="18" customWidth="1"/>
    <col min="14857" max="15104" width="11.5703125" style="18"/>
    <col min="15105" max="15105" width="3.85546875" style="18" bestFit="1" customWidth="1"/>
    <col min="15106" max="15106" width="12.85546875" style="18" customWidth="1"/>
    <col min="15107" max="15107" width="16.5703125" style="18" customWidth="1"/>
    <col min="15108" max="15109" width="8.28515625" style="18" customWidth="1"/>
    <col min="15110" max="15110" width="7.5703125" style="18" customWidth="1"/>
    <col min="15111" max="15111" width="8.5703125" style="18" customWidth="1"/>
    <col min="15112" max="15112" width="10" style="18" customWidth="1"/>
    <col min="15113" max="15360" width="11.5703125" style="18"/>
    <col min="15361" max="15361" width="3.85546875" style="18" bestFit="1" customWidth="1"/>
    <col min="15362" max="15362" width="12.85546875" style="18" customWidth="1"/>
    <col min="15363" max="15363" width="16.5703125" style="18" customWidth="1"/>
    <col min="15364" max="15365" width="8.28515625" style="18" customWidth="1"/>
    <col min="15366" max="15366" width="7.5703125" style="18" customWidth="1"/>
    <col min="15367" max="15367" width="8.5703125" style="18" customWidth="1"/>
    <col min="15368" max="15368" width="10" style="18" customWidth="1"/>
    <col min="15369" max="15616" width="11.5703125" style="18"/>
    <col min="15617" max="15617" width="3.85546875" style="18" bestFit="1" customWidth="1"/>
    <col min="15618" max="15618" width="12.85546875" style="18" customWidth="1"/>
    <col min="15619" max="15619" width="16.5703125" style="18" customWidth="1"/>
    <col min="15620" max="15621" width="8.28515625" style="18" customWidth="1"/>
    <col min="15622" max="15622" width="7.5703125" style="18" customWidth="1"/>
    <col min="15623" max="15623" width="8.5703125" style="18" customWidth="1"/>
    <col min="15624" max="15624" width="10" style="18" customWidth="1"/>
    <col min="15625" max="15872" width="11.5703125" style="18"/>
    <col min="15873" max="15873" width="3.85546875" style="18" bestFit="1" customWidth="1"/>
    <col min="15874" max="15874" width="12.85546875" style="18" customWidth="1"/>
    <col min="15875" max="15875" width="16.5703125" style="18" customWidth="1"/>
    <col min="15876" max="15877" width="8.28515625" style="18" customWidth="1"/>
    <col min="15878" max="15878" width="7.5703125" style="18" customWidth="1"/>
    <col min="15879" max="15879" width="8.5703125" style="18" customWidth="1"/>
    <col min="15880" max="15880" width="10" style="18" customWidth="1"/>
    <col min="15881" max="16128" width="11.5703125" style="18"/>
    <col min="16129" max="16129" width="3.85546875" style="18" bestFit="1" customWidth="1"/>
    <col min="16130" max="16130" width="12.85546875" style="18" customWidth="1"/>
    <col min="16131" max="16131" width="16.5703125" style="18" customWidth="1"/>
    <col min="16132" max="16133" width="8.28515625" style="18" customWidth="1"/>
    <col min="16134" max="16134" width="7.5703125" style="18" customWidth="1"/>
    <col min="16135" max="16135" width="8.5703125" style="18" customWidth="1"/>
    <col min="16136" max="16136" width="10" style="18" customWidth="1"/>
    <col min="16137" max="16384" width="11.5703125" style="18"/>
  </cols>
  <sheetData>
    <row r="1" spans="1:8" s="17" customFormat="1" ht="21.95" customHeight="1">
      <c r="A1" s="54" t="s">
        <v>0</v>
      </c>
      <c r="B1" s="3" t="s">
        <v>1</v>
      </c>
      <c r="C1" s="3" t="s">
        <v>2</v>
      </c>
      <c r="D1" s="4" t="s">
        <v>4</v>
      </c>
      <c r="E1" s="5" t="s">
        <v>5</v>
      </c>
      <c r="F1" s="72" t="s">
        <v>6</v>
      </c>
      <c r="G1" s="73" t="s">
        <v>7</v>
      </c>
      <c r="H1" s="5" t="s">
        <v>8</v>
      </c>
    </row>
    <row r="2" spans="1:8" ht="21.95" customHeight="1">
      <c r="A2" s="54">
        <v>1</v>
      </c>
      <c r="B2" s="82" t="s">
        <v>52</v>
      </c>
      <c r="C2" s="82" t="s">
        <v>53</v>
      </c>
      <c r="D2" s="4">
        <v>12</v>
      </c>
      <c r="E2" s="5">
        <f t="shared" ref="E2:E27" si="0">1*D2</f>
        <v>12</v>
      </c>
      <c r="F2" s="6"/>
      <c r="G2" s="7" t="str">
        <f t="shared" ref="G2:G9" si="1">IF(F2="","",1*F2)</f>
        <v/>
      </c>
      <c r="H2" s="5">
        <f>IF(G2="",E2,IF(G2&gt;E2,G2,E2))</f>
        <v>12</v>
      </c>
    </row>
    <row r="3" spans="1:8" ht="21.95" customHeight="1">
      <c r="A3" s="54">
        <f>A2+1</f>
        <v>2</v>
      </c>
      <c r="B3" s="82" t="s">
        <v>54</v>
      </c>
      <c r="C3" s="82" t="s">
        <v>55</v>
      </c>
      <c r="D3" s="4">
        <v>11</v>
      </c>
      <c r="E3" s="5">
        <f t="shared" si="0"/>
        <v>11</v>
      </c>
      <c r="F3" s="7"/>
      <c r="G3" s="7" t="str">
        <f t="shared" si="1"/>
        <v/>
      </c>
      <c r="H3" s="5">
        <f>IF(G3="",E3,IF(G3&gt;E3,G3,E3))</f>
        <v>11</v>
      </c>
    </row>
    <row r="4" spans="1:8" ht="21.95" customHeight="1">
      <c r="A4" s="54">
        <f t="shared" ref="A4:A27" si="2">A3+1</f>
        <v>3</v>
      </c>
      <c r="B4" s="82" t="s">
        <v>56</v>
      </c>
      <c r="C4" s="82" t="s">
        <v>57</v>
      </c>
      <c r="D4" s="4">
        <v>13</v>
      </c>
      <c r="E4" s="5">
        <f t="shared" si="0"/>
        <v>13</v>
      </c>
      <c r="F4" s="7"/>
      <c r="G4" s="7" t="str">
        <f t="shared" si="1"/>
        <v/>
      </c>
      <c r="H4" s="5">
        <f t="shared" ref="H4:H27" si="3">IF(G4="",E4,IF(G4&gt;E4,G4,E4))</f>
        <v>13</v>
      </c>
    </row>
    <row r="5" spans="1:8" ht="21.95" customHeight="1">
      <c r="A5" s="54">
        <f t="shared" si="2"/>
        <v>4</v>
      </c>
      <c r="B5" s="82" t="s">
        <v>58</v>
      </c>
      <c r="C5" s="82" t="s">
        <v>59</v>
      </c>
      <c r="D5" s="4">
        <v>10</v>
      </c>
      <c r="E5" s="5">
        <f t="shared" si="0"/>
        <v>10</v>
      </c>
      <c r="F5" s="7"/>
      <c r="G5" s="7" t="str">
        <f t="shared" si="1"/>
        <v/>
      </c>
      <c r="H5" s="5">
        <f t="shared" si="3"/>
        <v>10</v>
      </c>
    </row>
    <row r="6" spans="1:8" ht="21.95" customHeight="1">
      <c r="A6" s="54">
        <f t="shared" si="2"/>
        <v>5</v>
      </c>
      <c r="B6" s="82" t="s">
        <v>60</v>
      </c>
      <c r="C6" s="82" t="s">
        <v>61</v>
      </c>
      <c r="D6" s="4">
        <v>12</v>
      </c>
      <c r="E6" s="5">
        <f t="shared" si="0"/>
        <v>12</v>
      </c>
      <c r="F6" s="7"/>
      <c r="G6" s="7" t="str">
        <f t="shared" si="1"/>
        <v/>
      </c>
      <c r="H6" s="5">
        <f t="shared" si="3"/>
        <v>12</v>
      </c>
    </row>
    <row r="7" spans="1:8" ht="21.95" customHeight="1">
      <c r="A7" s="54">
        <f t="shared" si="2"/>
        <v>6</v>
      </c>
      <c r="B7" s="82" t="s">
        <v>62</v>
      </c>
      <c r="C7" s="82" t="s">
        <v>63</v>
      </c>
      <c r="D7" s="4">
        <v>8</v>
      </c>
      <c r="E7" s="5">
        <f t="shared" si="0"/>
        <v>8</v>
      </c>
      <c r="F7" s="7"/>
      <c r="G7" s="7" t="str">
        <f t="shared" si="1"/>
        <v/>
      </c>
      <c r="H7" s="5">
        <f t="shared" si="3"/>
        <v>8</v>
      </c>
    </row>
    <row r="8" spans="1:8" ht="21.95" customHeight="1">
      <c r="A8" s="54">
        <f t="shared" si="2"/>
        <v>7</v>
      </c>
      <c r="B8" s="82" t="s">
        <v>64</v>
      </c>
      <c r="C8" s="82" t="s">
        <v>65</v>
      </c>
      <c r="D8" s="4">
        <v>11</v>
      </c>
      <c r="E8" s="5">
        <f t="shared" si="0"/>
        <v>11</v>
      </c>
      <c r="F8" s="7"/>
      <c r="G8" s="7" t="str">
        <f t="shared" si="1"/>
        <v/>
      </c>
      <c r="H8" s="5">
        <f t="shared" si="3"/>
        <v>11</v>
      </c>
    </row>
    <row r="9" spans="1:8" ht="21.95" customHeight="1">
      <c r="A9" s="54">
        <f t="shared" si="2"/>
        <v>8</v>
      </c>
      <c r="B9" s="82" t="s">
        <v>66</v>
      </c>
      <c r="C9" s="82" t="s">
        <v>67</v>
      </c>
      <c r="D9" s="4">
        <v>8</v>
      </c>
      <c r="E9" s="5">
        <f t="shared" si="0"/>
        <v>8</v>
      </c>
      <c r="F9" s="7"/>
      <c r="G9" s="7" t="str">
        <f t="shared" si="1"/>
        <v/>
      </c>
      <c r="H9" s="5">
        <f t="shared" si="3"/>
        <v>8</v>
      </c>
    </row>
    <row r="10" spans="1:8" ht="21.95" customHeight="1">
      <c r="A10" s="54">
        <f t="shared" si="2"/>
        <v>9</v>
      </c>
      <c r="B10" s="82" t="s">
        <v>68</v>
      </c>
      <c r="C10" s="82" t="s">
        <v>69</v>
      </c>
      <c r="D10" s="4">
        <v>6</v>
      </c>
      <c r="E10" s="5">
        <f t="shared" si="0"/>
        <v>6</v>
      </c>
      <c r="F10" s="7"/>
      <c r="G10" s="7"/>
      <c r="H10" s="5">
        <f t="shared" si="3"/>
        <v>6</v>
      </c>
    </row>
    <row r="11" spans="1:8" ht="21.95" customHeight="1">
      <c r="A11" s="54">
        <f t="shared" si="2"/>
        <v>10</v>
      </c>
      <c r="B11" s="82" t="s">
        <v>11</v>
      </c>
      <c r="C11" s="82" t="s">
        <v>9</v>
      </c>
      <c r="D11" s="4">
        <v>8</v>
      </c>
      <c r="E11" s="5">
        <f t="shared" si="0"/>
        <v>8</v>
      </c>
      <c r="F11" s="7"/>
      <c r="G11" s="7" t="str">
        <f t="shared" ref="G11:G16" si="4">IF(F11="","",1*F11)</f>
        <v/>
      </c>
      <c r="H11" s="5">
        <f t="shared" si="3"/>
        <v>8</v>
      </c>
    </row>
    <row r="12" spans="1:8" ht="21.95" customHeight="1">
      <c r="A12" s="54">
        <f t="shared" si="2"/>
        <v>11</v>
      </c>
      <c r="B12" s="82" t="s">
        <v>70</v>
      </c>
      <c r="C12" s="82" t="s">
        <v>71</v>
      </c>
      <c r="D12" s="4">
        <v>4</v>
      </c>
      <c r="E12" s="5">
        <f t="shared" si="0"/>
        <v>4</v>
      </c>
      <c r="F12" s="7"/>
      <c r="G12" s="7" t="str">
        <f t="shared" si="4"/>
        <v/>
      </c>
      <c r="H12" s="5">
        <f t="shared" si="3"/>
        <v>4</v>
      </c>
    </row>
    <row r="13" spans="1:8" ht="21.95" customHeight="1">
      <c r="A13" s="54">
        <f t="shared" si="2"/>
        <v>12</v>
      </c>
      <c r="B13" s="82" t="s">
        <v>72</v>
      </c>
      <c r="C13" s="82" t="s">
        <v>73</v>
      </c>
      <c r="D13" s="4">
        <v>4</v>
      </c>
      <c r="E13" s="5">
        <f t="shared" si="0"/>
        <v>4</v>
      </c>
      <c r="F13" s="7"/>
      <c r="G13" s="7" t="str">
        <f t="shared" si="4"/>
        <v/>
      </c>
      <c r="H13" s="5">
        <f t="shared" si="3"/>
        <v>4</v>
      </c>
    </row>
    <row r="14" spans="1:8" ht="21.95" customHeight="1">
      <c r="A14" s="54">
        <f t="shared" si="2"/>
        <v>13</v>
      </c>
      <c r="B14" s="82" t="s">
        <v>74</v>
      </c>
      <c r="C14" s="82" t="s">
        <v>75</v>
      </c>
      <c r="D14" s="4">
        <v>8</v>
      </c>
      <c r="E14" s="5">
        <f t="shared" si="0"/>
        <v>8</v>
      </c>
      <c r="F14" s="7"/>
      <c r="G14" s="7" t="str">
        <f t="shared" si="4"/>
        <v/>
      </c>
      <c r="H14" s="5">
        <f t="shared" si="3"/>
        <v>8</v>
      </c>
    </row>
    <row r="15" spans="1:8" ht="21.95" customHeight="1">
      <c r="A15" s="54">
        <f t="shared" si="2"/>
        <v>14</v>
      </c>
      <c r="B15" s="82" t="s">
        <v>76</v>
      </c>
      <c r="C15" s="82" t="s">
        <v>77</v>
      </c>
      <c r="D15" s="4">
        <v>9</v>
      </c>
      <c r="E15" s="5">
        <f t="shared" si="0"/>
        <v>9</v>
      </c>
      <c r="F15" s="7"/>
      <c r="G15" s="7" t="str">
        <f t="shared" si="4"/>
        <v/>
      </c>
      <c r="H15" s="5">
        <f t="shared" si="3"/>
        <v>9</v>
      </c>
    </row>
    <row r="16" spans="1:8" ht="21.95" customHeight="1">
      <c r="A16" s="54">
        <f t="shared" si="2"/>
        <v>15</v>
      </c>
      <c r="B16" s="82" t="s">
        <v>78</v>
      </c>
      <c r="C16" s="82" t="s">
        <v>79</v>
      </c>
      <c r="D16" s="4">
        <v>11</v>
      </c>
      <c r="E16" s="5">
        <f t="shared" si="0"/>
        <v>11</v>
      </c>
      <c r="F16" s="7"/>
      <c r="G16" s="7" t="str">
        <f t="shared" si="4"/>
        <v/>
      </c>
      <c r="H16" s="5">
        <f t="shared" si="3"/>
        <v>11</v>
      </c>
    </row>
    <row r="17" spans="1:8" ht="21.95" customHeight="1">
      <c r="A17" s="54">
        <f t="shared" si="2"/>
        <v>16</v>
      </c>
      <c r="B17" s="82" t="s">
        <v>80</v>
      </c>
      <c r="C17" s="82" t="s">
        <v>81</v>
      </c>
      <c r="D17" s="4">
        <v>10</v>
      </c>
      <c r="E17" s="5">
        <f t="shared" si="0"/>
        <v>10</v>
      </c>
      <c r="F17" s="7"/>
      <c r="G17" s="7"/>
      <c r="H17" s="5">
        <f t="shared" si="3"/>
        <v>10</v>
      </c>
    </row>
    <row r="18" spans="1:8" ht="21.95" customHeight="1">
      <c r="A18" s="54">
        <f t="shared" si="2"/>
        <v>17</v>
      </c>
      <c r="B18" s="82" t="s">
        <v>82</v>
      </c>
      <c r="C18" s="82" t="s">
        <v>83</v>
      </c>
      <c r="D18" s="4">
        <v>10</v>
      </c>
      <c r="E18" s="5">
        <f t="shared" si="0"/>
        <v>10</v>
      </c>
      <c r="F18" s="7"/>
      <c r="G18" s="7"/>
      <c r="H18" s="5">
        <f t="shared" si="3"/>
        <v>10</v>
      </c>
    </row>
    <row r="19" spans="1:8" ht="21.95" customHeight="1">
      <c r="A19" s="54">
        <f t="shared" si="2"/>
        <v>18</v>
      </c>
      <c r="B19" s="82" t="s">
        <v>84</v>
      </c>
      <c r="C19" s="82" t="s">
        <v>85</v>
      </c>
      <c r="D19" s="4"/>
      <c r="E19" s="5">
        <f t="shared" si="0"/>
        <v>0</v>
      </c>
      <c r="F19" s="9"/>
      <c r="G19" s="7"/>
      <c r="H19" s="5">
        <f t="shared" si="3"/>
        <v>0</v>
      </c>
    </row>
    <row r="20" spans="1:8" ht="21.95" customHeight="1">
      <c r="A20" s="54">
        <f t="shared" si="2"/>
        <v>19</v>
      </c>
      <c r="B20" s="82" t="s">
        <v>86</v>
      </c>
      <c r="C20" s="82" t="s">
        <v>87</v>
      </c>
      <c r="D20" s="4">
        <v>7</v>
      </c>
      <c r="E20" s="5">
        <f t="shared" si="0"/>
        <v>7</v>
      </c>
      <c r="F20" s="7"/>
      <c r="G20" s="7"/>
      <c r="H20" s="5">
        <f t="shared" si="3"/>
        <v>7</v>
      </c>
    </row>
    <row r="21" spans="1:8" ht="21.95" customHeight="1">
      <c r="A21" s="54">
        <f t="shared" si="2"/>
        <v>20</v>
      </c>
      <c r="B21" s="82" t="s">
        <v>88</v>
      </c>
      <c r="C21" s="82" t="s">
        <v>89</v>
      </c>
      <c r="D21" s="4"/>
      <c r="E21" s="5">
        <f t="shared" si="0"/>
        <v>0</v>
      </c>
      <c r="F21" s="7"/>
      <c r="G21" s="7"/>
      <c r="H21" s="5">
        <f t="shared" si="3"/>
        <v>0</v>
      </c>
    </row>
    <row r="22" spans="1:8" ht="21.95" customHeight="1">
      <c r="A22" s="54">
        <f t="shared" si="2"/>
        <v>21</v>
      </c>
      <c r="B22" s="82" t="s">
        <v>90</v>
      </c>
      <c r="C22" s="82" t="s">
        <v>91</v>
      </c>
      <c r="D22" s="4">
        <v>11</v>
      </c>
      <c r="E22" s="5">
        <f t="shared" si="0"/>
        <v>11</v>
      </c>
      <c r="F22" s="7"/>
      <c r="G22" s="7"/>
      <c r="H22" s="5">
        <f t="shared" si="3"/>
        <v>11</v>
      </c>
    </row>
    <row r="23" spans="1:8" ht="21.95" customHeight="1">
      <c r="A23" s="54">
        <f t="shared" si="2"/>
        <v>22</v>
      </c>
      <c r="B23" s="83" t="s">
        <v>92</v>
      </c>
      <c r="C23" s="83" t="s">
        <v>18</v>
      </c>
      <c r="D23" s="4">
        <v>10</v>
      </c>
      <c r="E23" s="5">
        <f t="shared" si="0"/>
        <v>10</v>
      </c>
      <c r="F23" s="7"/>
      <c r="G23" s="7" t="str">
        <f>IF(F23="","",1*F23)</f>
        <v/>
      </c>
      <c r="H23" s="5">
        <f t="shared" si="3"/>
        <v>10</v>
      </c>
    </row>
    <row r="24" spans="1:8" ht="21.95" customHeight="1">
      <c r="A24" s="54">
        <f t="shared" si="2"/>
        <v>23</v>
      </c>
      <c r="B24" s="88" t="s">
        <v>13</v>
      </c>
      <c r="C24" s="88" t="s">
        <v>93</v>
      </c>
      <c r="D24" s="4">
        <v>6</v>
      </c>
      <c r="E24" s="5">
        <f t="shared" si="0"/>
        <v>6</v>
      </c>
      <c r="F24" s="7"/>
      <c r="G24" s="7" t="str">
        <f>IF(F24="","",1*F24)</f>
        <v/>
      </c>
      <c r="H24" s="5">
        <f t="shared" si="3"/>
        <v>6</v>
      </c>
    </row>
    <row r="25" spans="1:8" ht="21.95" customHeight="1">
      <c r="A25" s="54">
        <f t="shared" si="2"/>
        <v>24</v>
      </c>
      <c r="B25" s="84" t="s">
        <v>16</v>
      </c>
      <c r="C25" s="84" t="s">
        <v>94</v>
      </c>
      <c r="D25" s="4">
        <v>10</v>
      </c>
      <c r="E25" s="5">
        <f t="shared" si="0"/>
        <v>10</v>
      </c>
      <c r="F25" s="7"/>
      <c r="G25" s="7"/>
      <c r="H25" s="5">
        <f t="shared" si="3"/>
        <v>10</v>
      </c>
    </row>
    <row r="26" spans="1:8" ht="21.95" customHeight="1">
      <c r="A26" s="54">
        <f t="shared" si="2"/>
        <v>25</v>
      </c>
      <c r="B26" s="85" t="s">
        <v>95</v>
      </c>
      <c r="C26" s="85" t="s">
        <v>96</v>
      </c>
      <c r="D26" s="4">
        <v>9</v>
      </c>
      <c r="E26" s="5">
        <f t="shared" si="0"/>
        <v>9</v>
      </c>
      <c r="F26" s="7"/>
      <c r="G26" s="7"/>
      <c r="H26" s="5">
        <f t="shared" si="3"/>
        <v>9</v>
      </c>
    </row>
    <row r="27" spans="1:8" ht="21.95" customHeight="1">
      <c r="A27" s="54">
        <f t="shared" si="2"/>
        <v>26</v>
      </c>
      <c r="B27" s="85" t="s">
        <v>97</v>
      </c>
      <c r="C27" s="85" t="s">
        <v>98</v>
      </c>
      <c r="D27" s="4">
        <v>5</v>
      </c>
      <c r="E27" s="5">
        <f t="shared" si="0"/>
        <v>5</v>
      </c>
      <c r="F27" s="7"/>
      <c r="G27" s="7"/>
      <c r="H27" s="5">
        <f t="shared" si="3"/>
        <v>5</v>
      </c>
    </row>
    <row r="28" spans="1:8" s="19" customFormat="1" ht="21.95" customHeight="1">
      <c r="A28" s="54" t="s">
        <v>0</v>
      </c>
      <c r="B28" s="3" t="s">
        <v>1</v>
      </c>
      <c r="C28" s="3" t="s">
        <v>2</v>
      </c>
      <c r="D28" s="4" t="s">
        <v>4</v>
      </c>
      <c r="E28" s="5" t="s">
        <v>5</v>
      </c>
      <c r="F28" s="73" t="s">
        <v>6</v>
      </c>
      <c r="G28" s="73" t="s">
        <v>7</v>
      </c>
      <c r="H28" s="5" t="s">
        <v>8</v>
      </c>
    </row>
    <row r="29" spans="1:8" ht="21.95" customHeight="1">
      <c r="A29" s="54">
        <v>1</v>
      </c>
      <c r="B29" s="82" t="s">
        <v>99</v>
      </c>
      <c r="C29" s="82" t="s">
        <v>100</v>
      </c>
      <c r="D29" s="4">
        <v>12</v>
      </c>
      <c r="E29" s="5">
        <f t="shared" ref="E29:E55" si="5">1*D29</f>
        <v>12</v>
      </c>
      <c r="F29" s="7"/>
      <c r="G29" s="7" t="str">
        <f>IF(F29="","",1*F29)</f>
        <v/>
      </c>
      <c r="H29" s="5">
        <f t="shared" ref="H29:H55" si="6">IF(G29="",E29,IF(G29&gt;E29,G29,E29))</f>
        <v>12</v>
      </c>
    </row>
    <row r="30" spans="1:8" ht="21.95" customHeight="1">
      <c r="A30" s="1">
        <f>A29+1</f>
        <v>2</v>
      </c>
      <c r="B30" s="82" t="s">
        <v>101</v>
      </c>
      <c r="C30" s="82" t="s">
        <v>102</v>
      </c>
      <c r="D30" s="4">
        <v>10</v>
      </c>
      <c r="E30" s="5">
        <f t="shared" si="5"/>
        <v>10</v>
      </c>
      <c r="F30" s="1"/>
      <c r="G30" s="1" t="str">
        <f t="shared" ref="G30:G55" si="7">IF(F30="","",1*F30)</f>
        <v/>
      </c>
      <c r="H30" s="5">
        <f t="shared" si="6"/>
        <v>10</v>
      </c>
    </row>
    <row r="31" spans="1:8" ht="21.95" customHeight="1">
      <c r="A31" s="55">
        <f>A30+1</f>
        <v>3</v>
      </c>
      <c r="B31" s="82" t="s">
        <v>103</v>
      </c>
      <c r="C31" s="82" t="s">
        <v>10</v>
      </c>
      <c r="D31" s="11">
        <v>11</v>
      </c>
      <c r="E31" s="12">
        <f t="shared" si="5"/>
        <v>11</v>
      </c>
      <c r="F31" s="13"/>
      <c r="G31" s="14" t="str">
        <f t="shared" si="7"/>
        <v/>
      </c>
      <c r="H31" s="12">
        <f t="shared" si="6"/>
        <v>11</v>
      </c>
    </row>
    <row r="32" spans="1:8" ht="21.95" customHeight="1">
      <c r="A32" s="54">
        <f>A31+1</f>
        <v>4</v>
      </c>
      <c r="B32" s="82" t="s">
        <v>104</v>
      </c>
      <c r="C32" s="82" t="s">
        <v>105</v>
      </c>
      <c r="D32" s="4">
        <v>14</v>
      </c>
      <c r="E32" s="12">
        <f t="shared" si="5"/>
        <v>14</v>
      </c>
      <c r="F32" s="7"/>
      <c r="G32" s="14" t="str">
        <f t="shared" si="7"/>
        <v/>
      </c>
      <c r="H32" s="5">
        <f t="shared" si="6"/>
        <v>14</v>
      </c>
    </row>
    <row r="33" spans="1:8" ht="21.95" customHeight="1">
      <c r="A33" s="54">
        <f>A32+1</f>
        <v>5</v>
      </c>
      <c r="B33" s="82" t="s">
        <v>106</v>
      </c>
      <c r="C33" s="82" t="s">
        <v>15</v>
      </c>
      <c r="D33" s="4">
        <v>8</v>
      </c>
      <c r="E33" s="12">
        <f t="shared" si="5"/>
        <v>8</v>
      </c>
      <c r="F33" s="6"/>
      <c r="G33" s="14" t="str">
        <f t="shared" si="7"/>
        <v/>
      </c>
      <c r="H33" s="5">
        <f t="shared" si="6"/>
        <v>8</v>
      </c>
    </row>
    <row r="34" spans="1:8" ht="21.95" customHeight="1">
      <c r="A34" s="54">
        <f>A33+1</f>
        <v>6</v>
      </c>
      <c r="B34" s="82" t="s">
        <v>107</v>
      </c>
      <c r="C34" s="82" t="s">
        <v>108</v>
      </c>
      <c r="D34" s="4">
        <v>10</v>
      </c>
      <c r="E34" s="12">
        <f t="shared" si="5"/>
        <v>10</v>
      </c>
      <c r="F34" s="6"/>
      <c r="G34" s="14" t="str">
        <f t="shared" si="7"/>
        <v/>
      </c>
      <c r="H34" s="5">
        <f t="shared" si="6"/>
        <v>10</v>
      </c>
    </row>
    <row r="35" spans="1:8" ht="21.95" customHeight="1">
      <c r="A35" s="54">
        <f t="shared" ref="A35:A55" si="8">A34+1</f>
        <v>7</v>
      </c>
      <c r="B35" s="82" t="s">
        <v>109</v>
      </c>
      <c r="C35" s="82" t="s">
        <v>110</v>
      </c>
      <c r="D35" s="4">
        <v>16</v>
      </c>
      <c r="E35" s="12">
        <f t="shared" si="5"/>
        <v>16</v>
      </c>
      <c r="F35" s="6"/>
      <c r="G35" s="14" t="str">
        <f t="shared" si="7"/>
        <v/>
      </c>
      <c r="H35" s="5">
        <f t="shared" si="6"/>
        <v>16</v>
      </c>
    </row>
    <row r="36" spans="1:8" ht="21.95" customHeight="1">
      <c r="A36" s="54">
        <f t="shared" si="8"/>
        <v>8</v>
      </c>
      <c r="B36" s="82" t="s">
        <v>111</v>
      </c>
      <c r="C36" s="82" t="s">
        <v>112</v>
      </c>
      <c r="D36" s="4">
        <v>10</v>
      </c>
      <c r="E36" s="12">
        <f t="shared" si="5"/>
        <v>10</v>
      </c>
      <c r="F36" s="6"/>
      <c r="G36" s="14" t="str">
        <f t="shared" si="7"/>
        <v/>
      </c>
      <c r="H36" s="5">
        <f t="shared" si="6"/>
        <v>10</v>
      </c>
    </row>
    <row r="37" spans="1:8" ht="21.95" customHeight="1">
      <c r="A37" s="54">
        <f t="shared" si="8"/>
        <v>9</v>
      </c>
      <c r="B37" s="82" t="s">
        <v>113</v>
      </c>
      <c r="C37" s="82" t="s">
        <v>114</v>
      </c>
      <c r="D37" s="4">
        <v>8</v>
      </c>
      <c r="E37" s="12">
        <f t="shared" si="5"/>
        <v>8</v>
      </c>
      <c r="F37" s="6"/>
      <c r="G37" s="14" t="str">
        <f t="shared" si="7"/>
        <v/>
      </c>
      <c r="H37" s="5">
        <f t="shared" si="6"/>
        <v>8</v>
      </c>
    </row>
    <row r="38" spans="1:8" ht="21.95" customHeight="1">
      <c r="A38" s="54">
        <f t="shared" si="8"/>
        <v>10</v>
      </c>
      <c r="B38" s="82" t="s">
        <v>115</v>
      </c>
      <c r="C38" s="82" t="s">
        <v>116</v>
      </c>
      <c r="D38" s="4">
        <v>12</v>
      </c>
      <c r="E38" s="12">
        <f t="shared" si="5"/>
        <v>12</v>
      </c>
      <c r="F38" s="6"/>
      <c r="G38" s="14" t="str">
        <f t="shared" si="7"/>
        <v/>
      </c>
      <c r="H38" s="5">
        <f t="shared" si="6"/>
        <v>12</v>
      </c>
    </row>
    <row r="39" spans="1:8" ht="21.95" customHeight="1">
      <c r="A39" s="54">
        <f t="shared" si="8"/>
        <v>11</v>
      </c>
      <c r="B39" s="82" t="s">
        <v>117</v>
      </c>
      <c r="C39" s="82" t="s">
        <v>12</v>
      </c>
      <c r="D39" s="4">
        <v>8</v>
      </c>
      <c r="E39" s="12">
        <f t="shared" si="5"/>
        <v>8</v>
      </c>
      <c r="F39" s="6"/>
      <c r="G39" s="14" t="str">
        <f t="shared" si="7"/>
        <v/>
      </c>
      <c r="H39" s="5">
        <f t="shared" si="6"/>
        <v>8</v>
      </c>
    </row>
    <row r="40" spans="1:8" ht="21.95" customHeight="1">
      <c r="A40" s="54">
        <f t="shared" si="8"/>
        <v>12</v>
      </c>
      <c r="B40" s="82" t="s">
        <v>118</v>
      </c>
      <c r="C40" s="82" t="s">
        <v>119</v>
      </c>
      <c r="D40" s="4">
        <v>5</v>
      </c>
      <c r="E40" s="12">
        <f t="shared" si="5"/>
        <v>5</v>
      </c>
      <c r="F40" s="6"/>
      <c r="G40" s="14" t="str">
        <f t="shared" si="7"/>
        <v/>
      </c>
      <c r="H40" s="5">
        <f t="shared" si="6"/>
        <v>5</v>
      </c>
    </row>
    <row r="41" spans="1:8" ht="21.95" customHeight="1">
      <c r="A41" s="54">
        <f t="shared" si="8"/>
        <v>13</v>
      </c>
      <c r="B41" s="82" t="s">
        <v>120</v>
      </c>
      <c r="C41" s="82" t="s">
        <v>121</v>
      </c>
      <c r="D41" s="4"/>
      <c r="E41" s="12">
        <f t="shared" si="5"/>
        <v>0</v>
      </c>
      <c r="F41" s="7"/>
      <c r="G41" s="14" t="str">
        <f t="shared" si="7"/>
        <v/>
      </c>
      <c r="H41" s="5">
        <f t="shared" si="6"/>
        <v>0</v>
      </c>
    </row>
    <row r="42" spans="1:8" ht="21.95" customHeight="1">
      <c r="A42" s="54">
        <f t="shared" si="8"/>
        <v>14</v>
      </c>
      <c r="B42" s="82" t="s">
        <v>122</v>
      </c>
      <c r="C42" s="82" t="s">
        <v>123</v>
      </c>
      <c r="D42" s="4">
        <v>10</v>
      </c>
      <c r="E42" s="12">
        <f t="shared" si="5"/>
        <v>10</v>
      </c>
      <c r="F42" s="7"/>
      <c r="G42" s="14" t="str">
        <f t="shared" si="7"/>
        <v/>
      </c>
      <c r="H42" s="5">
        <f t="shared" si="6"/>
        <v>10</v>
      </c>
    </row>
    <row r="43" spans="1:8" ht="21.95" customHeight="1">
      <c r="A43" s="54">
        <f t="shared" si="8"/>
        <v>15</v>
      </c>
      <c r="B43" s="82" t="s">
        <v>124</v>
      </c>
      <c r="C43" s="82" t="s">
        <v>61</v>
      </c>
      <c r="D43" s="4">
        <v>11</v>
      </c>
      <c r="E43" s="12">
        <f t="shared" si="5"/>
        <v>11</v>
      </c>
      <c r="F43" s="7"/>
      <c r="G43" s="14" t="str">
        <f t="shared" si="7"/>
        <v/>
      </c>
      <c r="H43" s="5">
        <f t="shared" si="6"/>
        <v>11</v>
      </c>
    </row>
    <row r="44" spans="1:8" ht="21.95" customHeight="1">
      <c r="A44" s="54">
        <f t="shared" si="8"/>
        <v>16</v>
      </c>
      <c r="B44" s="82" t="s">
        <v>125</v>
      </c>
      <c r="C44" s="82" t="s">
        <v>126</v>
      </c>
      <c r="D44" s="4">
        <v>12</v>
      </c>
      <c r="E44" s="12">
        <f t="shared" si="5"/>
        <v>12</v>
      </c>
      <c r="F44" s="7"/>
      <c r="G44" s="14" t="str">
        <f t="shared" si="7"/>
        <v/>
      </c>
      <c r="H44" s="5">
        <f t="shared" si="6"/>
        <v>12</v>
      </c>
    </row>
    <row r="45" spans="1:8" ht="21.95" customHeight="1">
      <c r="A45" s="54">
        <f t="shared" si="8"/>
        <v>17</v>
      </c>
      <c r="B45" s="82" t="s">
        <v>127</v>
      </c>
      <c r="C45" s="82" t="s">
        <v>128</v>
      </c>
      <c r="D45" s="4">
        <v>11</v>
      </c>
      <c r="E45" s="12">
        <f t="shared" si="5"/>
        <v>11</v>
      </c>
      <c r="F45" s="7"/>
      <c r="G45" s="14" t="str">
        <f t="shared" si="7"/>
        <v/>
      </c>
      <c r="H45" s="5">
        <f t="shared" si="6"/>
        <v>11</v>
      </c>
    </row>
    <row r="46" spans="1:8" ht="21.95" customHeight="1">
      <c r="A46" s="54">
        <f t="shared" si="8"/>
        <v>18</v>
      </c>
      <c r="B46" s="82" t="s">
        <v>129</v>
      </c>
      <c r="C46" s="82" t="s">
        <v>130</v>
      </c>
      <c r="D46" s="4">
        <v>8</v>
      </c>
      <c r="E46" s="12">
        <f t="shared" si="5"/>
        <v>8</v>
      </c>
      <c r="F46" s="7"/>
      <c r="G46" s="14" t="str">
        <f t="shared" si="7"/>
        <v/>
      </c>
      <c r="H46" s="5">
        <f t="shared" si="6"/>
        <v>8</v>
      </c>
    </row>
    <row r="47" spans="1:8" ht="21.95" customHeight="1">
      <c r="A47" s="54">
        <f t="shared" si="8"/>
        <v>19</v>
      </c>
      <c r="B47" s="82" t="s">
        <v>131</v>
      </c>
      <c r="C47" s="82" t="s">
        <v>132</v>
      </c>
      <c r="D47" s="4">
        <v>4</v>
      </c>
      <c r="E47" s="12">
        <f t="shared" si="5"/>
        <v>4</v>
      </c>
      <c r="F47" s="7"/>
      <c r="G47" s="14" t="str">
        <f t="shared" si="7"/>
        <v/>
      </c>
      <c r="H47" s="5">
        <f t="shared" si="6"/>
        <v>4</v>
      </c>
    </row>
    <row r="48" spans="1:8" ht="21.95" customHeight="1">
      <c r="A48" s="54">
        <f t="shared" si="8"/>
        <v>20</v>
      </c>
      <c r="B48" s="82" t="s">
        <v>133</v>
      </c>
      <c r="C48" s="82" t="s">
        <v>134</v>
      </c>
      <c r="D48" s="4">
        <v>10</v>
      </c>
      <c r="E48" s="12">
        <f t="shared" si="5"/>
        <v>10</v>
      </c>
      <c r="F48" s="7"/>
      <c r="G48" s="14" t="str">
        <f t="shared" si="7"/>
        <v/>
      </c>
      <c r="H48" s="5">
        <f t="shared" si="6"/>
        <v>10</v>
      </c>
    </row>
    <row r="49" spans="1:8" ht="21.95" customHeight="1">
      <c r="A49" s="54">
        <f t="shared" si="8"/>
        <v>21</v>
      </c>
      <c r="B49" s="82" t="s">
        <v>135</v>
      </c>
      <c r="C49" s="82" t="s">
        <v>136</v>
      </c>
      <c r="D49" s="4">
        <v>10</v>
      </c>
      <c r="E49" s="12">
        <f t="shared" si="5"/>
        <v>10</v>
      </c>
      <c r="F49" s="7"/>
      <c r="G49" s="14" t="str">
        <f t="shared" si="7"/>
        <v/>
      </c>
      <c r="H49" s="5">
        <f t="shared" si="6"/>
        <v>10</v>
      </c>
    </row>
    <row r="50" spans="1:8" ht="21.95" customHeight="1">
      <c r="A50" s="54">
        <f t="shared" si="8"/>
        <v>22</v>
      </c>
      <c r="B50" s="82" t="s">
        <v>137</v>
      </c>
      <c r="C50" s="82" t="s">
        <v>138</v>
      </c>
      <c r="D50" s="4">
        <v>5</v>
      </c>
      <c r="E50" s="12">
        <f t="shared" si="5"/>
        <v>5</v>
      </c>
      <c r="F50" s="7"/>
      <c r="G50" s="14" t="str">
        <f t="shared" si="7"/>
        <v/>
      </c>
      <c r="H50" s="5">
        <f t="shared" si="6"/>
        <v>5</v>
      </c>
    </row>
    <row r="51" spans="1:8" ht="21.95" customHeight="1">
      <c r="A51" s="54">
        <f t="shared" si="8"/>
        <v>23</v>
      </c>
      <c r="B51" s="82" t="s">
        <v>139</v>
      </c>
      <c r="C51" s="82" t="s">
        <v>140</v>
      </c>
      <c r="D51" s="4">
        <v>12</v>
      </c>
      <c r="E51" s="12">
        <f t="shared" si="5"/>
        <v>12</v>
      </c>
      <c r="F51" s="7"/>
      <c r="G51" s="14" t="str">
        <f t="shared" si="7"/>
        <v/>
      </c>
      <c r="H51" s="5">
        <f t="shared" si="6"/>
        <v>12</v>
      </c>
    </row>
    <row r="52" spans="1:8" ht="21.95" customHeight="1">
      <c r="A52" s="54">
        <f t="shared" si="8"/>
        <v>24</v>
      </c>
      <c r="B52" s="82" t="s">
        <v>141</v>
      </c>
      <c r="C52" s="82" t="s">
        <v>142</v>
      </c>
      <c r="D52" s="4">
        <v>10</v>
      </c>
      <c r="E52" s="12">
        <f t="shared" si="5"/>
        <v>10</v>
      </c>
      <c r="F52" s="7"/>
      <c r="G52" s="14" t="str">
        <f t="shared" si="7"/>
        <v/>
      </c>
      <c r="H52" s="5">
        <f t="shared" si="6"/>
        <v>10</v>
      </c>
    </row>
    <row r="53" spans="1:8" ht="21.95" customHeight="1">
      <c r="A53" s="54">
        <f t="shared" si="8"/>
        <v>25</v>
      </c>
      <c r="B53" s="86" t="s">
        <v>19</v>
      </c>
      <c r="C53" s="86" t="s">
        <v>20</v>
      </c>
      <c r="D53" s="89">
        <v>10</v>
      </c>
      <c r="E53" s="90">
        <f t="shared" si="5"/>
        <v>10</v>
      </c>
      <c r="F53" s="91"/>
      <c r="G53" s="92" t="str">
        <f t="shared" si="7"/>
        <v/>
      </c>
      <c r="H53" s="89">
        <f t="shared" si="6"/>
        <v>10</v>
      </c>
    </row>
    <row r="54" spans="1:8" ht="21.95" customHeight="1">
      <c r="A54" s="54">
        <f t="shared" si="8"/>
        <v>26</v>
      </c>
      <c r="B54" s="87" t="s">
        <v>17</v>
      </c>
      <c r="C54" s="87" t="s">
        <v>143</v>
      </c>
      <c r="D54" s="4">
        <v>6</v>
      </c>
      <c r="E54" s="12">
        <f t="shared" si="5"/>
        <v>6</v>
      </c>
      <c r="F54" s="7"/>
      <c r="G54" s="14" t="str">
        <f t="shared" si="7"/>
        <v/>
      </c>
      <c r="H54" s="5">
        <f t="shared" si="6"/>
        <v>6</v>
      </c>
    </row>
    <row r="55" spans="1:8" ht="21.95" customHeight="1">
      <c r="A55" s="54">
        <f t="shared" si="8"/>
        <v>27</v>
      </c>
      <c r="B55" s="87" t="s">
        <v>144</v>
      </c>
      <c r="C55" s="87" t="s">
        <v>145</v>
      </c>
      <c r="D55" s="4"/>
      <c r="E55" s="12">
        <f t="shared" si="5"/>
        <v>0</v>
      </c>
      <c r="F55" s="7"/>
      <c r="G55" s="14" t="str">
        <f t="shared" si="7"/>
        <v/>
      </c>
      <c r="H55" s="5">
        <f t="shared" si="6"/>
        <v>0</v>
      </c>
    </row>
  </sheetData>
  <sortState ref="B37:C69">
    <sortCondition ref="B37"/>
  </sortState>
  <printOptions horizontalCentered="1" verticalCentered="1"/>
  <pageMargins left="0.19685039370078741" right="0.19685039370078741" top="0.70866141732283472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
 مالية البنوك والتأمينات
2019/2018&amp;C
&amp;"Comic Sans MS,Gras"&amp;12محضر العلامات لمقياس:
 قانون التأمينات
  الفوج&amp;P  &amp;R&amp;"Comic Sans MS,Gras"&amp;12  كلية العلوم الاقتصادية و علوم التسيير
 قسم العلوم المالية 
-نظام LMD-
</oddHeader>
    <oddFooter>&amp;C&amp;"Comic Sans MS,Gras"&amp;12   الامضاء:&amp;R&amp;"Mudir MT,Gras"&amp;12  ا&amp;"Comic Sans MS,Gras"لأستاذ(ة):</oddFooter>
  </headerFooter>
  <rowBreaks count="1" manualBreakCount="1">
    <brk id="2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rightToLeft="1" view="pageBreakPreview" topLeftCell="A10" zoomScale="110" zoomScaleSheetLayoutView="110" workbookViewId="0">
      <selection activeCell="M50" sqref="M50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5" width="10.7109375" style="16" customWidth="1"/>
    <col min="6" max="7" width="10.7109375" style="8" customWidth="1"/>
    <col min="8" max="8" width="12.85546875" style="16" customWidth="1"/>
    <col min="9" max="256" width="11.5703125" style="8"/>
    <col min="257" max="257" width="3.85546875" style="8" bestFit="1" customWidth="1"/>
    <col min="258" max="258" width="12.85546875" style="8" customWidth="1"/>
    <col min="259" max="259" width="16.5703125" style="8" customWidth="1"/>
    <col min="260" max="261" width="8.28515625" style="8" customWidth="1"/>
    <col min="262" max="262" width="7.5703125" style="8" customWidth="1"/>
    <col min="263" max="263" width="8.5703125" style="8" customWidth="1"/>
    <col min="264" max="264" width="10" style="8" customWidth="1"/>
    <col min="265" max="512" width="11.5703125" style="8"/>
    <col min="513" max="513" width="3.85546875" style="8" bestFit="1" customWidth="1"/>
    <col min="514" max="514" width="12.85546875" style="8" customWidth="1"/>
    <col min="515" max="515" width="16.5703125" style="8" customWidth="1"/>
    <col min="516" max="517" width="8.28515625" style="8" customWidth="1"/>
    <col min="518" max="518" width="7.5703125" style="8" customWidth="1"/>
    <col min="519" max="519" width="8.5703125" style="8" customWidth="1"/>
    <col min="520" max="520" width="10" style="8" customWidth="1"/>
    <col min="521" max="768" width="11.5703125" style="8"/>
    <col min="769" max="769" width="3.85546875" style="8" bestFit="1" customWidth="1"/>
    <col min="770" max="770" width="12.85546875" style="8" customWidth="1"/>
    <col min="771" max="771" width="16.5703125" style="8" customWidth="1"/>
    <col min="772" max="773" width="8.28515625" style="8" customWidth="1"/>
    <col min="774" max="774" width="7.5703125" style="8" customWidth="1"/>
    <col min="775" max="775" width="8.5703125" style="8" customWidth="1"/>
    <col min="776" max="776" width="10" style="8" customWidth="1"/>
    <col min="777" max="1024" width="11.5703125" style="8"/>
    <col min="1025" max="1025" width="3.85546875" style="8" bestFit="1" customWidth="1"/>
    <col min="1026" max="1026" width="12.85546875" style="8" customWidth="1"/>
    <col min="1027" max="1027" width="16.5703125" style="8" customWidth="1"/>
    <col min="1028" max="1029" width="8.28515625" style="8" customWidth="1"/>
    <col min="1030" max="1030" width="7.5703125" style="8" customWidth="1"/>
    <col min="1031" max="1031" width="8.5703125" style="8" customWidth="1"/>
    <col min="1032" max="1032" width="10" style="8" customWidth="1"/>
    <col min="1033" max="1280" width="11.5703125" style="8"/>
    <col min="1281" max="1281" width="3.85546875" style="8" bestFit="1" customWidth="1"/>
    <col min="1282" max="1282" width="12.85546875" style="8" customWidth="1"/>
    <col min="1283" max="1283" width="16.5703125" style="8" customWidth="1"/>
    <col min="1284" max="1285" width="8.28515625" style="8" customWidth="1"/>
    <col min="1286" max="1286" width="7.5703125" style="8" customWidth="1"/>
    <col min="1287" max="1287" width="8.5703125" style="8" customWidth="1"/>
    <col min="1288" max="1288" width="10" style="8" customWidth="1"/>
    <col min="1289" max="1536" width="11.5703125" style="8"/>
    <col min="1537" max="1537" width="3.85546875" style="8" bestFit="1" customWidth="1"/>
    <col min="1538" max="1538" width="12.85546875" style="8" customWidth="1"/>
    <col min="1539" max="1539" width="16.5703125" style="8" customWidth="1"/>
    <col min="1540" max="1541" width="8.28515625" style="8" customWidth="1"/>
    <col min="1542" max="1542" width="7.5703125" style="8" customWidth="1"/>
    <col min="1543" max="1543" width="8.5703125" style="8" customWidth="1"/>
    <col min="1544" max="1544" width="10" style="8" customWidth="1"/>
    <col min="1545" max="1792" width="11.5703125" style="8"/>
    <col min="1793" max="1793" width="3.85546875" style="8" bestFit="1" customWidth="1"/>
    <col min="1794" max="1794" width="12.85546875" style="8" customWidth="1"/>
    <col min="1795" max="1795" width="16.5703125" style="8" customWidth="1"/>
    <col min="1796" max="1797" width="8.28515625" style="8" customWidth="1"/>
    <col min="1798" max="1798" width="7.5703125" style="8" customWidth="1"/>
    <col min="1799" max="1799" width="8.5703125" style="8" customWidth="1"/>
    <col min="1800" max="1800" width="10" style="8" customWidth="1"/>
    <col min="1801" max="2048" width="11.5703125" style="8"/>
    <col min="2049" max="2049" width="3.85546875" style="8" bestFit="1" customWidth="1"/>
    <col min="2050" max="2050" width="12.85546875" style="8" customWidth="1"/>
    <col min="2051" max="2051" width="16.5703125" style="8" customWidth="1"/>
    <col min="2052" max="2053" width="8.28515625" style="8" customWidth="1"/>
    <col min="2054" max="2054" width="7.5703125" style="8" customWidth="1"/>
    <col min="2055" max="2055" width="8.5703125" style="8" customWidth="1"/>
    <col min="2056" max="2056" width="10" style="8" customWidth="1"/>
    <col min="2057" max="2304" width="11.5703125" style="8"/>
    <col min="2305" max="2305" width="3.85546875" style="8" bestFit="1" customWidth="1"/>
    <col min="2306" max="2306" width="12.85546875" style="8" customWidth="1"/>
    <col min="2307" max="2307" width="16.5703125" style="8" customWidth="1"/>
    <col min="2308" max="2309" width="8.28515625" style="8" customWidth="1"/>
    <col min="2310" max="2310" width="7.5703125" style="8" customWidth="1"/>
    <col min="2311" max="2311" width="8.5703125" style="8" customWidth="1"/>
    <col min="2312" max="2312" width="10" style="8" customWidth="1"/>
    <col min="2313" max="2560" width="11.5703125" style="8"/>
    <col min="2561" max="2561" width="3.85546875" style="8" bestFit="1" customWidth="1"/>
    <col min="2562" max="2562" width="12.85546875" style="8" customWidth="1"/>
    <col min="2563" max="2563" width="16.5703125" style="8" customWidth="1"/>
    <col min="2564" max="2565" width="8.28515625" style="8" customWidth="1"/>
    <col min="2566" max="2566" width="7.5703125" style="8" customWidth="1"/>
    <col min="2567" max="2567" width="8.5703125" style="8" customWidth="1"/>
    <col min="2568" max="2568" width="10" style="8" customWidth="1"/>
    <col min="2569" max="2816" width="11.5703125" style="8"/>
    <col min="2817" max="2817" width="3.85546875" style="8" bestFit="1" customWidth="1"/>
    <col min="2818" max="2818" width="12.85546875" style="8" customWidth="1"/>
    <col min="2819" max="2819" width="16.5703125" style="8" customWidth="1"/>
    <col min="2820" max="2821" width="8.28515625" style="8" customWidth="1"/>
    <col min="2822" max="2822" width="7.5703125" style="8" customWidth="1"/>
    <col min="2823" max="2823" width="8.5703125" style="8" customWidth="1"/>
    <col min="2824" max="2824" width="10" style="8" customWidth="1"/>
    <col min="2825" max="3072" width="11.5703125" style="8"/>
    <col min="3073" max="3073" width="3.85546875" style="8" bestFit="1" customWidth="1"/>
    <col min="3074" max="3074" width="12.85546875" style="8" customWidth="1"/>
    <col min="3075" max="3075" width="16.5703125" style="8" customWidth="1"/>
    <col min="3076" max="3077" width="8.28515625" style="8" customWidth="1"/>
    <col min="3078" max="3078" width="7.5703125" style="8" customWidth="1"/>
    <col min="3079" max="3079" width="8.5703125" style="8" customWidth="1"/>
    <col min="3080" max="3080" width="10" style="8" customWidth="1"/>
    <col min="3081" max="3328" width="11.5703125" style="8"/>
    <col min="3329" max="3329" width="3.85546875" style="8" bestFit="1" customWidth="1"/>
    <col min="3330" max="3330" width="12.85546875" style="8" customWidth="1"/>
    <col min="3331" max="3331" width="16.5703125" style="8" customWidth="1"/>
    <col min="3332" max="3333" width="8.28515625" style="8" customWidth="1"/>
    <col min="3334" max="3334" width="7.5703125" style="8" customWidth="1"/>
    <col min="3335" max="3335" width="8.5703125" style="8" customWidth="1"/>
    <col min="3336" max="3336" width="10" style="8" customWidth="1"/>
    <col min="3337" max="3584" width="11.5703125" style="8"/>
    <col min="3585" max="3585" width="3.85546875" style="8" bestFit="1" customWidth="1"/>
    <col min="3586" max="3586" width="12.85546875" style="8" customWidth="1"/>
    <col min="3587" max="3587" width="16.5703125" style="8" customWidth="1"/>
    <col min="3588" max="3589" width="8.28515625" style="8" customWidth="1"/>
    <col min="3590" max="3590" width="7.5703125" style="8" customWidth="1"/>
    <col min="3591" max="3591" width="8.5703125" style="8" customWidth="1"/>
    <col min="3592" max="3592" width="10" style="8" customWidth="1"/>
    <col min="3593" max="3840" width="11.5703125" style="8"/>
    <col min="3841" max="3841" width="3.85546875" style="8" bestFit="1" customWidth="1"/>
    <col min="3842" max="3842" width="12.85546875" style="8" customWidth="1"/>
    <col min="3843" max="3843" width="16.5703125" style="8" customWidth="1"/>
    <col min="3844" max="3845" width="8.28515625" style="8" customWidth="1"/>
    <col min="3846" max="3846" width="7.5703125" style="8" customWidth="1"/>
    <col min="3847" max="3847" width="8.5703125" style="8" customWidth="1"/>
    <col min="3848" max="3848" width="10" style="8" customWidth="1"/>
    <col min="3849" max="4096" width="11.5703125" style="8"/>
    <col min="4097" max="4097" width="3.85546875" style="8" bestFit="1" customWidth="1"/>
    <col min="4098" max="4098" width="12.85546875" style="8" customWidth="1"/>
    <col min="4099" max="4099" width="16.5703125" style="8" customWidth="1"/>
    <col min="4100" max="4101" width="8.28515625" style="8" customWidth="1"/>
    <col min="4102" max="4102" width="7.5703125" style="8" customWidth="1"/>
    <col min="4103" max="4103" width="8.5703125" style="8" customWidth="1"/>
    <col min="4104" max="4104" width="10" style="8" customWidth="1"/>
    <col min="4105" max="4352" width="11.5703125" style="8"/>
    <col min="4353" max="4353" width="3.85546875" style="8" bestFit="1" customWidth="1"/>
    <col min="4354" max="4354" width="12.85546875" style="8" customWidth="1"/>
    <col min="4355" max="4355" width="16.5703125" style="8" customWidth="1"/>
    <col min="4356" max="4357" width="8.28515625" style="8" customWidth="1"/>
    <col min="4358" max="4358" width="7.5703125" style="8" customWidth="1"/>
    <col min="4359" max="4359" width="8.5703125" style="8" customWidth="1"/>
    <col min="4360" max="4360" width="10" style="8" customWidth="1"/>
    <col min="4361" max="4608" width="11.5703125" style="8"/>
    <col min="4609" max="4609" width="3.85546875" style="8" bestFit="1" customWidth="1"/>
    <col min="4610" max="4610" width="12.85546875" style="8" customWidth="1"/>
    <col min="4611" max="4611" width="16.5703125" style="8" customWidth="1"/>
    <col min="4612" max="4613" width="8.28515625" style="8" customWidth="1"/>
    <col min="4614" max="4614" width="7.5703125" style="8" customWidth="1"/>
    <col min="4615" max="4615" width="8.5703125" style="8" customWidth="1"/>
    <col min="4616" max="4616" width="10" style="8" customWidth="1"/>
    <col min="4617" max="4864" width="11.5703125" style="8"/>
    <col min="4865" max="4865" width="3.85546875" style="8" bestFit="1" customWidth="1"/>
    <col min="4866" max="4866" width="12.85546875" style="8" customWidth="1"/>
    <col min="4867" max="4867" width="16.5703125" style="8" customWidth="1"/>
    <col min="4868" max="4869" width="8.28515625" style="8" customWidth="1"/>
    <col min="4870" max="4870" width="7.5703125" style="8" customWidth="1"/>
    <col min="4871" max="4871" width="8.5703125" style="8" customWidth="1"/>
    <col min="4872" max="4872" width="10" style="8" customWidth="1"/>
    <col min="4873" max="5120" width="11.5703125" style="8"/>
    <col min="5121" max="5121" width="3.85546875" style="8" bestFit="1" customWidth="1"/>
    <col min="5122" max="5122" width="12.85546875" style="8" customWidth="1"/>
    <col min="5123" max="5123" width="16.5703125" style="8" customWidth="1"/>
    <col min="5124" max="5125" width="8.28515625" style="8" customWidth="1"/>
    <col min="5126" max="5126" width="7.5703125" style="8" customWidth="1"/>
    <col min="5127" max="5127" width="8.5703125" style="8" customWidth="1"/>
    <col min="5128" max="5128" width="10" style="8" customWidth="1"/>
    <col min="5129" max="5376" width="11.5703125" style="8"/>
    <col min="5377" max="5377" width="3.85546875" style="8" bestFit="1" customWidth="1"/>
    <col min="5378" max="5378" width="12.85546875" style="8" customWidth="1"/>
    <col min="5379" max="5379" width="16.5703125" style="8" customWidth="1"/>
    <col min="5380" max="5381" width="8.28515625" style="8" customWidth="1"/>
    <col min="5382" max="5382" width="7.5703125" style="8" customWidth="1"/>
    <col min="5383" max="5383" width="8.5703125" style="8" customWidth="1"/>
    <col min="5384" max="5384" width="10" style="8" customWidth="1"/>
    <col min="5385" max="5632" width="11.5703125" style="8"/>
    <col min="5633" max="5633" width="3.85546875" style="8" bestFit="1" customWidth="1"/>
    <col min="5634" max="5634" width="12.85546875" style="8" customWidth="1"/>
    <col min="5635" max="5635" width="16.5703125" style="8" customWidth="1"/>
    <col min="5636" max="5637" width="8.28515625" style="8" customWidth="1"/>
    <col min="5638" max="5638" width="7.5703125" style="8" customWidth="1"/>
    <col min="5639" max="5639" width="8.5703125" style="8" customWidth="1"/>
    <col min="5640" max="5640" width="10" style="8" customWidth="1"/>
    <col min="5641" max="5888" width="11.5703125" style="8"/>
    <col min="5889" max="5889" width="3.85546875" style="8" bestFit="1" customWidth="1"/>
    <col min="5890" max="5890" width="12.85546875" style="8" customWidth="1"/>
    <col min="5891" max="5891" width="16.5703125" style="8" customWidth="1"/>
    <col min="5892" max="5893" width="8.28515625" style="8" customWidth="1"/>
    <col min="5894" max="5894" width="7.5703125" style="8" customWidth="1"/>
    <col min="5895" max="5895" width="8.5703125" style="8" customWidth="1"/>
    <col min="5896" max="5896" width="10" style="8" customWidth="1"/>
    <col min="5897" max="6144" width="11.5703125" style="8"/>
    <col min="6145" max="6145" width="3.85546875" style="8" bestFit="1" customWidth="1"/>
    <col min="6146" max="6146" width="12.85546875" style="8" customWidth="1"/>
    <col min="6147" max="6147" width="16.5703125" style="8" customWidth="1"/>
    <col min="6148" max="6149" width="8.28515625" style="8" customWidth="1"/>
    <col min="6150" max="6150" width="7.5703125" style="8" customWidth="1"/>
    <col min="6151" max="6151" width="8.5703125" style="8" customWidth="1"/>
    <col min="6152" max="6152" width="10" style="8" customWidth="1"/>
    <col min="6153" max="6400" width="11.5703125" style="8"/>
    <col min="6401" max="6401" width="3.85546875" style="8" bestFit="1" customWidth="1"/>
    <col min="6402" max="6402" width="12.85546875" style="8" customWidth="1"/>
    <col min="6403" max="6403" width="16.5703125" style="8" customWidth="1"/>
    <col min="6404" max="6405" width="8.28515625" style="8" customWidth="1"/>
    <col min="6406" max="6406" width="7.5703125" style="8" customWidth="1"/>
    <col min="6407" max="6407" width="8.5703125" style="8" customWidth="1"/>
    <col min="6408" max="6408" width="10" style="8" customWidth="1"/>
    <col min="6409" max="6656" width="11.5703125" style="8"/>
    <col min="6657" max="6657" width="3.85546875" style="8" bestFit="1" customWidth="1"/>
    <col min="6658" max="6658" width="12.85546875" style="8" customWidth="1"/>
    <col min="6659" max="6659" width="16.5703125" style="8" customWidth="1"/>
    <col min="6660" max="6661" width="8.28515625" style="8" customWidth="1"/>
    <col min="6662" max="6662" width="7.5703125" style="8" customWidth="1"/>
    <col min="6663" max="6663" width="8.5703125" style="8" customWidth="1"/>
    <col min="6664" max="6664" width="10" style="8" customWidth="1"/>
    <col min="6665" max="6912" width="11.5703125" style="8"/>
    <col min="6913" max="6913" width="3.85546875" style="8" bestFit="1" customWidth="1"/>
    <col min="6914" max="6914" width="12.85546875" style="8" customWidth="1"/>
    <col min="6915" max="6915" width="16.5703125" style="8" customWidth="1"/>
    <col min="6916" max="6917" width="8.28515625" style="8" customWidth="1"/>
    <col min="6918" max="6918" width="7.5703125" style="8" customWidth="1"/>
    <col min="6919" max="6919" width="8.5703125" style="8" customWidth="1"/>
    <col min="6920" max="6920" width="10" style="8" customWidth="1"/>
    <col min="6921" max="7168" width="11.5703125" style="8"/>
    <col min="7169" max="7169" width="3.85546875" style="8" bestFit="1" customWidth="1"/>
    <col min="7170" max="7170" width="12.85546875" style="8" customWidth="1"/>
    <col min="7171" max="7171" width="16.5703125" style="8" customWidth="1"/>
    <col min="7172" max="7173" width="8.28515625" style="8" customWidth="1"/>
    <col min="7174" max="7174" width="7.5703125" style="8" customWidth="1"/>
    <col min="7175" max="7175" width="8.5703125" style="8" customWidth="1"/>
    <col min="7176" max="7176" width="10" style="8" customWidth="1"/>
    <col min="7177" max="7424" width="11.5703125" style="8"/>
    <col min="7425" max="7425" width="3.85546875" style="8" bestFit="1" customWidth="1"/>
    <col min="7426" max="7426" width="12.85546875" style="8" customWidth="1"/>
    <col min="7427" max="7427" width="16.5703125" style="8" customWidth="1"/>
    <col min="7428" max="7429" width="8.28515625" style="8" customWidth="1"/>
    <col min="7430" max="7430" width="7.5703125" style="8" customWidth="1"/>
    <col min="7431" max="7431" width="8.5703125" style="8" customWidth="1"/>
    <col min="7432" max="7432" width="10" style="8" customWidth="1"/>
    <col min="7433" max="7680" width="11.5703125" style="8"/>
    <col min="7681" max="7681" width="3.85546875" style="8" bestFit="1" customWidth="1"/>
    <col min="7682" max="7682" width="12.85546875" style="8" customWidth="1"/>
    <col min="7683" max="7683" width="16.5703125" style="8" customWidth="1"/>
    <col min="7684" max="7685" width="8.28515625" style="8" customWidth="1"/>
    <col min="7686" max="7686" width="7.5703125" style="8" customWidth="1"/>
    <col min="7687" max="7687" width="8.5703125" style="8" customWidth="1"/>
    <col min="7688" max="7688" width="10" style="8" customWidth="1"/>
    <col min="7689" max="7936" width="11.5703125" style="8"/>
    <col min="7937" max="7937" width="3.85546875" style="8" bestFit="1" customWidth="1"/>
    <col min="7938" max="7938" width="12.85546875" style="8" customWidth="1"/>
    <col min="7939" max="7939" width="16.5703125" style="8" customWidth="1"/>
    <col min="7940" max="7941" width="8.28515625" style="8" customWidth="1"/>
    <col min="7942" max="7942" width="7.5703125" style="8" customWidth="1"/>
    <col min="7943" max="7943" width="8.5703125" style="8" customWidth="1"/>
    <col min="7944" max="7944" width="10" style="8" customWidth="1"/>
    <col min="7945" max="8192" width="11.5703125" style="8"/>
    <col min="8193" max="8193" width="3.85546875" style="8" bestFit="1" customWidth="1"/>
    <col min="8194" max="8194" width="12.85546875" style="8" customWidth="1"/>
    <col min="8195" max="8195" width="16.5703125" style="8" customWidth="1"/>
    <col min="8196" max="8197" width="8.28515625" style="8" customWidth="1"/>
    <col min="8198" max="8198" width="7.5703125" style="8" customWidth="1"/>
    <col min="8199" max="8199" width="8.5703125" style="8" customWidth="1"/>
    <col min="8200" max="8200" width="10" style="8" customWidth="1"/>
    <col min="8201" max="8448" width="11.5703125" style="8"/>
    <col min="8449" max="8449" width="3.85546875" style="8" bestFit="1" customWidth="1"/>
    <col min="8450" max="8450" width="12.85546875" style="8" customWidth="1"/>
    <col min="8451" max="8451" width="16.5703125" style="8" customWidth="1"/>
    <col min="8452" max="8453" width="8.28515625" style="8" customWidth="1"/>
    <col min="8454" max="8454" width="7.5703125" style="8" customWidth="1"/>
    <col min="8455" max="8455" width="8.5703125" style="8" customWidth="1"/>
    <col min="8456" max="8456" width="10" style="8" customWidth="1"/>
    <col min="8457" max="8704" width="11.5703125" style="8"/>
    <col min="8705" max="8705" width="3.85546875" style="8" bestFit="1" customWidth="1"/>
    <col min="8706" max="8706" width="12.85546875" style="8" customWidth="1"/>
    <col min="8707" max="8707" width="16.5703125" style="8" customWidth="1"/>
    <col min="8708" max="8709" width="8.28515625" style="8" customWidth="1"/>
    <col min="8710" max="8710" width="7.5703125" style="8" customWidth="1"/>
    <col min="8711" max="8711" width="8.5703125" style="8" customWidth="1"/>
    <col min="8712" max="8712" width="10" style="8" customWidth="1"/>
    <col min="8713" max="8960" width="11.5703125" style="8"/>
    <col min="8961" max="8961" width="3.85546875" style="8" bestFit="1" customWidth="1"/>
    <col min="8962" max="8962" width="12.85546875" style="8" customWidth="1"/>
    <col min="8963" max="8963" width="16.5703125" style="8" customWidth="1"/>
    <col min="8964" max="8965" width="8.28515625" style="8" customWidth="1"/>
    <col min="8966" max="8966" width="7.5703125" style="8" customWidth="1"/>
    <col min="8967" max="8967" width="8.5703125" style="8" customWidth="1"/>
    <col min="8968" max="8968" width="10" style="8" customWidth="1"/>
    <col min="8969" max="9216" width="11.5703125" style="8"/>
    <col min="9217" max="9217" width="3.85546875" style="8" bestFit="1" customWidth="1"/>
    <col min="9218" max="9218" width="12.85546875" style="8" customWidth="1"/>
    <col min="9219" max="9219" width="16.5703125" style="8" customWidth="1"/>
    <col min="9220" max="9221" width="8.28515625" style="8" customWidth="1"/>
    <col min="9222" max="9222" width="7.5703125" style="8" customWidth="1"/>
    <col min="9223" max="9223" width="8.5703125" style="8" customWidth="1"/>
    <col min="9224" max="9224" width="10" style="8" customWidth="1"/>
    <col min="9225" max="9472" width="11.5703125" style="8"/>
    <col min="9473" max="9473" width="3.85546875" style="8" bestFit="1" customWidth="1"/>
    <col min="9474" max="9474" width="12.85546875" style="8" customWidth="1"/>
    <col min="9475" max="9475" width="16.5703125" style="8" customWidth="1"/>
    <col min="9476" max="9477" width="8.28515625" style="8" customWidth="1"/>
    <col min="9478" max="9478" width="7.5703125" style="8" customWidth="1"/>
    <col min="9479" max="9479" width="8.5703125" style="8" customWidth="1"/>
    <col min="9480" max="9480" width="10" style="8" customWidth="1"/>
    <col min="9481" max="9728" width="11.5703125" style="8"/>
    <col min="9729" max="9729" width="3.85546875" style="8" bestFit="1" customWidth="1"/>
    <col min="9730" max="9730" width="12.85546875" style="8" customWidth="1"/>
    <col min="9731" max="9731" width="16.5703125" style="8" customWidth="1"/>
    <col min="9732" max="9733" width="8.28515625" style="8" customWidth="1"/>
    <col min="9734" max="9734" width="7.5703125" style="8" customWidth="1"/>
    <col min="9735" max="9735" width="8.5703125" style="8" customWidth="1"/>
    <col min="9736" max="9736" width="10" style="8" customWidth="1"/>
    <col min="9737" max="9984" width="11.5703125" style="8"/>
    <col min="9985" max="9985" width="3.85546875" style="8" bestFit="1" customWidth="1"/>
    <col min="9986" max="9986" width="12.85546875" style="8" customWidth="1"/>
    <col min="9987" max="9987" width="16.5703125" style="8" customWidth="1"/>
    <col min="9988" max="9989" width="8.28515625" style="8" customWidth="1"/>
    <col min="9990" max="9990" width="7.5703125" style="8" customWidth="1"/>
    <col min="9991" max="9991" width="8.5703125" style="8" customWidth="1"/>
    <col min="9992" max="9992" width="10" style="8" customWidth="1"/>
    <col min="9993" max="10240" width="11.5703125" style="8"/>
    <col min="10241" max="10241" width="3.85546875" style="8" bestFit="1" customWidth="1"/>
    <col min="10242" max="10242" width="12.85546875" style="8" customWidth="1"/>
    <col min="10243" max="10243" width="16.5703125" style="8" customWidth="1"/>
    <col min="10244" max="10245" width="8.28515625" style="8" customWidth="1"/>
    <col min="10246" max="10246" width="7.5703125" style="8" customWidth="1"/>
    <col min="10247" max="10247" width="8.5703125" style="8" customWidth="1"/>
    <col min="10248" max="10248" width="10" style="8" customWidth="1"/>
    <col min="10249" max="10496" width="11.5703125" style="8"/>
    <col min="10497" max="10497" width="3.85546875" style="8" bestFit="1" customWidth="1"/>
    <col min="10498" max="10498" width="12.85546875" style="8" customWidth="1"/>
    <col min="10499" max="10499" width="16.5703125" style="8" customWidth="1"/>
    <col min="10500" max="10501" width="8.28515625" style="8" customWidth="1"/>
    <col min="10502" max="10502" width="7.5703125" style="8" customWidth="1"/>
    <col min="10503" max="10503" width="8.5703125" style="8" customWidth="1"/>
    <col min="10504" max="10504" width="10" style="8" customWidth="1"/>
    <col min="10505" max="10752" width="11.5703125" style="8"/>
    <col min="10753" max="10753" width="3.85546875" style="8" bestFit="1" customWidth="1"/>
    <col min="10754" max="10754" width="12.85546875" style="8" customWidth="1"/>
    <col min="10755" max="10755" width="16.5703125" style="8" customWidth="1"/>
    <col min="10756" max="10757" width="8.28515625" style="8" customWidth="1"/>
    <col min="10758" max="10758" width="7.5703125" style="8" customWidth="1"/>
    <col min="10759" max="10759" width="8.5703125" style="8" customWidth="1"/>
    <col min="10760" max="10760" width="10" style="8" customWidth="1"/>
    <col min="10761" max="11008" width="11.5703125" style="8"/>
    <col min="11009" max="11009" width="3.85546875" style="8" bestFit="1" customWidth="1"/>
    <col min="11010" max="11010" width="12.85546875" style="8" customWidth="1"/>
    <col min="11011" max="11011" width="16.5703125" style="8" customWidth="1"/>
    <col min="11012" max="11013" width="8.28515625" style="8" customWidth="1"/>
    <col min="11014" max="11014" width="7.5703125" style="8" customWidth="1"/>
    <col min="11015" max="11015" width="8.5703125" style="8" customWidth="1"/>
    <col min="11016" max="11016" width="10" style="8" customWidth="1"/>
    <col min="11017" max="11264" width="11.5703125" style="8"/>
    <col min="11265" max="11265" width="3.85546875" style="8" bestFit="1" customWidth="1"/>
    <col min="11266" max="11266" width="12.85546875" style="8" customWidth="1"/>
    <col min="11267" max="11267" width="16.5703125" style="8" customWidth="1"/>
    <col min="11268" max="11269" width="8.28515625" style="8" customWidth="1"/>
    <col min="11270" max="11270" width="7.5703125" style="8" customWidth="1"/>
    <col min="11271" max="11271" width="8.5703125" style="8" customWidth="1"/>
    <col min="11272" max="11272" width="10" style="8" customWidth="1"/>
    <col min="11273" max="11520" width="11.5703125" style="8"/>
    <col min="11521" max="11521" width="3.85546875" style="8" bestFit="1" customWidth="1"/>
    <col min="11522" max="11522" width="12.85546875" style="8" customWidth="1"/>
    <col min="11523" max="11523" width="16.5703125" style="8" customWidth="1"/>
    <col min="11524" max="11525" width="8.28515625" style="8" customWidth="1"/>
    <col min="11526" max="11526" width="7.5703125" style="8" customWidth="1"/>
    <col min="11527" max="11527" width="8.5703125" style="8" customWidth="1"/>
    <col min="11528" max="11528" width="10" style="8" customWidth="1"/>
    <col min="11529" max="11776" width="11.5703125" style="8"/>
    <col min="11777" max="11777" width="3.85546875" style="8" bestFit="1" customWidth="1"/>
    <col min="11778" max="11778" width="12.85546875" style="8" customWidth="1"/>
    <col min="11779" max="11779" width="16.5703125" style="8" customWidth="1"/>
    <col min="11780" max="11781" width="8.28515625" style="8" customWidth="1"/>
    <col min="11782" max="11782" width="7.5703125" style="8" customWidth="1"/>
    <col min="11783" max="11783" width="8.5703125" style="8" customWidth="1"/>
    <col min="11784" max="11784" width="10" style="8" customWidth="1"/>
    <col min="11785" max="12032" width="11.5703125" style="8"/>
    <col min="12033" max="12033" width="3.85546875" style="8" bestFit="1" customWidth="1"/>
    <col min="12034" max="12034" width="12.85546875" style="8" customWidth="1"/>
    <col min="12035" max="12035" width="16.5703125" style="8" customWidth="1"/>
    <col min="12036" max="12037" width="8.28515625" style="8" customWidth="1"/>
    <col min="12038" max="12038" width="7.5703125" style="8" customWidth="1"/>
    <col min="12039" max="12039" width="8.5703125" style="8" customWidth="1"/>
    <col min="12040" max="12040" width="10" style="8" customWidth="1"/>
    <col min="12041" max="12288" width="11.5703125" style="8"/>
    <col min="12289" max="12289" width="3.85546875" style="8" bestFit="1" customWidth="1"/>
    <col min="12290" max="12290" width="12.85546875" style="8" customWidth="1"/>
    <col min="12291" max="12291" width="16.5703125" style="8" customWidth="1"/>
    <col min="12292" max="12293" width="8.28515625" style="8" customWidth="1"/>
    <col min="12294" max="12294" width="7.5703125" style="8" customWidth="1"/>
    <col min="12295" max="12295" width="8.5703125" style="8" customWidth="1"/>
    <col min="12296" max="12296" width="10" style="8" customWidth="1"/>
    <col min="12297" max="12544" width="11.5703125" style="8"/>
    <col min="12545" max="12545" width="3.85546875" style="8" bestFit="1" customWidth="1"/>
    <col min="12546" max="12546" width="12.85546875" style="8" customWidth="1"/>
    <col min="12547" max="12547" width="16.5703125" style="8" customWidth="1"/>
    <col min="12548" max="12549" width="8.28515625" style="8" customWidth="1"/>
    <col min="12550" max="12550" width="7.5703125" style="8" customWidth="1"/>
    <col min="12551" max="12551" width="8.5703125" style="8" customWidth="1"/>
    <col min="12552" max="12552" width="10" style="8" customWidth="1"/>
    <col min="12553" max="12800" width="11.5703125" style="8"/>
    <col min="12801" max="12801" width="3.85546875" style="8" bestFit="1" customWidth="1"/>
    <col min="12802" max="12802" width="12.85546875" style="8" customWidth="1"/>
    <col min="12803" max="12803" width="16.5703125" style="8" customWidth="1"/>
    <col min="12804" max="12805" width="8.28515625" style="8" customWidth="1"/>
    <col min="12806" max="12806" width="7.5703125" style="8" customWidth="1"/>
    <col min="12807" max="12807" width="8.5703125" style="8" customWidth="1"/>
    <col min="12808" max="12808" width="10" style="8" customWidth="1"/>
    <col min="12809" max="13056" width="11.5703125" style="8"/>
    <col min="13057" max="13057" width="3.85546875" style="8" bestFit="1" customWidth="1"/>
    <col min="13058" max="13058" width="12.85546875" style="8" customWidth="1"/>
    <col min="13059" max="13059" width="16.5703125" style="8" customWidth="1"/>
    <col min="13060" max="13061" width="8.28515625" style="8" customWidth="1"/>
    <col min="13062" max="13062" width="7.5703125" style="8" customWidth="1"/>
    <col min="13063" max="13063" width="8.5703125" style="8" customWidth="1"/>
    <col min="13064" max="13064" width="10" style="8" customWidth="1"/>
    <col min="13065" max="13312" width="11.5703125" style="8"/>
    <col min="13313" max="13313" width="3.85546875" style="8" bestFit="1" customWidth="1"/>
    <col min="13314" max="13314" width="12.85546875" style="8" customWidth="1"/>
    <col min="13315" max="13315" width="16.5703125" style="8" customWidth="1"/>
    <col min="13316" max="13317" width="8.28515625" style="8" customWidth="1"/>
    <col min="13318" max="13318" width="7.5703125" style="8" customWidth="1"/>
    <col min="13319" max="13319" width="8.5703125" style="8" customWidth="1"/>
    <col min="13320" max="13320" width="10" style="8" customWidth="1"/>
    <col min="13321" max="13568" width="11.5703125" style="8"/>
    <col min="13569" max="13569" width="3.85546875" style="8" bestFit="1" customWidth="1"/>
    <col min="13570" max="13570" width="12.85546875" style="8" customWidth="1"/>
    <col min="13571" max="13571" width="16.5703125" style="8" customWidth="1"/>
    <col min="13572" max="13573" width="8.28515625" style="8" customWidth="1"/>
    <col min="13574" max="13574" width="7.5703125" style="8" customWidth="1"/>
    <col min="13575" max="13575" width="8.5703125" style="8" customWidth="1"/>
    <col min="13576" max="13576" width="10" style="8" customWidth="1"/>
    <col min="13577" max="13824" width="11.5703125" style="8"/>
    <col min="13825" max="13825" width="3.85546875" style="8" bestFit="1" customWidth="1"/>
    <col min="13826" max="13826" width="12.85546875" style="8" customWidth="1"/>
    <col min="13827" max="13827" width="16.5703125" style="8" customWidth="1"/>
    <col min="13828" max="13829" width="8.28515625" style="8" customWidth="1"/>
    <col min="13830" max="13830" width="7.5703125" style="8" customWidth="1"/>
    <col min="13831" max="13831" width="8.5703125" style="8" customWidth="1"/>
    <col min="13832" max="13832" width="10" style="8" customWidth="1"/>
    <col min="13833" max="14080" width="11.5703125" style="8"/>
    <col min="14081" max="14081" width="3.85546875" style="8" bestFit="1" customWidth="1"/>
    <col min="14082" max="14082" width="12.85546875" style="8" customWidth="1"/>
    <col min="14083" max="14083" width="16.5703125" style="8" customWidth="1"/>
    <col min="14084" max="14085" width="8.28515625" style="8" customWidth="1"/>
    <col min="14086" max="14086" width="7.5703125" style="8" customWidth="1"/>
    <col min="14087" max="14087" width="8.5703125" style="8" customWidth="1"/>
    <col min="14088" max="14088" width="10" style="8" customWidth="1"/>
    <col min="14089" max="14336" width="11.5703125" style="8"/>
    <col min="14337" max="14337" width="3.85546875" style="8" bestFit="1" customWidth="1"/>
    <col min="14338" max="14338" width="12.85546875" style="8" customWidth="1"/>
    <col min="14339" max="14339" width="16.5703125" style="8" customWidth="1"/>
    <col min="14340" max="14341" width="8.28515625" style="8" customWidth="1"/>
    <col min="14342" max="14342" width="7.5703125" style="8" customWidth="1"/>
    <col min="14343" max="14343" width="8.5703125" style="8" customWidth="1"/>
    <col min="14344" max="14344" width="10" style="8" customWidth="1"/>
    <col min="14345" max="14592" width="11.5703125" style="8"/>
    <col min="14593" max="14593" width="3.85546875" style="8" bestFit="1" customWidth="1"/>
    <col min="14594" max="14594" width="12.85546875" style="8" customWidth="1"/>
    <col min="14595" max="14595" width="16.5703125" style="8" customWidth="1"/>
    <col min="14596" max="14597" width="8.28515625" style="8" customWidth="1"/>
    <col min="14598" max="14598" width="7.5703125" style="8" customWidth="1"/>
    <col min="14599" max="14599" width="8.5703125" style="8" customWidth="1"/>
    <col min="14600" max="14600" width="10" style="8" customWidth="1"/>
    <col min="14601" max="14848" width="11.5703125" style="8"/>
    <col min="14849" max="14849" width="3.85546875" style="8" bestFit="1" customWidth="1"/>
    <col min="14850" max="14850" width="12.85546875" style="8" customWidth="1"/>
    <col min="14851" max="14851" width="16.5703125" style="8" customWidth="1"/>
    <col min="14852" max="14853" width="8.28515625" style="8" customWidth="1"/>
    <col min="14854" max="14854" width="7.5703125" style="8" customWidth="1"/>
    <col min="14855" max="14855" width="8.5703125" style="8" customWidth="1"/>
    <col min="14856" max="14856" width="10" style="8" customWidth="1"/>
    <col min="14857" max="15104" width="11.5703125" style="8"/>
    <col min="15105" max="15105" width="3.85546875" style="8" bestFit="1" customWidth="1"/>
    <col min="15106" max="15106" width="12.85546875" style="8" customWidth="1"/>
    <col min="15107" max="15107" width="16.5703125" style="8" customWidth="1"/>
    <col min="15108" max="15109" width="8.28515625" style="8" customWidth="1"/>
    <col min="15110" max="15110" width="7.5703125" style="8" customWidth="1"/>
    <col min="15111" max="15111" width="8.5703125" style="8" customWidth="1"/>
    <col min="15112" max="15112" width="10" style="8" customWidth="1"/>
    <col min="15113" max="15360" width="11.5703125" style="8"/>
    <col min="15361" max="15361" width="3.85546875" style="8" bestFit="1" customWidth="1"/>
    <col min="15362" max="15362" width="12.85546875" style="8" customWidth="1"/>
    <col min="15363" max="15363" width="16.5703125" style="8" customWidth="1"/>
    <col min="15364" max="15365" width="8.28515625" style="8" customWidth="1"/>
    <col min="15366" max="15366" width="7.5703125" style="8" customWidth="1"/>
    <col min="15367" max="15367" width="8.5703125" style="8" customWidth="1"/>
    <col min="15368" max="15368" width="10" style="8" customWidth="1"/>
    <col min="15369" max="15616" width="11.5703125" style="8"/>
    <col min="15617" max="15617" width="3.85546875" style="8" bestFit="1" customWidth="1"/>
    <col min="15618" max="15618" width="12.85546875" style="8" customWidth="1"/>
    <col min="15619" max="15619" width="16.5703125" style="8" customWidth="1"/>
    <col min="15620" max="15621" width="8.28515625" style="8" customWidth="1"/>
    <col min="15622" max="15622" width="7.5703125" style="8" customWidth="1"/>
    <col min="15623" max="15623" width="8.5703125" style="8" customWidth="1"/>
    <col min="15624" max="15624" width="10" style="8" customWidth="1"/>
    <col min="15625" max="15872" width="11.5703125" style="8"/>
    <col min="15873" max="15873" width="3.85546875" style="8" bestFit="1" customWidth="1"/>
    <col min="15874" max="15874" width="12.85546875" style="8" customWidth="1"/>
    <col min="15875" max="15875" width="16.5703125" style="8" customWidth="1"/>
    <col min="15876" max="15877" width="8.28515625" style="8" customWidth="1"/>
    <col min="15878" max="15878" width="7.5703125" style="8" customWidth="1"/>
    <col min="15879" max="15879" width="8.5703125" style="8" customWidth="1"/>
    <col min="15880" max="15880" width="10" style="8" customWidth="1"/>
    <col min="15881" max="16128" width="11.5703125" style="8"/>
    <col min="16129" max="16129" width="3.85546875" style="8" bestFit="1" customWidth="1"/>
    <col min="16130" max="16130" width="12.85546875" style="8" customWidth="1"/>
    <col min="16131" max="16131" width="16.5703125" style="8" customWidth="1"/>
    <col min="16132" max="16133" width="8.28515625" style="8" customWidth="1"/>
    <col min="16134" max="16134" width="7.5703125" style="8" customWidth="1"/>
    <col min="16135" max="16135" width="8.5703125" style="8" customWidth="1"/>
    <col min="16136" max="16136" width="10" style="8" customWidth="1"/>
    <col min="16137" max="16384" width="11.5703125" style="8"/>
  </cols>
  <sheetData>
    <row r="1" spans="1:8" s="2" customFormat="1" ht="21.95" customHeight="1">
      <c r="A1" s="54" t="s">
        <v>0</v>
      </c>
      <c r="B1" s="3" t="s">
        <v>1</v>
      </c>
      <c r="C1" s="3" t="s">
        <v>2</v>
      </c>
      <c r="D1" s="4" t="s">
        <v>4</v>
      </c>
      <c r="E1" s="5" t="s">
        <v>5</v>
      </c>
      <c r="F1" s="72" t="s">
        <v>6</v>
      </c>
      <c r="G1" s="73" t="s">
        <v>7</v>
      </c>
      <c r="H1" s="5" t="s">
        <v>8</v>
      </c>
    </row>
    <row r="2" spans="1:8" ht="21.95" customHeight="1">
      <c r="A2" s="54">
        <v>1</v>
      </c>
      <c r="B2" s="82" t="s">
        <v>52</v>
      </c>
      <c r="C2" s="82" t="s">
        <v>53</v>
      </c>
      <c r="D2" s="4">
        <v>14.75</v>
      </c>
      <c r="E2" s="5">
        <f t="shared" ref="E2:E27" si="0">1*D2</f>
        <v>14.75</v>
      </c>
      <c r="F2" s="6"/>
      <c r="G2" s="7" t="str">
        <f t="shared" ref="G2:G9" si="1">IF(F2="","",1*F2)</f>
        <v/>
      </c>
      <c r="H2" s="5">
        <f>IF(G2="",E2,IF(G2&gt;E2,G2,E2))</f>
        <v>14.75</v>
      </c>
    </row>
    <row r="3" spans="1:8" ht="21.95" customHeight="1">
      <c r="A3" s="54">
        <f>A2+1</f>
        <v>2</v>
      </c>
      <c r="B3" s="82" t="s">
        <v>54</v>
      </c>
      <c r="C3" s="82" t="s">
        <v>55</v>
      </c>
      <c r="D3" s="4">
        <v>15.5</v>
      </c>
      <c r="E3" s="5">
        <f t="shared" si="0"/>
        <v>15.5</v>
      </c>
      <c r="F3" s="7"/>
      <c r="G3" s="7" t="str">
        <f t="shared" si="1"/>
        <v/>
      </c>
      <c r="H3" s="5">
        <f>IF(G3="",E3,IF(G3&gt;E3,G3,E3))</f>
        <v>15.5</v>
      </c>
    </row>
    <row r="4" spans="1:8" ht="21.95" customHeight="1">
      <c r="A4" s="54">
        <f t="shared" ref="A4:A27" si="2">A3+1</f>
        <v>3</v>
      </c>
      <c r="B4" s="82" t="s">
        <v>56</v>
      </c>
      <c r="C4" s="82" t="s">
        <v>57</v>
      </c>
      <c r="D4" s="4">
        <v>14.25</v>
      </c>
      <c r="E4" s="5">
        <f t="shared" si="0"/>
        <v>14.25</v>
      </c>
      <c r="F4" s="7"/>
      <c r="G4" s="7" t="str">
        <f t="shared" si="1"/>
        <v/>
      </c>
      <c r="H4" s="5">
        <f t="shared" ref="H4:H27" si="3">IF(G4="",E4,IF(G4&gt;E4,G4,E4))</f>
        <v>14.25</v>
      </c>
    </row>
    <row r="5" spans="1:8" ht="21.95" customHeight="1">
      <c r="A5" s="54">
        <f t="shared" si="2"/>
        <v>4</v>
      </c>
      <c r="B5" s="82" t="s">
        <v>58</v>
      </c>
      <c r="C5" s="82" t="s">
        <v>59</v>
      </c>
      <c r="D5" s="4">
        <v>15.25</v>
      </c>
      <c r="E5" s="5">
        <f t="shared" si="0"/>
        <v>15.25</v>
      </c>
      <c r="F5" s="7"/>
      <c r="G5" s="7" t="str">
        <f t="shared" si="1"/>
        <v/>
      </c>
      <c r="H5" s="5">
        <f t="shared" si="3"/>
        <v>15.25</v>
      </c>
    </row>
    <row r="6" spans="1:8" ht="21.95" customHeight="1">
      <c r="A6" s="54">
        <f t="shared" si="2"/>
        <v>5</v>
      </c>
      <c r="B6" s="82" t="s">
        <v>60</v>
      </c>
      <c r="C6" s="82" t="s">
        <v>61</v>
      </c>
      <c r="D6" s="4">
        <v>13.75</v>
      </c>
      <c r="E6" s="5">
        <f t="shared" si="0"/>
        <v>13.75</v>
      </c>
      <c r="F6" s="7"/>
      <c r="G6" s="7" t="str">
        <f t="shared" si="1"/>
        <v/>
      </c>
      <c r="H6" s="5">
        <f t="shared" si="3"/>
        <v>13.75</v>
      </c>
    </row>
    <row r="7" spans="1:8" ht="21.95" customHeight="1">
      <c r="A7" s="54">
        <f t="shared" si="2"/>
        <v>6</v>
      </c>
      <c r="B7" s="82" t="s">
        <v>62</v>
      </c>
      <c r="C7" s="82" t="s">
        <v>63</v>
      </c>
      <c r="D7" s="4">
        <v>16.75</v>
      </c>
      <c r="E7" s="5">
        <f t="shared" si="0"/>
        <v>16.75</v>
      </c>
      <c r="F7" s="7"/>
      <c r="G7" s="7" t="str">
        <f t="shared" si="1"/>
        <v/>
      </c>
      <c r="H7" s="5">
        <f t="shared" si="3"/>
        <v>16.75</v>
      </c>
    </row>
    <row r="8" spans="1:8" ht="21.95" customHeight="1">
      <c r="A8" s="54">
        <f t="shared" si="2"/>
        <v>7</v>
      </c>
      <c r="B8" s="82" t="s">
        <v>64</v>
      </c>
      <c r="C8" s="82" t="s">
        <v>65</v>
      </c>
      <c r="D8" s="4">
        <v>11.5</v>
      </c>
      <c r="E8" s="5">
        <f t="shared" si="0"/>
        <v>11.5</v>
      </c>
      <c r="F8" s="7"/>
      <c r="G8" s="7" t="str">
        <f t="shared" si="1"/>
        <v/>
      </c>
      <c r="H8" s="5">
        <f t="shared" si="3"/>
        <v>11.5</v>
      </c>
    </row>
    <row r="9" spans="1:8" ht="21.95" customHeight="1">
      <c r="A9" s="54">
        <f t="shared" si="2"/>
        <v>8</v>
      </c>
      <c r="B9" s="82" t="s">
        <v>66</v>
      </c>
      <c r="C9" s="82" t="s">
        <v>67</v>
      </c>
      <c r="D9" s="4">
        <v>11.5</v>
      </c>
      <c r="E9" s="5">
        <f t="shared" si="0"/>
        <v>11.5</v>
      </c>
      <c r="F9" s="7"/>
      <c r="G9" s="7" t="str">
        <f t="shared" si="1"/>
        <v/>
      </c>
      <c r="H9" s="5">
        <f t="shared" si="3"/>
        <v>11.5</v>
      </c>
    </row>
    <row r="10" spans="1:8" ht="21.95" customHeight="1">
      <c r="A10" s="54">
        <f t="shared" si="2"/>
        <v>9</v>
      </c>
      <c r="B10" s="82" t="s">
        <v>68</v>
      </c>
      <c r="C10" s="82" t="s">
        <v>69</v>
      </c>
      <c r="D10" s="4">
        <v>15</v>
      </c>
      <c r="E10" s="5">
        <f t="shared" si="0"/>
        <v>15</v>
      </c>
      <c r="F10" s="7"/>
      <c r="G10" s="7"/>
      <c r="H10" s="5">
        <f t="shared" si="3"/>
        <v>15</v>
      </c>
    </row>
    <row r="11" spans="1:8" ht="21.95" customHeight="1">
      <c r="A11" s="54">
        <f t="shared" si="2"/>
        <v>10</v>
      </c>
      <c r="B11" s="82" t="s">
        <v>11</v>
      </c>
      <c r="C11" s="82" t="s">
        <v>9</v>
      </c>
      <c r="D11" s="4">
        <v>15</v>
      </c>
      <c r="E11" s="4">
        <f t="shared" si="0"/>
        <v>15</v>
      </c>
      <c r="F11" s="9"/>
      <c r="G11" s="9" t="str">
        <f t="shared" ref="G11:G16" si="4">IF(F11="","",1*F11)</f>
        <v/>
      </c>
      <c r="H11" s="4">
        <f t="shared" si="3"/>
        <v>15</v>
      </c>
    </row>
    <row r="12" spans="1:8" ht="21.95" customHeight="1">
      <c r="A12" s="54">
        <f t="shared" si="2"/>
        <v>11</v>
      </c>
      <c r="B12" s="82" t="s">
        <v>70</v>
      </c>
      <c r="C12" s="82" t="s">
        <v>71</v>
      </c>
      <c r="D12" s="4">
        <v>15.25</v>
      </c>
      <c r="E12" s="5">
        <f t="shared" si="0"/>
        <v>15.25</v>
      </c>
      <c r="F12" s="7"/>
      <c r="G12" s="7" t="str">
        <f t="shared" si="4"/>
        <v/>
      </c>
      <c r="H12" s="5">
        <f t="shared" si="3"/>
        <v>15.25</v>
      </c>
    </row>
    <row r="13" spans="1:8" ht="21.95" customHeight="1">
      <c r="A13" s="54">
        <f t="shared" si="2"/>
        <v>12</v>
      </c>
      <c r="B13" s="82" t="s">
        <v>72</v>
      </c>
      <c r="C13" s="82" t="s">
        <v>73</v>
      </c>
      <c r="D13" s="4">
        <v>14.25</v>
      </c>
      <c r="E13" s="5">
        <f t="shared" si="0"/>
        <v>14.25</v>
      </c>
      <c r="F13" s="7"/>
      <c r="G13" s="7" t="str">
        <f t="shared" si="4"/>
        <v/>
      </c>
      <c r="H13" s="5">
        <f t="shared" si="3"/>
        <v>14.25</v>
      </c>
    </row>
    <row r="14" spans="1:8" ht="21.95" customHeight="1">
      <c r="A14" s="54">
        <f t="shared" si="2"/>
        <v>13</v>
      </c>
      <c r="B14" s="82" t="s">
        <v>74</v>
      </c>
      <c r="C14" s="82" t="s">
        <v>75</v>
      </c>
      <c r="D14" s="4">
        <v>13.5</v>
      </c>
      <c r="E14" s="5">
        <f t="shared" si="0"/>
        <v>13.5</v>
      </c>
      <c r="F14" s="7"/>
      <c r="G14" s="7" t="str">
        <f t="shared" si="4"/>
        <v/>
      </c>
      <c r="H14" s="5">
        <f t="shared" si="3"/>
        <v>13.5</v>
      </c>
    </row>
    <row r="15" spans="1:8" ht="21.95" customHeight="1">
      <c r="A15" s="54">
        <f t="shared" si="2"/>
        <v>14</v>
      </c>
      <c r="B15" s="82" t="s">
        <v>76</v>
      </c>
      <c r="C15" s="82" t="s">
        <v>77</v>
      </c>
      <c r="D15" s="4">
        <v>12</v>
      </c>
      <c r="E15" s="5">
        <f t="shared" si="0"/>
        <v>12</v>
      </c>
      <c r="F15" s="7"/>
      <c r="G15" s="7" t="str">
        <f t="shared" si="4"/>
        <v/>
      </c>
      <c r="H15" s="5">
        <f t="shared" si="3"/>
        <v>12</v>
      </c>
    </row>
    <row r="16" spans="1:8" ht="21.95" customHeight="1">
      <c r="A16" s="54">
        <f t="shared" si="2"/>
        <v>15</v>
      </c>
      <c r="B16" s="82" t="s">
        <v>78</v>
      </c>
      <c r="C16" s="82" t="s">
        <v>79</v>
      </c>
      <c r="D16" s="4">
        <v>14</v>
      </c>
      <c r="E16" s="5">
        <f t="shared" si="0"/>
        <v>14</v>
      </c>
      <c r="F16" s="7"/>
      <c r="G16" s="7" t="str">
        <f t="shared" si="4"/>
        <v/>
      </c>
      <c r="H16" s="5">
        <f t="shared" si="3"/>
        <v>14</v>
      </c>
    </row>
    <row r="17" spans="1:8" ht="21.95" customHeight="1">
      <c r="A17" s="54">
        <f t="shared" si="2"/>
        <v>16</v>
      </c>
      <c r="B17" s="82" t="s">
        <v>80</v>
      </c>
      <c r="C17" s="82" t="s">
        <v>81</v>
      </c>
      <c r="D17" s="4">
        <v>15.75</v>
      </c>
      <c r="E17" s="5">
        <f t="shared" si="0"/>
        <v>15.75</v>
      </c>
      <c r="F17" s="7"/>
      <c r="G17" s="7"/>
      <c r="H17" s="5">
        <f t="shared" si="3"/>
        <v>15.75</v>
      </c>
    </row>
    <row r="18" spans="1:8" ht="21.95" customHeight="1">
      <c r="A18" s="54">
        <f t="shared" si="2"/>
        <v>17</v>
      </c>
      <c r="B18" s="82" t="s">
        <v>82</v>
      </c>
      <c r="C18" s="82" t="s">
        <v>83</v>
      </c>
      <c r="D18" s="4">
        <v>11.75</v>
      </c>
      <c r="E18" s="5">
        <f t="shared" si="0"/>
        <v>11.75</v>
      </c>
      <c r="F18" s="7"/>
      <c r="G18" s="7"/>
      <c r="H18" s="5">
        <f t="shared" si="3"/>
        <v>11.75</v>
      </c>
    </row>
    <row r="19" spans="1:8" ht="21.95" customHeight="1">
      <c r="A19" s="54">
        <f t="shared" si="2"/>
        <v>18</v>
      </c>
      <c r="B19" s="82" t="s">
        <v>84</v>
      </c>
      <c r="C19" s="82" t="s">
        <v>85</v>
      </c>
      <c r="D19" s="4">
        <v>8.25</v>
      </c>
      <c r="E19" s="5">
        <f t="shared" si="0"/>
        <v>8.25</v>
      </c>
      <c r="F19" s="9"/>
      <c r="G19" s="7"/>
      <c r="H19" s="5">
        <f t="shared" si="3"/>
        <v>8.25</v>
      </c>
    </row>
    <row r="20" spans="1:8" ht="21.95" customHeight="1">
      <c r="A20" s="54">
        <f t="shared" si="2"/>
        <v>19</v>
      </c>
      <c r="B20" s="82" t="s">
        <v>86</v>
      </c>
      <c r="C20" s="82" t="s">
        <v>87</v>
      </c>
      <c r="D20" s="4">
        <v>16.25</v>
      </c>
      <c r="E20" s="5">
        <f t="shared" si="0"/>
        <v>16.25</v>
      </c>
      <c r="F20" s="7"/>
      <c r="G20" s="7"/>
      <c r="H20" s="5">
        <f t="shared" si="3"/>
        <v>16.25</v>
      </c>
    </row>
    <row r="21" spans="1:8" ht="21.95" customHeight="1">
      <c r="A21" s="54">
        <f t="shared" si="2"/>
        <v>20</v>
      </c>
      <c r="B21" s="82" t="s">
        <v>88</v>
      </c>
      <c r="C21" s="82" t="s">
        <v>89</v>
      </c>
      <c r="D21" s="4"/>
      <c r="E21" s="5">
        <f t="shared" si="0"/>
        <v>0</v>
      </c>
      <c r="F21" s="7"/>
      <c r="G21" s="7"/>
      <c r="H21" s="5">
        <f t="shared" si="3"/>
        <v>0</v>
      </c>
    </row>
    <row r="22" spans="1:8" ht="21.95" customHeight="1">
      <c r="A22" s="54">
        <f t="shared" si="2"/>
        <v>21</v>
      </c>
      <c r="B22" s="82" t="s">
        <v>90</v>
      </c>
      <c r="C22" s="82" t="s">
        <v>91</v>
      </c>
      <c r="D22" s="4">
        <v>13.75</v>
      </c>
      <c r="E22" s="5">
        <f t="shared" si="0"/>
        <v>13.75</v>
      </c>
      <c r="F22" s="7"/>
      <c r="G22" s="7"/>
      <c r="H22" s="5">
        <f t="shared" si="3"/>
        <v>13.75</v>
      </c>
    </row>
    <row r="23" spans="1:8" ht="21.95" customHeight="1">
      <c r="A23" s="54">
        <f t="shared" si="2"/>
        <v>22</v>
      </c>
      <c r="B23" s="83" t="s">
        <v>92</v>
      </c>
      <c r="C23" s="83" t="s">
        <v>18</v>
      </c>
      <c r="D23" s="4">
        <v>12.75</v>
      </c>
      <c r="E23" s="5">
        <f t="shared" si="0"/>
        <v>12.75</v>
      </c>
      <c r="F23" s="7"/>
      <c r="G23" s="7" t="str">
        <f>IF(F23="","",1*F23)</f>
        <v/>
      </c>
      <c r="H23" s="5">
        <f t="shared" si="3"/>
        <v>12.75</v>
      </c>
    </row>
    <row r="24" spans="1:8" ht="21.95" customHeight="1">
      <c r="A24" s="54">
        <f t="shared" si="2"/>
        <v>23</v>
      </c>
      <c r="B24" s="88" t="s">
        <v>13</v>
      </c>
      <c r="C24" s="88" t="s">
        <v>93</v>
      </c>
      <c r="D24" s="4">
        <v>12</v>
      </c>
      <c r="E24" s="5">
        <f t="shared" si="0"/>
        <v>12</v>
      </c>
      <c r="F24" s="7"/>
      <c r="G24" s="7" t="str">
        <f>IF(F24="","",1*F24)</f>
        <v/>
      </c>
      <c r="H24" s="5">
        <f t="shared" si="3"/>
        <v>12</v>
      </c>
    </row>
    <row r="25" spans="1:8" ht="21.95" customHeight="1">
      <c r="A25" s="54">
        <f t="shared" si="2"/>
        <v>24</v>
      </c>
      <c r="B25" s="84" t="s">
        <v>16</v>
      </c>
      <c r="C25" s="84" t="s">
        <v>94</v>
      </c>
      <c r="D25" s="4">
        <v>16.5</v>
      </c>
      <c r="E25" s="5">
        <f t="shared" si="0"/>
        <v>16.5</v>
      </c>
      <c r="F25" s="7"/>
      <c r="G25" s="7"/>
      <c r="H25" s="5">
        <f t="shared" si="3"/>
        <v>16.5</v>
      </c>
    </row>
    <row r="26" spans="1:8" ht="21.95" customHeight="1">
      <c r="A26" s="54">
        <f t="shared" si="2"/>
        <v>25</v>
      </c>
      <c r="B26" s="85" t="s">
        <v>95</v>
      </c>
      <c r="C26" s="85" t="s">
        <v>96</v>
      </c>
      <c r="D26" s="4">
        <v>14</v>
      </c>
      <c r="E26" s="5">
        <f t="shared" si="0"/>
        <v>14</v>
      </c>
      <c r="F26" s="7"/>
      <c r="G26" s="7"/>
      <c r="H26" s="5">
        <f t="shared" si="3"/>
        <v>14</v>
      </c>
    </row>
    <row r="27" spans="1:8" ht="21.95" customHeight="1">
      <c r="A27" s="54">
        <f t="shared" si="2"/>
        <v>26</v>
      </c>
      <c r="B27" s="85" t="s">
        <v>97</v>
      </c>
      <c r="C27" s="85" t="s">
        <v>98</v>
      </c>
      <c r="D27" s="4">
        <v>13</v>
      </c>
      <c r="E27" s="5">
        <f t="shared" si="0"/>
        <v>13</v>
      </c>
      <c r="F27" s="7"/>
      <c r="G27" s="7"/>
      <c r="H27" s="5">
        <f t="shared" si="3"/>
        <v>13</v>
      </c>
    </row>
    <row r="28" spans="1:8" s="10" customFormat="1" ht="21.95" customHeight="1">
      <c r="A28" s="54" t="s">
        <v>0</v>
      </c>
      <c r="B28" s="3" t="s">
        <v>1</v>
      </c>
      <c r="C28" s="3" t="s">
        <v>2</v>
      </c>
      <c r="D28" s="4" t="s">
        <v>4</v>
      </c>
      <c r="E28" s="5" t="s">
        <v>5</v>
      </c>
      <c r="F28" s="73" t="s">
        <v>6</v>
      </c>
      <c r="G28" s="73" t="s">
        <v>7</v>
      </c>
      <c r="H28" s="5" t="s">
        <v>8</v>
      </c>
    </row>
    <row r="29" spans="1:8" ht="21.95" customHeight="1">
      <c r="A29" s="54">
        <v>1</v>
      </c>
      <c r="B29" s="82" t="s">
        <v>99</v>
      </c>
      <c r="C29" s="82" t="s">
        <v>100</v>
      </c>
      <c r="D29" s="4">
        <v>16.25</v>
      </c>
      <c r="E29" s="5">
        <f t="shared" ref="E29:E55" si="5">1*D29</f>
        <v>16.25</v>
      </c>
      <c r="F29" s="7"/>
      <c r="G29" s="7" t="str">
        <f>IF(F29="","",1*F29)</f>
        <v/>
      </c>
      <c r="H29" s="5">
        <f t="shared" ref="H29:H55" si="6">IF(G29="",E29,IF(G29&gt;E29,G29,E29))</f>
        <v>16.25</v>
      </c>
    </row>
    <row r="30" spans="1:8" ht="21.95" customHeight="1">
      <c r="A30" s="1">
        <f>A29+1</f>
        <v>2</v>
      </c>
      <c r="B30" s="82" t="s">
        <v>101</v>
      </c>
      <c r="C30" s="82" t="s">
        <v>102</v>
      </c>
      <c r="D30" s="4">
        <v>11.5</v>
      </c>
      <c r="E30" s="5">
        <f t="shared" si="5"/>
        <v>11.5</v>
      </c>
      <c r="F30" s="1"/>
      <c r="G30" s="1" t="str">
        <f t="shared" ref="G30:G55" si="7">IF(F30="","",1*F30)</f>
        <v/>
      </c>
      <c r="H30" s="5">
        <f t="shared" si="6"/>
        <v>11.5</v>
      </c>
    </row>
    <row r="31" spans="1:8" ht="21.95" customHeight="1">
      <c r="A31" s="55">
        <f>A30+1</f>
        <v>3</v>
      </c>
      <c r="B31" s="82" t="s">
        <v>103</v>
      </c>
      <c r="C31" s="82" t="s">
        <v>10</v>
      </c>
      <c r="D31" s="11">
        <v>13.75</v>
      </c>
      <c r="E31" s="12">
        <f t="shared" si="5"/>
        <v>13.75</v>
      </c>
      <c r="F31" s="13"/>
      <c r="G31" s="14" t="str">
        <f t="shared" si="7"/>
        <v/>
      </c>
      <c r="H31" s="12">
        <f t="shared" si="6"/>
        <v>13.75</v>
      </c>
    </row>
    <row r="32" spans="1:8" ht="21.95" customHeight="1">
      <c r="A32" s="54">
        <f>A31+1</f>
        <v>4</v>
      </c>
      <c r="B32" s="82" t="s">
        <v>104</v>
      </c>
      <c r="C32" s="82" t="s">
        <v>105</v>
      </c>
      <c r="D32" s="4">
        <v>16.75</v>
      </c>
      <c r="E32" s="12">
        <f t="shared" si="5"/>
        <v>16.75</v>
      </c>
      <c r="F32" s="7"/>
      <c r="G32" s="14" t="str">
        <f t="shared" si="7"/>
        <v/>
      </c>
      <c r="H32" s="5">
        <f t="shared" si="6"/>
        <v>16.75</v>
      </c>
    </row>
    <row r="33" spans="1:8" ht="21.95" customHeight="1">
      <c r="A33" s="54">
        <f>A32+1</f>
        <v>5</v>
      </c>
      <c r="B33" s="82" t="s">
        <v>106</v>
      </c>
      <c r="C33" s="82" t="s">
        <v>15</v>
      </c>
      <c r="D33" s="4">
        <v>14.25</v>
      </c>
      <c r="E33" s="12">
        <f t="shared" si="5"/>
        <v>14.25</v>
      </c>
      <c r="F33" s="6"/>
      <c r="G33" s="14" t="str">
        <f t="shared" si="7"/>
        <v/>
      </c>
      <c r="H33" s="5">
        <f t="shared" si="6"/>
        <v>14.25</v>
      </c>
    </row>
    <row r="34" spans="1:8" ht="21.95" customHeight="1">
      <c r="A34" s="54">
        <f>A33+1</f>
        <v>6</v>
      </c>
      <c r="B34" s="82" t="s">
        <v>107</v>
      </c>
      <c r="C34" s="82" t="s">
        <v>108</v>
      </c>
      <c r="D34" s="4">
        <v>16</v>
      </c>
      <c r="E34" s="12">
        <f t="shared" si="5"/>
        <v>16</v>
      </c>
      <c r="F34" s="6"/>
      <c r="G34" s="14" t="str">
        <f t="shared" si="7"/>
        <v/>
      </c>
      <c r="H34" s="5">
        <f t="shared" si="6"/>
        <v>16</v>
      </c>
    </row>
    <row r="35" spans="1:8" ht="21.95" customHeight="1">
      <c r="A35" s="54">
        <f t="shared" ref="A35:A55" si="8">A34+1</f>
        <v>7</v>
      </c>
      <c r="B35" s="82" t="s">
        <v>109</v>
      </c>
      <c r="C35" s="82" t="s">
        <v>110</v>
      </c>
      <c r="D35" s="4">
        <v>13.25</v>
      </c>
      <c r="E35" s="12">
        <f t="shared" si="5"/>
        <v>13.25</v>
      </c>
      <c r="F35" s="6"/>
      <c r="G35" s="14" t="str">
        <f t="shared" si="7"/>
        <v/>
      </c>
      <c r="H35" s="5">
        <f t="shared" si="6"/>
        <v>13.25</v>
      </c>
    </row>
    <row r="36" spans="1:8" ht="21.95" customHeight="1">
      <c r="A36" s="54">
        <f t="shared" si="8"/>
        <v>8</v>
      </c>
      <c r="B36" s="82" t="s">
        <v>111</v>
      </c>
      <c r="C36" s="82" t="s">
        <v>112</v>
      </c>
      <c r="D36" s="4">
        <v>13</v>
      </c>
      <c r="E36" s="12">
        <f t="shared" si="5"/>
        <v>13</v>
      </c>
      <c r="F36" s="6"/>
      <c r="G36" s="14" t="str">
        <f t="shared" si="7"/>
        <v/>
      </c>
      <c r="H36" s="5">
        <f t="shared" si="6"/>
        <v>13</v>
      </c>
    </row>
    <row r="37" spans="1:8" ht="21.95" customHeight="1">
      <c r="A37" s="54">
        <f t="shared" si="8"/>
        <v>9</v>
      </c>
      <c r="B37" s="82" t="s">
        <v>113</v>
      </c>
      <c r="C37" s="82" t="s">
        <v>114</v>
      </c>
      <c r="D37" s="4">
        <v>12</v>
      </c>
      <c r="E37" s="12">
        <f t="shared" si="5"/>
        <v>12</v>
      </c>
      <c r="F37" s="6"/>
      <c r="G37" s="14" t="str">
        <f t="shared" si="7"/>
        <v/>
      </c>
      <c r="H37" s="5">
        <f t="shared" si="6"/>
        <v>12</v>
      </c>
    </row>
    <row r="38" spans="1:8" ht="21.95" customHeight="1">
      <c r="A38" s="54">
        <f t="shared" si="8"/>
        <v>10</v>
      </c>
      <c r="B38" s="82" t="s">
        <v>115</v>
      </c>
      <c r="C38" s="82" t="s">
        <v>116</v>
      </c>
      <c r="D38" s="4">
        <v>15</v>
      </c>
      <c r="E38" s="12">
        <f t="shared" si="5"/>
        <v>15</v>
      </c>
      <c r="F38" s="6"/>
      <c r="G38" s="14" t="str">
        <f t="shared" si="7"/>
        <v/>
      </c>
      <c r="H38" s="5">
        <f t="shared" si="6"/>
        <v>15</v>
      </c>
    </row>
    <row r="39" spans="1:8" ht="21.95" customHeight="1">
      <c r="A39" s="54">
        <f t="shared" si="8"/>
        <v>11</v>
      </c>
      <c r="B39" s="82" t="s">
        <v>117</v>
      </c>
      <c r="C39" s="82" t="s">
        <v>12</v>
      </c>
      <c r="D39" s="4">
        <v>14.5</v>
      </c>
      <c r="E39" s="12">
        <f t="shared" si="5"/>
        <v>14.5</v>
      </c>
      <c r="F39" s="6"/>
      <c r="G39" s="14" t="str">
        <f t="shared" si="7"/>
        <v/>
      </c>
      <c r="H39" s="5">
        <f t="shared" si="6"/>
        <v>14.5</v>
      </c>
    </row>
    <row r="40" spans="1:8" ht="21.95" customHeight="1">
      <c r="A40" s="54">
        <f t="shared" si="8"/>
        <v>12</v>
      </c>
      <c r="B40" s="82" t="s">
        <v>118</v>
      </c>
      <c r="C40" s="82" t="s">
        <v>119</v>
      </c>
      <c r="D40" s="4">
        <v>12</v>
      </c>
      <c r="E40" s="12">
        <f t="shared" si="5"/>
        <v>12</v>
      </c>
      <c r="F40" s="6"/>
      <c r="G40" s="14" t="str">
        <f t="shared" si="7"/>
        <v/>
      </c>
      <c r="H40" s="5">
        <f t="shared" si="6"/>
        <v>12</v>
      </c>
    </row>
    <row r="41" spans="1:8" ht="21.95" customHeight="1">
      <c r="A41" s="54">
        <f t="shared" si="8"/>
        <v>13</v>
      </c>
      <c r="B41" s="82" t="s">
        <v>120</v>
      </c>
      <c r="C41" s="82" t="s">
        <v>121</v>
      </c>
      <c r="D41" s="4"/>
      <c r="E41" s="12">
        <f t="shared" si="5"/>
        <v>0</v>
      </c>
      <c r="F41" s="7"/>
      <c r="G41" s="14" t="str">
        <f t="shared" si="7"/>
        <v/>
      </c>
      <c r="H41" s="5">
        <f t="shared" si="6"/>
        <v>0</v>
      </c>
    </row>
    <row r="42" spans="1:8" ht="21.95" customHeight="1">
      <c r="A42" s="54">
        <f t="shared" si="8"/>
        <v>14</v>
      </c>
      <c r="B42" s="82" t="s">
        <v>122</v>
      </c>
      <c r="C42" s="82" t="s">
        <v>123</v>
      </c>
      <c r="D42" s="4">
        <v>14</v>
      </c>
      <c r="E42" s="12">
        <f t="shared" si="5"/>
        <v>14</v>
      </c>
      <c r="F42" s="7"/>
      <c r="G42" s="14" t="str">
        <f t="shared" si="7"/>
        <v/>
      </c>
      <c r="H42" s="5">
        <f t="shared" si="6"/>
        <v>14</v>
      </c>
    </row>
    <row r="43" spans="1:8" ht="21.95" customHeight="1">
      <c r="A43" s="54">
        <f t="shared" si="8"/>
        <v>15</v>
      </c>
      <c r="B43" s="82" t="s">
        <v>124</v>
      </c>
      <c r="C43" s="82" t="s">
        <v>61</v>
      </c>
      <c r="D43" s="4">
        <v>12.25</v>
      </c>
      <c r="E43" s="12">
        <f t="shared" si="5"/>
        <v>12.25</v>
      </c>
      <c r="F43" s="7"/>
      <c r="G43" s="14" t="str">
        <f t="shared" si="7"/>
        <v/>
      </c>
      <c r="H43" s="5">
        <f t="shared" si="6"/>
        <v>12.25</v>
      </c>
    </row>
    <row r="44" spans="1:8" ht="21.95" customHeight="1">
      <c r="A44" s="54">
        <f t="shared" si="8"/>
        <v>16</v>
      </c>
      <c r="B44" s="82" t="s">
        <v>125</v>
      </c>
      <c r="C44" s="82" t="s">
        <v>126</v>
      </c>
      <c r="D44" s="4">
        <v>12.25</v>
      </c>
      <c r="E44" s="12">
        <f t="shared" si="5"/>
        <v>12.25</v>
      </c>
      <c r="F44" s="7"/>
      <c r="G44" s="14" t="str">
        <f t="shared" si="7"/>
        <v/>
      </c>
      <c r="H44" s="5">
        <f t="shared" si="6"/>
        <v>12.25</v>
      </c>
    </row>
    <row r="45" spans="1:8" ht="21.95" customHeight="1">
      <c r="A45" s="54">
        <f t="shared" si="8"/>
        <v>17</v>
      </c>
      <c r="B45" s="82" t="s">
        <v>127</v>
      </c>
      <c r="C45" s="82" t="s">
        <v>128</v>
      </c>
      <c r="D45" s="4">
        <v>17.75</v>
      </c>
      <c r="E45" s="12">
        <f t="shared" si="5"/>
        <v>17.75</v>
      </c>
      <c r="F45" s="7"/>
      <c r="G45" s="14" t="str">
        <f t="shared" si="7"/>
        <v/>
      </c>
      <c r="H45" s="5">
        <f t="shared" si="6"/>
        <v>17.75</v>
      </c>
    </row>
    <row r="46" spans="1:8" ht="21.95" customHeight="1">
      <c r="A46" s="54">
        <f t="shared" si="8"/>
        <v>18</v>
      </c>
      <c r="B46" s="82" t="s">
        <v>129</v>
      </c>
      <c r="C46" s="82" t="s">
        <v>130</v>
      </c>
      <c r="D46" s="4">
        <v>12.75</v>
      </c>
      <c r="E46" s="12">
        <f t="shared" si="5"/>
        <v>12.75</v>
      </c>
      <c r="F46" s="7"/>
      <c r="G46" s="14" t="str">
        <f t="shared" si="7"/>
        <v/>
      </c>
      <c r="H46" s="5">
        <f t="shared" si="6"/>
        <v>12.75</v>
      </c>
    </row>
    <row r="47" spans="1:8" ht="21.95" customHeight="1">
      <c r="A47" s="54">
        <f t="shared" si="8"/>
        <v>19</v>
      </c>
      <c r="B47" s="82" t="s">
        <v>131</v>
      </c>
      <c r="C47" s="82" t="s">
        <v>132</v>
      </c>
      <c r="D47" s="4">
        <v>13.75</v>
      </c>
      <c r="E47" s="12">
        <f t="shared" si="5"/>
        <v>13.75</v>
      </c>
      <c r="F47" s="7"/>
      <c r="G47" s="14" t="str">
        <f t="shared" si="7"/>
        <v/>
      </c>
      <c r="H47" s="5">
        <f t="shared" si="6"/>
        <v>13.75</v>
      </c>
    </row>
    <row r="48" spans="1:8" ht="21.95" customHeight="1">
      <c r="A48" s="54">
        <f t="shared" si="8"/>
        <v>20</v>
      </c>
      <c r="B48" s="82" t="s">
        <v>133</v>
      </c>
      <c r="C48" s="82" t="s">
        <v>134</v>
      </c>
      <c r="D48" s="4">
        <v>14.75</v>
      </c>
      <c r="E48" s="12">
        <f t="shared" si="5"/>
        <v>14.75</v>
      </c>
      <c r="F48" s="7"/>
      <c r="G48" s="14" t="str">
        <f t="shared" si="7"/>
        <v/>
      </c>
      <c r="H48" s="5">
        <f t="shared" si="6"/>
        <v>14.75</v>
      </c>
    </row>
    <row r="49" spans="1:8" ht="21.95" customHeight="1">
      <c r="A49" s="54">
        <f t="shared" si="8"/>
        <v>21</v>
      </c>
      <c r="B49" s="82" t="s">
        <v>135</v>
      </c>
      <c r="C49" s="82" t="s">
        <v>136</v>
      </c>
      <c r="D49" s="4">
        <v>13.25</v>
      </c>
      <c r="E49" s="12">
        <f t="shared" si="5"/>
        <v>13.25</v>
      </c>
      <c r="F49" s="7"/>
      <c r="G49" s="14" t="str">
        <f t="shared" si="7"/>
        <v/>
      </c>
      <c r="H49" s="5">
        <f t="shared" si="6"/>
        <v>13.25</v>
      </c>
    </row>
    <row r="50" spans="1:8" ht="21.95" customHeight="1">
      <c r="A50" s="54">
        <f t="shared" si="8"/>
        <v>22</v>
      </c>
      <c r="B50" s="82" t="s">
        <v>137</v>
      </c>
      <c r="C50" s="82" t="s">
        <v>138</v>
      </c>
      <c r="D50" s="4">
        <v>13.75</v>
      </c>
      <c r="E50" s="12">
        <f t="shared" si="5"/>
        <v>13.75</v>
      </c>
      <c r="F50" s="7"/>
      <c r="G50" s="14" t="str">
        <f t="shared" si="7"/>
        <v/>
      </c>
      <c r="H50" s="5">
        <f t="shared" si="6"/>
        <v>13.75</v>
      </c>
    </row>
    <row r="51" spans="1:8" ht="21.95" customHeight="1">
      <c r="A51" s="54">
        <f t="shared" si="8"/>
        <v>23</v>
      </c>
      <c r="B51" s="82" t="s">
        <v>139</v>
      </c>
      <c r="C51" s="82" t="s">
        <v>140</v>
      </c>
      <c r="D51" s="4">
        <v>15</v>
      </c>
      <c r="E51" s="12">
        <f t="shared" si="5"/>
        <v>15</v>
      </c>
      <c r="F51" s="7"/>
      <c r="G51" s="14" t="str">
        <f t="shared" si="7"/>
        <v/>
      </c>
      <c r="H51" s="5">
        <f t="shared" si="6"/>
        <v>15</v>
      </c>
    </row>
    <row r="52" spans="1:8" ht="21.95" customHeight="1">
      <c r="A52" s="54">
        <f t="shared" si="8"/>
        <v>24</v>
      </c>
      <c r="B52" s="82" t="s">
        <v>141</v>
      </c>
      <c r="C52" s="82" t="s">
        <v>142</v>
      </c>
      <c r="D52" s="4">
        <v>13</v>
      </c>
      <c r="E52" s="11">
        <f t="shared" si="5"/>
        <v>13</v>
      </c>
      <c r="F52" s="9"/>
      <c r="G52" s="75" t="str">
        <f t="shared" si="7"/>
        <v/>
      </c>
      <c r="H52" s="4">
        <f t="shared" si="6"/>
        <v>13</v>
      </c>
    </row>
    <row r="53" spans="1:8" ht="21.95" customHeight="1">
      <c r="A53" s="54">
        <f t="shared" si="8"/>
        <v>25</v>
      </c>
      <c r="B53" s="86" t="s">
        <v>19</v>
      </c>
      <c r="C53" s="86" t="s">
        <v>20</v>
      </c>
      <c r="D53" s="89">
        <v>10.5</v>
      </c>
      <c r="E53" s="90">
        <f t="shared" si="5"/>
        <v>10.5</v>
      </c>
      <c r="F53" s="91"/>
      <c r="G53" s="92" t="str">
        <f t="shared" si="7"/>
        <v/>
      </c>
      <c r="H53" s="89">
        <f t="shared" si="6"/>
        <v>10.5</v>
      </c>
    </row>
    <row r="54" spans="1:8" ht="21.95" customHeight="1">
      <c r="A54" s="54">
        <f t="shared" si="8"/>
        <v>26</v>
      </c>
      <c r="B54" s="87" t="s">
        <v>17</v>
      </c>
      <c r="C54" s="87" t="s">
        <v>143</v>
      </c>
      <c r="D54" s="89">
        <v>10.5</v>
      </c>
      <c r="E54" s="90">
        <f t="shared" si="5"/>
        <v>10.5</v>
      </c>
      <c r="F54" s="91"/>
      <c r="G54" s="92" t="str">
        <f t="shared" si="7"/>
        <v/>
      </c>
      <c r="H54" s="89">
        <f t="shared" si="6"/>
        <v>10.5</v>
      </c>
    </row>
    <row r="55" spans="1:8" ht="21.95" customHeight="1">
      <c r="A55" s="54">
        <f t="shared" si="8"/>
        <v>27</v>
      </c>
      <c r="B55" s="87" t="s">
        <v>144</v>
      </c>
      <c r="C55" s="87" t="s">
        <v>145</v>
      </c>
      <c r="D55" s="4"/>
      <c r="E55" s="12">
        <f t="shared" si="5"/>
        <v>0</v>
      </c>
      <c r="F55" s="7"/>
      <c r="G55" s="14" t="str">
        <f t="shared" si="7"/>
        <v/>
      </c>
      <c r="H55" s="5">
        <f t="shared" si="6"/>
        <v>0</v>
      </c>
    </row>
  </sheetData>
  <sortState ref="B37:C69">
    <sortCondition ref="B37"/>
  </sortState>
  <printOptions horizontalCentered="1" verticalCentered="1"/>
  <pageMargins left="0.19685039370078741" right="0.19685039370078741" top="0.70866141732283472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
 مالية البنوك والتأمينات
2019/2018&amp;C
&amp;"Comic Sans MS,Gras"&amp;12محضر العلامات لمقياس:
 انجليزية
  الفوج&amp;P  &amp;R&amp;"Comic Sans MS,Gras"&amp;12  كلية العلوم الاقتصادية و علوم التسيير
 قسم العلوم المالية 
-نظام LMD-
</oddHeader>
    <oddFooter>&amp;C&amp;"Comic Sans MS,Gras"&amp;12   الامضاء:&amp;R&amp;"Mudir MT,Gras"&amp;12  ا&amp;"Comic Sans MS,Gras"لأستاذ(ة):</oddFooter>
  </headerFooter>
  <rowBreaks count="1" manualBreakCount="1">
    <brk id="2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68"/>
  <sheetViews>
    <sheetView rightToLeft="1" tabSelected="1" view="pageBreakPreview" topLeftCell="B48" zoomScaleSheetLayoutView="100" workbookViewId="0">
      <selection activeCell="U71" sqref="U71"/>
    </sheetView>
  </sheetViews>
  <sheetFormatPr baseColWidth="10" defaultRowHeight="16.5"/>
  <cols>
    <col min="1" max="1" width="1.7109375" style="53" hidden="1" customWidth="1"/>
    <col min="2" max="2" width="4" style="51" customWidth="1"/>
    <col min="3" max="3" width="13.7109375" style="51" customWidth="1"/>
    <col min="4" max="4" width="15.42578125" style="51" customWidth="1"/>
    <col min="5" max="5" width="8.5703125" style="51" customWidth="1"/>
    <col min="6" max="6" width="5.140625" style="51" customWidth="1"/>
    <col min="7" max="7" width="9" style="51" customWidth="1"/>
    <col min="8" max="8" width="5.140625" style="51" customWidth="1"/>
    <col min="9" max="9" width="8.42578125" style="51" customWidth="1"/>
    <col min="10" max="10" width="6.42578125" style="51" customWidth="1"/>
    <col min="11" max="11" width="10.140625" style="51" customWidth="1"/>
    <col min="12" max="12" width="8.7109375" style="51" customWidth="1"/>
    <col min="13" max="13" width="5.140625" style="51" customWidth="1"/>
    <col min="14" max="14" width="9" style="51" customWidth="1"/>
    <col min="15" max="15" width="5.5703125" style="51" customWidth="1"/>
    <col min="16" max="16" width="9" style="51" customWidth="1"/>
    <col min="17" max="17" width="6.28515625" style="51" customWidth="1"/>
    <col min="18" max="18" width="7.7109375" style="51" customWidth="1"/>
    <col min="19" max="19" width="8.28515625" style="51" customWidth="1"/>
    <col min="20" max="20" width="5.28515625" style="51" customWidth="1"/>
    <col min="21" max="21" width="7.28515625" style="51" customWidth="1"/>
    <col min="22" max="22" width="4.5703125" style="51" customWidth="1"/>
    <col min="23" max="23" width="6.42578125" style="51" customWidth="1"/>
    <col min="24" max="24" width="7.28515625" style="51" customWidth="1"/>
    <col min="25" max="25" width="5.28515625" style="51" customWidth="1"/>
    <col min="26" max="26" width="9" style="51" customWidth="1"/>
    <col min="27" max="27" width="5.28515625" style="51" customWidth="1"/>
    <col min="28" max="28" width="7.7109375" style="51" customWidth="1"/>
    <col min="29" max="29" width="7.85546875" style="51" customWidth="1"/>
    <col min="30" max="30" width="5.85546875" style="51" customWidth="1"/>
    <col min="31" max="31" width="8.7109375" style="51" bestFit="1" customWidth="1"/>
    <col min="32" max="32" width="8" style="51" customWidth="1"/>
    <col min="33" max="33" width="8.42578125" style="51" hidden="1" customWidth="1"/>
    <col min="34" max="34" width="11.42578125" style="39"/>
    <col min="35" max="16384" width="11.42578125" style="51"/>
  </cols>
  <sheetData>
    <row r="1" spans="2:34" s="20" customFormat="1" ht="28.5" customHeight="1">
      <c r="B1" s="134" t="s">
        <v>0</v>
      </c>
      <c r="C1" s="147" t="s">
        <v>1</v>
      </c>
      <c r="D1" s="134" t="s">
        <v>21</v>
      </c>
      <c r="E1" s="116" t="s">
        <v>48</v>
      </c>
      <c r="F1" s="132"/>
      <c r="G1" s="132"/>
      <c r="H1" s="132"/>
      <c r="I1" s="132"/>
      <c r="J1" s="132"/>
      <c r="K1" s="132"/>
      <c r="L1" s="132"/>
      <c r="M1" s="117"/>
      <c r="N1" s="116" t="s">
        <v>49</v>
      </c>
      <c r="O1" s="132"/>
      <c r="P1" s="132"/>
      <c r="Q1" s="132"/>
      <c r="R1" s="117"/>
      <c r="S1" s="116"/>
      <c r="T1" s="144"/>
      <c r="U1" s="116" t="s">
        <v>50</v>
      </c>
      <c r="V1" s="145"/>
      <c r="W1" s="145"/>
      <c r="X1" s="145"/>
      <c r="Y1" s="144"/>
      <c r="Z1" s="146" t="s">
        <v>51</v>
      </c>
      <c r="AA1" s="146"/>
      <c r="AB1" s="146"/>
      <c r="AC1" s="146"/>
      <c r="AD1" s="146"/>
      <c r="AE1" s="118" t="s">
        <v>22</v>
      </c>
      <c r="AF1" s="118" t="s">
        <v>23</v>
      </c>
      <c r="AH1" s="128" t="s">
        <v>47</v>
      </c>
    </row>
    <row r="2" spans="2:34" s="23" customFormat="1" ht="24.75" customHeight="1">
      <c r="B2" s="135"/>
      <c r="C2" s="148"/>
      <c r="D2" s="135"/>
      <c r="E2" s="116" t="s">
        <v>37</v>
      </c>
      <c r="F2" s="133"/>
      <c r="G2" s="116" t="s">
        <v>31</v>
      </c>
      <c r="H2" s="133"/>
      <c r="I2" s="120" t="s">
        <v>32</v>
      </c>
      <c r="J2" s="121"/>
      <c r="K2" s="21" t="s">
        <v>24</v>
      </c>
      <c r="L2" s="118" t="s">
        <v>25</v>
      </c>
      <c r="M2" s="118" t="s">
        <v>26</v>
      </c>
      <c r="N2" s="116" t="s">
        <v>33</v>
      </c>
      <c r="O2" s="117"/>
      <c r="P2" s="120" t="s">
        <v>34</v>
      </c>
      <c r="Q2" s="121"/>
      <c r="R2" s="21" t="s">
        <v>24</v>
      </c>
      <c r="S2" s="118" t="s">
        <v>25</v>
      </c>
      <c r="T2" s="118" t="s">
        <v>26</v>
      </c>
      <c r="U2" s="116" t="s">
        <v>35</v>
      </c>
      <c r="V2" s="117"/>
      <c r="W2" s="22" t="s">
        <v>27</v>
      </c>
      <c r="X2" s="118" t="s">
        <v>25</v>
      </c>
      <c r="Y2" s="118" t="s">
        <v>26</v>
      </c>
      <c r="Z2" s="116" t="s">
        <v>28</v>
      </c>
      <c r="AA2" s="117"/>
      <c r="AB2" s="21" t="s">
        <v>24</v>
      </c>
      <c r="AC2" s="118" t="s">
        <v>25</v>
      </c>
      <c r="AD2" s="118" t="s">
        <v>26</v>
      </c>
      <c r="AE2" s="131"/>
      <c r="AF2" s="131"/>
      <c r="AH2" s="129"/>
    </row>
    <row r="3" spans="2:34" s="23" customFormat="1" ht="20.100000000000001" customHeight="1" thickBot="1">
      <c r="B3" s="136"/>
      <c r="C3" s="149"/>
      <c r="D3" s="136"/>
      <c r="E3" s="21">
        <v>6</v>
      </c>
      <c r="F3" s="21" t="s">
        <v>29</v>
      </c>
      <c r="G3" s="21">
        <v>6</v>
      </c>
      <c r="H3" s="21" t="s">
        <v>29</v>
      </c>
      <c r="I3" s="21">
        <v>6</v>
      </c>
      <c r="J3" s="21" t="s">
        <v>29</v>
      </c>
      <c r="K3" s="21">
        <v>18</v>
      </c>
      <c r="L3" s="119"/>
      <c r="M3" s="119"/>
      <c r="N3" s="21">
        <v>4</v>
      </c>
      <c r="O3" s="21" t="s">
        <v>29</v>
      </c>
      <c r="P3" s="21">
        <v>5</v>
      </c>
      <c r="Q3" s="21" t="s">
        <v>29</v>
      </c>
      <c r="R3" s="21">
        <v>9</v>
      </c>
      <c r="S3" s="119"/>
      <c r="T3" s="119"/>
      <c r="U3" s="21">
        <v>2</v>
      </c>
      <c r="V3" s="21" t="s">
        <v>29</v>
      </c>
      <c r="W3" s="21">
        <v>2</v>
      </c>
      <c r="X3" s="119"/>
      <c r="Y3" s="119"/>
      <c r="Z3" s="21">
        <v>1</v>
      </c>
      <c r="AA3" s="21" t="s">
        <v>29</v>
      </c>
      <c r="AB3" s="21">
        <v>1</v>
      </c>
      <c r="AC3" s="119"/>
      <c r="AD3" s="119"/>
      <c r="AE3" s="119"/>
      <c r="AF3" s="119"/>
      <c r="AH3" s="130"/>
    </row>
    <row r="4" spans="2:34" s="23" customFormat="1" ht="18" customHeight="1" thickBot="1">
      <c r="B4" s="24">
        <v>1</v>
      </c>
      <c r="C4" s="82" t="s">
        <v>52</v>
      </c>
      <c r="D4" s="82" t="s">
        <v>53</v>
      </c>
      <c r="E4" s="25">
        <f>'محاسبة البنوك'!I2</f>
        <v>24</v>
      </c>
      <c r="F4" s="26">
        <f>IF(E4&gt;=20,6,0)</f>
        <v>6</v>
      </c>
      <c r="G4" s="25">
        <f>'محاسبة التأمينات'!I2</f>
        <v>17</v>
      </c>
      <c r="H4" s="26">
        <f>IF(G4&gt;=20,6,0)</f>
        <v>0</v>
      </c>
      <c r="I4" s="25">
        <f>'التأمين التكافلي'!I2</f>
        <v>29</v>
      </c>
      <c r="J4" s="26">
        <f>IF(I4&gt;=20,6,0)</f>
        <v>6</v>
      </c>
      <c r="K4" s="27">
        <f>E4+G4+I4</f>
        <v>70</v>
      </c>
      <c r="L4" s="25">
        <f>K4/6</f>
        <v>11.666666666666666</v>
      </c>
      <c r="M4" s="28">
        <f>IF(L4&gt;=10,18,F4+H4+J4)</f>
        <v>18</v>
      </c>
      <c r="N4" s="25">
        <f>'التسويق البنكي'!H2</f>
        <v>19</v>
      </c>
      <c r="O4" s="26">
        <f>IF(N4&gt;=10,4,0)</f>
        <v>4</v>
      </c>
      <c r="P4" s="25">
        <f>'تقييم المشاريع'!I2</f>
        <v>28.5</v>
      </c>
      <c r="Q4" s="26">
        <f>IF(P4&gt;=20,5,0)</f>
        <v>5</v>
      </c>
      <c r="R4" s="27">
        <f>N4+P4</f>
        <v>47.5</v>
      </c>
      <c r="S4" s="25">
        <f>R4/3</f>
        <v>15.833333333333334</v>
      </c>
      <c r="T4" s="28">
        <f>IF(S4&gt;=10,9,O4+Q4)</f>
        <v>9</v>
      </c>
      <c r="U4" s="25">
        <f>'قانون التأمين'!H2</f>
        <v>12</v>
      </c>
      <c r="V4" s="26">
        <f>IF(U4&gt;=10,2,0)</f>
        <v>2</v>
      </c>
      <c r="W4" s="25">
        <f>U4</f>
        <v>12</v>
      </c>
      <c r="X4" s="25">
        <f>W4/1</f>
        <v>12</v>
      </c>
      <c r="Y4" s="26">
        <f>IF(X4&gt;=10,2,V4)</f>
        <v>2</v>
      </c>
      <c r="Z4" s="29">
        <f>إنجليزية!H2</f>
        <v>14.75</v>
      </c>
      <c r="AA4" s="26">
        <f>IF(Z4&gt;=10,1,0)</f>
        <v>1</v>
      </c>
      <c r="AB4" s="27">
        <f>Z4</f>
        <v>14.75</v>
      </c>
      <c r="AC4" s="25">
        <f>AB4/1</f>
        <v>14.75</v>
      </c>
      <c r="AD4" s="28">
        <f>IF(AC4&gt;=10,1,AA4)</f>
        <v>1</v>
      </c>
      <c r="AE4" s="30">
        <f>(AB4+W4+R4+K4)/11</f>
        <v>13.113636363636363</v>
      </c>
      <c r="AF4" s="31">
        <f t="shared" ref="AF4:AF29" si="0">IF(AE4&gt;=10,30,M4+T4+Y4+AD4)</f>
        <v>30</v>
      </c>
      <c r="AG4" s="32" t="str">
        <f t="shared" ref="AG4:AG29" si="1">IF(AF4=30,"ناجح","مؤجل")</f>
        <v>ناجح</v>
      </c>
      <c r="AH4" s="33" t="str">
        <f>IF(AND(AF4&gt;=30),"ناجح","مؤجل")</f>
        <v>ناجح</v>
      </c>
    </row>
    <row r="5" spans="2:34" s="23" customFormat="1" ht="18" customHeight="1" thickBot="1">
      <c r="B5" s="24">
        <v>2</v>
      </c>
      <c r="C5" s="82" t="s">
        <v>54</v>
      </c>
      <c r="D5" s="82" t="s">
        <v>55</v>
      </c>
      <c r="E5" s="25">
        <f>'محاسبة البنوك'!I3</f>
        <v>20</v>
      </c>
      <c r="F5" s="26">
        <f t="shared" ref="F5:F29" si="2">IF(E5&gt;=20,6,0)</f>
        <v>6</v>
      </c>
      <c r="G5" s="25">
        <f>'محاسبة التأمينات'!I3</f>
        <v>20</v>
      </c>
      <c r="H5" s="26">
        <f t="shared" ref="H5:H29" si="3">IF(G5&gt;=20,6,0)</f>
        <v>6</v>
      </c>
      <c r="I5" s="25">
        <f>'التأمين التكافلي'!I3</f>
        <v>28</v>
      </c>
      <c r="J5" s="26">
        <f t="shared" ref="J5:J29" si="4">IF(I5&gt;=20,6,0)</f>
        <v>6</v>
      </c>
      <c r="K5" s="27">
        <f t="shared" ref="K5:K29" si="5">E5+G5+I5</f>
        <v>68</v>
      </c>
      <c r="L5" s="25">
        <f t="shared" ref="L5:L29" si="6">K5/6</f>
        <v>11.333333333333334</v>
      </c>
      <c r="M5" s="28">
        <f t="shared" ref="M5:M29" si="7">IF(L5&gt;=10,18,F5+H5+J5)</f>
        <v>18</v>
      </c>
      <c r="N5" s="25">
        <f>'التسويق البنكي'!H3</f>
        <v>10</v>
      </c>
      <c r="O5" s="26">
        <f t="shared" ref="O5:O32" si="8">IF(N5&gt;=10,4,0)</f>
        <v>4</v>
      </c>
      <c r="P5" s="25">
        <f>'تقييم المشاريع'!I3</f>
        <v>25.5</v>
      </c>
      <c r="Q5" s="26">
        <f t="shared" ref="Q5:Q32" si="9">IF(P5&gt;=20,5,0)</f>
        <v>5</v>
      </c>
      <c r="R5" s="27">
        <f t="shared" ref="R5:R29" si="10">N5+P5</f>
        <v>35.5</v>
      </c>
      <c r="S5" s="25">
        <f t="shared" ref="S5:S29" si="11">R5/3</f>
        <v>11.833333333333334</v>
      </c>
      <c r="T5" s="28">
        <f t="shared" ref="T5:T29" si="12">IF(S5&gt;=10,9,O5+Q5)</f>
        <v>9</v>
      </c>
      <c r="U5" s="25">
        <f>'قانون التأمين'!H3</f>
        <v>11</v>
      </c>
      <c r="V5" s="26">
        <f t="shared" ref="V5:V32" si="13">IF(U5&gt;=10,2,0)</f>
        <v>2</v>
      </c>
      <c r="W5" s="25">
        <f t="shared" ref="W5:W29" si="14">U5</f>
        <v>11</v>
      </c>
      <c r="X5" s="25">
        <f t="shared" ref="X5:X29" si="15">W5/1</f>
        <v>11</v>
      </c>
      <c r="Y5" s="26">
        <f t="shared" ref="Y5:Y29" si="16">IF(X5&gt;=10,2,V5)</f>
        <v>2</v>
      </c>
      <c r="Z5" s="29">
        <f>إنجليزية!H3</f>
        <v>15.5</v>
      </c>
      <c r="AA5" s="26">
        <f t="shared" ref="AA5:AA29" si="17">IF(Z5&gt;=10,1,0)</f>
        <v>1</v>
      </c>
      <c r="AB5" s="27">
        <f t="shared" ref="AB5:AB29" si="18">Z5</f>
        <v>15.5</v>
      </c>
      <c r="AC5" s="25">
        <f t="shared" ref="AC5:AC29" si="19">AB5/1</f>
        <v>15.5</v>
      </c>
      <c r="AD5" s="28">
        <f t="shared" ref="AD5:AD29" si="20">IF(AC5&gt;=10,1,AA5)</f>
        <v>1</v>
      </c>
      <c r="AE5" s="30">
        <f t="shared" ref="AE5:AE29" si="21">(AB5+W5+R5+K5)/11</f>
        <v>11.818181818181818</v>
      </c>
      <c r="AF5" s="31">
        <f t="shared" si="0"/>
        <v>30</v>
      </c>
      <c r="AG5" s="32" t="str">
        <f t="shared" si="1"/>
        <v>ناجح</v>
      </c>
      <c r="AH5" s="33" t="str">
        <f t="shared" ref="AH5:AH29" si="22">IF(AND(AF5&gt;=30),"ناجح","مؤجل")</f>
        <v>ناجح</v>
      </c>
    </row>
    <row r="6" spans="2:34" s="23" customFormat="1" ht="18" customHeight="1" thickBot="1">
      <c r="B6" s="24">
        <v>3</v>
      </c>
      <c r="C6" s="82" t="s">
        <v>56</v>
      </c>
      <c r="D6" s="82" t="s">
        <v>57</v>
      </c>
      <c r="E6" s="25">
        <f>'محاسبة البنوك'!I4</f>
        <v>20</v>
      </c>
      <c r="F6" s="26">
        <f t="shared" si="2"/>
        <v>6</v>
      </c>
      <c r="G6" s="25">
        <f>'محاسبة التأمينات'!I4</f>
        <v>31.5</v>
      </c>
      <c r="H6" s="26">
        <f t="shared" si="3"/>
        <v>6</v>
      </c>
      <c r="I6" s="25">
        <f>'التأمين التكافلي'!I4</f>
        <v>29.5</v>
      </c>
      <c r="J6" s="26">
        <f t="shared" si="4"/>
        <v>6</v>
      </c>
      <c r="K6" s="27">
        <f t="shared" si="5"/>
        <v>81</v>
      </c>
      <c r="L6" s="25">
        <f t="shared" si="6"/>
        <v>13.5</v>
      </c>
      <c r="M6" s="28">
        <f t="shared" si="7"/>
        <v>18</v>
      </c>
      <c r="N6" s="25">
        <f>'التسويق البنكي'!H4</f>
        <v>10</v>
      </c>
      <c r="O6" s="26">
        <f t="shared" si="8"/>
        <v>4</v>
      </c>
      <c r="P6" s="25">
        <f>'تقييم المشاريع'!I4</f>
        <v>29</v>
      </c>
      <c r="Q6" s="26">
        <f t="shared" si="9"/>
        <v>5</v>
      </c>
      <c r="R6" s="27">
        <f t="shared" si="10"/>
        <v>39</v>
      </c>
      <c r="S6" s="25">
        <f t="shared" si="11"/>
        <v>13</v>
      </c>
      <c r="T6" s="28">
        <f t="shared" si="12"/>
        <v>9</v>
      </c>
      <c r="U6" s="25">
        <f>'قانون التأمين'!H4</f>
        <v>13</v>
      </c>
      <c r="V6" s="26">
        <f t="shared" si="13"/>
        <v>2</v>
      </c>
      <c r="W6" s="25">
        <f t="shared" si="14"/>
        <v>13</v>
      </c>
      <c r="X6" s="25">
        <f t="shared" si="15"/>
        <v>13</v>
      </c>
      <c r="Y6" s="26">
        <f t="shared" si="16"/>
        <v>2</v>
      </c>
      <c r="Z6" s="29">
        <f>إنجليزية!H4</f>
        <v>14.25</v>
      </c>
      <c r="AA6" s="26">
        <f t="shared" si="17"/>
        <v>1</v>
      </c>
      <c r="AB6" s="34">
        <f t="shared" si="18"/>
        <v>14.25</v>
      </c>
      <c r="AC6" s="29">
        <f t="shared" si="19"/>
        <v>14.25</v>
      </c>
      <c r="AD6" s="35">
        <f t="shared" si="20"/>
        <v>1</v>
      </c>
      <c r="AE6" s="36">
        <f t="shared" si="21"/>
        <v>13.386363636363637</v>
      </c>
      <c r="AF6" s="31">
        <f t="shared" ref="AF6" si="23">IF(AE6&gt;=10,30,M6+T6+Y6+AD6)</f>
        <v>30</v>
      </c>
      <c r="AG6" s="32" t="str">
        <f t="shared" ref="AG6" si="24">IF(AF6=30,"ناجح","مؤجل")</f>
        <v>ناجح</v>
      </c>
      <c r="AH6" s="33" t="str">
        <f t="shared" ref="AH6" si="25">IF(AND(AF6&gt;=30),"ناجح","مؤجل")</f>
        <v>ناجح</v>
      </c>
    </row>
    <row r="7" spans="2:34" s="23" customFormat="1" ht="18" customHeight="1" thickBot="1">
      <c r="B7" s="24">
        <v>4</v>
      </c>
      <c r="C7" s="82" t="s">
        <v>58</v>
      </c>
      <c r="D7" s="82" t="s">
        <v>59</v>
      </c>
      <c r="E7" s="25">
        <f>'محاسبة البنوك'!I5</f>
        <v>21.5</v>
      </c>
      <c r="F7" s="26">
        <f t="shared" si="2"/>
        <v>6</v>
      </c>
      <c r="G7" s="25">
        <f>'محاسبة التأمينات'!I5</f>
        <v>19</v>
      </c>
      <c r="H7" s="26">
        <f t="shared" si="3"/>
        <v>0</v>
      </c>
      <c r="I7" s="25">
        <f>'التأمين التكافلي'!I5</f>
        <v>26.5</v>
      </c>
      <c r="J7" s="26">
        <f t="shared" si="4"/>
        <v>6</v>
      </c>
      <c r="K7" s="27">
        <f t="shared" si="5"/>
        <v>67</v>
      </c>
      <c r="L7" s="25">
        <f t="shared" si="6"/>
        <v>11.166666666666666</v>
      </c>
      <c r="M7" s="28">
        <f t="shared" si="7"/>
        <v>18</v>
      </c>
      <c r="N7" s="25">
        <f>'التسويق البنكي'!H5</f>
        <v>8</v>
      </c>
      <c r="O7" s="26">
        <f t="shared" si="8"/>
        <v>0</v>
      </c>
      <c r="P7" s="25">
        <f>'تقييم المشاريع'!I5</f>
        <v>25.5</v>
      </c>
      <c r="Q7" s="26">
        <f t="shared" si="9"/>
        <v>5</v>
      </c>
      <c r="R7" s="27">
        <f t="shared" si="10"/>
        <v>33.5</v>
      </c>
      <c r="S7" s="25">
        <f t="shared" si="11"/>
        <v>11.166666666666666</v>
      </c>
      <c r="T7" s="28">
        <f t="shared" si="12"/>
        <v>9</v>
      </c>
      <c r="U7" s="25">
        <f>'قانون التأمين'!H5</f>
        <v>10</v>
      </c>
      <c r="V7" s="26">
        <f t="shared" si="13"/>
        <v>2</v>
      </c>
      <c r="W7" s="25">
        <f t="shared" si="14"/>
        <v>10</v>
      </c>
      <c r="X7" s="25">
        <f t="shared" si="15"/>
        <v>10</v>
      </c>
      <c r="Y7" s="26">
        <f t="shared" si="16"/>
        <v>2</v>
      </c>
      <c r="Z7" s="29">
        <f>إنجليزية!H5</f>
        <v>15.25</v>
      </c>
      <c r="AA7" s="26">
        <f t="shared" si="17"/>
        <v>1</v>
      </c>
      <c r="AB7" s="34">
        <f t="shared" si="18"/>
        <v>15.25</v>
      </c>
      <c r="AC7" s="29">
        <f t="shared" si="19"/>
        <v>15.25</v>
      </c>
      <c r="AD7" s="35">
        <f t="shared" si="20"/>
        <v>1</v>
      </c>
      <c r="AE7" s="36">
        <f t="shared" si="21"/>
        <v>11.431818181818182</v>
      </c>
      <c r="AF7" s="31">
        <f t="shared" si="0"/>
        <v>30</v>
      </c>
      <c r="AG7" s="32" t="str">
        <f t="shared" si="1"/>
        <v>ناجح</v>
      </c>
      <c r="AH7" s="33" t="str">
        <f t="shared" si="22"/>
        <v>ناجح</v>
      </c>
    </row>
    <row r="8" spans="2:34" s="23" customFormat="1" ht="18" customHeight="1" thickBot="1">
      <c r="B8" s="24">
        <v>5</v>
      </c>
      <c r="C8" s="82" t="s">
        <v>60</v>
      </c>
      <c r="D8" s="82" t="s">
        <v>61</v>
      </c>
      <c r="E8" s="25">
        <f>'محاسبة البنوك'!I6</f>
        <v>20.5</v>
      </c>
      <c r="F8" s="26">
        <f t="shared" si="2"/>
        <v>6</v>
      </c>
      <c r="G8" s="25">
        <f>'محاسبة التأمينات'!I6</f>
        <v>27.5</v>
      </c>
      <c r="H8" s="26">
        <f t="shared" si="3"/>
        <v>6</v>
      </c>
      <c r="I8" s="25">
        <f>'التأمين التكافلي'!I6</f>
        <v>28</v>
      </c>
      <c r="J8" s="26">
        <f t="shared" si="4"/>
        <v>6</v>
      </c>
      <c r="K8" s="27">
        <f t="shared" si="5"/>
        <v>76</v>
      </c>
      <c r="L8" s="25">
        <f t="shared" si="6"/>
        <v>12.666666666666666</v>
      </c>
      <c r="M8" s="28">
        <f t="shared" si="7"/>
        <v>18</v>
      </c>
      <c r="N8" s="25">
        <f>'التسويق البنكي'!H6</f>
        <v>11</v>
      </c>
      <c r="O8" s="26">
        <f t="shared" si="8"/>
        <v>4</v>
      </c>
      <c r="P8" s="25">
        <f>'تقييم المشاريع'!I6</f>
        <v>28</v>
      </c>
      <c r="Q8" s="26">
        <f t="shared" si="9"/>
        <v>5</v>
      </c>
      <c r="R8" s="27">
        <f t="shared" si="10"/>
        <v>39</v>
      </c>
      <c r="S8" s="25">
        <f t="shared" si="11"/>
        <v>13</v>
      </c>
      <c r="T8" s="28">
        <f t="shared" si="12"/>
        <v>9</v>
      </c>
      <c r="U8" s="25">
        <f>'قانون التأمين'!H6</f>
        <v>12</v>
      </c>
      <c r="V8" s="26">
        <f t="shared" si="13"/>
        <v>2</v>
      </c>
      <c r="W8" s="25">
        <f t="shared" si="14"/>
        <v>12</v>
      </c>
      <c r="X8" s="25">
        <f t="shared" si="15"/>
        <v>12</v>
      </c>
      <c r="Y8" s="26">
        <f t="shared" si="16"/>
        <v>2</v>
      </c>
      <c r="Z8" s="29">
        <f>إنجليزية!H6</f>
        <v>13.75</v>
      </c>
      <c r="AA8" s="26">
        <f t="shared" si="17"/>
        <v>1</v>
      </c>
      <c r="AB8" s="34">
        <f t="shared" si="18"/>
        <v>13.75</v>
      </c>
      <c r="AC8" s="29">
        <f t="shared" si="19"/>
        <v>13.75</v>
      </c>
      <c r="AD8" s="35">
        <f t="shared" si="20"/>
        <v>1</v>
      </c>
      <c r="AE8" s="36">
        <f t="shared" si="21"/>
        <v>12.795454545454545</v>
      </c>
      <c r="AF8" s="31">
        <f t="shared" si="0"/>
        <v>30</v>
      </c>
      <c r="AG8" s="32" t="str">
        <f t="shared" si="1"/>
        <v>ناجح</v>
      </c>
      <c r="AH8" s="33" t="str">
        <f t="shared" si="22"/>
        <v>ناجح</v>
      </c>
    </row>
    <row r="9" spans="2:34" s="23" customFormat="1" ht="18" customHeight="1" thickBot="1">
      <c r="B9" s="24">
        <v>6</v>
      </c>
      <c r="C9" s="82" t="s">
        <v>62</v>
      </c>
      <c r="D9" s="82" t="s">
        <v>63</v>
      </c>
      <c r="E9" s="25">
        <f>'محاسبة البنوك'!I7</f>
        <v>18</v>
      </c>
      <c r="F9" s="26">
        <f t="shared" si="2"/>
        <v>0</v>
      </c>
      <c r="G9" s="25">
        <f>'محاسبة التأمينات'!I7</f>
        <v>15</v>
      </c>
      <c r="H9" s="26">
        <f t="shared" si="3"/>
        <v>0</v>
      </c>
      <c r="I9" s="25">
        <f>'التأمين التكافلي'!I7</f>
        <v>20.5</v>
      </c>
      <c r="J9" s="26">
        <f t="shared" si="4"/>
        <v>6</v>
      </c>
      <c r="K9" s="27">
        <f t="shared" si="5"/>
        <v>53.5</v>
      </c>
      <c r="L9" s="25">
        <f t="shared" si="6"/>
        <v>8.9166666666666661</v>
      </c>
      <c r="M9" s="28">
        <f t="shared" si="7"/>
        <v>6</v>
      </c>
      <c r="N9" s="25">
        <f>'التسويق البنكي'!H7</f>
        <v>10.5</v>
      </c>
      <c r="O9" s="26">
        <f t="shared" si="8"/>
        <v>4</v>
      </c>
      <c r="P9" s="25">
        <f>'تقييم المشاريع'!I7</f>
        <v>24.5</v>
      </c>
      <c r="Q9" s="26">
        <f t="shared" si="9"/>
        <v>5</v>
      </c>
      <c r="R9" s="27">
        <f t="shared" si="10"/>
        <v>35</v>
      </c>
      <c r="S9" s="25">
        <f t="shared" si="11"/>
        <v>11.666666666666666</v>
      </c>
      <c r="T9" s="28">
        <f t="shared" si="12"/>
        <v>9</v>
      </c>
      <c r="U9" s="25">
        <f>'قانون التأمين'!H7</f>
        <v>8</v>
      </c>
      <c r="V9" s="26">
        <f t="shared" si="13"/>
        <v>0</v>
      </c>
      <c r="W9" s="25">
        <f t="shared" si="14"/>
        <v>8</v>
      </c>
      <c r="X9" s="25">
        <f t="shared" si="15"/>
        <v>8</v>
      </c>
      <c r="Y9" s="26">
        <f t="shared" si="16"/>
        <v>0</v>
      </c>
      <c r="Z9" s="29">
        <f>إنجليزية!H7</f>
        <v>16.75</v>
      </c>
      <c r="AA9" s="26">
        <f t="shared" si="17"/>
        <v>1</v>
      </c>
      <c r="AB9" s="34">
        <f t="shared" si="18"/>
        <v>16.75</v>
      </c>
      <c r="AC9" s="29">
        <f t="shared" si="19"/>
        <v>16.75</v>
      </c>
      <c r="AD9" s="35">
        <f t="shared" si="20"/>
        <v>1</v>
      </c>
      <c r="AE9" s="36">
        <f>(AB9+W9+R9+K9)/11</f>
        <v>10.295454545454545</v>
      </c>
      <c r="AF9" s="31">
        <f t="shared" si="0"/>
        <v>30</v>
      </c>
      <c r="AG9" s="32" t="str">
        <f t="shared" si="1"/>
        <v>ناجح</v>
      </c>
      <c r="AH9" s="33" t="str">
        <f t="shared" si="22"/>
        <v>ناجح</v>
      </c>
    </row>
    <row r="10" spans="2:34" s="23" customFormat="1" ht="18" customHeight="1" thickBot="1">
      <c r="B10" s="24">
        <v>7</v>
      </c>
      <c r="C10" s="82" t="s">
        <v>64</v>
      </c>
      <c r="D10" s="82" t="s">
        <v>65</v>
      </c>
      <c r="E10" s="25">
        <f>'محاسبة البنوك'!I8</f>
        <v>20.5</v>
      </c>
      <c r="F10" s="26">
        <f t="shared" si="2"/>
        <v>6</v>
      </c>
      <c r="G10" s="25">
        <f>'محاسبة التأمينات'!I8</f>
        <v>14.5</v>
      </c>
      <c r="H10" s="26">
        <f t="shared" si="3"/>
        <v>0</v>
      </c>
      <c r="I10" s="25">
        <f>'التأمين التكافلي'!I8</f>
        <v>22.5</v>
      </c>
      <c r="J10" s="26">
        <f t="shared" si="4"/>
        <v>6</v>
      </c>
      <c r="K10" s="27">
        <f t="shared" si="5"/>
        <v>57.5</v>
      </c>
      <c r="L10" s="25">
        <f t="shared" si="6"/>
        <v>9.5833333333333339</v>
      </c>
      <c r="M10" s="28">
        <f t="shared" si="7"/>
        <v>12</v>
      </c>
      <c r="N10" s="25">
        <f>'التسويق البنكي'!H8</f>
        <v>10.5</v>
      </c>
      <c r="O10" s="26">
        <f t="shared" si="8"/>
        <v>4</v>
      </c>
      <c r="P10" s="25">
        <f>'تقييم المشاريع'!I8</f>
        <v>24.5</v>
      </c>
      <c r="Q10" s="26">
        <f t="shared" si="9"/>
        <v>5</v>
      </c>
      <c r="R10" s="27">
        <f t="shared" si="10"/>
        <v>35</v>
      </c>
      <c r="S10" s="25">
        <f t="shared" si="11"/>
        <v>11.666666666666666</v>
      </c>
      <c r="T10" s="28">
        <f t="shared" si="12"/>
        <v>9</v>
      </c>
      <c r="U10" s="25">
        <f>'قانون التأمين'!H8</f>
        <v>11</v>
      </c>
      <c r="V10" s="26">
        <f t="shared" si="13"/>
        <v>2</v>
      </c>
      <c r="W10" s="25">
        <f t="shared" si="14"/>
        <v>11</v>
      </c>
      <c r="X10" s="25">
        <f t="shared" si="15"/>
        <v>11</v>
      </c>
      <c r="Y10" s="26">
        <f t="shared" si="16"/>
        <v>2</v>
      </c>
      <c r="Z10" s="29">
        <f>إنجليزية!H8</f>
        <v>11.5</v>
      </c>
      <c r="AA10" s="26">
        <f t="shared" si="17"/>
        <v>1</v>
      </c>
      <c r="AB10" s="34">
        <f t="shared" si="18"/>
        <v>11.5</v>
      </c>
      <c r="AC10" s="29">
        <f t="shared" si="19"/>
        <v>11.5</v>
      </c>
      <c r="AD10" s="35">
        <f t="shared" si="20"/>
        <v>1</v>
      </c>
      <c r="AE10" s="36">
        <f t="shared" si="21"/>
        <v>10.454545454545455</v>
      </c>
      <c r="AF10" s="31">
        <f t="shared" si="0"/>
        <v>30</v>
      </c>
      <c r="AG10" s="32" t="str">
        <f t="shared" si="1"/>
        <v>ناجح</v>
      </c>
      <c r="AH10" s="33" t="str">
        <f t="shared" si="22"/>
        <v>ناجح</v>
      </c>
    </row>
    <row r="11" spans="2:34" s="23" customFormat="1" ht="18" customHeight="1" thickBot="1">
      <c r="B11" s="24">
        <v>8</v>
      </c>
      <c r="C11" s="82" t="s">
        <v>66</v>
      </c>
      <c r="D11" s="82" t="s">
        <v>67</v>
      </c>
      <c r="E11" s="25">
        <f>'محاسبة البنوك'!I9</f>
        <v>16.5</v>
      </c>
      <c r="F11" s="26">
        <f t="shared" si="2"/>
        <v>0</v>
      </c>
      <c r="G11" s="25">
        <f>'محاسبة التأمينات'!I9</f>
        <v>8.5</v>
      </c>
      <c r="H11" s="26">
        <f t="shared" si="3"/>
        <v>0</v>
      </c>
      <c r="I11" s="25">
        <f>'التأمين التكافلي'!I9</f>
        <v>17.5</v>
      </c>
      <c r="J11" s="26">
        <f t="shared" si="4"/>
        <v>0</v>
      </c>
      <c r="K11" s="27">
        <f t="shared" si="5"/>
        <v>42.5</v>
      </c>
      <c r="L11" s="25">
        <f t="shared" si="6"/>
        <v>7.083333333333333</v>
      </c>
      <c r="M11" s="28">
        <f t="shared" si="7"/>
        <v>0</v>
      </c>
      <c r="N11" s="25">
        <f>'التسويق البنكي'!H9</f>
        <v>12</v>
      </c>
      <c r="O11" s="26">
        <f t="shared" si="8"/>
        <v>4</v>
      </c>
      <c r="P11" s="25">
        <f>'تقييم المشاريع'!I9</f>
        <v>23</v>
      </c>
      <c r="Q11" s="26">
        <f t="shared" si="9"/>
        <v>5</v>
      </c>
      <c r="R11" s="27">
        <f t="shared" si="10"/>
        <v>35</v>
      </c>
      <c r="S11" s="25">
        <f t="shared" si="11"/>
        <v>11.666666666666666</v>
      </c>
      <c r="T11" s="28">
        <f t="shared" si="12"/>
        <v>9</v>
      </c>
      <c r="U11" s="25">
        <f>'قانون التأمين'!H9</f>
        <v>8</v>
      </c>
      <c r="V11" s="26">
        <f t="shared" si="13"/>
        <v>0</v>
      </c>
      <c r="W11" s="25">
        <f t="shared" si="14"/>
        <v>8</v>
      </c>
      <c r="X11" s="25">
        <f t="shared" si="15"/>
        <v>8</v>
      </c>
      <c r="Y11" s="26">
        <f t="shared" si="16"/>
        <v>0</v>
      </c>
      <c r="Z11" s="29">
        <f>إنجليزية!H9</f>
        <v>11.5</v>
      </c>
      <c r="AA11" s="26">
        <f t="shared" si="17"/>
        <v>1</v>
      </c>
      <c r="AB11" s="34">
        <f t="shared" si="18"/>
        <v>11.5</v>
      </c>
      <c r="AC11" s="29">
        <f t="shared" si="19"/>
        <v>11.5</v>
      </c>
      <c r="AD11" s="35">
        <f t="shared" si="20"/>
        <v>1</v>
      </c>
      <c r="AE11" s="36">
        <f t="shared" si="21"/>
        <v>8.8181818181818183</v>
      </c>
      <c r="AF11" s="31">
        <f t="shared" si="0"/>
        <v>10</v>
      </c>
      <c r="AG11" s="32" t="str">
        <f t="shared" si="1"/>
        <v>مؤجل</v>
      </c>
      <c r="AH11" s="33" t="str">
        <f t="shared" si="22"/>
        <v>مؤجل</v>
      </c>
    </row>
    <row r="12" spans="2:34" s="23" customFormat="1" ht="18" customHeight="1" thickBot="1">
      <c r="B12" s="24">
        <v>9</v>
      </c>
      <c r="C12" s="82" t="s">
        <v>68</v>
      </c>
      <c r="D12" s="82" t="s">
        <v>69</v>
      </c>
      <c r="E12" s="25">
        <f>'محاسبة البنوك'!I10</f>
        <v>20.5</v>
      </c>
      <c r="F12" s="26">
        <f t="shared" si="2"/>
        <v>6</v>
      </c>
      <c r="G12" s="25">
        <f>'محاسبة التأمينات'!I10</f>
        <v>14.5</v>
      </c>
      <c r="H12" s="26">
        <f t="shared" si="3"/>
        <v>0</v>
      </c>
      <c r="I12" s="25">
        <f>'التأمين التكافلي'!I10</f>
        <v>20</v>
      </c>
      <c r="J12" s="26">
        <f t="shared" si="4"/>
        <v>6</v>
      </c>
      <c r="K12" s="27">
        <f t="shared" si="5"/>
        <v>55</v>
      </c>
      <c r="L12" s="25">
        <f t="shared" si="6"/>
        <v>9.1666666666666661</v>
      </c>
      <c r="M12" s="28">
        <f t="shared" si="7"/>
        <v>12</v>
      </c>
      <c r="N12" s="25">
        <f>'التسويق البنكي'!H10</f>
        <v>6</v>
      </c>
      <c r="O12" s="26">
        <f t="shared" si="8"/>
        <v>0</v>
      </c>
      <c r="P12" s="25">
        <f>'تقييم المشاريع'!I10</f>
        <v>24.5</v>
      </c>
      <c r="Q12" s="26">
        <f t="shared" si="9"/>
        <v>5</v>
      </c>
      <c r="R12" s="27">
        <f t="shared" si="10"/>
        <v>30.5</v>
      </c>
      <c r="S12" s="25">
        <f t="shared" si="11"/>
        <v>10.166666666666666</v>
      </c>
      <c r="T12" s="28">
        <f t="shared" si="12"/>
        <v>9</v>
      </c>
      <c r="U12" s="25">
        <f>'قانون التأمين'!H10</f>
        <v>6</v>
      </c>
      <c r="V12" s="26">
        <f t="shared" si="13"/>
        <v>0</v>
      </c>
      <c r="W12" s="25">
        <f t="shared" si="14"/>
        <v>6</v>
      </c>
      <c r="X12" s="25">
        <f t="shared" si="15"/>
        <v>6</v>
      </c>
      <c r="Y12" s="26">
        <f t="shared" si="16"/>
        <v>0</v>
      </c>
      <c r="Z12" s="29">
        <f>إنجليزية!H10</f>
        <v>15</v>
      </c>
      <c r="AA12" s="26">
        <f t="shared" si="17"/>
        <v>1</v>
      </c>
      <c r="AB12" s="34">
        <f t="shared" si="18"/>
        <v>15</v>
      </c>
      <c r="AC12" s="29">
        <f t="shared" si="19"/>
        <v>15</v>
      </c>
      <c r="AD12" s="35">
        <f t="shared" si="20"/>
        <v>1</v>
      </c>
      <c r="AE12" s="36">
        <f t="shared" si="21"/>
        <v>9.6818181818181817</v>
      </c>
      <c r="AF12" s="31">
        <f t="shared" si="0"/>
        <v>22</v>
      </c>
      <c r="AG12" s="32" t="str">
        <f t="shared" si="1"/>
        <v>مؤجل</v>
      </c>
      <c r="AH12" s="33" t="str">
        <f t="shared" si="22"/>
        <v>مؤجل</v>
      </c>
    </row>
    <row r="13" spans="2:34" s="23" customFormat="1" ht="18" customHeight="1" thickBot="1">
      <c r="B13" s="24">
        <v>10</v>
      </c>
      <c r="C13" s="82" t="s">
        <v>11</v>
      </c>
      <c r="D13" s="82" t="s">
        <v>9</v>
      </c>
      <c r="E13" s="25">
        <f>'محاسبة البنوك'!I11</f>
        <v>21</v>
      </c>
      <c r="F13" s="26">
        <f t="shared" si="2"/>
        <v>6</v>
      </c>
      <c r="G13" s="25">
        <f>'محاسبة التأمينات'!I11</f>
        <v>13</v>
      </c>
      <c r="H13" s="26">
        <f t="shared" si="3"/>
        <v>0</v>
      </c>
      <c r="I13" s="25">
        <f>'التأمين التكافلي'!I11</f>
        <v>23.5</v>
      </c>
      <c r="J13" s="26">
        <f t="shared" si="4"/>
        <v>6</v>
      </c>
      <c r="K13" s="27">
        <f t="shared" si="5"/>
        <v>57.5</v>
      </c>
      <c r="L13" s="25">
        <f t="shared" si="6"/>
        <v>9.5833333333333339</v>
      </c>
      <c r="M13" s="28">
        <f t="shared" si="7"/>
        <v>12</v>
      </c>
      <c r="N13" s="25">
        <f>'التسويق البنكي'!H11</f>
        <v>15</v>
      </c>
      <c r="O13" s="26">
        <f t="shared" si="8"/>
        <v>4</v>
      </c>
      <c r="P13" s="25">
        <f>'تقييم المشاريع'!I11</f>
        <v>22.5</v>
      </c>
      <c r="Q13" s="26">
        <f t="shared" si="9"/>
        <v>5</v>
      </c>
      <c r="R13" s="27">
        <f t="shared" si="10"/>
        <v>37.5</v>
      </c>
      <c r="S13" s="25">
        <f t="shared" si="11"/>
        <v>12.5</v>
      </c>
      <c r="T13" s="28">
        <f t="shared" si="12"/>
        <v>9</v>
      </c>
      <c r="U13" s="25">
        <f>'قانون التأمين'!H11</f>
        <v>8</v>
      </c>
      <c r="V13" s="26">
        <f t="shared" si="13"/>
        <v>0</v>
      </c>
      <c r="W13" s="25">
        <f t="shared" si="14"/>
        <v>8</v>
      </c>
      <c r="X13" s="25">
        <f t="shared" si="15"/>
        <v>8</v>
      </c>
      <c r="Y13" s="26">
        <f t="shared" si="16"/>
        <v>0</v>
      </c>
      <c r="Z13" s="29">
        <f>إنجليزية!H11</f>
        <v>15</v>
      </c>
      <c r="AA13" s="26">
        <f t="shared" si="17"/>
        <v>1</v>
      </c>
      <c r="AB13" s="34">
        <f t="shared" si="18"/>
        <v>15</v>
      </c>
      <c r="AC13" s="29">
        <f t="shared" si="19"/>
        <v>15</v>
      </c>
      <c r="AD13" s="35">
        <f t="shared" si="20"/>
        <v>1</v>
      </c>
      <c r="AE13" s="36">
        <f t="shared" si="21"/>
        <v>10.727272727272727</v>
      </c>
      <c r="AF13" s="31">
        <f t="shared" si="0"/>
        <v>30</v>
      </c>
      <c r="AG13" s="32" t="str">
        <f t="shared" si="1"/>
        <v>ناجح</v>
      </c>
      <c r="AH13" s="33" t="str">
        <f t="shared" si="22"/>
        <v>ناجح</v>
      </c>
    </row>
    <row r="14" spans="2:34" s="23" customFormat="1" ht="18" customHeight="1" thickBot="1">
      <c r="B14" s="24">
        <v>11</v>
      </c>
      <c r="C14" s="82" t="s">
        <v>70</v>
      </c>
      <c r="D14" s="82" t="s">
        <v>71</v>
      </c>
      <c r="E14" s="25">
        <f>'محاسبة البنوك'!I12</f>
        <v>19.5</v>
      </c>
      <c r="F14" s="26">
        <f t="shared" si="2"/>
        <v>0</v>
      </c>
      <c r="G14" s="25">
        <f>'محاسبة التأمينات'!I12</f>
        <v>12.5</v>
      </c>
      <c r="H14" s="26">
        <f t="shared" si="3"/>
        <v>0</v>
      </c>
      <c r="I14" s="25">
        <f>'التأمين التكافلي'!I12</f>
        <v>10.5</v>
      </c>
      <c r="J14" s="26">
        <f t="shared" si="4"/>
        <v>0</v>
      </c>
      <c r="K14" s="27">
        <f t="shared" si="5"/>
        <v>42.5</v>
      </c>
      <c r="L14" s="25">
        <f t="shared" si="6"/>
        <v>7.083333333333333</v>
      </c>
      <c r="M14" s="28">
        <f t="shared" si="7"/>
        <v>0</v>
      </c>
      <c r="N14" s="25">
        <f>'التسويق البنكي'!H12</f>
        <v>1.5</v>
      </c>
      <c r="O14" s="26">
        <f t="shared" si="8"/>
        <v>0</v>
      </c>
      <c r="P14" s="25">
        <f>'تقييم المشاريع'!I12</f>
        <v>22.5</v>
      </c>
      <c r="Q14" s="26">
        <f t="shared" si="9"/>
        <v>5</v>
      </c>
      <c r="R14" s="27">
        <f t="shared" si="10"/>
        <v>24</v>
      </c>
      <c r="S14" s="25">
        <f t="shared" si="11"/>
        <v>8</v>
      </c>
      <c r="T14" s="28">
        <f t="shared" si="12"/>
        <v>5</v>
      </c>
      <c r="U14" s="25">
        <f>'قانون التأمين'!H12</f>
        <v>4</v>
      </c>
      <c r="V14" s="26">
        <f t="shared" si="13"/>
        <v>0</v>
      </c>
      <c r="W14" s="25">
        <f t="shared" si="14"/>
        <v>4</v>
      </c>
      <c r="X14" s="25">
        <f t="shared" si="15"/>
        <v>4</v>
      </c>
      <c r="Y14" s="26">
        <f t="shared" si="16"/>
        <v>0</v>
      </c>
      <c r="Z14" s="29">
        <f>إنجليزية!H12</f>
        <v>15.25</v>
      </c>
      <c r="AA14" s="26">
        <f t="shared" si="17"/>
        <v>1</v>
      </c>
      <c r="AB14" s="34">
        <f t="shared" si="18"/>
        <v>15.25</v>
      </c>
      <c r="AC14" s="29">
        <f t="shared" si="19"/>
        <v>15.25</v>
      </c>
      <c r="AD14" s="35">
        <f t="shared" si="20"/>
        <v>1</v>
      </c>
      <c r="AE14" s="36">
        <f t="shared" si="21"/>
        <v>7.7954545454545459</v>
      </c>
      <c r="AF14" s="31">
        <f t="shared" si="0"/>
        <v>6</v>
      </c>
      <c r="AG14" s="32" t="str">
        <f t="shared" si="1"/>
        <v>مؤجل</v>
      </c>
      <c r="AH14" s="33" t="str">
        <f t="shared" si="22"/>
        <v>مؤجل</v>
      </c>
    </row>
    <row r="15" spans="2:34" s="23" customFormat="1" ht="18" customHeight="1" thickBot="1">
      <c r="B15" s="24">
        <v>12</v>
      </c>
      <c r="C15" s="82" t="s">
        <v>72</v>
      </c>
      <c r="D15" s="82" t="s">
        <v>73</v>
      </c>
      <c r="E15" s="25">
        <f>'محاسبة البنوك'!I13</f>
        <v>13.5</v>
      </c>
      <c r="F15" s="26">
        <f t="shared" si="2"/>
        <v>0</v>
      </c>
      <c r="G15" s="25">
        <f>'محاسبة التأمينات'!I13</f>
        <v>8</v>
      </c>
      <c r="H15" s="26">
        <f t="shared" si="3"/>
        <v>0</v>
      </c>
      <c r="I15" s="25">
        <f>'التأمين التكافلي'!I13</f>
        <v>11</v>
      </c>
      <c r="J15" s="26">
        <f t="shared" si="4"/>
        <v>0</v>
      </c>
      <c r="K15" s="27">
        <f t="shared" si="5"/>
        <v>32.5</v>
      </c>
      <c r="L15" s="25">
        <f t="shared" si="6"/>
        <v>5.416666666666667</v>
      </c>
      <c r="M15" s="28">
        <f t="shared" si="7"/>
        <v>0</v>
      </c>
      <c r="N15" s="25">
        <f>'التسويق البنكي'!H13</f>
        <v>4</v>
      </c>
      <c r="O15" s="26">
        <f t="shared" si="8"/>
        <v>0</v>
      </c>
      <c r="P15" s="25">
        <f>'تقييم المشاريع'!I13</f>
        <v>7.5</v>
      </c>
      <c r="Q15" s="26">
        <f t="shared" si="9"/>
        <v>0</v>
      </c>
      <c r="R15" s="27">
        <f t="shared" si="10"/>
        <v>11.5</v>
      </c>
      <c r="S15" s="25">
        <f t="shared" si="11"/>
        <v>3.8333333333333335</v>
      </c>
      <c r="T15" s="28">
        <f t="shared" si="12"/>
        <v>0</v>
      </c>
      <c r="U15" s="25">
        <f>'قانون التأمين'!H13</f>
        <v>4</v>
      </c>
      <c r="V15" s="26">
        <f t="shared" si="13"/>
        <v>0</v>
      </c>
      <c r="W15" s="25">
        <f t="shared" si="14"/>
        <v>4</v>
      </c>
      <c r="X15" s="25">
        <f t="shared" si="15"/>
        <v>4</v>
      </c>
      <c r="Y15" s="26">
        <f t="shared" si="16"/>
        <v>0</v>
      </c>
      <c r="Z15" s="29">
        <f>إنجليزية!H13</f>
        <v>14.25</v>
      </c>
      <c r="AA15" s="26">
        <f t="shared" si="17"/>
        <v>1</v>
      </c>
      <c r="AB15" s="34">
        <f t="shared" si="18"/>
        <v>14.25</v>
      </c>
      <c r="AC15" s="29">
        <f t="shared" si="19"/>
        <v>14.25</v>
      </c>
      <c r="AD15" s="35">
        <f t="shared" si="20"/>
        <v>1</v>
      </c>
      <c r="AE15" s="36">
        <f t="shared" si="21"/>
        <v>5.6590909090909092</v>
      </c>
      <c r="AF15" s="31">
        <f t="shared" si="0"/>
        <v>1</v>
      </c>
      <c r="AG15" s="32" t="str">
        <f t="shared" si="1"/>
        <v>مؤجل</v>
      </c>
      <c r="AH15" s="33" t="str">
        <f t="shared" si="22"/>
        <v>مؤجل</v>
      </c>
    </row>
    <row r="16" spans="2:34" s="23" customFormat="1" ht="18" customHeight="1" thickBot="1">
      <c r="B16" s="24">
        <v>13</v>
      </c>
      <c r="C16" s="82" t="s">
        <v>74</v>
      </c>
      <c r="D16" s="82" t="s">
        <v>75</v>
      </c>
      <c r="E16" s="25">
        <f>'محاسبة البنوك'!I14</f>
        <v>16.5</v>
      </c>
      <c r="F16" s="26">
        <f t="shared" si="2"/>
        <v>0</v>
      </c>
      <c r="G16" s="25">
        <f>'محاسبة التأمينات'!I14</f>
        <v>9</v>
      </c>
      <c r="H16" s="26">
        <f t="shared" si="3"/>
        <v>0</v>
      </c>
      <c r="I16" s="25">
        <f>'التأمين التكافلي'!I14</f>
        <v>16</v>
      </c>
      <c r="J16" s="26">
        <f t="shared" si="4"/>
        <v>0</v>
      </c>
      <c r="K16" s="27">
        <f t="shared" si="5"/>
        <v>41.5</v>
      </c>
      <c r="L16" s="25">
        <f t="shared" si="6"/>
        <v>6.916666666666667</v>
      </c>
      <c r="M16" s="28">
        <f t="shared" si="7"/>
        <v>0</v>
      </c>
      <c r="N16" s="25">
        <f>'التسويق البنكي'!H14</f>
        <v>2.75</v>
      </c>
      <c r="O16" s="26">
        <f t="shared" si="8"/>
        <v>0</v>
      </c>
      <c r="P16" s="25">
        <f>'تقييم المشاريع'!I14</f>
        <v>20</v>
      </c>
      <c r="Q16" s="26">
        <f t="shared" si="9"/>
        <v>5</v>
      </c>
      <c r="R16" s="27">
        <f t="shared" si="10"/>
        <v>22.75</v>
      </c>
      <c r="S16" s="25">
        <f t="shared" si="11"/>
        <v>7.583333333333333</v>
      </c>
      <c r="T16" s="28">
        <f t="shared" si="12"/>
        <v>5</v>
      </c>
      <c r="U16" s="25">
        <f>'قانون التأمين'!H14</f>
        <v>8</v>
      </c>
      <c r="V16" s="26">
        <f t="shared" si="13"/>
        <v>0</v>
      </c>
      <c r="W16" s="25">
        <f t="shared" si="14"/>
        <v>8</v>
      </c>
      <c r="X16" s="25">
        <f t="shared" si="15"/>
        <v>8</v>
      </c>
      <c r="Y16" s="26">
        <f t="shared" si="16"/>
        <v>0</v>
      </c>
      <c r="Z16" s="29">
        <f>إنجليزية!H14</f>
        <v>13.5</v>
      </c>
      <c r="AA16" s="26">
        <f t="shared" si="17"/>
        <v>1</v>
      </c>
      <c r="AB16" s="34">
        <f t="shared" si="18"/>
        <v>13.5</v>
      </c>
      <c r="AC16" s="29">
        <f t="shared" si="19"/>
        <v>13.5</v>
      </c>
      <c r="AD16" s="35">
        <f t="shared" si="20"/>
        <v>1</v>
      </c>
      <c r="AE16" s="36">
        <f t="shared" si="21"/>
        <v>7.7954545454545459</v>
      </c>
      <c r="AF16" s="31">
        <f t="shared" si="0"/>
        <v>6</v>
      </c>
      <c r="AG16" s="32" t="str">
        <f t="shared" si="1"/>
        <v>مؤجل</v>
      </c>
      <c r="AH16" s="33" t="str">
        <f t="shared" si="22"/>
        <v>مؤجل</v>
      </c>
    </row>
    <row r="17" spans="2:34" s="23" customFormat="1" ht="18" customHeight="1" thickBot="1">
      <c r="B17" s="24">
        <v>14</v>
      </c>
      <c r="C17" s="82" t="s">
        <v>76</v>
      </c>
      <c r="D17" s="82" t="s">
        <v>77</v>
      </c>
      <c r="E17" s="25">
        <f>'محاسبة البنوك'!I15</f>
        <v>15.5</v>
      </c>
      <c r="F17" s="26">
        <f t="shared" si="2"/>
        <v>0</v>
      </c>
      <c r="G17" s="25">
        <f>'محاسبة التأمينات'!I15</f>
        <v>12.5</v>
      </c>
      <c r="H17" s="26">
        <f t="shared" si="3"/>
        <v>0</v>
      </c>
      <c r="I17" s="25">
        <f>'التأمين التكافلي'!I15</f>
        <v>12.5</v>
      </c>
      <c r="J17" s="26">
        <f t="shared" si="4"/>
        <v>0</v>
      </c>
      <c r="K17" s="27">
        <f t="shared" si="5"/>
        <v>40.5</v>
      </c>
      <c r="L17" s="25">
        <f t="shared" si="6"/>
        <v>6.75</v>
      </c>
      <c r="M17" s="28">
        <f t="shared" si="7"/>
        <v>0</v>
      </c>
      <c r="N17" s="25">
        <f>'التسويق البنكي'!H15</f>
        <v>4</v>
      </c>
      <c r="O17" s="26">
        <f t="shared" si="8"/>
        <v>0</v>
      </c>
      <c r="P17" s="25">
        <f>'تقييم المشاريع'!I15</f>
        <v>26</v>
      </c>
      <c r="Q17" s="26">
        <f t="shared" si="9"/>
        <v>5</v>
      </c>
      <c r="R17" s="27">
        <f t="shared" si="10"/>
        <v>30</v>
      </c>
      <c r="S17" s="25">
        <f t="shared" si="11"/>
        <v>10</v>
      </c>
      <c r="T17" s="28">
        <f t="shared" si="12"/>
        <v>9</v>
      </c>
      <c r="U17" s="25">
        <f>'قانون التأمين'!H15</f>
        <v>9</v>
      </c>
      <c r="V17" s="26">
        <f t="shared" si="13"/>
        <v>0</v>
      </c>
      <c r="W17" s="25">
        <f t="shared" si="14"/>
        <v>9</v>
      </c>
      <c r="X17" s="25">
        <f t="shared" si="15"/>
        <v>9</v>
      </c>
      <c r="Y17" s="26">
        <f t="shared" si="16"/>
        <v>0</v>
      </c>
      <c r="Z17" s="29">
        <f>إنجليزية!H15</f>
        <v>12</v>
      </c>
      <c r="AA17" s="26">
        <f t="shared" si="17"/>
        <v>1</v>
      </c>
      <c r="AB17" s="34">
        <f t="shared" si="18"/>
        <v>12</v>
      </c>
      <c r="AC17" s="29">
        <f t="shared" si="19"/>
        <v>12</v>
      </c>
      <c r="AD17" s="35">
        <f t="shared" si="20"/>
        <v>1</v>
      </c>
      <c r="AE17" s="36">
        <f t="shared" si="21"/>
        <v>8.3181818181818183</v>
      </c>
      <c r="AF17" s="31">
        <f t="shared" si="0"/>
        <v>10</v>
      </c>
      <c r="AG17" s="32" t="str">
        <f t="shared" si="1"/>
        <v>مؤجل</v>
      </c>
      <c r="AH17" s="33" t="str">
        <f t="shared" si="22"/>
        <v>مؤجل</v>
      </c>
    </row>
    <row r="18" spans="2:34" s="23" customFormat="1" ht="18" customHeight="1" thickBot="1">
      <c r="B18" s="24">
        <v>15</v>
      </c>
      <c r="C18" s="82" t="s">
        <v>78</v>
      </c>
      <c r="D18" s="82" t="s">
        <v>79</v>
      </c>
      <c r="E18" s="25">
        <f>'محاسبة البنوك'!I16</f>
        <v>26</v>
      </c>
      <c r="F18" s="26">
        <f t="shared" si="2"/>
        <v>6</v>
      </c>
      <c r="G18" s="25">
        <f>'محاسبة التأمينات'!I16</f>
        <v>15.5</v>
      </c>
      <c r="H18" s="26">
        <f t="shared" si="3"/>
        <v>0</v>
      </c>
      <c r="I18" s="25">
        <f>'التأمين التكافلي'!I16</f>
        <v>27.5</v>
      </c>
      <c r="J18" s="26">
        <f t="shared" si="4"/>
        <v>6</v>
      </c>
      <c r="K18" s="27">
        <f t="shared" si="5"/>
        <v>69</v>
      </c>
      <c r="L18" s="25">
        <f t="shared" si="6"/>
        <v>11.5</v>
      </c>
      <c r="M18" s="28">
        <f t="shared" si="7"/>
        <v>18</v>
      </c>
      <c r="N18" s="25">
        <f>'التسويق البنكي'!H16</f>
        <v>15.5</v>
      </c>
      <c r="O18" s="26">
        <f t="shared" si="8"/>
        <v>4</v>
      </c>
      <c r="P18" s="25">
        <f>'تقييم المشاريع'!I16</f>
        <v>25</v>
      </c>
      <c r="Q18" s="26">
        <f t="shared" si="9"/>
        <v>5</v>
      </c>
      <c r="R18" s="27">
        <f t="shared" si="10"/>
        <v>40.5</v>
      </c>
      <c r="S18" s="25">
        <f t="shared" si="11"/>
        <v>13.5</v>
      </c>
      <c r="T18" s="28">
        <f t="shared" si="12"/>
        <v>9</v>
      </c>
      <c r="U18" s="25">
        <f>'قانون التأمين'!H16</f>
        <v>11</v>
      </c>
      <c r="V18" s="26">
        <f t="shared" si="13"/>
        <v>2</v>
      </c>
      <c r="W18" s="25">
        <f t="shared" si="14"/>
        <v>11</v>
      </c>
      <c r="X18" s="25">
        <f t="shared" si="15"/>
        <v>11</v>
      </c>
      <c r="Y18" s="26">
        <f t="shared" si="16"/>
        <v>2</v>
      </c>
      <c r="Z18" s="29">
        <f>إنجليزية!H16</f>
        <v>14</v>
      </c>
      <c r="AA18" s="26">
        <f t="shared" si="17"/>
        <v>1</v>
      </c>
      <c r="AB18" s="34">
        <f t="shared" si="18"/>
        <v>14</v>
      </c>
      <c r="AC18" s="29">
        <f t="shared" si="19"/>
        <v>14</v>
      </c>
      <c r="AD18" s="35">
        <f t="shared" si="20"/>
        <v>1</v>
      </c>
      <c r="AE18" s="36">
        <f t="shared" si="21"/>
        <v>12.227272727272727</v>
      </c>
      <c r="AF18" s="31">
        <f t="shared" si="0"/>
        <v>30</v>
      </c>
      <c r="AG18" s="32" t="str">
        <f t="shared" si="1"/>
        <v>ناجح</v>
      </c>
      <c r="AH18" s="33" t="str">
        <f t="shared" si="22"/>
        <v>ناجح</v>
      </c>
    </row>
    <row r="19" spans="2:34" s="23" customFormat="1" ht="18" customHeight="1" thickBot="1">
      <c r="B19" s="24">
        <v>16</v>
      </c>
      <c r="C19" s="82" t="s">
        <v>80</v>
      </c>
      <c r="D19" s="82" t="s">
        <v>81</v>
      </c>
      <c r="E19" s="25">
        <f>'محاسبة البنوك'!I17</f>
        <v>18.5</v>
      </c>
      <c r="F19" s="26">
        <f t="shared" si="2"/>
        <v>0</v>
      </c>
      <c r="G19" s="25">
        <f>'محاسبة التأمينات'!I17</f>
        <v>20.5</v>
      </c>
      <c r="H19" s="26">
        <f t="shared" si="3"/>
        <v>6</v>
      </c>
      <c r="I19" s="25">
        <f>'التأمين التكافلي'!I17</f>
        <v>24</v>
      </c>
      <c r="J19" s="26">
        <f t="shared" si="4"/>
        <v>6</v>
      </c>
      <c r="K19" s="27">
        <f t="shared" si="5"/>
        <v>63</v>
      </c>
      <c r="L19" s="25">
        <f t="shared" si="6"/>
        <v>10.5</v>
      </c>
      <c r="M19" s="28">
        <f t="shared" si="7"/>
        <v>18</v>
      </c>
      <c r="N19" s="25">
        <f>'التسويق البنكي'!H17</f>
        <v>5.5</v>
      </c>
      <c r="O19" s="26">
        <f t="shared" si="8"/>
        <v>0</v>
      </c>
      <c r="P19" s="25">
        <f>'تقييم المشاريع'!I17</f>
        <v>26</v>
      </c>
      <c r="Q19" s="26">
        <f t="shared" si="9"/>
        <v>5</v>
      </c>
      <c r="R19" s="27">
        <f t="shared" si="10"/>
        <v>31.5</v>
      </c>
      <c r="S19" s="25">
        <f t="shared" si="11"/>
        <v>10.5</v>
      </c>
      <c r="T19" s="28">
        <f t="shared" si="12"/>
        <v>9</v>
      </c>
      <c r="U19" s="25">
        <f>'قانون التأمين'!H17</f>
        <v>10</v>
      </c>
      <c r="V19" s="26">
        <f t="shared" si="13"/>
        <v>2</v>
      </c>
      <c r="W19" s="25">
        <f t="shared" si="14"/>
        <v>10</v>
      </c>
      <c r="X19" s="25">
        <f t="shared" si="15"/>
        <v>10</v>
      </c>
      <c r="Y19" s="26">
        <f t="shared" si="16"/>
        <v>2</v>
      </c>
      <c r="Z19" s="29">
        <f>إنجليزية!H17</f>
        <v>15.75</v>
      </c>
      <c r="AA19" s="26">
        <f t="shared" si="17"/>
        <v>1</v>
      </c>
      <c r="AB19" s="34">
        <f t="shared" si="18"/>
        <v>15.75</v>
      </c>
      <c r="AC19" s="29">
        <f t="shared" si="19"/>
        <v>15.75</v>
      </c>
      <c r="AD19" s="35">
        <f t="shared" si="20"/>
        <v>1</v>
      </c>
      <c r="AE19" s="36">
        <f t="shared" si="21"/>
        <v>10.931818181818182</v>
      </c>
      <c r="AF19" s="31">
        <f t="shared" si="0"/>
        <v>30</v>
      </c>
      <c r="AG19" s="32" t="str">
        <f t="shared" si="1"/>
        <v>ناجح</v>
      </c>
      <c r="AH19" s="33" t="str">
        <f t="shared" si="22"/>
        <v>ناجح</v>
      </c>
    </row>
    <row r="20" spans="2:34" s="23" customFormat="1" ht="18" customHeight="1" thickBot="1">
      <c r="B20" s="24">
        <v>17</v>
      </c>
      <c r="C20" s="82" t="s">
        <v>82</v>
      </c>
      <c r="D20" s="82" t="s">
        <v>83</v>
      </c>
      <c r="E20" s="25">
        <f>'محاسبة البنوك'!I18</f>
        <v>17.5</v>
      </c>
      <c r="F20" s="26">
        <f t="shared" si="2"/>
        <v>0</v>
      </c>
      <c r="G20" s="25">
        <f>'محاسبة التأمينات'!I18</f>
        <v>20</v>
      </c>
      <c r="H20" s="26">
        <f t="shared" si="3"/>
        <v>6</v>
      </c>
      <c r="I20" s="25">
        <f>'التأمين التكافلي'!I18</f>
        <v>28.5</v>
      </c>
      <c r="J20" s="26">
        <f t="shared" si="4"/>
        <v>6</v>
      </c>
      <c r="K20" s="27">
        <f t="shared" si="5"/>
        <v>66</v>
      </c>
      <c r="L20" s="25">
        <f t="shared" si="6"/>
        <v>11</v>
      </c>
      <c r="M20" s="28">
        <f t="shared" si="7"/>
        <v>18</v>
      </c>
      <c r="N20" s="25">
        <f>'التسويق البنكي'!H18</f>
        <v>10</v>
      </c>
      <c r="O20" s="26">
        <f t="shared" si="8"/>
        <v>4</v>
      </c>
      <c r="P20" s="25">
        <f>'تقييم المشاريع'!I18</f>
        <v>28.5</v>
      </c>
      <c r="Q20" s="26">
        <f t="shared" si="9"/>
        <v>5</v>
      </c>
      <c r="R20" s="27">
        <f t="shared" si="10"/>
        <v>38.5</v>
      </c>
      <c r="S20" s="25">
        <f t="shared" si="11"/>
        <v>12.833333333333334</v>
      </c>
      <c r="T20" s="28">
        <f t="shared" si="12"/>
        <v>9</v>
      </c>
      <c r="U20" s="25">
        <f>'قانون التأمين'!H18</f>
        <v>10</v>
      </c>
      <c r="V20" s="26">
        <f t="shared" si="13"/>
        <v>2</v>
      </c>
      <c r="W20" s="25">
        <f t="shared" si="14"/>
        <v>10</v>
      </c>
      <c r="X20" s="25">
        <f t="shared" si="15"/>
        <v>10</v>
      </c>
      <c r="Y20" s="26">
        <f t="shared" si="16"/>
        <v>2</v>
      </c>
      <c r="Z20" s="29">
        <f>إنجليزية!H18</f>
        <v>11.75</v>
      </c>
      <c r="AA20" s="26">
        <f t="shared" si="17"/>
        <v>1</v>
      </c>
      <c r="AB20" s="34">
        <f t="shared" si="18"/>
        <v>11.75</v>
      </c>
      <c r="AC20" s="29">
        <f t="shared" si="19"/>
        <v>11.75</v>
      </c>
      <c r="AD20" s="35">
        <f t="shared" si="20"/>
        <v>1</v>
      </c>
      <c r="AE20" s="36">
        <f t="shared" si="21"/>
        <v>11.477272727272727</v>
      </c>
      <c r="AF20" s="31">
        <f t="shared" si="0"/>
        <v>30</v>
      </c>
      <c r="AG20" s="32" t="str">
        <f t="shared" si="1"/>
        <v>ناجح</v>
      </c>
      <c r="AH20" s="33" t="str">
        <f t="shared" si="22"/>
        <v>ناجح</v>
      </c>
    </row>
    <row r="21" spans="2:34" s="23" customFormat="1" ht="18" customHeight="1" thickBot="1">
      <c r="B21" s="24">
        <v>18</v>
      </c>
      <c r="C21" s="82" t="s">
        <v>84</v>
      </c>
      <c r="D21" s="82" t="s">
        <v>85</v>
      </c>
      <c r="E21" s="25">
        <f>'محاسبة البنوك'!I19</f>
        <v>0</v>
      </c>
      <c r="F21" s="37">
        <f t="shared" si="2"/>
        <v>0</v>
      </c>
      <c r="G21" s="25">
        <f>'محاسبة التأمينات'!I19</f>
        <v>8</v>
      </c>
      <c r="H21" s="37">
        <f t="shared" si="3"/>
        <v>0</v>
      </c>
      <c r="I21" s="25">
        <f>'التأمين التكافلي'!I19</f>
        <v>10</v>
      </c>
      <c r="J21" s="37">
        <f t="shared" si="4"/>
        <v>0</v>
      </c>
      <c r="K21" s="34">
        <f t="shared" si="5"/>
        <v>18</v>
      </c>
      <c r="L21" s="29">
        <f t="shared" si="6"/>
        <v>3</v>
      </c>
      <c r="M21" s="35">
        <f t="shared" si="7"/>
        <v>0</v>
      </c>
      <c r="N21" s="25">
        <f>'التسويق البنكي'!H19</f>
        <v>0</v>
      </c>
      <c r="O21" s="26">
        <f t="shared" si="8"/>
        <v>0</v>
      </c>
      <c r="P21" s="25">
        <f>'تقييم المشاريع'!I19</f>
        <v>11.5</v>
      </c>
      <c r="Q21" s="26">
        <f t="shared" si="9"/>
        <v>0</v>
      </c>
      <c r="R21" s="34">
        <f t="shared" si="10"/>
        <v>11.5</v>
      </c>
      <c r="S21" s="29">
        <f t="shared" si="11"/>
        <v>3.8333333333333335</v>
      </c>
      <c r="T21" s="28">
        <f t="shared" si="12"/>
        <v>0</v>
      </c>
      <c r="U21" s="25">
        <f>'قانون التأمين'!H19</f>
        <v>0</v>
      </c>
      <c r="V21" s="26">
        <f t="shared" si="13"/>
        <v>0</v>
      </c>
      <c r="W21" s="29">
        <f t="shared" si="14"/>
        <v>0</v>
      </c>
      <c r="X21" s="29">
        <f t="shared" si="15"/>
        <v>0</v>
      </c>
      <c r="Y21" s="26">
        <f t="shared" si="16"/>
        <v>0</v>
      </c>
      <c r="Z21" s="29">
        <f>إنجليزية!H19</f>
        <v>8.25</v>
      </c>
      <c r="AA21" s="37">
        <f t="shared" si="17"/>
        <v>0</v>
      </c>
      <c r="AB21" s="34">
        <f t="shared" si="18"/>
        <v>8.25</v>
      </c>
      <c r="AC21" s="29">
        <f t="shared" si="19"/>
        <v>8.25</v>
      </c>
      <c r="AD21" s="35">
        <f t="shared" si="20"/>
        <v>0</v>
      </c>
      <c r="AE21" s="36">
        <f t="shared" si="21"/>
        <v>3.4318181818181817</v>
      </c>
      <c r="AF21" s="31">
        <f t="shared" si="0"/>
        <v>0</v>
      </c>
      <c r="AG21" s="32" t="str">
        <f t="shared" si="1"/>
        <v>مؤجل</v>
      </c>
      <c r="AH21" s="33" t="str">
        <f t="shared" si="22"/>
        <v>مؤجل</v>
      </c>
    </row>
    <row r="22" spans="2:34" s="23" customFormat="1" ht="18" customHeight="1">
      <c r="B22" s="24">
        <v>19</v>
      </c>
      <c r="C22" s="82" t="s">
        <v>86</v>
      </c>
      <c r="D22" s="82" t="s">
        <v>87</v>
      </c>
      <c r="E22" s="25">
        <f>'محاسبة البنوك'!I20</f>
        <v>14.5</v>
      </c>
      <c r="F22" s="26">
        <f t="shared" si="2"/>
        <v>0</v>
      </c>
      <c r="G22" s="25">
        <f>'محاسبة التأمينات'!I20</f>
        <v>8</v>
      </c>
      <c r="H22" s="26">
        <f t="shared" si="3"/>
        <v>0</v>
      </c>
      <c r="I22" s="25">
        <f>'التأمين التكافلي'!I20</f>
        <v>12.5</v>
      </c>
      <c r="J22" s="26">
        <f t="shared" si="4"/>
        <v>0</v>
      </c>
      <c r="K22" s="27">
        <f t="shared" si="5"/>
        <v>35</v>
      </c>
      <c r="L22" s="25">
        <f t="shared" si="6"/>
        <v>5.833333333333333</v>
      </c>
      <c r="M22" s="28">
        <f t="shared" si="7"/>
        <v>0</v>
      </c>
      <c r="N22" s="25">
        <f>'التسويق البنكي'!H20</f>
        <v>11</v>
      </c>
      <c r="O22" s="26">
        <f t="shared" si="8"/>
        <v>4</v>
      </c>
      <c r="P22" s="25">
        <f>'تقييم المشاريع'!I20</f>
        <v>16</v>
      </c>
      <c r="Q22" s="26">
        <f t="shared" si="9"/>
        <v>0</v>
      </c>
      <c r="R22" s="27">
        <f t="shared" si="10"/>
        <v>27</v>
      </c>
      <c r="S22" s="25">
        <f t="shared" si="11"/>
        <v>9</v>
      </c>
      <c r="T22" s="28">
        <f t="shared" si="12"/>
        <v>4</v>
      </c>
      <c r="U22" s="25">
        <f>'قانون التأمين'!H20</f>
        <v>7</v>
      </c>
      <c r="V22" s="26">
        <f t="shared" si="13"/>
        <v>0</v>
      </c>
      <c r="W22" s="25">
        <f t="shared" si="14"/>
        <v>7</v>
      </c>
      <c r="X22" s="25">
        <f t="shared" si="15"/>
        <v>7</v>
      </c>
      <c r="Y22" s="26">
        <f t="shared" si="16"/>
        <v>0</v>
      </c>
      <c r="Z22" s="29">
        <f>إنجليزية!H20</f>
        <v>16.25</v>
      </c>
      <c r="AA22" s="26">
        <f t="shared" si="17"/>
        <v>1</v>
      </c>
      <c r="AB22" s="34">
        <f t="shared" si="18"/>
        <v>16.25</v>
      </c>
      <c r="AC22" s="29">
        <f t="shared" si="19"/>
        <v>16.25</v>
      </c>
      <c r="AD22" s="35">
        <f t="shared" si="20"/>
        <v>1</v>
      </c>
      <c r="AE22" s="36">
        <f t="shared" si="21"/>
        <v>7.75</v>
      </c>
      <c r="AF22" s="31">
        <f t="shared" si="0"/>
        <v>5</v>
      </c>
      <c r="AG22" s="32" t="str">
        <f t="shared" si="1"/>
        <v>مؤجل</v>
      </c>
      <c r="AH22" s="33" t="str">
        <f t="shared" si="22"/>
        <v>مؤجل</v>
      </c>
    </row>
    <row r="23" spans="2:34" s="23" customFormat="1" ht="18" customHeight="1" thickBot="1">
      <c r="B23" s="24">
        <v>20</v>
      </c>
      <c r="C23" s="82" t="s">
        <v>88</v>
      </c>
      <c r="D23" s="82" t="s">
        <v>89</v>
      </c>
      <c r="E23" s="103" t="s">
        <v>147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5"/>
    </row>
    <row r="24" spans="2:34" s="23" customFormat="1" ht="18" customHeight="1" thickBot="1">
      <c r="B24" s="24">
        <v>21</v>
      </c>
      <c r="C24" s="82" t="s">
        <v>90</v>
      </c>
      <c r="D24" s="82" t="s">
        <v>91</v>
      </c>
      <c r="E24" s="25">
        <f>'محاسبة البنوك'!I22</f>
        <v>17.5</v>
      </c>
      <c r="F24" s="26">
        <f t="shared" si="2"/>
        <v>0</v>
      </c>
      <c r="G24" s="25">
        <f>'محاسبة التأمينات'!I22</f>
        <v>16</v>
      </c>
      <c r="H24" s="26">
        <f t="shared" si="3"/>
        <v>0</v>
      </c>
      <c r="I24" s="25">
        <f>'التأمين التكافلي'!I22</f>
        <v>20.5</v>
      </c>
      <c r="J24" s="26">
        <f t="shared" si="4"/>
        <v>6</v>
      </c>
      <c r="K24" s="27">
        <f t="shared" si="5"/>
        <v>54</v>
      </c>
      <c r="L24" s="25">
        <f t="shared" si="6"/>
        <v>9</v>
      </c>
      <c r="M24" s="28">
        <f t="shared" si="7"/>
        <v>6</v>
      </c>
      <c r="N24" s="25">
        <f>'التسويق البنكي'!H22</f>
        <v>5.5</v>
      </c>
      <c r="O24" s="26">
        <f t="shared" si="8"/>
        <v>0</v>
      </c>
      <c r="P24" s="25">
        <f>'تقييم المشاريع'!I22</f>
        <v>24.5</v>
      </c>
      <c r="Q24" s="26">
        <f t="shared" si="9"/>
        <v>5</v>
      </c>
      <c r="R24" s="27">
        <f t="shared" si="10"/>
        <v>30</v>
      </c>
      <c r="S24" s="25">
        <f t="shared" si="11"/>
        <v>10</v>
      </c>
      <c r="T24" s="28">
        <f t="shared" si="12"/>
        <v>9</v>
      </c>
      <c r="U24" s="25">
        <f>'قانون التأمين'!H22</f>
        <v>11</v>
      </c>
      <c r="V24" s="26">
        <f t="shared" si="13"/>
        <v>2</v>
      </c>
      <c r="W24" s="25">
        <f t="shared" si="14"/>
        <v>11</v>
      </c>
      <c r="X24" s="25">
        <f t="shared" si="15"/>
        <v>11</v>
      </c>
      <c r="Y24" s="26">
        <f t="shared" si="16"/>
        <v>2</v>
      </c>
      <c r="Z24" s="29">
        <f>إنجليزية!H22</f>
        <v>13.75</v>
      </c>
      <c r="AA24" s="26">
        <f t="shared" si="17"/>
        <v>1</v>
      </c>
      <c r="AB24" s="34">
        <f t="shared" si="18"/>
        <v>13.75</v>
      </c>
      <c r="AC24" s="29">
        <f t="shared" si="19"/>
        <v>13.75</v>
      </c>
      <c r="AD24" s="35">
        <f t="shared" si="20"/>
        <v>1</v>
      </c>
      <c r="AE24" s="36">
        <f t="shared" si="21"/>
        <v>9.8863636363636367</v>
      </c>
      <c r="AF24" s="31">
        <f t="shared" si="0"/>
        <v>18</v>
      </c>
      <c r="AG24" s="32" t="str">
        <f t="shared" si="1"/>
        <v>مؤجل</v>
      </c>
      <c r="AH24" s="33" t="str">
        <f t="shared" si="22"/>
        <v>مؤجل</v>
      </c>
    </row>
    <row r="25" spans="2:34" s="23" customFormat="1" ht="18" customHeight="1" thickBot="1">
      <c r="B25" s="24">
        <v>22</v>
      </c>
      <c r="C25" s="83" t="s">
        <v>92</v>
      </c>
      <c r="D25" s="83" t="s">
        <v>18</v>
      </c>
      <c r="E25" s="25">
        <f>'محاسبة البنوك'!I23</f>
        <v>17.5</v>
      </c>
      <c r="F25" s="26">
        <f t="shared" si="2"/>
        <v>0</v>
      </c>
      <c r="G25" s="25">
        <f>'محاسبة التأمينات'!I23</f>
        <v>22</v>
      </c>
      <c r="H25" s="26">
        <f t="shared" si="3"/>
        <v>6</v>
      </c>
      <c r="I25" s="25">
        <f>'التأمين التكافلي'!I23</f>
        <v>16.5</v>
      </c>
      <c r="J25" s="26">
        <f t="shared" si="4"/>
        <v>0</v>
      </c>
      <c r="K25" s="27">
        <f t="shared" si="5"/>
        <v>56</v>
      </c>
      <c r="L25" s="25">
        <f t="shared" si="6"/>
        <v>9.3333333333333339</v>
      </c>
      <c r="M25" s="28">
        <f t="shared" si="7"/>
        <v>6</v>
      </c>
      <c r="N25" s="25">
        <f>'التسويق البنكي'!H23</f>
        <v>1.5</v>
      </c>
      <c r="O25" s="26">
        <f t="shared" si="8"/>
        <v>0</v>
      </c>
      <c r="P25" s="25">
        <f>'تقييم المشاريع'!I23</f>
        <v>20.5</v>
      </c>
      <c r="Q25" s="26">
        <f t="shared" si="9"/>
        <v>5</v>
      </c>
      <c r="R25" s="27">
        <f t="shared" si="10"/>
        <v>22</v>
      </c>
      <c r="S25" s="25">
        <f t="shared" si="11"/>
        <v>7.333333333333333</v>
      </c>
      <c r="T25" s="28">
        <f t="shared" si="12"/>
        <v>5</v>
      </c>
      <c r="U25" s="25">
        <f>'قانون التأمين'!H23</f>
        <v>10</v>
      </c>
      <c r="V25" s="26">
        <f t="shared" si="13"/>
        <v>2</v>
      </c>
      <c r="W25" s="25">
        <f t="shared" si="14"/>
        <v>10</v>
      </c>
      <c r="X25" s="25">
        <f t="shared" si="15"/>
        <v>10</v>
      </c>
      <c r="Y25" s="26">
        <f t="shared" si="16"/>
        <v>2</v>
      </c>
      <c r="Z25" s="29">
        <f>إنجليزية!H23</f>
        <v>12.75</v>
      </c>
      <c r="AA25" s="26">
        <f t="shared" si="17"/>
        <v>1</v>
      </c>
      <c r="AB25" s="34">
        <f t="shared" si="18"/>
        <v>12.75</v>
      </c>
      <c r="AC25" s="29">
        <f t="shared" si="19"/>
        <v>12.75</v>
      </c>
      <c r="AD25" s="35">
        <f t="shared" si="20"/>
        <v>1</v>
      </c>
      <c r="AE25" s="36">
        <f t="shared" si="21"/>
        <v>9.1590909090909083</v>
      </c>
      <c r="AF25" s="31">
        <f t="shared" si="0"/>
        <v>14</v>
      </c>
      <c r="AG25" s="32" t="str">
        <f t="shared" si="1"/>
        <v>مؤجل</v>
      </c>
      <c r="AH25" s="33" t="str">
        <f t="shared" si="22"/>
        <v>مؤجل</v>
      </c>
    </row>
    <row r="26" spans="2:34" s="23" customFormat="1" ht="18" customHeight="1" thickBot="1">
      <c r="B26" s="24">
        <v>23</v>
      </c>
      <c r="C26" s="88" t="s">
        <v>13</v>
      </c>
      <c r="D26" s="88" t="s">
        <v>93</v>
      </c>
      <c r="E26" s="25">
        <f>'محاسبة البنوك'!I24</f>
        <v>18.5</v>
      </c>
      <c r="F26" s="26">
        <f t="shared" si="2"/>
        <v>0</v>
      </c>
      <c r="G26" s="25">
        <f>'محاسبة التأمينات'!I24</f>
        <v>13.5</v>
      </c>
      <c r="H26" s="26">
        <f t="shared" si="3"/>
        <v>0</v>
      </c>
      <c r="I26" s="25">
        <f>'التأمين التكافلي'!I24</f>
        <v>16.5</v>
      </c>
      <c r="J26" s="26">
        <f t="shared" si="4"/>
        <v>0</v>
      </c>
      <c r="K26" s="27">
        <f t="shared" si="5"/>
        <v>48.5</v>
      </c>
      <c r="L26" s="25">
        <f t="shared" si="6"/>
        <v>8.0833333333333339</v>
      </c>
      <c r="M26" s="28">
        <f t="shared" si="7"/>
        <v>0</v>
      </c>
      <c r="N26" s="25">
        <f>'التسويق البنكي'!H24</f>
        <v>12.5</v>
      </c>
      <c r="O26" s="26">
        <f t="shared" si="8"/>
        <v>4</v>
      </c>
      <c r="P26" s="25">
        <f>'تقييم المشاريع'!I24</f>
        <v>28</v>
      </c>
      <c r="Q26" s="26">
        <f t="shared" si="9"/>
        <v>5</v>
      </c>
      <c r="R26" s="27">
        <f t="shared" si="10"/>
        <v>40.5</v>
      </c>
      <c r="S26" s="25">
        <f t="shared" si="11"/>
        <v>13.5</v>
      </c>
      <c r="T26" s="28">
        <f t="shared" si="12"/>
        <v>9</v>
      </c>
      <c r="U26" s="25">
        <f>'قانون التأمين'!H24</f>
        <v>6</v>
      </c>
      <c r="V26" s="26">
        <f t="shared" si="13"/>
        <v>0</v>
      </c>
      <c r="W26" s="25">
        <f t="shared" si="14"/>
        <v>6</v>
      </c>
      <c r="X26" s="25">
        <f t="shared" si="15"/>
        <v>6</v>
      </c>
      <c r="Y26" s="26">
        <f t="shared" si="16"/>
        <v>0</v>
      </c>
      <c r="Z26" s="29">
        <f>إنجليزية!H24</f>
        <v>12</v>
      </c>
      <c r="AA26" s="26">
        <f t="shared" si="17"/>
        <v>1</v>
      </c>
      <c r="AB26" s="27">
        <f t="shared" si="18"/>
        <v>12</v>
      </c>
      <c r="AC26" s="25">
        <f t="shared" si="19"/>
        <v>12</v>
      </c>
      <c r="AD26" s="28">
        <f t="shared" si="20"/>
        <v>1</v>
      </c>
      <c r="AE26" s="30">
        <f t="shared" si="21"/>
        <v>9.7272727272727266</v>
      </c>
      <c r="AF26" s="70">
        <f t="shared" si="0"/>
        <v>10</v>
      </c>
      <c r="AG26" s="32" t="str">
        <f t="shared" si="1"/>
        <v>مؤجل</v>
      </c>
      <c r="AH26" s="33" t="str">
        <f t="shared" si="22"/>
        <v>مؤجل</v>
      </c>
    </row>
    <row r="27" spans="2:34" s="23" customFormat="1" ht="18" customHeight="1" thickBot="1">
      <c r="B27" s="24">
        <v>24</v>
      </c>
      <c r="C27" s="84" t="s">
        <v>16</v>
      </c>
      <c r="D27" s="84" t="s">
        <v>94</v>
      </c>
      <c r="E27" s="25">
        <f>'محاسبة البنوك'!I25</f>
        <v>18.5</v>
      </c>
      <c r="F27" s="26">
        <f t="shared" si="2"/>
        <v>0</v>
      </c>
      <c r="G27" s="25">
        <f>'محاسبة التأمينات'!I25</f>
        <v>23.5</v>
      </c>
      <c r="H27" s="26">
        <f t="shared" si="3"/>
        <v>6</v>
      </c>
      <c r="I27" s="25">
        <f>'التأمين التكافلي'!I25</f>
        <v>26</v>
      </c>
      <c r="J27" s="26">
        <f t="shared" si="4"/>
        <v>6</v>
      </c>
      <c r="K27" s="27">
        <f t="shared" si="5"/>
        <v>68</v>
      </c>
      <c r="L27" s="25">
        <f t="shared" si="6"/>
        <v>11.333333333333334</v>
      </c>
      <c r="M27" s="28">
        <f t="shared" si="7"/>
        <v>18</v>
      </c>
      <c r="N27" s="25">
        <f>'التسويق البنكي'!H25</f>
        <v>12</v>
      </c>
      <c r="O27" s="26">
        <f t="shared" si="8"/>
        <v>4</v>
      </c>
      <c r="P27" s="25">
        <f>'تقييم المشاريع'!I25</f>
        <v>26</v>
      </c>
      <c r="Q27" s="26">
        <f t="shared" si="9"/>
        <v>5</v>
      </c>
      <c r="R27" s="27">
        <f t="shared" si="10"/>
        <v>38</v>
      </c>
      <c r="S27" s="25">
        <f t="shared" si="11"/>
        <v>12.666666666666666</v>
      </c>
      <c r="T27" s="28">
        <f t="shared" si="12"/>
        <v>9</v>
      </c>
      <c r="U27" s="25">
        <f>'قانون التأمين'!H25</f>
        <v>10</v>
      </c>
      <c r="V27" s="26">
        <f t="shared" si="13"/>
        <v>2</v>
      </c>
      <c r="W27" s="25">
        <f t="shared" si="14"/>
        <v>10</v>
      </c>
      <c r="X27" s="25">
        <f t="shared" si="15"/>
        <v>10</v>
      </c>
      <c r="Y27" s="26">
        <f t="shared" si="16"/>
        <v>2</v>
      </c>
      <c r="Z27" s="29">
        <f>إنجليزية!H25</f>
        <v>16.5</v>
      </c>
      <c r="AA27" s="26">
        <f t="shared" si="17"/>
        <v>1</v>
      </c>
      <c r="AB27" s="27">
        <f t="shared" si="18"/>
        <v>16.5</v>
      </c>
      <c r="AC27" s="25">
        <f t="shared" si="19"/>
        <v>16.5</v>
      </c>
      <c r="AD27" s="28">
        <f t="shared" si="20"/>
        <v>1</v>
      </c>
      <c r="AE27" s="30">
        <f t="shared" si="21"/>
        <v>12.045454545454545</v>
      </c>
      <c r="AF27" s="70">
        <f t="shared" si="0"/>
        <v>30</v>
      </c>
      <c r="AG27" s="32" t="str">
        <f t="shared" si="1"/>
        <v>ناجح</v>
      </c>
      <c r="AH27" s="33" t="str">
        <f t="shared" si="22"/>
        <v>ناجح</v>
      </c>
    </row>
    <row r="28" spans="2:34" s="23" customFormat="1" ht="18" customHeight="1" thickBot="1">
      <c r="B28" s="24">
        <v>25</v>
      </c>
      <c r="C28" s="85" t="s">
        <v>95</v>
      </c>
      <c r="D28" s="85" t="s">
        <v>96</v>
      </c>
      <c r="E28" s="25">
        <f>'محاسبة البنوك'!I26</f>
        <v>21.5</v>
      </c>
      <c r="F28" s="26">
        <f t="shared" si="2"/>
        <v>6</v>
      </c>
      <c r="G28" s="25">
        <f>'محاسبة التأمينات'!I26</f>
        <v>27</v>
      </c>
      <c r="H28" s="26">
        <f t="shared" si="3"/>
        <v>6</v>
      </c>
      <c r="I28" s="25">
        <f>'التأمين التكافلي'!I26</f>
        <v>26</v>
      </c>
      <c r="J28" s="26">
        <f t="shared" si="4"/>
        <v>6</v>
      </c>
      <c r="K28" s="27">
        <f t="shared" si="5"/>
        <v>74.5</v>
      </c>
      <c r="L28" s="25">
        <f t="shared" si="6"/>
        <v>12.416666666666666</v>
      </c>
      <c r="M28" s="28">
        <f t="shared" si="7"/>
        <v>18</v>
      </c>
      <c r="N28" s="25">
        <f>'التسويق البنكي'!H26</f>
        <v>15.5</v>
      </c>
      <c r="O28" s="26">
        <f t="shared" si="8"/>
        <v>4</v>
      </c>
      <c r="P28" s="25">
        <f>'تقييم المشاريع'!I26</f>
        <v>24.5</v>
      </c>
      <c r="Q28" s="26">
        <f t="shared" si="9"/>
        <v>5</v>
      </c>
      <c r="R28" s="27">
        <f t="shared" si="10"/>
        <v>40</v>
      </c>
      <c r="S28" s="25">
        <f t="shared" si="11"/>
        <v>13.333333333333334</v>
      </c>
      <c r="T28" s="28">
        <f t="shared" si="12"/>
        <v>9</v>
      </c>
      <c r="U28" s="25">
        <f>'قانون التأمين'!H26</f>
        <v>9</v>
      </c>
      <c r="V28" s="26">
        <f t="shared" si="13"/>
        <v>0</v>
      </c>
      <c r="W28" s="25">
        <f t="shared" si="14"/>
        <v>9</v>
      </c>
      <c r="X28" s="25">
        <f t="shared" si="15"/>
        <v>9</v>
      </c>
      <c r="Y28" s="26">
        <f t="shared" si="16"/>
        <v>0</v>
      </c>
      <c r="Z28" s="29">
        <f>إنجليزية!H26</f>
        <v>14</v>
      </c>
      <c r="AA28" s="26">
        <f t="shared" si="17"/>
        <v>1</v>
      </c>
      <c r="AB28" s="27">
        <f t="shared" si="18"/>
        <v>14</v>
      </c>
      <c r="AC28" s="25">
        <f t="shared" si="19"/>
        <v>14</v>
      </c>
      <c r="AD28" s="28">
        <f t="shared" si="20"/>
        <v>1</v>
      </c>
      <c r="AE28" s="30">
        <f t="shared" si="21"/>
        <v>12.5</v>
      </c>
      <c r="AF28" s="70">
        <f t="shared" si="0"/>
        <v>30</v>
      </c>
      <c r="AG28" s="32" t="str">
        <f t="shared" si="1"/>
        <v>ناجح</v>
      </c>
      <c r="AH28" s="33" t="str">
        <f t="shared" si="22"/>
        <v>ناجح</v>
      </c>
    </row>
    <row r="29" spans="2:34" s="23" customFormat="1" ht="18" customHeight="1">
      <c r="B29" s="24">
        <v>26</v>
      </c>
      <c r="C29" s="85" t="s">
        <v>97</v>
      </c>
      <c r="D29" s="85" t="s">
        <v>98</v>
      </c>
      <c r="E29" s="25">
        <f>'محاسبة البنوك'!I27</f>
        <v>22.5</v>
      </c>
      <c r="F29" s="26">
        <f t="shared" si="2"/>
        <v>6</v>
      </c>
      <c r="G29" s="25">
        <f>'محاسبة التأمينات'!I27</f>
        <v>16.5</v>
      </c>
      <c r="H29" s="26">
        <f t="shared" si="3"/>
        <v>0</v>
      </c>
      <c r="I29" s="25">
        <f>'التأمين التكافلي'!I27</f>
        <v>15.5</v>
      </c>
      <c r="J29" s="26">
        <f t="shared" si="4"/>
        <v>0</v>
      </c>
      <c r="K29" s="27">
        <f t="shared" si="5"/>
        <v>54.5</v>
      </c>
      <c r="L29" s="25">
        <f t="shared" si="6"/>
        <v>9.0833333333333339</v>
      </c>
      <c r="M29" s="28">
        <f t="shared" si="7"/>
        <v>6</v>
      </c>
      <c r="N29" s="25">
        <f>'التسويق البنكي'!H27</f>
        <v>7</v>
      </c>
      <c r="O29" s="26">
        <f t="shared" si="8"/>
        <v>0</v>
      </c>
      <c r="P29" s="25">
        <f>'تقييم المشاريع'!I27</f>
        <v>26.5</v>
      </c>
      <c r="Q29" s="26">
        <f t="shared" si="9"/>
        <v>5</v>
      </c>
      <c r="R29" s="27">
        <f t="shared" si="10"/>
        <v>33.5</v>
      </c>
      <c r="S29" s="25">
        <f t="shared" si="11"/>
        <v>11.166666666666666</v>
      </c>
      <c r="T29" s="28">
        <f t="shared" si="12"/>
        <v>9</v>
      </c>
      <c r="U29" s="25">
        <f>'قانون التأمين'!H27</f>
        <v>5</v>
      </c>
      <c r="V29" s="26">
        <f t="shared" si="13"/>
        <v>0</v>
      </c>
      <c r="W29" s="25">
        <f t="shared" si="14"/>
        <v>5</v>
      </c>
      <c r="X29" s="25">
        <f t="shared" si="15"/>
        <v>5</v>
      </c>
      <c r="Y29" s="26">
        <f t="shared" si="16"/>
        <v>0</v>
      </c>
      <c r="Z29" s="29">
        <f>إنجليزية!H27</f>
        <v>13</v>
      </c>
      <c r="AA29" s="26">
        <f t="shared" si="17"/>
        <v>1</v>
      </c>
      <c r="AB29" s="27">
        <f t="shared" si="18"/>
        <v>13</v>
      </c>
      <c r="AC29" s="25">
        <f t="shared" si="19"/>
        <v>13</v>
      </c>
      <c r="AD29" s="28">
        <f t="shared" si="20"/>
        <v>1</v>
      </c>
      <c r="AE29" s="30">
        <f t="shared" si="21"/>
        <v>9.6363636363636367</v>
      </c>
      <c r="AF29" s="70">
        <f t="shared" si="0"/>
        <v>16</v>
      </c>
      <c r="AG29" s="32" t="str">
        <f t="shared" si="1"/>
        <v>مؤجل</v>
      </c>
      <c r="AH29" s="33" t="str">
        <f t="shared" si="22"/>
        <v>مؤجل</v>
      </c>
    </row>
    <row r="30" spans="2:34" s="56" customFormat="1" ht="18" hidden="1" customHeight="1" thickBot="1">
      <c r="B30" s="57">
        <v>35</v>
      </c>
      <c r="C30" s="58" t="s">
        <v>42</v>
      </c>
      <c r="D30" s="58" t="s">
        <v>43</v>
      </c>
      <c r="E30" s="59"/>
      <c r="F30" s="60">
        <f t="shared" ref="F30:F32" si="26">IF(E30&gt;=20,6,0)</f>
        <v>0</v>
      </c>
      <c r="G30" s="59"/>
      <c r="H30" s="60">
        <f t="shared" ref="H30:H32" si="27">IF(G30&gt;=20,6,0)</f>
        <v>0</v>
      </c>
      <c r="I30" s="59"/>
      <c r="J30" s="60">
        <f t="shared" ref="J30:J32" si="28">IF(I30&gt;=20,6,0)</f>
        <v>0</v>
      </c>
      <c r="K30" s="61">
        <f t="shared" ref="K30:K32" si="29">E30+G30+I30</f>
        <v>0</v>
      </c>
      <c r="L30" s="59">
        <f t="shared" ref="L30:L32" si="30">K30/6</f>
        <v>0</v>
      </c>
      <c r="M30" s="62">
        <f t="shared" ref="M30:M32" si="31">IF(L30&gt;=10,18,F30+H30+J30)</f>
        <v>0</v>
      </c>
      <c r="N30" s="59"/>
      <c r="O30" s="60">
        <f t="shared" si="8"/>
        <v>0</v>
      </c>
      <c r="P30" s="59"/>
      <c r="Q30" s="60">
        <f t="shared" si="9"/>
        <v>0</v>
      </c>
      <c r="R30" s="61">
        <f t="shared" ref="R30:R32" si="32">N30+P30</f>
        <v>0</v>
      </c>
      <c r="S30" s="59">
        <f t="shared" ref="S30:S32" si="33">R30/3</f>
        <v>0</v>
      </c>
      <c r="T30" s="62">
        <f t="shared" ref="T30:T32" si="34">IF(S30&gt;=9,9,O30+Q30)</f>
        <v>0</v>
      </c>
      <c r="U30" s="59"/>
      <c r="V30" s="60">
        <f t="shared" si="13"/>
        <v>0</v>
      </c>
      <c r="W30" s="59">
        <f t="shared" ref="W30:W32" si="35">U30</f>
        <v>0</v>
      </c>
      <c r="X30" s="59">
        <f t="shared" ref="X30:X32" si="36">W30/1</f>
        <v>0</v>
      </c>
      <c r="Y30" s="60">
        <f t="shared" ref="Y30:Y32" si="37">IF(X30&gt;=10,2,V30)</f>
        <v>0</v>
      </c>
      <c r="Z30" s="59"/>
      <c r="AA30" s="60">
        <f t="shared" ref="AA30:AA32" si="38">IF(Z30&gt;=10,1,0)</f>
        <v>0</v>
      </c>
      <c r="AB30" s="61">
        <f t="shared" ref="AB30:AB32" si="39">Z30</f>
        <v>0</v>
      </c>
      <c r="AC30" s="59">
        <f t="shared" ref="AC30:AC32" si="40">AB30/1</f>
        <v>0</v>
      </c>
      <c r="AD30" s="62">
        <f t="shared" ref="AD30:AD32" si="41">IF(AC30&gt;=10,1,AA30)</f>
        <v>0</v>
      </c>
      <c r="AE30" s="63">
        <f t="shared" ref="AE30:AE32" si="42">(AB30+W30+R30+K30)/11</f>
        <v>0</v>
      </c>
      <c r="AF30" s="64">
        <f t="shared" ref="AF30:AF32" si="43">IF(AE30&gt;=10,30,M30+T30+Y30+AD30)</f>
        <v>0</v>
      </c>
      <c r="AG30" s="65" t="str">
        <f t="shared" ref="AG30:AG32" si="44">IF(AF30=30,"ناجح","مؤجل")</f>
        <v>مؤجل</v>
      </c>
      <c r="AH30" s="66" t="str">
        <f t="shared" ref="AH30:AH32" si="45">IF(AND(AF30&gt;=30),"ناجح","مؤجل")</f>
        <v>مؤجل</v>
      </c>
    </row>
    <row r="31" spans="2:34" s="56" customFormat="1" ht="18" hidden="1" customHeight="1" thickBot="1">
      <c r="B31" s="57">
        <v>36</v>
      </c>
      <c r="C31" s="67" t="s">
        <v>44</v>
      </c>
      <c r="D31" s="67" t="s">
        <v>14</v>
      </c>
      <c r="E31" s="59"/>
      <c r="F31" s="60">
        <f t="shared" si="26"/>
        <v>0</v>
      </c>
      <c r="G31" s="59"/>
      <c r="H31" s="60">
        <f t="shared" si="27"/>
        <v>0</v>
      </c>
      <c r="I31" s="59"/>
      <c r="J31" s="60">
        <f t="shared" si="28"/>
        <v>0</v>
      </c>
      <c r="K31" s="61">
        <f t="shared" si="29"/>
        <v>0</v>
      </c>
      <c r="L31" s="59">
        <f t="shared" si="30"/>
        <v>0</v>
      </c>
      <c r="M31" s="62">
        <f t="shared" si="31"/>
        <v>0</v>
      </c>
      <c r="N31" s="59"/>
      <c r="O31" s="60">
        <f t="shared" si="8"/>
        <v>0</v>
      </c>
      <c r="P31" s="59"/>
      <c r="Q31" s="60">
        <f t="shared" si="9"/>
        <v>0</v>
      </c>
      <c r="R31" s="61">
        <f t="shared" si="32"/>
        <v>0</v>
      </c>
      <c r="S31" s="59">
        <f t="shared" si="33"/>
        <v>0</v>
      </c>
      <c r="T31" s="62">
        <f t="shared" si="34"/>
        <v>0</v>
      </c>
      <c r="U31" s="59"/>
      <c r="V31" s="60">
        <f t="shared" si="13"/>
        <v>0</v>
      </c>
      <c r="W31" s="59">
        <f t="shared" si="35"/>
        <v>0</v>
      </c>
      <c r="X31" s="59">
        <f t="shared" si="36"/>
        <v>0</v>
      </c>
      <c r="Y31" s="60">
        <f t="shared" si="37"/>
        <v>0</v>
      </c>
      <c r="Z31" s="59"/>
      <c r="AA31" s="60">
        <f t="shared" si="38"/>
        <v>0</v>
      </c>
      <c r="AB31" s="61">
        <f t="shared" si="39"/>
        <v>0</v>
      </c>
      <c r="AC31" s="59">
        <f t="shared" si="40"/>
        <v>0</v>
      </c>
      <c r="AD31" s="62">
        <f t="shared" si="41"/>
        <v>0</v>
      </c>
      <c r="AE31" s="63">
        <f t="shared" si="42"/>
        <v>0</v>
      </c>
      <c r="AF31" s="64">
        <f t="shared" si="43"/>
        <v>0</v>
      </c>
      <c r="AG31" s="65" t="str">
        <f t="shared" si="44"/>
        <v>مؤجل</v>
      </c>
      <c r="AH31" s="66" t="str">
        <f t="shared" si="45"/>
        <v>مؤجل</v>
      </c>
    </row>
    <row r="32" spans="2:34" s="56" customFormat="1" ht="18" hidden="1" customHeight="1">
      <c r="B32" s="57">
        <v>37</v>
      </c>
      <c r="C32" s="67" t="s">
        <v>45</v>
      </c>
      <c r="D32" s="67" t="s">
        <v>46</v>
      </c>
      <c r="E32" s="59"/>
      <c r="F32" s="60">
        <f t="shared" si="26"/>
        <v>0</v>
      </c>
      <c r="G32" s="59"/>
      <c r="H32" s="60">
        <f t="shared" si="27"/>
        <v>0</v>
      </c>
      <c r="I32" s="59"/>
      <c r="J32" s="60">
        <f t="shared" si="28"/>
        <v>0</v>
      </c>
      <c r="K32" s="61">
        <f t="shared" si="29"/>
        <v>0</v>
      </c>
      <c r="L32" s="59">
        <f t="shared" si="30"/>
        <v>0</v>
      </c>
      <c r="M32" s="62">
        <f t="shared" si="31"/>
        <v>0</v>
      </c>
      <c r="N32" s="59"/>
      <c r="O32" s="60">
        <f t="shared" si="8"/>
        <v>0</v>
      </c>
      <c r="P32" s="59"/>
      <c r="Q32" s="60">
        <f t="shared" si="9"/>
        <v>0</v>
      </c>
      <c r="R32" s="61">
        <f t="shared" si="32"/>
        <v>0</v>
      </c>
      <c r="S32" s="59">
        <f t="shared" si="33"/>
        <v>0</v>
      </c>
      <c r="T32" s="62">
        <f t="shared" si="34"/>
        <v>0</v>
      </c>
      <c r="U32" s="59"/>
      <c r="V32" s="60">
        <f t="shared" si="13"/>
        <v>0</v>
      </c>
      <c r="W32" s="59">
        <f t="shared" si="35"/>
        <v>0</v>
      </c>
      <c r="X32" s="59">
        <f t="shared" si="36"/>
        <v>0</v>
      </c>
      <c r="Y32" s="60">
        <f t="shared" si="37"/>
        <v>0</v>
      </c>
      <c r="Z32" s="59"/>
      <c r="AA32" s="60">
        <f t="shared" si="38"/>
        <v>0</v>
      </c>
      <c r="AB32" s="61">
        <f t="shared" si="39"/>
        <v>0</v>
      </c>
      <c r="AC32" s="59">
        <f t="shared" si="40"/>
        <v>0</v>
      </c>
      <c r="AD32" s="62">
        <f t="shared" si="41"/>
        <v>0</v>
      </c>
      <c r="AE32" s="63">
        <f t="shared" si="42"/>
        <v>0</v>
      </c>
      <c r="AF32" s="64">
        <f t="shared" si="43"/>
        <v>0</v>
      </c>
      <c r="AG32" s="65" t="str">
        <f t="shared" si="44"/>
        <v>مؤجل</v>
      </c>
      <c r="AH32" s="66" t="str">
        <f t="shared" si="45"/>
        <v>مؤجل</v>
      </c>
    </row>
    <row r="33" spans="2:35" s="23" customFormat="1" ht="26.1" customHeight="1">
      <c r="B33" s="138" t="s">
        <v>30</v>
      </c>
      <c r="C33" s="139"/>
      <c r="D33" s="140"/>
      <c r="E33" s="106" t="s">
        <v>38</v>
      </c>
      <c r="F33" s="107"/>
      <c r="G33" s="106" t="s">
        <v>39</v>
      </c>
      <c r="H33" s="107"/>
      <c r="I33" s="106" t="s">
        <v>39</v>
      </c>
      <c r="J33" s="107"/>
      <c r="K33" s="110"/>
      <c r="L33" s="111"/>
      <c r="M33" s="112"/>
      <c r="N33" s="106" t="s">
        <v>36</v>
      </c>
      <c r="O33" s="125"/>
      <c r="P33" s="106" t="s">
        <v>40</v>
      </c>
      <c r="Q33" s="125"/>
      <c r="R33" s="110"/>
      <c r="S33" s="122"/>
      <c r="T33" s="107"/>
      <c r="U33" s="106" t="s">
        <v>41</v>
      </c>
      <c r="V33" s="125"/>
      <c r="W33" s="106"/>
      <c r="X33" s="122"/>
      <c r="Y33" s="107"/>
      <c r="Z33" s="106" t="s">
        <v>148</v>
      </c>
      <c r="AA33" s="125"/>
      <c r="AB33" s="106"/>
      <c r="AC33" s="122"/>
      <c r="AD33" s="122"/>
      <c r="AE33" s="122"/>
      <c r="AF33" s="122"/>
      <c r="AG33" s="32"/>
      <c r="AH33" s="38"/>
    </row>
    <row r="34" spans="2:35" s="23" customFormat="1" ht="26.1" customHeight="1">
      <c r="B34" s="141"/>
      <c r="C34" s="142"/>
      <c r="D34" s="143"/>
      <c r="E34" s="108"/>
      <c r="F34" s="109"/>
      <c r="G34" s="108"/>
      <c r="H34" s="109"/>
      <c r="I34" s="108"/>
      <c r="J34" s="109"/>
      <c r="K34" s="113"/>
      <c r="L34" s="114"/>
      <c r="M34" s="115"/>
      <c r="N34" s="126"/>
      <c r="O34" s="127"/>
      <c r="P34" s="126"/>
      <c r="Q34" s="127"/>
      <c r="R34" s="113"/>
      <c r="S34" s="124"/>
      <c r="T34" s="137"/>
      <c r="U34" s="126"/>
      <c r="V34" s="127"/>
      <c r="W34" s="123"/>
      <c r="X34" s="124"/>
      <c r="Y34" s="137"/>
      <c r="Z34" s="126"/>
      <c r="AA34" s="127"/>
      <c r="AB34" s="123"/>
      <c r="AC34" s="124"/>
      <c r="AD34" s="124"/>
      <c r="AE34" s="124"/>
      <c r="AF34" s="124"/>
      <c r="AG34" s="32"/>
      <c r="AH34" s="39"/>
      <c r="AI34" s="40"/>
    </row>
    <row r="35" spans="2:35" s="20" customFormat="1" ht="20.100000000000001" customHeight="1">
      <c r="B35" s="40"/>
      <c r="C35" s="40"/>
      <c r="D35" s="41"/>
      <c r="E35" s="42"/>
      <c r="F35" s="43"/>
      <c r="G35" s="42"/>
      <c r="H35" s="43"/>
      <c r="I35" s="42"/>
      <c r="J35" s="43"/>
      <c r="K35" s="44"/>
      <c r="L35" s="42"/>
      <c r="M35" s="45"/>
      <c r="N35" s="46"/>
      <c r="O35" s="46"/>
      <c r="P35" s="46"/>
      <c r="Q35" s="46"/>
      <c r="R35" s="44"/>
      <c r="S35" s="42"/>
      <c r="T35" s="45"/>
      <c r="U35" s="42"/>
      <c r="V35" s="43"/>
      <c r="W35" s="42"/>
      <c r="X35" s="42"/>
      <c r="Y35" s="43"/>
      <c r="Z35" s="47"/>
      <c r="AA35" s="43"/>
      <c r="AB35" s="44"/>
      <c r="AC35" s="42"/>
      <c r="AD35" s="45"/>
      <c r="AE35" s="48"/>
      <c r="AF35" s="49"/>
      <c r="AG35" s="50"/>
      <c r="AH35" s="39"/>
    </row>
    <row r="36" spans="2:35" s="20" customFormat="1" ht="28.5" customHeight="1">
      <c r="B36" s="134" t="s">
        <v>0</v>
      </c>
      <c r="C36" s="147" t="s">
        <v>1</v>
      </c>
      <c r="D36" s="134" t="s">
        <v>21</v>
      </c>
      <c r="E36" s="116" t="s">
        <v>48</v>
      </c>
      <c r="F36" s="132"/>
      <c r="G36" s="132"/>
      <c r="H36" s="132"/>
      <c r="I36" s="132"/>
      <c r="J36" s="132"/>
      <c r="K36" s="132"/>
      <c r="L36" s="132"/>
      <c r="M36" s="117"/>
      <c r="N36" s="116" t="s">
        <v>49</v>
      </c>
      <c r="O36" s="132"/>
      <c r="P36" s="132"/>
      <c r="Q36" s="132"/>
      <c r="R36" s="117"/>
      <c r="S36" s="116"/>
      <c r="T36" s="144"/>
      <c r="U36" s="116" t="s">
        <v>50</v>
      </c>
      <c r="V36" s="145"/>
      <c r="W36" s="145"/>
      <c r="X36" s="145"/>
      <c r="Y36" s="144"/>
      <c r="Z36" s="146" t="s">
        <v>51</v>
      </c>
      <c r="AA36" s="146"/>
      <c r="AB36" s="146"/>
      <c r="AC36" s="146"/>
      <c r="AD36" s="146"/>
      <c r="AE36" s="118" t="s">
        <v>22</v>
      </c>
      <c r="AF36" s="118" t="s">
        <v>23</v>
      </c>
      <c r="AH36" s="128" t="s">
        <v>47</v>
      </c>
    </row>
    <row r="37" spans="2:35" s="23" customFormat="1" ht="24.75" customHeight="1">
      <c r="B37" s="135"/>
      <c r="C37" s="148"/>
      <c r="D37" s="135"/>
      <c r="E37" s="116" t="s">
        <v>37</v>
      </c>
      <c r="F37" s="133"/>
      <c r="G37" s="116" t="s">
        <v>31</v>
      </c>
      <c r="H37" s="133"/>
      <c r="I37" s="120" t="s">
        <v>32</v>
      </c>
      <c r="J37" s="121"/>
      <c r="K37" s="21" t="s">
        <v>24</v>
      </c>
      <c r="L37" s="118" t="s">
        <v>25</v>
      </c>
      <c r="M37" s="118" t="s">
        <v>26</v>
      </c>
      <c r="N37" s="116" t="s">
        <v>33</v>
      </c>
      <c r="O37" s="117"/>
      <c r="P37" s="120" t="s">
        <v>34</v>
      </c>
      <c r="Q37" s="121"/>
      <c r="R37" s="21" t="s">
        <v>24</v>
      </c>
      <c r="S37" s="118" t="s">
        <v>25</v>
      </c>
      <c r="T37" s="118" t="s">
        <v>26</v>
      </c>
      <c r="U37" s="116" t="s">
        <v>35</v>
      </c>
      <c r="V37" s="117"/>
      <c r="W37" s="22" t="s">
        <v>27</v>
      </c>
      <c r="X37" s="118" t="s">
        <v>25</v>
      </c>
      <c r="Y37" s="118" t="s">
        <v>26</v>
      </c>
      <c r="Z37" s="116" t="s">
        <v>28</v>
      </c>
      <c r="AA37" s="117"/>
      <c r="AB37" s="21" t="s">
        <v>24</v>
      </c>
      <c r="AC37" s="118" t="s">
        <v>25</v>
      </c>
      <c r="AD37" s="118" t="s">
        <v>26</v>
      </c>
      <c r="AE37" s="131"/>
      <c r="AF37" s="131"/>
      <c r="AH37" s="129"/>
    </row>
    <row r="38" spans="2:35" s="23" customFormat="1" ht="20.100000000000001" customHeight="1" thickBot="1">
      <c r="B38" s="136"/>
      <c r="C38" s="149"/>
      <c r="D38" s="136"/>
      <c r="E38" s="21">
        <v>6</v>
      </c>
      <c r="F38" s="21" t="s">
        <v>29</v>
      </c>
      <c r="G38" s="21">
        <v>6</v>
      </c>
      <c r="H38" s="21" t="s">
        <v>29</v>
      </c>
      <c r="I38" s="21">
        <v>6</v>
      </c>
      <c r="J38" s="21" t="s">
        <v>29</v>
      </c>
      <c r="K38" s="21">
        <v>18</v>
      </c>
      <c r="L38" s="119"/>
      <c r="M38" s="119"/>
      <c r="N38" s="21">
        <v>4</v>
      </c>
      <c r="O38" s="21" t="s">
        <v>29</v>
      </c>
      <c r="P38" s="21">
        <v>5</v>
      </c>
      <c r="Q38" s="21" t="s">
        <v>29</v>
      </c>
      <c r="R38" s="21">
        <v>9</v>
      </c>
      <c r="S38" s="119"/>
      <c r="T38" s="119"/>
      <c r="U38" s="21">
        <v>2</v>
      </c>
      <c r="V38" s="21" t="s">
        <v>29</v>
      </c>
      <c r="W38" s="21">
        <v>2</v>
      </c>
      <c r="X38" s="119"/>
      <c r="Y38" s="119"/>
      <c r="Z38" s="21">
        <v>1</v>
      </c>
      <c r="AA38" s="21" t="s">
        <v>29</v>
      </c>
      <c r="AB38" s="21">
        <v>1</v>
      </c>
      <c r="AC38" s="119"/>
      <c r="AD38" s="119"/>
      <c r="AE38" s="119"/>
      <c r="AF38" s="119"/>
      <c r="AH38" s="130"/>
    </row>
    <row r="39" spans="2:35" s="23" customFormat="1" ht="18" customHeight="1" thickBot="1">
      <c r="B39" s="24">
        <v>1</v>
      </c>
      <c r="C39" s="82" t="s">
        <v>99</v>
      </c>
      <c r="D39" s="82" t="s">
        <v>100</v>
      </c>
      <c r="E39" s="25">
        <f>'محاسبة البنوك'!I29</f>
        <v>30.5</v>
      </c>
      <c r="F39" s="26">
        <f>IF(E39&gt;=20,6,0)</f>
        <v>6</v>
      </c>
      <c r="G39" s="25">
        <f>'محاسبة التأمينات'!I29</f>
        <v>21.5</v>
      </c>
      <c r="H39" s="26">
        <f>IF(G39&gt;=20,6,0)</f>
        <v>6</v>
      </c>
      <c r="I39" s="25">
        <f>'التأمين التكافلي'!I29</f>
        <v>32</v>
      </c>
      <c r="J39" s="26">
        <f>IF(I39&gt;=20,6,0)</f>
        <v>6</v>
      </c>
      <c r="K39" s="27">
        <f>E39+G39+I39</f>
        <v>84</v>
      </c>
      <c r="L39" s="25">
        <f>K39/6</f>
        <v>14</v>
      </c>
      <c r="M39" s="28">
        <f>IF(L39&gt;=10,18,F39+H39+J39)</f>
        <v>18</v>
      </c>
      <c r="N39" s="25">
        <f>'التسويق البنكي'!H29</f>
        <v>18</v>
      </c>
      <c r="O39" s="26">
        <f>IF(N39&gt;=10,4,0)</f>
        <v>4</v>
      </c>
      <c r="P39" s="25">
        <f>'تقييم المشاريع'!I29</f>
        <v>23.5</v>
      </c>
      <c r="Q39" s="26">
        <f>IF(P39&gt;=20,5,0)</f>
        <v>5</v>
      </c>
      <c r="R39" s="27">
        <f>N39+P39</f>
        <v>41.5</v>
      </c>
      <c r="S39" s="25">
        <f>R39/3</f>
        <v>13.833333333333334</v>
      </c>
      <c r="T39" s="28">
        <f t="shared" ref="T39:T64" si="46">IF(S39&gt;=10,9,O39+Q39)</f>
        <v>9</v>
      </c>
      <c r="U39" s="25">
        <f>'قانون التأمين'!H29</f>
        <v>12</v>
      </c>
      <c r="V39" s="26">
        <f>IF(U39&gt;=10,2,0)</f>
        <v>2</v>
      </c>
      <c r="W39" s="25">
        <f>U39</f>
        <v>12</v>
      </c>
      <c r="X39" s="25">
        <f>W39/1</f>
        <v>12</v>
      </c>
      <c r="Y39" s="26">
        <f>IF(X39&gt;=10,2,V39)</f>
        <v>2</v>
      </c>
      <c r="Z39" s="29">
        <f>إنجليزية!H29</f>
        <v>16.25</v>
      </c>
      <c r="AA39" s="26">
        <f>IF(Z39&gt;=10,1,0)</f>
        <v>1</v>
      </c>
      <c r="AB39" s="27">
        <f>Z39</f>
        <v>16.25</v>
      </c>
      <c r="AC39" s="25">
        <f>AB39/1</f>
        <v>16.25</v>
      </c>
      <c r="AD39" s="28">
        <f>IF(AC39&gt;=10,1,AA39)</f>
        <v>1</v>
      </c>
      <c r="AE39" s="30">
        <f>(AB39+W39+R39+K39)/11</f>
        <v>13.977272727272727</v>
      </c>
      <c r="AF39" s="31">
        <f t="shared" ref="AF39:AF64" si="47">IF(AE39&gt;=10,30,M39+T39+Y39+AD39)</f>
        <v>30</v>
      </c>
      <c r="AG39" s="32" t="str">
        <f t="shared" ref="AG39:AG64" si="48">IF(AF39=30,"ناجح","مؤجل")</f>
        <v>ناجح</v>
      </c>
      <c r="AH39" s="33" t="str">
        <f>IF(AND(AF39&gt;=30),"ناجح","مؤجل")</f>
        <v>ناجح</v>
      </c>
    </row>
    <row r="40" spans="2:35" s="23" customFormat="1" ht="18" customHeight="1" thickBot="1">
      <c r="B40" s="24">
        <v>2</v>
      </c>
      <c r="C40" s="82" t="s">
        <v>101</v>
      </c>
      <c r="D40" s="82" t="s">
        <v>102</v>
      </c>
      <c r="E40" s="25">
        <f>'محاسبة البنوك'!I30</f>
        <v>18.5</v>
      </c>
      <c r="F40" s="26">
        <f t="shared" ref="F40:F64" si="49">IF(E40&gt;=20,6,0)</f>
        <v>0</v>
      </c>
      <c r="G40" s="25">
        <f>'محاسبة التأمينات'!I30</f>
        <v>18</v>
      </c>
      <c r="H40" s="26">
        <f t="shared" ref="H40:H64" si="50">IF(G40&gt;=20,6,0)</f>
        <v>0</v>
      </c>
      <c r="I40" s="25">
        <f>'التأمين التكافلي'!I30</f>
        <v>25.5</v>
      </c>
      <c r="J40" s="26">
        <f t="shared" ref="J40:J64" si="51">IF(I40&gt;=20,6,0)</f>
        <v>6</v>
      </c>
      <c r="K40" s="27">
        <f t="shared" ref="K40:K64" si="52">E40+G40+I40</f>
        <v>62</v>
      </c>
      <c r="L40" s="25">
        <f t="shared" ref="L40:L64" si="53">K40/6</f>
        <v>10.333333333333334</v>
      </c>
      <c r="M40" s="28">
        <f t="shared" ref="M40:M64" si="54">IF(L40&gt;=10,18,F40+H40+J40)</f>
        <v>18</v>
      </c>
      <c r="N40" s="25">
        <f>'التسويق البنكي'!H30</f>
        <v>8</v>
      </c>
      <c r="O40" s="26">
        <f t="shared" ref="O40:O64" si="55">IF(N40&gt;=10,4,0)</f>
        <v>0</v>
      </c>
      <c r="P40" s="25">
        <f>'تقييم المشاريع'!I30</f>
        <v>23.5</v>
      </c>
      <c r="Q40" s="26">
        <f t="shared" ref="Q40:Q64" si="56">IF(P40&gt;=20,5,0)</f>
        <v>5</v>
      </c>
      <c r="R40" s="27">
        <f t="shared" ref="R40:R64" si="57">N40+P40</f>
        <v>31.5</v>
      </c>
      <c r="S40" s="25">
        <f t="shared" ref="S40:S64" si="58">R40/3</f>
        <v>10.5</v>
      </c>
      <c r="T40" s="28">
        <f t="shared" si="46"/>
        <v>9</v>
      </c>
      <c r="U40" s="25">
        <f>'قانون التأمين'!H30</f>
        <v>10</v>
      </c>
      <c r="V40" s="26">
        <f t="shared" ref="V40:V64" si="59">IF(U40&gt;=10,2,0)</f>
        <v>2</v>
      </c>
      <c r="W40" s="25">
        <f t="shared" ref="W40:W64" si="60">U40</f>
        <v>10</v>
      </c>
      <c r="X40" s="25">
        <f t="shared" ref="X40:X64" si="61">W40/1</f>
        <v>10</v>
      </c>
      <c r="Y40" s="26">
        <f t="shared" ref="Y40:Y64" si="62">IF(X40&gt;=10,2,V40)</f>
        <v>2</v>
      </c>
      <c r="Z40" s="29">
        <f>إنجليزية!H30</f>
        <v>11.5</v>
      </c>
      <c r="AA40" s="26">
        <f t="shared" ref="AA40:AA64" si="63">IF(Z40&gt;=10,1,0)</f>
        <v>1</v>
      </c>
      <c r="AB40" s="27">
        <f t="shared" ref="AB40:AB64" si="64">Z40</f>
        <v>11.5</v>
      </c>
      <c r="AC40" s="25">
        <f t="shared" ref="AC40:AC64" si="65">AB40/1</f>
        <v>11.5</v>
      </c>
      <c r="AD40" s="28">
        <f t="shared" ref="AD40:AD64" si="66">IF(AC40&gt;=10,1,AA40)</f>
        <v>1</v>
      </c>
      <c r="AE40" s="30">
        <f t="shared" ref="AE40:AE43" si="67">(AB40+W40+R40+K40)/11</f>
        <v>10.454545454545455</v>
      </c>
      <c r="AF40" s="31">
        <f t="shared" si="47"/>
        <v>30</v>
      </c>
      <c r="AG40" s="32" t="str">
        <f t="shared" si="48"/>
        <v>ناجح</v>
      </c>
      <c r="AH40" s="33" t="str">
        <f t="shared" ref="AH40:AH64" si="68">IF(AND(AF40&gt;=30),"ناجح","مؤجل")</f>
        <v>ناجح</v>
      </c>
    </row>
    <row r="41" spans="2:35" s="23" customFormat="1" ht="18" customHeight="1" thickBot="1">
      <c r="B41" s="24">
        <v>3</v>
      </c>
      <c r="C41" s="82" t="s">
        <v>103</v>
      </c>
      <c r="D41" s="82" t="s">
        <v>10</v>
      </c>
      <c r="E41" s="29">
        <f>'محاسبة البنوك'!I31</f>
        <v>23</v>
      </c>
      <c r="F41" s="37">
        <f t="shared" si="49"/>
        <v>6</v>
      </c>
      <c r="G41" s="29">
        <f>'محاسبة التأمينات'!I31</f>
        <v>15</v>
      </c>
      <c r="H41" s="37">
        <f t="shared" si="50"/>
        <v>0</v>
      </c>
      <c r="I41" s="29">
        <f>'التأمين التكافلي'!I31</f>
        <v>32</v>
      </c>
      <c r="J41" s="37">
        <f t="shared" si="51"/>
        <v>6</v>
      </c>
      <c r="K41" s="34">
        <f t="shared" si="52"/>
        <v>70</v>
      </c>
      <c r="L41" s="29">
        <f t="shared" si="53"/>
        <v>11.666666666666666</v>
      </c>
      <c r="M41" s="35">
        <f t="shared" si="54"/>
        <v>18</v>
      </c>
      <c r="N41" s="29">
        <f>'التسويق البنكي'!H31</f>
        <v>14</v>
      </c>
      <c r="O41" s="37">
        <f t="shared" si="55"/>
        <v>4</v>
      </c>
      <c r="P41" s="29">
        <f>'تقييم المشاريع'!I31</f>
        <v>28.5</v>
      </c>
      <c r="Q41" s="37">
        <f t="shared" si="56"/>
        <v>5</v>
      </c>
      <c r="R41" s="34">
        <f t="shared" si="57"/>
        <v>42.5</v>
      </c>
      <c r="S41" s="29">
        <f t="shared" si="58"/>
        <v>14.166666666666666</v>
      </c>
      <c r="T41" s="35">
        <f t="shared" si="46"/>
        <v>9</v>
      </c>
      <c r="U41" s="29">
        <f>'قانون التأمين'!H31</f>
        <v>11</v>
      </c>
      <c r="V41" s="37">
        <f t="shared" si="59"/>
        <v>2</v>
      </c>
      <c r="W41" s="29">
        <f t="shared" si="60"/>
        <v>11</v>
      </c>
      <c r="X41" s="29">
        <f t="shared" si="61"/>
        <v>11</v>
      </c>
      <c r="Y41" s="37">
        <f t="shared" si="62"/>
        <v>2</v>
      </c>
      <c r="Z41" s="29">
        <f>إنجليزية!H31</f>
        <v>13.75</v>
      </c>
      <c r="AA41" s="37">
        <f t="shared" si="63"/>
        <v>1</v>
      </c>
      <c r="AB41" s="34">
        <f t="shared" si="64"/>
        <v>13.75</v>
      </c>
      <c r="AC41" s="29">
        <f t="shared" si="65"/>
        <v>13.75</v>
      </c>
      <c r="AD41" s="35">
        <f t="shared" si="66"/>
        <v>1</v>
      </c>
      <c r="AE41" s="36">
        <f t="shared" si="67"/>
        <v>12.477272727272727</v>
      </c>
      <c r="AF41" s="79">
        <f t="shared" si="47"/>
        <v>30</v>
      </c>
      <c r="AG41" s="80" t="str">
        <f t="shared" si="48"/>
        <v>ناجح</v>
      </c>
      <c r="AH41" s="33" t="str">
        <f t="shared" si="68"/>
        <v>ناجح</v>
      </c>
    </row>
    <row r="42" spans="2:35" s="23" customFormat="1" ht="18" customHeight="1" thickBot="1">
      <c r="B42" s="24">
        <v>4</v>
      </c>
      <c r="C42" s="82" t="s">
        <v>104</v>
      </c>
      <c r="D42" s="82" t="s">
        <v>105</v>
      </c>
      <c r="E42" s="29">
        <f>'محاسبة البنوك'!I32</f>
        <v>22.5</v>
      </c>
      <c r="F42" s="37">
        <f t="shared" si="49"/>
        <v>6</v>
      </c>
      <c r="G42" s="29">
        <f>'محاسبة التأمينات'!I32</f>
        <v>31</v>
      </c>
      <c r="H42" s="37">
        <f t="shared" si="50"/>
        <v>6</v>
      </c>
      <c r="I42" s="29">
        <f>'التأمين التكافلي'!I32</f>
        <v>32</v>
      </c>
      <c r="J42" s="37">
        <f t="shared" si="51"/>
        <v>6</v>
      </c>
      <c r="K42" s="29">
        <f t="shared" si="52"/>
        <v>85.5</v>
      </c>
      <c r="L42" s="29">
        <f t="shared" si="53"/>
        <v>14.25</v>
      </c>
      <c r="M42" s="76">
        <f t="shared" si="54"/>
        <v>18</v>
      </c>
      <c r="N42" s="29">
        <f>'التسويق البنكي'!H32</f>
        <v>15</v>
      </c>
      <c r="O42" s="37">
        <f t="shared" si="55"/>
        <v>4</v>
      </c>
      <c r="P42" s="29">
        <f>'تقييم المشاريع'!I32</f>
        <v>25.5</v>
      </c>
      <c r="Q42" s="37">
        <f t="shared" si="56"/>
        <v>5</v>
      </c>
      <c r="R42" s="29">
        <f t="shared" si="57"/>
        <v>40.5</v>
      </c>
      <c r="S42" s="29">
        <f t="shared" si="58"/>
        <v>13.5</v>
      </c>
      <c r="T42" s="76">
        <f t="shared" si="46"/>
        <v>9</v>
      </c>
      <c r="U42" s="29">
        <f>'قانون التأمين'!H32</f>
        <v>14</v>
      </c>
      <c r="V42" s="37">
        <f t="shared" si="59"/>
        <v>2</v>
      </c>
      <c r="W42" s="29">
        <f t="shared" si="60"/>
        <v>14</v>
      </c>
      <c r="X42" s="29">
        <f t="shared" si="61"/>
        <v>14</v>
      </c>
      <c r="Y42" s="37">
        <f t="shared" si="62"/>
        <v>2</v>
      </c>
      <c r="Z42" s="29">
        <f>إنجليزية!H32</f>
        <v>16.75</v>
      </c>
      <c r="AA42" s="37">
        <f t="shared" si="63"/>
        <v>1</v>
      </c>
      <c r="AB42" s="29">
        <f t="shared" si="64"/>
        <v>16.75</v>
      </c>
      <c r="AC42" s="29">
        <f t="shared" si="65"/>
        <v>16.75</v>
      </c>
      <c r="AD42" s="76">
        <f t="shared" si="66"/>
        <v>1</v>
      </c>
      <c r="AE42" s="77">
        <f t="shared" si="67"/>
        <v>14.25</v>
      </c>
      <c r="AF42" s="78">
        <f t="shared" si="47"/>
        <v>30</v>
      </c>
      <c r="AG42" s="81" t="str">
        <f t="shared" si="48"/>
        <v>ناجح</v>
      </c>
      <c r="AH42" s="33" t="str">
        <f t="shared" si="68"/>
        <v>ناجح</v>
      </c>
    </row>
    <row r="43" spans="2:35" s="23" customFormat="1" ht="18" customHeight="1" thickBot="1">
      <c r="B43" s="24">
        <v>5</v>
      </c>
      <c r="C43" s="82" t="s">
        <v>106</v>
      </c>
      <c r="D43" s="82" t="s">
        <v>15</v>
      </c>
      <c r="E43" s="25">
        <f>'محاسبة البنوك'!I33</f>
        <v>22</v>
      </c>
      <c r="F43" s="26">
        <f t="shared" si="49"/>
        <v>6</v>
      </c>
      <c r="G43" s="25">
        <f>'محاسبة التأمينات'!I33</f>
        <v>12</v>
      </c>
      <c r="H43" s="26">
        <f t="shared" si="50"/>
        <v>0</v>
      </c>
      <c r="I43" s="25">
        <f>'التأمين التكافلي'!I33</f>
        <v>27.5</v>
      </c>
      <c r="J43" s="26">
        <f t="shared" si="51"/>
        <v>6</v>
      </c>
      <c r="K43" s="27">
        <f t="shared" si="52"/>
        <v>61.5</v>
      </c>
      <c r="L43" s="25">
        <f t="shared" si="53"/>
        <v>10.25</v>
      </c>
      <c r="M43" s="28">
        <f t="shared" si="54"/>
        <v>18</v>
      </c>
      <c r="N43" s="25">
        <f>'التسويق البنكي'!H33</f>
        <v>10</v>
      </c>
      <c r="O43" s="26">
        <f t="shared" si="55"/>
        <v>4</v>
      </c>
      <c r="P43" s="25">
        <f>'تقييم المشاريع'!I33</f>
        <v>26.5</v>
      </c>
      <c r="Q43" s="26">
        <f t="shared" si="56"/>
        <v>5</v>
      </c>
      <c r="R43" s="27">
        <f t="shared" si="57"/>
        <v>36.5</v>
      </c>
      <c r="S43" s="25">
        <f t="shared" si="58"/>
        <v>12.166666666666666</v>
      </c>
      <c r="T43" s="28">
        <f t="shared" si="46"/>
        <v>9</v>
      </c>
      <c r="U43" s="25">
        <f>'قانون التأمين'!H33</f>
        <v>8</v>
      </c>
      <c r="V43" s="26">
        <f t="shared" si="59"/>
        <v>0</v>
      </c>
      <c r="W43" s="25">
        <f t="shared" si="60"/>
        <v>8</v>
      </c>
      <c r="X43" s="25">
        <f t="shared" si="61"/>
        <v>8</v>
      </c>
      <c r="Y43" s="26">
        <f t="shared" si="62"/>
        <v>0</v>
      </c>
      <c r="Z43" s="29">
        <f>إنجليزية!H33</f>
        <v>14.25</v>
      </c>
      <c r="AA43" s="26">
        <f t="shared" si="63"/>
        <v>1</v>
      </c>
      <c r="AB43" s="34">
        <f t="shared" si="64"/>
        <v>14.25</v>
      </c>
      <c r="AC43" s="29">
        <f t="shared" si="65"/>
        <v>14.25</v>
      </c>
      <c r="AD43" s="35">
        <f t="shared" si="66"/>
        <v>1</v>
      </c>
      <c r="AE43" s="36">
        <f t="shared" si="67"/>
        <v>10.931818181818182</v>
      </c>
      <c r="AF43" s="31">
        <f t="shared" si="47"/>
        <v>30</v>
      </c>
      <c r="AG43" s="32" t="str">
        <f t="shared" si="48"/>
        <v>ناجح</v>
      </c>
      <c r="AH43" s="33" t="str">
        <f t="shared" si="68"/>
        <v>ناجح</v>
      </c>
    </row>
    <row r="44" spans="2:35" s="23" customFormat="1" ht="18" customHeight="1" thickBot="1">
      <c r="B44" s="24">
        <v>6</v>
      </c>
      <c r="C44" s="82" t="s">
        <v>107</v>
      </c>
      <c r="D44" s="82" t="s">
        <v>108</v>
      </c>
      <c r="E44" s="25">
        <f>'محاسبة البنوك'!I34</f>
        <v>26</v>
      </c>
      <c r="F44" s="26">
        <f t="shared" si="49"/>
        <v>6</v>
      </c>
      <c r="G44" s="25">
        <f>'محاسبة التأمينات'!I34</f>
        <v>16</v>
      </c>
      <c r="H44" s="26">
        <f t="shared" si="50"/>
        <v>0</v>
      </c>
      <c r="I44" s="25">
        <f>'التأمين التكافلي'!I34</f>
        <v>21</v>
      </c>
      <c r="J44" s="26">
        <f t="shared" si="51"/>
        <v>6</v>
      </c>
      <c r="K44" s="27">
        <f t="shared" si="52"/>
        <v>63</v>
      </c>
      <c r="L44" s="25">
        <f t="shared" si="53"/>
        <v>10.5</v>
      </c>
      <c r="M44" s="28">
        <f t="shared" si="54"/>
        <v>18</v>
      </c>
      <c r="N44" s="25">
        <f>'التسويق البنكي'!H34</f>
        <v>12</v>
      </c>
      <c r="O44" s="26">
        <f t="shared" si="55"/>
        <v>4</v>
      </c>
      <c r="P44" s="25">
        <f>'تقييم المشاريع'!I34</f>
        <v>25</v>
      </c>
      <c r="Q44" s="26">
        <f t="shared" si="56"/>
        <v>5</v>
      </c>
      <c r="R44" s="27">
        <f t="shared" si="57"/>
        <v>37</v>
      </c>
      <c r="S44" s="25">
        <f t="shared" si="58"/>
        <v>12.333333333333334</v>
      </c>
      <c r="T44" s="28">
        <f t="shared" si="46"/>
        <v>9</v>
      </c>
      <c r="U44" s="25">
        <f>'قانون التأمين'!H34</f>
        <v>10</v>
      </c>
      <c r="V44" s="26">
        <f t="shared" si="59"/>
        <v>2</v>
      </c>
      <c r="W44" s="25">
        <f t="shared" si="60"/>
        <v>10</v>
      </c>
      <c r="X44" s="25">
        <f t="shared" si="61"/>
        <v>10</v>
      </c>
      <c r="Y44" s="26">
        <f t="shared" si="62"/>
        <v>2</v>
      </c>
      <c r="Z44" s="29">
        <f>إنجليزية!H34</f>
        <v>16</v>
      </c>
      <c r="AA44" s="26">
        <f t="shared" si="63"/>
        <v>1</v>
      </c>
      <c r="AB44" s="34">
        <f t="shared" si="64"/>
        <v>16</v>
      </c>
      <c r="AC44" s="29">
        <f t="shared" si="65"/>
        <v>16</v>
      </c>
      <c r="AD44" s="35">
        <f t="shared" si="66"/>
        <v>1</v>
      </c>
      <c r="AE44" s="36">
        <f>(AB44+W44+R44+K44)/11</f>
        <v>11.454545454545455</v>
      </c>
      <c r="AF44" s="31">
        <f t="shared" si="47"/>
        <v>30</v>
      </c>
      <c r="AG44" s="32" t="str">
        <f t="shared" si="48"/>
        <v>ناجح</v>
      </c>
      <c r="AH44" s="33" t="str">
        <f t="shared" si="68"/>
        <v>ناجح</v>
      </c>
    </row>
    <row r="45" spans="2:35" s="23" customFormat="1" ht="18" customHeight="1" thickBot="1">
      <c r="B45" s="24">
        <v>7</v>
      </c>
      <c r="C45" s="82" t="s">
        <v>109</v>
      </c>
      <c r="D45" s="82" t="s">
        <v>110</v>
      </c>
      <c r="E45" s="25">
        <f>'محاسبة البنوك'!I35</f>
        <v>27</v>
      </c>
      <c r="F45" s="26">
        <f t="shared" si="49"/>
        <v>6</v>
      </c>
      <c r="G45" s="25">
        <f>'محاسبة التأمينات'!I35</f>
        <v>25</v>
      </c>
      <c r="H45" s="26">
        <f t="shared" si="50"/>
        <v>6</v>
      </c>
      <c r="I45" s="25">
        <f>'التأمين التكافلي'!I35</f>
        <v>31</v>
      </c>
      <c r="J45" s="26">
        <f t="shared" si="51"/>
        <v>6</v>
      </c>
      <c r="K45" s="27">
        <f t="shared" si="52"/>
        <v>83</v>
      </c>
      <c r="L45" s="25">
        <f t="shared" si="53"/>
        <v>13.833333333333334</v>
      </c>
      <c r="M45" s="28">
        <f t="shared" si="54"/>
        <v>18</v>
      </c>
      <c r="N45" s="25">
        <f>'التسويق البنكي'!H35</f>
        <v>17.5</v>
      </c>
      <c r="O45" s="26">
        <f t="shared" si="55"/>
        <v>4</v>
      </c>
      <c r="P45" s="25">
        <f>'تقييم المشاريع'!I35</f>
        <v>27</v>
      </c>
      <c r="Q45" s="26">
        <f t="shared" si="56"/>
        <v>5</v>
      </c>
      <c r="R45" s="27">
        <f t="shared" si="57"/>
        <v>44.5</v>
      </c>
      <c r="S45" s="25">
        <f t="shared" si="58"/>
        <v>14.833333333333334</v>
      </c>
      <c r="T45" s="28">
        <f t="shared" si="46"/>
        <v>9</v>
      </c>
      <c r="U45" s="25">
        <f>'قانون التأمين'!H35</f>
        <v>16</v>
      </c>
      <c r="V45" s="26">
        <f t="shared" si="59"/>
        <v>2</v>
      </c>
      <c r="W45" s="25">
        <f t="shared" si="60"/>
        <v>16</v>
      </c>
      <c r="X45" s="25">
        <f t="shared" si="61"/>
        <v>16</v>
      </c>
      <c r="Y45" s="26">
        <f t="shared" si="62"/>
        <v>2</v>
      </c>
      <c r="Z45" s="29">
        <f>إنجليزية!H35</f>
        <v>13.25</v>
      </c>
      <c r="AA45" s="26">
        <f t="shared" si="63"/>
        <v>1</v>
      </c>
      <c r="AB45" s="34">
        <f t="shared" si="64"/>
        <v>13.25</v>
      </c>
      <c r="AC45" s="29">
        <f t="shared" si="65"/>
        <v>13.25</v>
      </c>
      <c r="AD45" s="35">
        <f t="shared" si="66"/>
        <v>1</v>
      </c>
      <c r="AE45" s="36">
        <f t="shared" ref="AE45:AE64" si="69">(AB45+W45+R45+K45)/11</f>
        <v>14.25</v>
      </c>
      <c r="AF45" s="31">
        <f t="shared" si="47"/>
        <v>30</v>
      </c>
      <c r="AG45" s="32" t="str">
        <f t="shared" si="48"/>
        <v>ناجح</v>
      </c>
      <c r="AH45" s="33" t="str">
        <f t="shared" si="68"/>
        <v>ناجح</v>
      </c>
    </row>
    <row r="46" spans="2:35" s="23" customFormat="1" ht="18" customHeight="1" thickBot="1">
      <c r="B46" s="24">
        <v>8</v>
      </c>
      <c r="C46" s="82" t="s">
        <v>111</v>
      </c>
      <c r="D46" s="82" t="s">
        <v>112</v>
      </c>
      <c r="E46" s="25">
        <f>'محاسبة البنوك'!I36</f>
        <v>24</v>
      </c>
      <c r="F46" s="26">
        <f t="shared" si="49"/>
        <v>6</v>
      </c>
      <c r="G46" s="25">
        <f>'محاسبة التأمينات'!I36</f>
        <v>13</v>
      </c>
      <c r="H46" s="26">
        <f t="shared" si="50"/>
        <v>0</v>
      </c>
      <c r="I46" s="25">
        <f>'التأمين التكافلي'!I36</f>
        <v>32</v>
      </c>
      <c r="J46" s="26">
        <f t="shared" si="51"/>
        <v>6</v>
      </c>
      <c r="K46" s="27">
        <f t="shared" si="52"/>
        <v>69</v>
      </c>
      <c r="L46" s="25">
        <f t="shared" si="53"/>
        <v>11.5</v>
      </c>
      <c r="M46" s="28">
        <f t="shared" si="54"/>
        <v>18</v>
      </c>
      <c r="N46" s="25">
        <f>'التسويق البنكي'!H36</f>
        <v>15</v>
      </c>
      <c r="O46" s="26">
        <f t="shared" si="55"/>
        <v>4</v>
      </c>
      <c r="P46" s="25">
        <f>'تقييم المشاريع'!I36</f>
        <v>26.5</v>
      </c>
      <c r="Q46" s="26">
        <f t="shared" si="56"/>
        <v>5</v>
      </c>
      <c r="R46" s="27">
        <f t="shared" si="57"/>
        <v>41.5</v>
      </c>
      <c r="S46" s="25">
        <f t="shared" si="58"/>
        <v>13.833333333333334</v>
      </c>
      <c r="T46" s="28">
        <f t="shared" si="46"/>
        <v>9</v>
      </c>
      <c r="U46" s="25">
        <f>'قانون التأمين'!H36</f>
        <v>10</v>
      </c>
      <c r="V46" s="26">
        <f t="shared" si="59"/>
        <v>2</v>
      </c>
      <c r="W46" s="25">
        <f t="shared" si="60"/>
        <v>10</v>
      </c>
      <c r="X46" s="25">
        <f t="shared" si="61"/>
        <v>10</v>
      </c>
      <c r="Y46" s="26">
        <f t="shared" si="62"/>
        <v>2</v>
      </c>
      <c r="Z46" s="29">
        <f>إنجليزية!H36</f>
        <v>13</v>
      </c>
      <c r="AA46" s="26">
        <f t="shared" si="63"/>
        <v>1</v>
      </c>
      <c r="AB46" s="34">
        <f t="shared" si="64"/>
        <v>13</v>
      </c>
      <c r="AC46" s="29">
        <f t="shared" si="65"/>
        <v>13</v>
      </c>
      <c r="AD46" s="35">
        <f t="shared" si="66"/>
        <v>1</v>
      </c>
      <c r="AE46" s="36">
        <f t="shared" si="69"/>
        <v>12.136363636363637</v>
      </c>
      <c r="AF46" s="79">
        <f t="shared" si="47"/>
        <v>30</v>
      </c>
      <c r="AG46" s="74" t="str">
        <f t="shared" si="48"/>
        <v>ناجح</v>
      </c>
      <c r="AH46" s="33" t="str">
        <f t="shared" si="68"/>
        <v>ناجح</v>
      </c>
    </row>
    <row r="47" spans="2:35" s="23" customFormat="1" ht="18" customHeight="1" thickBot="1">
      <c r="B47" s="24">
        <v>9</v>
      </c>
      <c r="C47" s="82" t="s">
        <v>113</v>
      </c>
      <c r="D47" s="82" t="s">
        <v>114</v>
      </c>
      <c r="E47" s="25">
        <f>'محاسبة البنوك'!I37</f>
        <v>16.5</v>
      </c>
      <c r="F47" s="26">
        <f t="shared" si="49"/>
        <v>0</v>
      </c>
      <c r="G47" s="25">
        <f>'محاسبة التأمينات'!I37</f>
        <v>14.5</v>
      </c>
      <c r="H47" s="26">
        <f t="shared" si="50"/>
        <v>0</v>
      </c>
      <c r="I47" s="25">
        <f>'التأمين التكافلي'!I37</f>
        <v>18.5</v>
      </c>
      <c r="J47" s="26">
        <f t="shared" si="51"/>
        <v>0</v>
      </c>
      <c r="K47" s="27">
        <f t="shared" si="52"/>
        <v>49.5</v>
      </c>
      <c r="L47" s="25">
        <f t="shared" si="53"/>
        <v>8.25</v>
      </c>
      <c r="M47" s="28">
        <f t="shared" si="54"/>
        <v>0</v>
      </c>
      <c r="N47" s="25">
        <f>'التسويق البنكي'!H37</f>
        <v>2</v>
      </c>
      <c r="O47" s="26">
        <f t="shared" si="55"/>
        <v>0</v>
      </c>
      <c r="P47" s="25">
        <f>'تقييم المشاريع'!I37</f>
        <v>26</v>
      </c>
      <c r="Q47" s="26">
        <f t="shared" si="56"/>
        <v>5</v>
      </c>
      <c r="R47" s="27">
        <f t="shared" si="57"/>
        <v>28</v>
      </c>
      <c r="S47" s="25">
        <f t="shared" si="58"/>
        <v>9.3333333333333339</v>
      </c>
      <c r="T47" s="28">
        <f t="shared" si="46"/>
        <v>5</v>
      </c>
      <c r="U47" s="25">
        <f>'قانون التأمين'!H37</f>
        <v>8</v>
      </c>
      <c r="V47" s="26">
        <f t="shared" si="59"/>
        <v>0</v>
      </c>
      <c r="W47" s="25">
        <f t="shared" si="60"/>
        <v>8</v>
      </c>
      <c r="X47" s="25">
        <f t="shared" si="61"/>
        <v>8</v>
      </c>
      <c r="Y47" s="26">
        <f t="shared" si="62"/>
        <v>0</v>
      </c>
      <c r="Z47" s="29">
        <f>إنجليزية!H37</f>
        <v>12</v>
      </c>
      <c r="AA47" s="26">
        <f t="shared" si="63"/>
        <v>1</v>
      </c>
      <c r="AB47" s="34">
        <f t="shared" si="64"/>
        <v>12</v>
      </c>
      <c r="AC47" s="29">
        <f t="shared" si="65"/>
        <v>12</v>
      </c>
      <c r="AD47" s="35">
        <f t="shared" si="66"/>
        <v>1</v>
      </c>
      <c r="AE47" s="36">
        <f t="shared" si="69"/>
        <v>8.8636363636363633</v>
      </c>
      <c r="AF47" s="31">
        <f t="shared" si="47"/>
        <v>6</v>
      </c>
      <c r="AG47" s="32" t="str">
        <f t="shared" si="48"/>
        <v>مؤجل</v>
      </c>
      <c r="AH47" s="33" t="str">
        <f t="shared" si="68"/>
        <v>مؤجل</v>
      </c>
    </row>
    <row r="48" spans="2:35" s="23" customFormat="1" ht="18" customHeight="1" thickBot="1">
      <c r="B48" s="24">
        <v>10</v>
      </c>
      <c r="C48" s="82" t="s">
        <v>115</v>
      </c>
      <c r="D48" s="82" t="s">
        <v>116</v>
      </c>
      <c r="E48" s="29">
        <f>'محاسبة البنوك'!I38</f>
        <v>20</v>
      </c>
      <c r="F48" s="37">
        <f t="shared" si="49"/>
        <v>6</v>
      </c>
      <c r="G48" s="29">
        <f>'محاسبة التأمينات'!I38</f>
        <v>9.5</v>
      </c>
      <c r="H48" s="37">
        <f t="shared" si="50"/>
        <v>0</v>
      </c>
      <c r="I48" s="29">
        <f>'التأمين التكافلي'!I38</f>
        <v>22</v>
      </c>
      <c r="J48" s="37">
        <f t="shared" si="51"/>
        <v>6</v>
      </c>
      <c r="K48" s="34">
        <f t="shared" si="52"/>
        <v>51.5</v>
      </c>
      <c r="L48" s="29">
        <f t="shared" si="53"/>
        <v>8.5833333333333339</v>
      </c>
      <c r="M48" s="35">
        <f t="shared" si="54"/>
        <v>12</v>
      </c>
      <c r="N48" s="29">
        <f>'التسويق البنكي'!H38</f>
        <v>6</v>
      </c>
      <c r="O48" s="37">
        <f t="shared" si="55"/>
        <v>0</v>
      </c>
      <c r="P48" s="29">
        <f>'تقييم المشاريع'!I38</f>
        <v>26</v>
      </c>
      <c r="Q48" s="37">
        <f t="shared" si="56"/>
        <v>5</v>
      </c>
      <c r="R48" s="34">
        <f t="shared" si="57"/>
        <v>32</v>
      </c>
      <c r="S48" s="29">
        <f t="shared" si="58"/>
        <v>10.666666666666666</v>
      </c>
      <c r="T48" s="35">
        <f t="shared" si="46"/>
        <v>9</v>
      </c>
      <c r="U48" s="29">
        <f>'قانون التأمين'!H38</f>
        <v>12</v>
      </c>
      <c r="V48" s="37">
        <f t="shared" si="59"/>
        <v>2</v>
      </c>
      <c r="W48" s="29">
        <f t="shared" si="60"/>
        <v>12</v>
      </c>
      <c r="X48" s="29">
        <f t="shared" si="61"/>
        <v>12</v>
      </c>
      <c r="Y48" s="37">
        <f t="shared" si="62"/>
        <v>2</v>
      </c>
      <c r="Z48" s="29">
        <f>إنجليزية!H38</f>
        <v>15</v>
      </c>
      <c r="AA48" s="37">
        <f t="shared" si="63"/>
        <v>1</v>
      </c>
      <c r="AB48" s="34">
        <f t="shared" si="64"/>
        <v>15</v>
      </c>
      <c r="AC48" s="29">
        <f t="shared" si="65"/>
        <v>15</v>
      </c>
      <c r="AD48" s="35">
        <f t="shared" si="66"/>
        <v>1</v>
      </c>
      <c r="AE48" s="36">
        <f t="shared" si="69"/>
        <v>10.045454545454545</v>
      </c>
      <c r="AF48" s="79">
        <f t="shared" si="47"/>
        <v>30</v>
      </c>
      <c r="AG48" s="32" t="str">
        <f t="shared" si="48"/>
        <v>ناجح</v>
      </c>
      <c r="AH48" s="33" t="str">
        <f t="shared" si="68"/>
        <v>ناجح</v>
      </c>
    </row>
    <row r="49" spans="2:34" s="23" customFormat="1" ht="18" customHeight="1" thickBot="1">
      <c r="B49" s="24">
        <v>11</v>
      </c>
      <c r="C49" s="82" t="s">
        <v>117</v>
      </c>
      <c r="D49" s="82" t="s">
        <v>12</v>
      </c>
      <c r="E49" s="25">
        <f>'محاسبة البنوك'!I39</f>
        <v>17.5</v>
      </c>
      <c r="F49" s="26">
        <f t="shared" si="49"/>
        <v>0</v>
      </c>
      <c r="G49" s="25">
        <f>'محاسبة التأمينات'!I39</f>
        <v>24</v>
      </c>
      <c r="H49" s="26">
        <f t="shared" si="50"/>
        <v>6</v>
      </c>
      <c r="I49" s="25">
        <f>'التأمين التكافلي'!I39</f>
        <v>30</v>
      </c>
      <c r="J49" s="26">
        <f t="shared" si="51"/>
        <v>6</v>
      </c>
      <c r="K49" s="27">
        <f t="shared" si="52"/>
        <v>71.5</v>
      </c>
      <c r="L49" s="25">
        <f t="shared" si="53"/>
        <v>11.916666666666666</v>
      </c>
      <c r="M49" s="28">
        <f t="shared" si="54"/>
        <v>18</v>
      </c>
      <c r="N49" s="25">
        <f>'التسويق البنكي'!H39</f>
        <v>10</v>
      </c>
      <c r="O49" s="26">
        <f t="shared" si="55"/>
        <v>4</v>
      </c>
      <c r="P49" s="25">
        <f>'تقييم المشاريع'!I39</f>
        <v>25.5</v>
      </c>
      <c r="Q49" s="26">
        <f t="shared" si="56"/>
        <v>5</v>
      </c>
      <c r="R49" s="27">
        <f t="shared" si="57"/>
        <v>35.5</v>
      </c>
      <c r="S49" s="25">
        <f t="shared" si="58"/>
        <v>11.833333333333334</v>
      </c>
      <c r="T49" s="28">
        <f t="shared" si="46"/>
        <v>9</v>
      </c>
      <c r="U49" s="25">
        <f>'قانون التأمين'!H39</f>
        <v>8</v>
      </c>
      <c r="V49" s="26">
        <f t="shared" si="59"/>
        <v>0</v>
      </c>
      <c r="W49" s="25">
        <f t="shared" si="60"/>
        <v>8</v>
      </c>
      <c r="X49" s="25">
        <f t="shared" si="61"/>
        <v>8</v>
      </c>
      <c r="Y49" s="26">
        <f t="shared" si="62"/>
        <v>0</v>
      </c>
      <c r="Z49" s="29">
        <f>إنجليزية!H39</f>
        <v>14.5</v>
      </c>
      <c r="AA49" s="26">
        <f t="shared" si="63"/>
        <v>1</v>
      </c>
      <c r="AB49" s="34">
        <f t="shared" si="64"/>
        <v>14.5</v>
      </c>
      <c r="AC49" s="29">
        <f t="shared" si="65"/>
        <v>14.5</v>
      </c>
      <c r="AD49" s="35">
        <f t="shared" si="66"/>
        <v>1</v>
      </c>
      <c r="AE49" s="36">
        <f t="shared" si="69"/>
        <v>11.772727272727273</v>
      </c>
      <c r="AF49" s="31">
        <f t="shared" si="47"/>
        <v>30</v>
      </c>
      <c r="AG49" s="32" t="str">
        <f t="shared" si="48"/>
        <v>ناجح</v>
      </c>
      <c r="AH49" s="33" t="str">
        <f t="shared" si="68"/>
        <v>ناجح</v>
      </c>
    </row>
    <row r="50" spans="2:34" s="23" customFormat="1" ht="18" customHeight="1">
      <c r="B50" s="24">
        <v>12</v>
      </c>
      <c r="C50" s="82" t="s">
        <v>118</v>
      </c>
      <c r="D50" s="82" t="s">
        <v>119</v>
      </c>
      <c r="E50" s="29">
        <f>'محاسبة البنوك'!I40</f>
        <v>18</v>
      </c>
      <c r="F50" s="37">
        <f t="shared" si="49"/>
        <v>0</v>
      </c>
      <c r="G50" s="29">
        <f>'محاسبة التأمينات'!I40</f>
        <v>9</v>
      </c>
      <c r="H50" s="37">
        <f t="shared" si="50"/>
        <v>0</v>
      </c>
      <c r="I50" s="29">
        <f>'التأمين التكافلي'!I40</f>
        <v>13.5</v>
      </c>
      <c r="J50" s="37">
        <f t="shared" si="51"/>
        <v>0</v>
      </c>
      <c r="K50" s="34">
        <f t="shared" si="52"/>
        <v>40.5</v>
      </c>
      <c r="L50" s="29">
        <f t="shared" si="53"/>
        <v>6.75</v>
      </c>
      <c r="M50" s="35">
        <f t="shared" si="54"/>
        <v>0</v>
      </c>
      <c r="N50" s="29">
        <f>'التسويق البنكي'!H40</f>
        <v>10</v>
      </c>
      <c r="O50" s="37">
        <f t="shared" si="55"/>
        <v>4</v>
      </c>
      <c r="P50" s="29">
        <f>'تقييم المشاريع'!I40</f>
        <v>27</v>
      </c>
      <c r="Q50" s="37">
        <f t="shared" si="56"/>
        <v>5</v>
      </c>
      <c r="R50" s="34">
        <f t="shared" si="57"/>
        <v>37</v>
      </c>
      <c r="S50" s="29">
        <f t="shared" si="58"/>
        <v>12.333333333333334</v>
      </c>
      <c r="T50" s="35">
        <f t="shared" si="46"/>
        <v>9</v>
      </c>
      <c r="U50" s="29">
        <f>'قانون التأمين'!H40</f>
        <v>5</v>
      </c>
      <c r="V50" s="37">
        <f t="shared" si="59"/>
        <v>0</v>
      </c>
      <c r="W50" s="29">
        <f t="shared" si="60"/>
        <v>5</v>
      </c>
      <c r="X50" s="29">
        <f t="shared" si="61"/>
        <v>5</v>
      </c>
      <c r="Y50" s="37">
        <f t="shared" si="62"/>
        <v>0</v>
      </c>
      <c r="Z50" s="29">
        <f>إنجليزية!H40</f>
        <v>12</v>
      </c>
      <c r="AA50" s="37">
        <f t="shared" si="63"/>
        <v>1</v>
      </c>
      <c r="AB50" s="34">
        <f t="shared" si="64"/>
        <v>12</v>
      </c>
      <c r="AC50" s="29">
        <f t="shared" si="65"/>
        <v>12</v>
      </c>
      <c r="AD50" s="35">
        <f t="shared" si="66"/>
        <v>1</v>
      </c>
      <c r="AE50" s="36">
        <f t="shared" si="69"/>
        <v>8.5909090909090917</v>
      </c>
      <c r="AF50" s="79">
        <f t="shared" si="47"/>
        <v>10</v>
      </c>
      <c r="AG50" s="32" t="str">
        <f t="shared" si="48"/>
        <v>مؤجل</v>
      </c>
      <c r="AH50" s="33" t="str">
        <f t="shared" si="68"/>
        <v>مؤجل</v>
      </c>
    </row>
    <row r="51" spans="2:34" s="23" customFormat="1" ht="18" customHeight="1" thickBot="1">
      <c r="B51" s="24">
        <v>13</v>
      </c>
      <c r="C51" s="82" t="s">
        <v>120</v>
      </c>
      <c r="D51" s="82" t="s">
        <v>121</v>
      </c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2"/>
    </row>
    <row r="52" spans="2:34" s="23" customFormat="1" ht="18" customHeight="1" thickBot="1">
      <c r="B52" s="24">
        <v>14</v>
      </c>
      <c r="C52" s="82" t="s">
        <v>122</v>
      </c>
      <c r="D52" s="82" t="s">
        <v>123</v>
      </c>
      <c r="E52" s="25">
        <f>'محاسبة البنوك'!I42</f>
        <v>16</v>
      </c>
      <c r="F52" s="26">
        <f t="shared" si="49"/>
        <v>0</v>
      </c>
      <c r="G52" s="25">
        <f>'محاسبة التأمينات'!I42</f>
        <v>18</v>
      </c>
      <c r="H52" s="26">
        <f t="shared" si="50"/>
        <v>0</v>
      </c>
      <c r="I52" s="25">
        <f>'التأمين التكافلي'!I42</f>
        <v>26</v>
      </c>
      <c r="J52" s="26">
        <f t="shared" si="51"/>
        <v>6</v>
      </c>
      <c r="K52" s="27">
        <f t="shared" si="52"/>
        <v>60</v>
      </c>
      <c r="L52" s="25">
        <f t="shared" si="53"/>
        <v>10</v>
      </c>
      <c r="M52" s="28">
        <f t="shared" si="54"/>
        <v>18</v>
      </c>
      <c r="N52" s="25">
        <f>'التسويق البنكي'!H42</f>
        <v>5</v>
      </c>
      <c r="O52" s="26">
        <f t="shared" si="55"/>
        <v>0</v>
      </c>
      <c r="P52" s="25">
        <f>'تقييم المشاريع'!I42</f>
        <v>18</v>
      </c>
      <c r="Q52" s="26">
        <f t="shared" si="56"/>
        <v>0</v>
      </c>
      <c r="R52" s="27">
        <f t="shared" si="57"/>
        <v>23</v>
      </c>
      <c r="S52" s="25">
        <f t="shared" si="58"/>
        <v>7.666666666666667</v>
      </c>
      <c r="T52" s="28">
        <f t="shared" si="46"/>
        <v>0</v>
      </c>
      <c r="U52" s="25">
        <f>'قانون التأمين'!H42</f>
        <v>10</v>
      </c>
      <c r="V52" s="26">
        <f t="shared" si="59"/>
        <v>2</v>
      </c>
      <c r="W52" s="25">
        <f t="shared" si="60"/>
        <v>10</v>
      </c>
      <c r="X52" s="25">
        <f t="shared" si="61"/>
        <v>10</v>
      </c>
      <c r="Y52" s="26">
        <f t="shared" si="62"/>
        <v>2</v>
      </c>
      <c r="Z52" s="29">
        <f>إنجليزية!H42</f>
        <v>14</v>
      </c>
      <c r="AA52" s="26">
        <f t="shared" si="63"/>
        <v>1</v>
      </c>
      <c r="AB52" s="34">
        <f t="shared" si="64"/>
        <v>14</v>
      </c>
      <c r="AC52" s="29">
        <f t="shared" si="65"/>
        <v>14</v>
      </c>
      <c r="AD52" s="35">
        <f t="shared" si="66"/>
        <v>1</v>
      </c>
      <c r="AE52" s="36">
        <f t="shared" si="69"/>
        <v>9.7272727272727266</v>
      </c>
      <c r="AF52" s="31">
        <f t="shared" si="47"/>
        <v>21</v>
      </c>
      <c r="AG52" s="32" t="str">
        <f t="shared" si="48"/>
        <v>مؤجل</v>
      </c>
      <c r="AH52" s="33" t="str">
        <f t="shared" si="68"/>
        <v>مؤجل</v>
      </c>
    </row>
    <row r="53" spans="2:34" s="23" customFormat="1" ht="18" customHeight="1" thickBot="1">
      <c r="B53" s="24">
        <v>15</v>
      </c>
      <c r="C53" s="82" t="s">
        <v>124</v>
      </c>
      <c r="D53" s="82" t="s">
        <v>61</v>
      </c>
      <c r="E53" s="25">
        <f>'محاسبة البنوك'!I43</f>
        <v>17</v>
      </c>
      <c r="F53" s="26">
        <f t="shared" si="49"/>
        <v>0</v>
      </c>
      <c r="G53" s="25">
        <f>'محاسبة التأمينات'!I43</f>
        <v>11.5</v>
      </c>
      <c r="H53" s="26">
        <f t="shared" si="50"/>
        <v>0</v>
      </c>
      <c r="I53" s="25">
        <f>'التأمين التكافلي'!I43</f>
        <v>15</v>
      </c>
      <c r="J53" s="26">
        <f t="shared" si="51"/>
        <v>0</v>
      </c>
      <c r="K53" s="27">
        <f t="shared" si="52"/>
        <v>43.5</v>
      </c>
      <c r="L53" s="25">
        <f t="shared" si="53"/>
        <v>7.25</v>
      </c>
      <c r="M53" s="28">
        <f t="shared" si="54"/>
        <v>0</v>
      </c>
      <c r="N53" s="25">
        <f>'التسويق البنكي'!H43</f>
        <v>6</v>
      </c>
      <c r="O53" s="26">
        <f t="shared" si="55"/>
        <v>0</v>
      </c>
      <c r="P53" s="25">
        <f>'تقييم المشاريع'!I43</f>
        <v>27.5</v>
      </c>
      <c r="Q53" s="26">
        <f t="shared" si="56"/>
        <v>5</v>
      </c>
      <c r="R53" s="27">
        <f t="shared" si="57"/>
        <v>33.5</v>
      </c>
      <c r="S53" s="25">
        <f t="shared" si="58"/>
        <v>11.166666666666666</v>
      </c>
      <c r="T53" s="28">
        <f t="shared" si="46"/>
        <v>9</v>
      </c>
      <c r="U53" s="25">
        <f>'قانون التأمين'!H43</f>
        <v>11</v>
      </c>
      <c r="V53" s="26">
        <f t="shared" si="59"/>
        <v>2</v>
      </c>
      <c r="W53" s="25">
        <f t="shared" si="60"/>
        <v>11</v>
      </c>
      <c r="X53" s="25">
        <f t="shared" si="61"/>
        <v>11</v>
      </c>
      <c r="Y53" s="26">
        <f t="shared" si="62"/>
        <v>2</v>
      </c>
      <c r="Z53" s="29">
        <f>إنجليزية!H43</f>
        <v>12.25</v>
      </c>
      <c r="AA53" s="26">
        <f t="shared" si="63"/>
        <v>1</v>
      </c>
      <c r="AB53" s="34">
        <f t="shared" si="64"/>
        <v>12.25</v>
      </c>
      <c r="AC53" s="29">
        <f t="shared" si="65"/>
        <v>12.25</v>
      </c>
      <c r="AD53" s="35">
        <f t="shared" si="66"/>
        <v>1</v>
      </c>
      <c r="AE53" s="36">
        <f t="shared" si="69"/>
        <v>9.1136363636363633</v>
      </c>
      <c r="AF53" s="31">
        <f t="shared" si="47"/>
        <v>12</v>
      </c>
      <c r="AG53" s="32" t="str">
        <f t="shared" si="48"/>
        <v>مؤجل</v>
      </c>
      <c r="AH53" s="33" t="str">
        <f t="shared" si="68"/>
        <v>مؤجل</v>
      </c>
    </row>
    <row r="54" spans="2:34" s="23" customFormat="1" ht="18" customHeight="1" thickBot="1">
      <c r="B54" s="24">
        <v>16</v>
      </c>
      <c r="C54" s="82" t="s">
        <v>125</v>
      </c>
      <c r="D54" s="82" t="s">
        <v>126</v>
      </c>
      <c r="E54" s="25">
        <f>'محاسبة البنوك'!I44</f>
        <v>14</v>
      </c>
      <c r="F54" s="26">
        <f t="shared" si="49"/>
        <v>0</v>
      </c>
      <c r="G54" s="25">
        <f>'محاسبة التأمينات'!I44</f>
        <v>17.5</v>
      </c>
      <c r="H54" s="26">
        <f t="shared" si="50"/>
        <v>0</v>
      </c>
      <c r="I54" s="25">
        <f>'التأمين التكافلي'!I44</f>
        <v>24</v>
      </c>
      <c r="J54" s="26">
        <f t="shared" si="51"/>
        <v>6</v>
      </c>
      <c r="K54" s="27">
        <f t="shared" si="52"/>
        <v>55.5</v>
      </c>
      <c r="L54" s="25">
        <f t="shared" si="53"/>
        <v>9.25</v>
      </c>
      <c r="M54" s="28">
        <f t="shared" si="54"/>
        <v>6</v>
      </c>
      <c r="N54" s="25">
        <f>'التسويق البنكي'!H44</f>
        <v>10</v>
      </c>
      <c r="O54" s="26">
        <f t="shared" si="55"/>
        <v>4</v>
      </c>
      <c r="P54" s="25">
        <f>'تقييم المشاريع'!I44</f>
        <v>27.5</v>
      </c>
      <c r="Q54" s="26">
        <f t="shared" si="56"/>
        <v>5</v>
      </c>
      <c r="R54" s="27">
        <f t="shared" si="57"/>
        <v>37.5</v>
      </c>
      <c r="S54" s="25">
        <f t="shared" si="58"/>
        <v>12.5</v>
      </c>
      <c r="T54" s="28">
        <f t="shared" si="46"/>
        <v>9</v>
      </c>
      <c r="U54" s="25">
        <f>'قانون التأمين'!H44</f>
        <v>12</v>
      </c>
      <c r="V54" s="26">
        <f t="shared" si="59"/>
        <v>2</v>
      </c>
      <c r="W54" s="25">
        <f t="shared" si="60"/>
        <v>12</v>
      </c>
      <c r="X54" s="25">
        <f t="shared" si="61"/>
        <v>12</v>
      </c>
      <c r="Y54" s="26">
        <f t="shared" si="62"/>
        <v>2</v>
      </c>
      <c r="Z54" s="29">
        <f>إنجليزية!H44</f>
        <v>12.25</v>
      </c>
      <c r="AA54" s="26">
        <f t="shared" si="63"/>
        <v>1</v>
      </c>
      <c r="AB54" s="34">
        <f t="shared" si="64"/>
        <v>12.25</v>
      </c>
      <c r="AC54" s="29">
        <f t="shared" si="65"/>
        <v>12.25</v>
      </c>
      <c r="AD54" s="35">
        <f t="shared" si="66"/>
        <v>1</v>
      </c>
      <c r="AE54" s="36">
        <f t="shared" si="69"/>
        <v>10.659090909090908</v>
      </c>
      <c r="AF54" s="31">
        <f t="shared" si="47"/>
        <v>30</v>
      </c>
      <c r="AG54" s="32" t="str">
        <f t="shared" si="48"/>
        <v>ناجح</v>
      </c>
      <c r="AH54" s="33" t="str">
        <f t="shared" si="68"/>
        <v>ناجح</v>
      </c>
    </row>
    <row r="55" spans="2:34" s="23" customFormat="1" ht="18" customHeight="1" thickBot="1">
      <c r="B55" s="24">
        <v>17</v>
      </c>
      <c r="C55" s="82" t="s">
        <v>127</v>
      </c>
      <c r="D55" s="82" t="s">
        <v>128</v>
      </c>
      <c r="E55" s="25">
        <f>'محاسبة البنوك'!I45</f>
        <v>28</v>
      </c>
      <c r="F55" s="26">
        <f t="shared" si="49"/>
        <v>6</v>
      </c>
      <c r="G55" s="25">
        <f>'محاسبة التأمينات'!I45</f>
        <v>19</v>
      </c>
      <c r="H55" s="26">
        <f t="shared" si="50"/>
        <v>0</v>
      </c>
      <c r="I55" s="25">
        <f>'التأمين التكافلي'!I45</f>
        <v>31.5</v>
      </c>
      <c r="J55" s="26">
        <f t="shared" si="51"/>
        <v>6</v>
      </c>
      <c r="K55" s="27">
        <f t="shared" si="52"/>
        <v>78.5</v>
      </c>
      <c r="L55" s="25">
        <f t="shared" si="53"/>
        <v>13.083333333333334</v>
      </c>
      <c r="M55" s="28">
        <f t="shared" si="54"/>
        <v>18</v>
      </c>
      <c r="N55" s="25">
        <f>'التسويق البنكي'!H45</f>
        <v>19</v>
      </c>
      <c r="O55" s="26">
        <f t="shared" si="55"/>
        <v>4</v>
      </c>
      <c r="P55" s="25">
        <f>'تقييم المشاريع'!I45</f>
        <v>29</v>
      </c>
      <c r="Q55" s="26">
        <f t="shared" si="56"/>
        <v>5</v>
      </c>
      <c r="R55" s="27">
        <f t="shared" si="57"/>
        <v>48</v>
      </c>
      <c r="S55" s="25">
        <f t="shared" si="58"/>
        <v>16</v>
      </c>
      <c r="T55" s="28">
        <f t="shared" si="46"/>
        <v>9</v>
      </c>
      <c r="U55" s="25">
        <f>'قانون التأمين'!H45</f>
        <v>11</v>
      </c>
      <c r="V55" s="26">
        <f t="shared" si="59"/>
        <v>2</v>
      </c>
      <c r="W55" s="25">
        <f t="shared" si="60"/>
        <v>11</v>
      </c>
      <c r="X55" s="25">
        <f t="shared" si="61"/>
        <v>11</v>
      </c>
      <c r="Y55" s="26">
        <f t="shared" si="62"/>
        <v>2</v>
      </c>
      <c r="Z55" s="29">
        <f>إنجليزية!H45</f>
        <v>17.75</v>
      </c>
      <c r="AA55" s="26">
        <f t="shared" si="63"/>
        <v>1</v>
      </c>
      <c r="AB55" s="34">
        <f t="shared" si="64"/>
        <v>17.75</v>
      </c>
      <c r="AC55" s="29">
        <f t="shared" si="65"/>
        <v>17.75</v>
      </c>
      <c r="AD55" s="35">
        <f t="shared" si="66"/>
        <v>1</v>
      </c>
      <c r="AE55" s="36">
        <f t="shared" si="69"/>
        <v>14.113636363636363</v>
      </c>
      <c r="AF55" s="31">
        <f t="shared" si="47"/>
        <v>30</v>
      </c>
      <c r="AG55" s="32" t="str">
        <f t="shared" si="48"/>
        <v>ناجح</v>
      </c>
      <c r="AH55" s="33" t="str">
        <f t="shared" si="68"/>
        <v>ناجح</v>
      </c>
    </row>
    <row r="56" spans="2:34" s="23" customFormat="1" ht="18" customHeight="1" thickBot="1">
      <c r="B56" s="24">
        <v>18</v>
      </c>
      <c r="C56" s="82" t="s">
        <v>129</v>
      </c>
      <c r="D56" s="82" t="s">
        <v>130</v>
      </c>
      <c r="E56" s="25">
        <f>'محاسبة البنوك'!I46</f>
        <v>16</v>
      </c>
      <c r="F56" s="37">
        <f t="shared" si="49"/>
        <v>0</v>
      </c>
      <c r="G56" s="25">
        <f>'محاسبة التأمينات'!I46</f>
        <v>8</v>
      </c>
      <c r="H56" s="37">
        <f t="shared" si="50"/>
        <v>0</v>
      </c>
      <c r="I56" s="25">
        <f>'التأمين التكافلي'!I46</f>
        <v>10</v>
      </c>
      <c r="J56" s="37">
        <f t="shared" si="51"/>
        <v>0</v>
      </c>
      <c r="K56" s="34">
        <f t="shared" si="52"/>
        <v>34</v>
      </c>
      <c r="L56" s="29">
        <f t="shared" si="53"/>
        <v>5.666666666666667</v>
      </c>
      <c r="M56" s="35">
        <f t="shared" si="54"/>
        <v>0</v>
      </c>
      <c r="N56" s="25">
        <f>'التسويق البنكي'!H46</f>
        <v>3</v>
      </c>
      <c r="O56" s="26">
        <f t="shared" si="55"/>
        <v>0</v>
      </c>
      <c r="P56" s="25">
        <f>'تقييم المشاريع'!I46</f>
        <v>25.5</v>
      </c>
      <c r="Q56" s="26">
        <f t="shared" si="56"/>
        <v>5</v>
      </c>
      <c r="R56" s="34">
        <f t="shared" si="57"/>
        <v>28.5</v>
      </c>
      <c r="S56" s="29">
        <f t="shared" si="58"/>
        <v>9.5</v>
      </c>
      <c r="T56" s="28">
        <f t="shared" si="46"/>
        <v>5</v>
      </c>
      <c r="U56" s="25">
        <f>'قانون التأمين'!H46</f>
        <v>8</v>
      </c>
      <c r="V56" s="26">
        <f t="shared" si="59"/>
        <v>0</v>
      </c>
      <c r="W56" s="29">
        <f t="shared" si="60"/>
        <v>8</v>
      </c>
      <c r="X56" s="29">
        <f t="shared" si="61"/>
        <v>8</v>
      </c>
      <c r="Y56" s="26">
        <f t="shared" si="62"/>
        <v>0</v>
      </c>
      <c r="Z56" s="29">
        <f>إنجليزية!H46</f>
        <v>12.75</v>
      </c>
      <c r="AA56" s="37">
        <f t="shared" si="63"/>
        <v>1</v>
      </c>
      <c r="AB56" s="34">
        <f t="shared" si="64"/>
        <v>12.75</v>
      </c>
      <c r="AC56" s="29">
        <f t="shared" si="65"/>
        <v>12.75</v>
      </c>
      <c r="AD56" s="35">
        <f t="shared" si="66"/>
        <v>1</v>
      </c>
      <c r="AE56" s="36">
        <f t="shared" si="69"/>
        <v>7.5681818181818183</v>
      </c>
      <c r="AF56" s="31">
        <f t="shared" si="47"/>
        <v>6</v>
      </c>
      <c r="AG56" s="32" t="str">
        <f t="shared" si="48"/>
        <v>مؤجل</v>
      </c>
      <c r="AH56" s="33" t="str">
        <f t="shared" si="68"/>
        <v>مؤجل</v>
      </c>
    </row>
    <row r="57" spans="2:34" s="23" customFormat="1" ht="18" customHeight="1" thickBot="1">
      <c r="B57" s="24">
        <v>19</v>
      </c>
      <c r="C57" s="82" t="s">
        <v>131</v>
      </c>
      <c r="D57" s="82" t="s">
        <v>132</v>
      </c>
      <c r="E57" s="25">
        <f>'محاسبة البنوك'!I47</f>
        <v>18</v>
      </c>
      <c r="F57" s="26">
        <f t="shared" si="49"/>
        <v>0</v>
      </c>
      <c r="G57" s="25">
        <f>'محاسبة التأمينات'!I47</f>
        <v>10.5</v>
      </c>
      <c r="H57" s="26">
        <f t="shared" si="50"/>
        <v>0</v>
      </c>
      <c r="I57" s="25">
        <f>'التأمين التكافلي'!I47</f>
        <v>14</v>
      </c>
      <c r="J57" s="26">
        <f t="shared" si="51"/>
        <v>0</v>
      </c>
      <c r="K57" s="27">
        <f t="shared" si="52"/>
        <v>42.5</v>
      </c>
      <c r="L57" s="25">
        <f t="shared" si="53"/>
        <v>7.083333333333333</v>
      </c>
      <c r="M57" s="28">
        <f t="shared" si="54"/>
        <v>0</v>
      </c>
      <c r="N57" s="25">
        <f>'التسويق البنكي'!H47</f>
        <v>8.5</v>
      </c>
      <c r="O57" s="26">
        <f t="shared" si="55"/>
        <v>0</v>
      </c>
      <c r="P57" s="25">
        <f>'تقييم المشاريع'!I47</f>
        <v>18</v>
      </c>
      <c r="Q57" s="26">
        <f t="shared" si="56"/>
        <v>0</v>
      </c>
      <c r="R57" s="27">
        <f t="shared" si="57"/>
        <v>26.5</v>
      </c>
      <c r="S57" s="25">
        <f t="shared" si="58"/>
        <v>8.8333333333333339</v>
      </c>
      <c r="T57" s="28">
        <f t="shared" si="46"/>
        <v>0</v>
      </c>
      <c r="U57" s="25">
        <f>'قانون التأمين'!H47</f>
        <v>4</v>
      </c>
      <c r="V57" s="26">
        <f t="shared" si="59"/>
        <v>0</v>
      </c>
      <c r="W57" s="25">
        <f t="shared" si="60"/>
        <v>4</v>
      </c>
      <c r="X57" s="25">
        <f t="shared" si="61"/>
        <v>4</v>
      </c>
      <c r="Y57" s="26">
        <f t="shared" si="62"/>
        <v>0</v>
      </c>
      <c r="Z57" s="29">
        <f>إنجليزية!H47</f>
        <v>13.75</v>
      </c>
      <c r="AA57" s="26">
        <f t="shared" si="63"/>
        <v>1</v>
      </c>
      <c r="AB57" s="34">
        <f t="shared" si="64"/>
        <v>13.75</v>
      </c>
      <c r="AC57" s="29">
        <f t="shared" si="65"/>
        <v>13.75</v>
      </c>
      <c r="AD57" s="35">
        <f t="shared" si="66"/>
        <v>1</v>
      </c>
      <c r="AE57" s="36">
        <f t="shared" si="69"/>
        <v>7.8863636363636367</v>
      </c>
      <c r="AF57" s="31">
        <f t="shared" si="47"/>
        <v>1</v>
      </c>
      <c r="AG57" s="32" t="str">
        <f t="shared" si="48"/>
        <v>مؤجل</v>
      </c>
      <c r="AH57" s="33" t="str">
        <f t="shared" si="68"/>
        <v>مؤجل</v>
      </c>
    </row>
    <row r="58" spans="2:34" s="23" customFormat="1" ht="18" customHeight="1" thickBot="1">
      <c r="B58" s="24">
        <v>20</v>
      </c>
      <c r="C58" s="82" t="s">
        <v>133</v>
      </c>
      <c r="D58" s="82" t="s">
        <v>134</v>
      </c>
      <c r="E58" s="25">
        <f>'محاسبة البنوك'!I48</f>
        <v>19.5</v>
      </c>
      <c r="F58" s="26">
        <f t="shared" si="49"/>
        <v>0</v>
      </c>
      <c r="G58" s="25">
        <f>'محاسبة التأمينات'!I48</f>
        <v>12</v>
      </c>
      <c r="H58" s="26">
        <f t="shared" si="50"/>
        <v>0</v>
      </c>
      <c r="I58" s="25">
        <f>'التأمين التكافلي'!I48</f>
        <v>24</v>
      </c>
      <c r="J58" s="26">
        <f t="shared" si="51"/>
        <v>6</v>
      </c>
      <c r="K58" s="27">
        <f t="shared" si="52"/>
        <v>55.5</v>
      </c>
      <c r="L58" s="25">
        <f t="shared" si="53"/>
        <v>9.25</v>
      </c>
      <c r="M58" s="28">
        <f t="shared" si="54"/>
        <v>6</v>
      </c>
      <c r="N58" s="25">
        <f>'التسويق البنكي'!H48</f>
        <v>8</v>
      </c>
      <c r="O58" s="26">
        <f t="shared" si="55"/>
        <v>0</v>
      </c>
      <c r="P58" s="25">
        <f>'تقييم المشاريع'!I48</f>
        <v>24.5</v>
      </c>
      <c r="Q58" s="26">
        <f t="shared" si="56"/>
        <v>5</v>
      </c>
      <c r="R58" s="27">
        <f t="shared" si="57"/>
        <v>32.5</v>
      </c>
      <c r="S58" s="25">
        <f t="shared" si="58"/>
        <v>10.833333333333334</v>
      </c>
      <c r="T58" s="28">
        <f t="shared" si="46"/>
        <v>9</v>
      </c>
      <c r="U58" s="25">
        <f>'قانون التأمين'!H48</f>
        <v>10</v>
      </c>
      <c r="V58" s="26">
        <f t="shared" si="59"/>
        <v>2</v>
      </c>
      <c r="W58" s="25">
        <f t="shared" si="60"/>
        <v>10</v>
      </c>
      <c r="X58" s="25">
        <f t="shared" si="61"/>
        <v>10</v>
      </c>
      <c r="Y58" s="26">
        <f t="shared" si="62"/>
        <v>2</v>
      </c>
      <c r="Z58" s="29">
        <f>إنجليزية!H48</f>
        <v>14.75</v>
      </c>
      <c r="AA58" s="26">
        <f t="shared" si="63"/>
        <v>1</v>
      </c>
      <c r="AB58" s="34">
        <f t="shared" si="64"/>
        <v>14.75</v>
      </c>
      <c r="AC58" s="29">
        <f t="shared" si="65"/>
        <v>14.75</v>
      </c>
      <c r="AD58" s="35">
        <f t="shared" si="66"/>
        <v>1</v>
      </c>
      <c r="AE58" s="36">
        <f t="shared" si="69"/>
        <v>10.25</v>
      </c>
      <c r="AF58" s="31">
        <f t="shared" si="47"/>
        <v>30</v>
      </c>
      <c r="AG58" s="32" t="str">
        <f t="shared" si="48"/>
        <v>ناجح</v>
      </c>
      <c r="AH58" s="33" t="str">
        <f t="shared" si="68"/>
        <v>ناجح</v>
      </c>
    </row>
    <row r="59" spans="2:34" s="23" customFormat="1" ht="18" customHeight="1" thickBot="1">
      <c r="B59" s="24">
        <v>21</v>
      </c>
      <c r="C59" s="82" t="s">
        <v>135</v>
      </c>
      <c r="D59" s="82" t="s">
        <v>136</v>
      </c>
      <c r="E59" s="25">
        <f>'محاسبة البنوك'!I49</f>
        <v>14</v>
      </c>
      <c r="F59" s="26">
        <f t="shared" si="49"/>
        <v>0</v>
      </c>
      <c r="G59" s="25">
        <f>'محاسبة التأمينات'!I49</f>
        <v>9</v>
      </c>
      <c r="H59" s="26">
        <f t="shared" si="50"/>
        <v>0</v>
      </c>
      <c r="I59" s="25">
        <f>'التأمين التكافلي'!I49</f>
        <v>11</v>
      </c>
      <c r="J59" s="26">
        <f t="shared" si="51"/>
        <v>0</v>
      </c>
      <c r="K59" s="27">
        <f t="shared" si="52"/>
        <v>34</v>
      </c>
      <c r="L59" s="25">
        <f t="shared" si="53"/>
        <v>5.666666666666667</v>
      </c>
      <c r="M59" s="28">
        <f t="shared" si="54"/>
        <v>0</v>
      </c>
      <c r="N59" s="25">
        <f>'التسويق البنكي'!H49</f>
        <v>3.5</v>
      </c>
      <c r="O59" s="26">
        <f t="shared" si="55"/>
        <v>0</v>
      </c>
      <c r="P59" s="25">
        <f>'تقييم المشاريع'!I49</f>
        <v>16</v>
      </c>
      <c r="Q59" s="26">
        <f t="shared" si="56"/>
        <v>0</v>
      </c>
      <c r="R59" s="27">
        <f t="shared" si="57"/>
        <v>19.5</v>
      </c>
      <c r="S59" s="25">
        <f t="shared" si="58"/>
        <v>6.5</v>
      </c>
      <c r="T59" s="28">
        <f t="shared" si="46"/>
        <v>0</v>
      </c>
      <c r="U59" s="25">
        <f>'قانون التأمين'!H49</f>
        <v>10</v>
      </c>
      <c r="V59" s="26">
        <f t="shared" si="59"/>
        <v>2</v>
      </c>
      <c r="W59" s="25">
        <f t="shared" si="60"/>
        <v>10</v>
      </c>
      <c r="X59" s="25">
        <f t="shared" si="61"/>
        <v>10</v>
      </c>
      <c r="Y59" s="26">
        <f t="shared" si="62"/>
        <v>2</v>
      </c>
      <c r="Z59" s="29">
        <f>إنجليزية!H49</f>
        <v>13.25</v>
      </c>
      <c r="AA59" s="26">
        <f t="shared" si="63"/>
        <v>1</v>
      </c>
      <c r="AB59" s="34">
        <f t="shared" si="64"/>
        <v>13.25</v>
      </c>
      <c r="AC59" s="29">
        <f t="shared" si="65"/>
        <v>13.25</v>
      </c>
      <c r="AD59" s="35">
        <f t="shared" si="66"/>
        <v>1</v>
      </c>
      <c r="AE59" s="36">
        <f t="shared" si="69"/>
        <v>6.9772727272727275</v>
      </c>
      <c r="AF59" s="31">
        <f t="shared" si="47"/>
        <v>3</v>
      </c>
      <c r="AG59" s="32" t="str">
        <f t="shared" si="48"/>
        <v>مؤجل</v>
      </c>
      <c r="AH59" s="33" t="str">
        <f t="shared" si="68"/>
        <v>مؤجل</v>
      </c>
    </row>
    <row r="60" spans="2:34" s="23" customFormat="1" ht="18" customHeight="1" thickBot="1">
      <c r="B60" s="24">
        <v>22</v>
      </c>
      <c r="C60" s="82" t="s">
        <v>137</v>
      </c>
      <c r="D60" s="82" t="s">
        <v>138</v>
      </c>
      <c r="E60" s="25">
        <f>'محاسبة البنوك'!I50</f>
        <v>15</v>
      </c>
      <c r="F60" s="26">
        <f t="shared" si="49"/>
        <v>0</v>
      </c>
      <c r="G60" s="25">
        <f>'محاسبة التأمينات'!I50</f>
        <v>8</v>
      </c>
      <c r="H60" s="26">
        <f t="shared" si="50"/>
        <v>0</v>
      </c>
      <c r="I60" s="25">
        <f>'التأمين التكافلي'!I50</f>
        <v>10</v>
      </c>
      <c r="J60" s="26">
        <f t="shared" si="51"/>
        <v>0</v>
      </c>
      <c r="K60" s="27">
        <f t="shared" si="52"/>
        <v>33</v>
      </c>
      <c r="L60" s="25">
        <f t="shared" si="53"/>
        <v>5.5</v>
      </c>
      <c r="M60" s="28">
        <f t="shared" si="54"/>
        <v>0</v>
      </c>
      <c r="N60" s="25">
        <f>'التسويق البنكي'!H50</f>
        <v>9</v>
      </c>
      <c r="O60" s="26">
        <f t="shared" si="55"/>
        <v>0</v>
      </c>
      <c r="P60" s="25">
        <f>'تقييم المشاريع'!I50</f>
        <v>23</v>
      </c>
      <c r="Q60" s="26">
        <f t="shared" si="56"/>
        <v>5</v>
      </c>
      <c r="R60" s="27">
        <f t="shared" si="57"/>
        <v>32</v>
      </c>
      <c r="S60" s="25">
        <f t="shared" si="58"/>
        <v>10.666666666666666</v>
      </c>
      <c r="T60" s="28">
        <f t="shared" si="46"/>
        <v>9</v>
      </c>
      <c r="U60" s="25">
        <f>'قانون التأمين'!H50</f>
        <v>5</v>
      </c>
      <c r="V60" s="26">
        <f t="shared" si="59"/>
        <v>0</v>
      </c>
      <c r="W60" s="25">
        <f t="shared" si="60"/>
        <v>5</v>
      </c>
      <c r="X60" s="25">
        <f t="shared" si="61"/>
        <v>5</v>
      </c>
      <c r="Y60" s="26">
        <f t="shared" si="62"/>
        <v>0</v>
      </c>
      <c r="Z60" s="29">
        <f>إنجليزية!H50</f>
        <v>13.75</v>
      </c>
      <c r="AA60" s="26">
        <f t="shared" si="63"/>
        <v>1</v>
      </c>
      <c r="AB60" s="34">
        <f t="shared" si="64"/>
        <v>13.75</v>
      </c>
      <c r="AC60" s="29">
        <f t="shared" si="65"/>
        <v>13.75</v>
      </c>
      <c r="AD60" s="35">
        <f t="shared" si="66"/>
        <v>1</v>
      </c>
      <c r="AE60" s="36">
        <f t="shared" si="69"/>
        <v>7.6136363636363633</v>
      </c>
      <c r="AF60" s="31">
        <f t="shared" si="47"/>
        <v>10</v>
      </c>
      <c r="AG60" s="32" t="str">
        <f t="shared" si="48"/>
        <v>مؤجل</v>
      </c>
      <c r="AH60" s="33" t="str">
        <f t="shared" si="68"/>
        <v>مؤجل</v>
      </c>
    </row>
    <row r="61" spans="2:34" s="23" customFormat="1" ht="18" customHeight="1" thickBot="1">
      <c r="B61" s="24">
        <v>23</v>
      </c>
      <c r="C61" s="82" t="s">
        <v>139</v>
      </c>
      <c r="D61" s="82" t="s">
        <v>140</v>
      </c>
      <c r="E61" s="25">
        <f>'محاسبة البنوك'!I51</f>
        <v>18.5</v>
      </c>
      <c r="F61" s="26">
        <f t="shared" si="49"/>
        <v>0</v>
      </c>
      <c r="G61" s="25">
        <f>'محاسبة التأمينات'!I51</f>
        <v>14.5</v>
      </c>
      <c r="H61" s="26">
        <f t="shared" si="50"/>
        <v>0</v>
      </c>
      <c r="I61" s="25">
        <f>'التأمين التكافلي'!I51</f>
        <v>25</v>
      </c>
      <c r="J61" s="26">
        <f t="shared" si="51"/>
        <v>6</v>
      </c>
      <c r="K61" s="27">
        <f t="shared" si="52"/>
        <v>58</v>
      </c>
      <c r="L61" s="25">
        <f t="shared" si="53"/>
        <v>9.6666666666666661</v>
      </c>
      <c r="M61" s="28">
        <f t="shared" si="54"/>
        <v>6</v>
      </c>
      <c r="N61" s="25">
        <f>'التسويق البنكي'!H51</f>
        <v>10</v>
      </c>
      <c r="O61" s="26">
        <f t="shared" si="55"/>
        <v>4</v>
      </c>
      <c r="P61" s="25">
        <f>'تقييم المشاريع'!I51</f>
        <v>27</v>
      </c>
      <c r="Q61" s="26">
        <f t="shared" si="56"/>
        <v>5</v>
      </c>
      <c r="R61" s="27">
        <f t="shared" si="57"/>
        <v>37</v>
      </c>
      <c r="S61" s="25">
        <f t="shared" si="58"/>
        <v>12.333333333333334</v>
      </c>
      <c r="T61" s="28">
        <f t="shared" si="46"/>
        <v>9</v>
      </c>
      <c r="U61" s="25">
        <f>'قانون التأمين'!H51</f>
        <v>12</v>
      </c>
      <c r="V61" s="26">
        <f t="shared" si="59"/>
        <v>2</v>
      </c>
      <c r="W61" s="25">
        <f t="shared" si="60"/>
        <v>12</v>
      </c>
      <c r="X61" s="25">
        <f t="shared" si="61"/>
        <v>12</v>
      </c>
      <c r="Y61" s="26">
        <f t="shared" si="62"/>
        <v>2</v>
      </c>
      <c r="Z61" s="29">
        <f>إنجليزية!H51</f>
        <v>15</v>
      </c>
      <c r="AA61" s="26">
        <f t="shared" si="63"/>
        <v>1</v>
      </c>
      <c r="AB61" s="27">
        <f t="shared" si="64"/>
        <v>15</v>
      </c>
      <c r="AC61" s="25">
        <f t="shared" si="65"/>
        <v>15</v>
      </c>
      <c r="AD61" s="28">
        <f t="shared" si="66"/>
        <v>1</v>
      </c>
      <c r="AE61" s="30">
        <f t="shared" si="69"/>
        <v>11.090909090909092</v>
      </c>
      <c r="AF61" s="31">
        <f t="shared" si="47"/>
        <v>30</v>
      </c>
      <c r="AG61" s="32" t="str">
        <f t="shared" si="48"/>
        <v>ناجح</v>
      </c>
      <c r="AH61" s="33" t="str">
        <f t="shared" si="68"/>
        <v>ناجح</v>
      </c>
    </row>
    <row r="62" spans="2:34" s="23" customFormat="1" ht="18" customHeight="1" thickBot="1">
      <c r="B62" s="24">
        <v>24</v>
      </c>
      <c r="C62" s="82" t="s">
        <v>141</v>
      </c>
      <c r="D62" s="82" t="s">
        <v>142</v>
      </c>
      <c r="E62" s="25">
        <f>'محاسبة البنوك'!I52</f>
        <v>21.5</v>
      </c>
      <c r="F62" s="26">
        <f t="shared" si="49"/>
        <v>6</v>
      </c>
      <c r="G62" s="25">
        <f>'محاسبة التأمينات'!I52</f>
        <v>12.5</v>
      </c>
      <c r="H62" s="26">
        <f t="shared" si="50"/>
        <v>0</v>
      </c>
      <c r="I62" s="25">
        <f>'التأمين التكافلي'!I52</f>
        <v>20</v>
      </c>
      <c r="J62" s="26">
        <f t="shared" si="51"/>
        <v>6</v>
      </c>
      <c r="K62" s="27">
        <f t="shared" si="52"/>
        <v>54</v>
      </c>
      <c r="L62" s="25">
        <f t="shared" si="53"/>
        <v>9</v>
      </c>
      <c r="M62" s="28">
        <f t="shared" si="54"/>
        <v>12</v>
      </c>
      <c r="N62" s="25">
        <f>'التسويق البنكي'!H52</f>
        <v>4.5</v>
      </c>
      <c r="O62" s="26">
        <f t="shared" si="55"/>
        <v>0</v>
      </c>
      <c r="P62" s="25">
        <f>'تقييم المشاريع'!I52</f>
        <v>32</v>
      </c>
      <c r="Q62" s="26">
        <f t="shared" si="56"/>
        <v>5</v>
      </c>
      <c r="R62" s="27">
        <f t="shared" si="57"/>
        <v>36.5</v>
      </c>
      <c r="S62" s="25">
        <f t="shared" si="58"/>
        <v>12.166666666666666</v>
      </c>
      <c r="T62" s="28">
        <f t="shared" si="46"/>
        <v>9</v>
      </c>
      <c r="U62" s="25">
        <f>'قانون التأمين'!H52</f>
        <v>10</v>
      </c>
      <c r="V62" s="26">
        <f t="shared" si="59"/>
        <v>2</v>
      </c>
      <c r="W62" s="25">
        <f t="shared" si="60"/>
        <v>10</v>
      </c>
      <c r="X62" s="25">
        <f t="shared" si="61"/>
        <v>10</v>
      </c>
      <c r="Y62" s="26">
        <f t="shared" si="62"/>
        <v>2</v>
      </c>
      <c r="Z62" s="29">
        <f>إنجليزية!H52</f>
        <v>13</v>
      </c>
      <c r="AA62" s="26">
        <f t="shared" si="63"/>
        <v>1</v>
      </c>
      <c r="AB62" s="27">
        <f t="shared" si="64"/>
        <v>13</v>
      </c>
      <c r="AC62" s="25">
        <f t="shared" si="65"/>
        <v>13</v>
      </c>
      <c r="AD62" s="28">
        <f t="shared" si="66"/>
        <v>1</v>
      </c>
      <c r="AE62" s="30">
        <f t="shared" si="69"/>
        <v>10.318181818181818</v>
      </c>
      <c r="AF62" s="31">
        <f t="shared" si="47"/>
        <v>30</v>
      </c>
      <c r="AG62" s="32" t="str">
        <f t="shared" si="48"/>
        <v>ناجح</v>
      </c>
      <c r="AH62" s="33" t="str">
        <f t="shared" si="68"/>
        <v>ناجح</v>
      </c>
    </row>
    <row r="63" spans="2:34" s="23" customFormat="1" ht="18" customHeight="1" thickBot="1">
      <c r="B63" s="24">
        <v>25</v>
      </c>
      <c r="C63" s="86" t="s">
        <v>19</v>
      </c>
      <c r="D63" s="86" t="s">
        <v>20</v>
      </c>
      <c r="E63" s="93">
        <f>'محاسبة البنوك'!I53</f>
        <v>18.5</v>
      </c>
      <c r="F63" s="94">
        <f t="shared" si="49"/>
        <v>0</v>
      </c>
      <c r="G63" s="93">
        <f>'محاسبة التأمينات'!I53</f>
        <v>16.5</v>
      </c>
      <c r="H63" s="94">
        <f t="shared" si="50"/>
        <v>0</v>
      </c>
      <c r="I63" s="93">
        <f>'التأمين التكافلي'!I53</f>
        <v>26</v>
      </c>
      <c r="J63" s="94">
        <f t="shared" si="51"/>
        <v>6</v>
      </c>
      <c r="K63" s="95">
        <f t="shared" si="52"/>
        <v>61</v>
      </c>
      <c r="L63" s="93">
        <f t="shared" si="53"/>
        <v>10.166666666666666</v>
      </c>
      <c r="M63" s="96">
        <f t="shared" si="54"/>
        <v>18</v>
      </c>
      <c r="N63" s="93">
        <f>'التسويق البنكي'!H53</f>
        <v>9</v>
      </c>
      <c r="O63" s="94">
        <f t="shared" si="55"/>
        <v>0</v>
      </c>
      <c r="P63" s="93">
        <f>'تقييم المشاريع'!I53</f>
        <v>19.5</v>
      </c>
      <c r="Q63" s="94">
        <f t="shared" si="56"/>
        <v>0</v>
      </c>
      <c r="R63" s="95">
        <f t="shared" si="57"/>
        <v>28.5</v>
      </c>
      <c r="S63" s="93">
        <f t="shared" si="58"/>
        <v>9.5</v>
      </c>
      <c r="T63" s="96">
        <f t="shared" si="46"/>
        <v>0</v>
      </c>
      <c r="U63" s="93">
        <f>'قانون التأمين'!H53</f>
        <v>10</v>
      </c>
      <c r="V63" s="94">
        <f t="shared" si="59"/>
        <v>2</v>
      </c>
      <c r="W63" s="93">
        <f t="shared" si="60"/>
        <v>10</v>
      </c>
      <c r="X63" s="93">
        <f t="shared" si="61"/>
        <v>10</v>
      </c>
      <c r="Y63" s="94">
        <f t="shared" si="62"/>
        <v>2</v>
      </c>
      <c r="Z63" s="93">
        <f>إنجليزية!H53</f>
        <v>10.5</v>
      </c>
      <c r="AA63" s="94">
        <f t="shared" si="63"/>
        <v>1</v>
      </c>
      <c r="AB63" s="95">
        <f t="shared" si="64"/>
        <v>10.5</v>
      </c>
      <c r="AC63" s="93">
        <f t="shared" si="65"/>
        <v>10.5</v>
      </c>
      <c r="AD63" s="96">
        <f t="shared" si="66"/>
        <v>1</v>
      </c>
      <c r="AE63" s="97">
        <f t="shared" si="69"/>
        <v>10</v>
      </c>
      <c r="AF63" s="98">
        <f t="shared" si="47"/>
        <v>30</v>
      </c>
      <c r="AG63" s="74" t="str">
        <f t="shared" si="48"/>
        <v>ناجح</v>
      </c>
      <c r="AH63" s="99" t="str">
        <f t="shared" si="68"/>
        <v>ناجح</v>
      </c>
    </row>
    <row r="64" spans="2:34" s="23" customFormat="1" ht="18" customHeight="1">
      <c r="B64" s="24">
        <v>26</v>
      </c>
      <c r="C64" s="87" t="s">
        <v>17</v>
      </c>
      <c r="D64" s="87" t="s">
        <v>143</v>
      </c>
      <c r="E64" s="25">
        <f>'محاسبة البنوك'!I54</f>
        <v>18</v>
      </c>
      <c r="F64" s="26">
        <f t="shared" si="49"/>
        <v>0</v>
      </c>
      <c r="G64" s="25">
        <f>'محاسبة التأمينات'!I54</f>
        <v>10</v>
      </c>
      <c r="H64" s="26">
        <f t="shared" si="50"/>
        <v>0</v>
      </c>
      <c r="I64" s="25">
        <f>'التأمين التكافلي'!I54</f>
        <v>10</v>
      </c>
      <c r="J64" s="26">
        <f t="shared" si="51"/>
        <v>0</v>
      </c>
      <c r="K64" s="25">
        <f t="shared" si="52"/>
        <v>38</v>
      </c>
      <c r="L64" s="25">
        <f t="shared" si="53"/>
        <v>6.333333333333333</v>
      </c>
      <c r="M64" s="68">
        <f t="shared" si="54"/>
        <v>0</v>
      </c>
      <c r="N64" s="25">
        <f>'التسويق البنكي'!H54</f>
        <v>3</v>
      </c>
      <c r="O64" s="26">
        <f t="shared" si="55"/>
        <v>0</v>
      </c>
      <c r="P64" s="25">
        <f>'تقييم المشاريع'!I54</f>
        <v>26</v>
      </c>
      <c r="Q64" s="26">
        <f t="shared" si="56"/>
        <v>5</v>
      </c>
      <c r="R64" s="25">
        <f t="shared" si="57"/>
        <v>29</v>
      </c>
      <c r="S64" s="25">
        <f t="shared" si="58"/>
        <v>9.6666666666666661</v>
      </c>
      <c r="T64" s="68">
        <f t="shared" si="46"/>
        <v>5</v>
      </c>
      <c r="U64" s="25">
        <f>'قانون التأمين'!H54</f>
        <v>6</v>
      </c>
      <c r="V64" s="26">
        <f t="shared" si="59"/>
        <v>0</v>
      </c>
      <c r="W64" s="25">
        <f t="shared" si="60"/>
        <v>6</v>
      </c>
      <c r="X64" s="25">
        <f t="shared" si="61"/>
        <v>6</v>
      </c>
      <c r="Y64" s="26">
        <f t="shared" si="62"/>
        <v>0</v>
      </c>
      <c r="Z64" s="29">
        <f>إنجليزية!H54</f>
        <v>10.5</v>
      </c>
      <c r="AA64" s="26">
        <f t="shared" si="63"/>
        <v>1</v>
      </c>
      <c r="AB64" s="25">
        <f t="shared" si="64"/>
        <v>10.5</v>
      </c>
      <c r="AC64" s="25">
        <f t="shared" si="65"/>
        <v>10.5</v>
      </c>
      <c r="AD64" s="68">
        <f t="shared" si="66"/>
        <v>1</v>
      </c>
      <c r="AE64" s="69">
        <f t="shared" si="69"/>
        <v>7.5909090909090908</v>
      </c>
      <c r="AF64" s="70">
        <f t="shared" si="47"/>
        <v>6</v>
      </c>
      <c r="AG64" s="71" t="str">
        <f t="shared" si="48"/>
        <v>مؤجل</v>
      </c>
      <c r="AH64" s="33" t="str">
        <f t="shared" si="68"/>
        <v>مؤجل</v>
      </c>
    </row>
    <row r="65" spans="2:35" s="23" customFormat="1" ht="18" customHeight="1">
      <c r="B65" s="24">
        <v>27</v>
      </c>
      <c r="C65" s="87" t="s">
        <v>144</v>
      </c>
      <c r="D65" s="87" t="s">
        <v>145</v>
      </c>
      <c r="E65" s="100" t="s">
        <v>147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2"/>
    </row>
    <row r="66" spans="2:35" s="23" customFormat="1" ht="26.1" customHeight="1">
      <c r="B66" s="138" t="s">
        <v>30</v>
      </c>
      <c r="C66" s="139"/>
      <c r="D66" s="140"/>
      <c r="E66" s="106" t="s">
        <v>38</v>
      </c>
      <c r="F66" s="107"/>
      <c r="G66" s="106" t="s">
        <v>39</v>
      </c>
      <c r="H66" s="107"/>
      <c r="I66" s="106" t="s">
        <v>39</v>
      </c>
      <c r="J66" s="107"/>
      <c r="K66" s="110"/>
      <c r="L66" s="111"/>
      <c r="M66" s="112"/>
      <c r="N66" s="106" t="s">
        <v>36</v>
      </c>
      <c r="O66" s="125"/>
      <c r="P66" s="106" t="s">
        <v>40</v>
      </c>
      <c r="Q66" s="125"/>
      <c r="R66" s="110"/>
      <c r="S66" s="111"/>
      <c r="T66" s="112"/>
      <c r="U66" s="106" t="s">
        <v>41</v>
      </c>
      <c r="V66" s="125"/>
      <c r="W66" s="106"/>
      <c r="X66" s="122"/>
      <c r="Y66" s="107"/>
      <c r="Z66" s="106" t="s">
        <v>148</v>
      </c>
      <c r="AA66" s="125"/>
      <c r="AB66" s="106"/>
      <c r="AC66" s="122"/>
      <c r="AD66" s="122"/>
      <c r="AE66" s="122"/>
      <c r="AF66" s="122"/>
      <c r="AG66" s="32"/>
      <c r="AH66" s="38"/>
      <c r="AI66" s="40"/>
    </row>
    <row r="67" spans="2:35" s="23" customFormat="1" ht="26.1" customHeight="1">
      <c r="B67" s="141"/>
      <c r="C67" s="142"/>
      <c r="D67" s="143"/>
      <c r="E67" s="108"/>
      <c r="F67" s="109"/>
      <c r="G67" s="108"/>
      <c r="H67" s="109"/>
      <c r="I67" s="108"/>
      <c r="J67" s="109"/>
      <c r="K67" s="113"/>
      <c r="L67" s="114"/>
      <c r="M67" s="115"/>
      <c r="N67" s="126"/>
      <c r="O67" s="127"/>
      <c r="P67" s="126"/>
      <c r="Q67" s="127"/>
      <c r="R67" s="113"/>
      <c r="S67" s="114"/>
      <c r="T67" s="115"/>
      <c r="U67" s="126"/>
      <c r="V67" s="127"/>
      <c r="W67" s="123"/>
      <c r="X67" s="124"/>
      <c r="Y67" s="137"/>
      <c r="Z67" s="126"/>
      <c r="AA67" s="127"/>
      <c r="AB67" s="123"/>
      <c r="AC67" s="124"/>
      <c r="AD67" s="124"/>
      <c r="AE67" s="124"/>
      <c r="AF67" s="124"/>
      <c r="AG67" s="32"/>
      <c r="AH67" s="39"/>
    </row>
    <row r="68" spans="2:35">
      <c r="AI68" s="52"/>
    </row>
  </sheetData>
  <mergeCells count="80">
    <mergeCell ref="X2:X3"/>
    <mergeCell ref="Z2:AA2"/>
    <mergeCell ref="AC2:AC3"/>
    <mergeCell ref="U2:V2"/>
    <mergeCell ref="AD2:AD3"/>
    <mergeCell ref="S37:S38"/>
    <mergeCell ref="T37:T38"/>
    <mergeCell ref="E36:M36"/>
    <mergeCell ref="C1:C3"/>
    <mergeCell ref="D1:D3"/>
    <mergeCell ref="E1:M1"/>
    <mergeCell ref="N1:R1"/>
    <mergeCell ref="N2:O2"/>
    <mergeCell ref="P2:Q2"/>
    <mergeCell ref="E2:F2"/>
    <mergeCell ref="G2:H2"/>
    <mergeCell ref="I2:J2"/>
    <mergeCell ref="L2:L3"/>
    <mergeCell ref="M2:M3"/>
    <mergeCell ref="C36:C38"/>
    <mergeCell ref="D36:D38"/>
    <mergeCell ref="AF36:AF38"/>
    <mergeCell ref="Y37:Y38"/>
    <mergeCell ref="AD37:AD38"/>
    <mergeCell ref="U36:Y36"/>
    <mergeCell ref="Z36:AD36"/>
    <mergeCell ref="AC37:AC38"/>
    <mergeCell ref="AH1:AH3"/>
    <mergeCell ref="S1:T1"/>
    <mergeCell ref="S2:S3"/>
    <mergeCell ref="T2:T3"/>
    <mergeCell ref="N33:O34"/>
    <mergeCell ref="P33:Q34"/>
    <mergeCell ref="R33:R34"/>
    <mergeCell ref="S33:T34"/>
    <mergeCell ref="U33:V34"/>
    <mergeCell ref="AB33:AF34"/>
    <mergeCell ref="Z33:AA34"/>
    <mergeCell ref="AF1:AF3"/>
    <mergeCell ref="AE1:AE3"/>
    <mergeCell ref="U1:Y1"/>
    <mergeCell ref="Z1:AD1"/>
    <mergeCell ref="Y2:Y3"/>
    <mergeCell ref="B1:B3"/>
    <mergeCell ref="W33:Y34"/>
    <mergeCell ref="N66:O67"/>
    <mergeCell ref="P66:Q67"/>
    <mergeCell ref="U66:V67"/>
    <mergeCell ref="B36:B38"/>
    <mergeCell ref="W66:Y67"/>
    <mergeCell ref="R66:T67"/>
    <mergeCell ref="B66:D67"/>
    <mergeCell ref="E66:F67"/>
    <mergeCell ref="G66:H67"/>
    <mergeCell ref="B33:D34"/>
    <mergeCell ref="E33:F34"/>
    <mergeCell ref="S36:T36"/>
    <mergeCell ref="G33:H34"/>
    <mergeCell ref="I33:J34"/>
    <mergeCell ref="N36:R36"/>
    <mergeCell ref="N37:O37"/>
    <mergeCell ref="P37:Q37"/>
    <mergeCell ref="E37:F37"/>
    <mergeCell ref="G37:H37"/>
    <mergeCell ref="E51:AH51"/>
    <mergeCell ref="E23:AH23"/>
    <mergeCell ref="E65:AH65"/>
    <mergeCell ref="I66:J67"/>
    <mergeCell ref="K66:M67"/>
    <mergeCell ref="U37:V37"/>
    <mergeCell ref="X37:X38"/>
    <mergeCell ref="Z37:AA37"/>
    <mergeCell ref="I37:J37"/>
    <mergeCell ref="L37:L38"/>
    <mergeCell ref="M37:M38"/>
    <mergeCell ref="AB66:AF67"/>
    <mergeCell ref="Z66:AA67"/>
    <mergeCell ref="K33:M34"/>
    <mergeCell ref="AH36:AH38"/>
    <mergeCell ref="AE36:AE38"/>
  </mergeCells>
  <printOptions horizontalCentered="1" verticalCentered="1"/>
  <pageMargins left="0" right="0" top="0.78740157480314965" bottom="0.39370078740157483" header="0.39370078740157483" footer="0.39370078740157483"/>
  <pageSetup paperSize="9" scale="57" orientation="landscape" verticalDpi="180" r:id="rId1"/>
  <headerFooter alignWithMargins="0">
    <oddHeader>&amp;L&amp;"Comic Sans MS,Gras"&amp;18السنة الثالثة
2019/2018&amp;C&amp;"Comic Sans MS,Gras"&amp;18&amp;Uمحضر المداولات للسداسي الخامس  (الدورة الأولى)
مالية البنوك والتأمينات
الفوج&amp;P
&amp;R&amp;"Arial,Gras"&amp;14جامعة باجي مختار-عنابة
كلية العلوم الاقتصادية وعلوم التسيير
قسم العلوم المالية</oddHeader>
    <oddFooter>&amp;L&amp;"Comic Sans MS,Gras"&amp;16رئيس القسم&amp;R&amp;"Comic Sans MS,Gras"&amp;16رئيس لجنة المداولات</oddFooter>
  </headerFooter>
  <rowBreaks count="1" manualBreakCount="1">
    <brk id="34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محاسبة البنوك</vt:lpstr>
      <vt:lpstr>محاسبة التأمينات</vt:lpstr>
      <vt:lpstr>التأمين التكافلي</vt:lpstr>
      <vt:lpstr>التسويق البنكي</vt:lpstr>
      <vt:lpstr>تقييم المشاريع</vt:lpstr>
      <vt:lpstr>قانون التأمين</vt:lpstr>
      <vt:lpstr>إنجليزية</vt:lpstr>
      <vt:lpstr>Sem5(FE)</vt:lpstr>
      <vt:lpstr>'Sem5(FE)'!Zone_d_impression</vt:lpstr>
      <vt:lpstr>'التأمين التكافلي'!Zone_d_impression</vt:lpstr>
      <vt:lpstr>'التسويق البنكي'!Zone_d_impression</vt:lpstr>
      <vt:lpstr>إنجليزية!Zone_d_impression</vt:lpstr>
      <vt:lpstr>'تقييم المشاريع'!Zone_d_impression</vt:lpstr>
      <vt:lpstr>'قانون التأمين'!Zone_d_impression</vt:lpstr>
      <vt:lpstr>'محاسبة البنوك'!Zone_d_impression</vt:lpstr>
      <vt:lpstr>'محاسبة التأمينات'!Zone_d_impression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2019-02-16T18:50:53Z</dcterms:modified>
</cp:coreProperties>
</file>