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1355" windowHeight="5385" tabRatio="769" activeTab="7"/>
  </bookViews>
  <sheets>
    <sheet name="مدخل للخدمات" sheetId="1" r:id="rId1"/>
    <sheet name="مدخل للتسويق المصرفي" sheetId="2" r:id="rId2"/>
    <sheet name="التسويق الاستراتيجي للخدمات" sheetId="3" r:id="rId3"/>
    <sheet name="إدارة المخاطر البنكية" sheetId="4" r:id="rId4"/>
    <sheet name="مقاولاتية" sheetId="5" r:id="rId5"/>
    <sheet name="قانون حماية المستهلك" sheetId="6" r:id="rId6"/>
    <sheet name="لغة أجنبية" sheetId="7" r:id="rId7"/>
    <sheet name="PV delib" sheetId="8" r:id="rId8"/>
  </sheets>
  <externalReferences>
    <externalReference r:id="rId11"/>
  </externalReferences>
  <definedNames>
    <definedName name="_xlnm.Print_Area" localSheetId="3">'إدارة المخاطر البنكية'!$A$1:$I$72</definedName>
    <definedName name="_xlnm.Print_Area" localSheetId="2">'التسويق الاستراتيجي للخدمات'!$A$1:$I$74</definedName>
    <definedName name="_xlnm.Print_Area" localSheetId="5">'قانون حماية المستهلك'!$A$1:$I$72</definedName>
    <definedName name="_xlnm.Print_Area" localSheetId="6">'لغة أجنبية'!$A$1:$I$72</definedName>
    <definedName name="_xlnm.Print_Area" localSheetId="1">'مدخل للتسويق المصرفي'!$A$1:$I$73</definedName>
    <definedName name="_xlnm.Print_Area" localSheetId="0">'مدخل للخدمات'!$A$1:$I$74</definedName>
    <definedName name="_xlnm.Print_Area" localSheetId="4">'مقاولاتية'!$A$1:$I$73</definedName>
  </definedNames>
  <calcPr fullCalcOnLoad="1"/>
</workbook>
</file>

<file path=xl/sharedStrings.xml><?xml version="1.0" encoding="utf-8"?>
<sst xmlns="http://schemas.openxmlformats.org/spreadsheetml/2006/main" count="1135" uniqueCount="165">
  <si>
    <t>الرقم</t>
  </si>
  <si>
    <t>المعدل النهائي</t>
  </si>
  <si>
    <t>جامعة باجي مختار- عنابة -</t>
  </si>
  <si>
    <t>كلية العلوم الاقتصادية وعلوم التسيير</t>
  </si>
  <si>
    <t xml:space="preserve">مصلحة : الدراسات العليا </t>
  </si>
  <si>
    <t>التطبيق/20</t>
  </si>
  <si>
    <t>الإستدراك/20</t>
  </si>
  <si>
    <t>معـــدل السداسي الأول</t>
  </si>
  <si>
    <t>عدد و.ق للسداسي الأول</t>
  </si>
  <si>
    <t>المجمــوع</t>
  </si>
  <si>
    <t>المعـــدل</t>
  </si>
  <si>
    <t>و.ق.م</t>
  </si>
  <si>
    <t>إمضاءات الأساتذة</t>
  </si>
  <si>
    <t>إمضاء رئيس القسم:</t>
  </si>
  <si>
    <t>قسم : العلوم المالية</t>
  </si>
  <si>
    <r>
      <t xml:space="preserve">   </t>
    </r>
    <r>
      <rPr>
        <b/>
        <sz val="12"/>
        <rFont val="Arial"/>
        <family val="2"/>
      </rPr>
      <t>مصلحة الدراسات العليا</t>
    </r>
    <r>
      <rPr>
        <b/>
        <sz val="14"/>
        <rFont val="Arial"/>
        <family val="2"/>
      </rPr>
      <t xml:space="preserve">      </t>
    </r>
  </si>
  <si>
    <t xml:space="preserve">               قسم العلوم المالية</t>
  </si>
  <si>
    <r>
      <t xml:space="preserve"> </t>
    </r>
    <r>
      <rPr>
        <b/>
        <sz val="12"/>
        <rFont val="Arial"/>
        <family val="2"/>
      </rPr>
      <t xml:space="preserve">جامعة باجي مختار - عنابة -                 </t>
    </r>
  </si>
  <si>
    <t xml:space="preserve">الرقم </t>
  </si>
  <si>
    <t>الإمتحان /20</t>
  </si>
  <si>
    <t>المعدل40/1</t>
  </si>
  <si>
    <t>المعدل40/2</t>
  </si>
  <si>
    <t>المعدل20/1</t>
  </si>
  <si>
    <t>المعدل20/2</t>
  </si>
  <si>
    <t xml:space="preserve">     كلية العلوم الاقتصادية وعلوم التسيير</t>
  </si>
  <si>
    <t xml:space="preserve">محضر مداولات السنة الأولى - السداسي الأول-                 الدورة الأولى                       </t>
  </si>
  <si>
    <t>وحــــدة التعليـــــم الأساسيـــــة</t>
  </si>
  <si>
    <t>المعدل</t>
  </si>
  <si>
    <t>مج- الوحدات القياسية</t>
  </si>
  <si>
    <t>وحدة التعليم المنهجية</t>
  </si>
  <si>
    <t>الوحدة الاستكشافية</t>
  </si>
  <si>
    <t>الوحدة الأفقيــــة</t>
  </si>
  <si>
    <t>مقاولاتية</t>
  </si>
  <si>
    <t>رئيس لجنة المداولات:</t>
  </si>
  <si>
    <t>كشف علامات ماستر: تسويق مصرفي-S1-</t>
  </si>
  <si>
    <t>المقياس: مدخل للخدمــــات -      المعامل:2         الرصيـــد: 6</t>
  </si>
  <si>
    <t>كشف علامات ماستر: تسويــــق مصرفــي-S1-</t>
  </si>
  <si>
    <t>كشف علامات ماستر: تسويـــــق مصرفـــــي-S1-</t>
  </si>
  <si>
    <t>كشف علامات ماستر: تسويــــق مصرفــــي-S1-</t>
  </si>
  <si>
    <t>كشف علامات ماستر: تسويـــــق مصرفــي-S1-</t>
  </si>
  <si>
    <t>المقياس: لغــــة أجنبيـــــة  -      المعامل:1         الرصيـــد:1</t>
  </si>
  <si>
    <t>ماستر تخصص: تسويـــق مصرفـــــي -MKG B -</t>
  </si>
  <si>
    <t>مدخل للخدمات</t>
  </si>
  <si>
    <t>مدخل للتسويق المصرفي</t>
  </si>
  <si>
    <t>التسويق الاستراتيجي للخدمات</t>
  </si>
  <si>
    <t>إدارة المخاطر البنكية</t>
  </si>
  <si>
    <t>قانون حماية المستهلك</t>
  </si>
  <si>
    <t xml:space="preserve">لغة أجنبية </t>
  </si>
  <si>
    <t>إمضاء استاذ المادة : د. بلعرج .....................</t>
  </si>
  <si>
    <t>إمضاء استاذ المادة :  د. حمدان .....................</t>
  </si>
  <si>
    <t>إمضاء استاذ المادة : أ. وارث .....................</t>
  </si>
  <si>
    <t>بلعرج</t>
  </si>
  <si>
    <t>زويـــد</t>
  </si>
  <si>
    <t>وارث</t>
  </si>
  <si>
    <t>إمضاء استاذ المادة :  أ. ضواويــــــة.....................</t>
  </si>
  <si>
    <t>ضواويـــة</t>
  </si>
  <si>
    <t>إمضاء استاذ المادة : أ. بولحبـــال .....................</t>
  </si>
  <si>
    <t>بولحبــال</t>
  </si>
  <si>
    <t>للعام الجامعي: 2018-2019</t>
  </si>
  <si>
    <t>اللقب</t>
  </si>
  <si>
    <t>الإسم</t>
  </si>
  <si>
    <t>بحري</t>
  </si>
  <si>
    <t xml:space="preserve">نور الهدى </t>
  </si>
  <si>
    <t>بلدي</t>
  </si>
  <si>
    <t>آمنة</t>
  </si>
  <si>
    <t>بن سالم</t>
  </si>
  <si>
    <t>ايناس</t>
  </si>
  <si>
    <t>بن مالك</t>
  </si>
  <si>
    <t>عبد الحق</t>
  </si>
  <si>
    <t>بورنان</t>
  </si>
  <si>
    <t>يسرى</t>
  </si>
  <si>
    <t>بوقرة</t>
  </si>
  <si>
    <t>راضية</t>
  </si>
  <si>
    <t>دريسي</t>
  </si>
  <si>
    <t>عبد الرزاق</t>
  </si>
  <si>
    <t>ريحاني</t>
  </si>
  <si>
    <t>طيب</t>
  </si>
  <si>
    <t>سليماني</t>
  </si>
  <si>
    <t>ضفاء</t>
  </si>
  <si>
    <t>شبلي</t>
  </si>
  <si>
    <t>كمال</t>
  </si>
  <si>
    <t>شكرون</t>
  </si>
  <si>
    <t>عائشة بية</t>
  </si>
  <si>
    <t>شنوف</t>
  </si>
  <si>
    <t>الياس</t>
  </si>
  <si>
    <t>عطوي</t>
  </si>
  <si>
    <t>محمد نوفل</t>
  </si>
  <si>
    <t>عيساوي</t>
  </si>
  <si>
    <t>رانية</t>
  </si>
  <si>
    <t>قشبية</t>
  </si>
  <si>
    <t>يوسف</t>
  </si>
  <si>
    <t xml:space="preserve">قيسوم </t>
  </si>
  <si>
    <t>هاجر الأسماء</t>
  </si>
  <si>
    <t>لعواشرية</t>
  </si>
  <si>
    <t>هاجر</t>
  </si>
  <si>
    <t>مراني</t>
  </si>
  <si>
    <t>سمية</t>
  </si>
  <si>
    <t>معيزة</t>
  </si>
  <si>
    <t>منصف</t>
  </si>
  <si>
    <t>ملياني</t>
  </si>
  <si>
    <t>هاشمي راشدي</t>
  </si>
  <si>
    <t>منيرة</t>
  </si>
  <si>
    <t>أطريح</t>
  </si>
  <si>
    <t>أمال</t>
  </si>
  <si>
    <t>بوروينة</t>
  </si>
  <si>
    <t>سفيان</t>
  </si>
  <si>
    <t>بولبطاطش</t>
  </si>
  <si>
    <t>حسام</t>
  </si>
  <si>
    <t>جاب الله</t>
  </si>
  <si>
    <t>شيماء</t>
  </si>
  <si>
    <t>حراث</t>
  </si>
  <si>
    <t>رجم</t>
  </si>
  <si>
    <t>حراري</t>
  </si>
  <si>
    <t>سامية</t>
  </si>
  <si>
    <t>حسيني</t>
  </si>
  <si>
    <t>سليم</t>
  </si>
  <si>
    <t>رانيا</t>
  </si>
  <si>
    <t>بورابحة</t>
  </si>
  <si>
    <t>سنوسي</t>
  </si>
  <si>
    <t>أسامة</t>
  </si>
  <si>
    <t>شطاح</t>
  </si>
  <si>
    <t>عبد الغاني</t>
  </si>
  <si>
    <t>شوية</t>
  </si>
  <si>
    <t>محمد الأمين</t>
  </si>
  <si>
    <t>عمروسي</t>
  </si>
  <si>
    <t>حياة</t>
  </si>
  <si>
    <t>غريسي</t>
  </si>
  <si>
    <t>غريش</t>
  </si>
  <si>
    <t>وافية</t>
  </si>
  <si>
    <t>غفار</t>
  </si>
  <si>
    <t>امينة</t>
  </si>
  <si>
    <t>فار</t>
  </si>
  <si>
    <t>عايدة</t>
  </si>
  <si>
    <t>فرفار</t>
  </si>
  <si>
    <t>انيس</t>
  </si>
  <si>
    <t>كريم</t>
  </si>
  <si>
    <t>أنفال</t>
  </si>
  <si>
    <t>كنوني</t>
  </si>
  <si>
    <t>ياسمين</t>
  </si>
  <si>
    <t>لعور</t>
  </si>
  <si>
    <t>بسمة</t>
  </si>
  <si>
    <t>مفداوي</t>
  </si>
  <si>
    <t>لاميس</t>
  </si>
  <si>
    <t>هواين</t>
  </si>
  <si>
    <t>أمينة</t>
  </si>
  <si>
    <t>المقياس: مدخل للتسويـــق المصرفي-   المعامل:2     الرصيـــد: 6</t>
  </si>
  <si>
    <t>الفــــــــوج: 1</t>
  </si>
  <si>
    <t>الفــــــــوج: 2</t>
  </si>
  <si>
    <t>المقياس: مدخل للتسويـــق المصرفي-   المعامل:2    الرصيـــد: 6</t>
  </si>
  <si>
    <t>المقياس: التسويق الاستراتيجي للخدمات -   المعامل:2    الرصيـــد: 6</t>
  </si>
  <si>
    <t>المقياس: إدارة المخــــاطر البنكيـــــة -      المعامل:2     الرصيـــد: 5</t>
  </si>
  <si>
    <t>إمضاء استاذ المادة : د. زويد .....................</t>
  </si>
  <si>
    <t>المقياس: مقـــــاولاتيــــة -      المعامل:2      الرصيـــد: 4</t>
  </si>
  <si>
    <t>المقياس: قانون حمـــاية المستهـــلك -      المعامل:1    الرصيـــد:2</t>
  </si>
  <si>
    <t>العام الجامعي :2018-2019</t>
  </si>
  <si>
    <t>الفــــــــــوج:1</t>
  </si>
  <si>
    <t>مقصى</t>
  </si>
  <si>
    <t>إمضاء استاذ المادة : روابح .....................</t>
  </si>
  <si>
    <t>مقصـــــــــــــــــــــــــى</t>
  </si>
  <si>
    <t>حــــــــدادة</t>
  </si>
  <si>
    <t>روابــــح</t>
  </si>
  <si>
    <t>روابــــــــــح</t>
  </si>
  <si>
    <t>حـــــــــــدادة</t>
  </si>
  <si>
    <t>مقصــــى</t>
  </si>
  <si>
    <t xml:space="preserve">هواري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</si>
</sst>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A&quot;;\-#,##0\ &quot;DA&quot;"/>
    <numFmt numFmtId="165" formatCode="#,##0\ &quot;DA&quot;;[Red]\-#,##0\ &quot;DA&quot;"/>
    <numFmt numFmtId="166" formatCode="#,##0.00\ &quot;DA&quot;;\-#,##0.00\ &quot;DA&quot;"/>
    <numFmt numFmtId="167" formatCode="#,##0.00\ &quot;DA&quot;;[Red]\-#,##0.00\ &quot;DA&quot;"/>
    <numFmt numFmtId="168" formatCode="_-* #,##0\ &quot;DA&quot;_-;\-* #,##0\ &quot;DA&quot;_-;_-* &quot;-&quot;\ &quot;DA&quot;_-;_-@_-"/>
    <numFmt numFmtId="169" formatCode="_-* #,##0\ _D_A_-;\-* #,##0\ _D_A_-;_-* &quot;-&quot;\ _D_A_-;_-@_-"/>
    <numFmt numFmtId="170" formatCode="_-* #,##0.00\ &quot;DA&quot;_-;\-* #,##0.00\ &quot;DA&quot;_-;_-* &quot;-&quot;??\ &quot;DA&quot;_-;_-@_-"/>
    <numFmt numFmtId="171" formatCode="_-* #,##0.00\ _D_A_-;\-* #,##0.00\ _D_A_-;_-* &quot;-&quot;??\ _D_A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Comic Sans MS"/>
      <family val="4"/>
    </font>
    <font>
      <b/>
      <sz val="12"/>
      <name val="Comic Sans MS"/>
      <family val="4"/>
    </font>
    <font>
      <b/>
      <sz val="14"/>
      <name val="Comic Sans MS"/>
      <family val="4"/>
    </font>
    <font>
      <b/>
      <sz val="14"/>
      <name val="Arial"/>
      <family val="2"/>
    </font>
    <font>
      <b/>
      <sz val="16"/>
      <name val="Comic Sans MS"/>
      <family val="4"/>
    </font>
    <font>
      <b/>
      <sz val="16"/>
      <name val="Aharoni"/>
      <family val="0"/>
    </font>
    <font>
      <b/>
      <sz val="10"/>
      <name val="Arial"/>
      <family val="2"/>
    </font>
    <font>
      <b/>
      <sz val="12"/>
      <name val="Arabic Transparent"/>
      <family val="0"/>
    </font>
    <font>
      <sz val="8"/>
      <name val="Comic Sans MS"/>
      <family val="4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0"/>
      <name val="Comic Sans MS"/>
      <family val="4"/>
    </font>
    <font>
      <b/>
      <u val="single"/>
      <sz val="14"/>
      <name val="Comic Sans MS"/>
      <family val="4"/>
    </font>
    <font>
      <sz val="10"/>
      <color indexed="8"/>
      <name val="MS Sans Serif"/>
      <family val="2"/>
    </font>
    <font>
      <sz val="11"/>
      <name val="Calibri"/>
      <family val="2"/>
    </font>
    <font>
      <sz val="16"/>
      <name val="Arabic Transparent"/>
      <family val="0"/>
    </font>
    <font>
      <b/>
      <sz val="16"/>
      <name val="Arial"/>
      <family val="2"/>
    </font>
    <font>
      <b/>
      <sz val="16"/>
      <name val="Simplified Arabic"/>
      <family val="1"/>
    </font>
    <font>
      <b/>
      <sz val="16"/>
      <name val="Times New Roman"/>
      <family val="1"/>
    </font>
    <font>
      <b/>
      <sz val="14"/>
      <name val="Simplified Arabic"/>
      <family val="1"/>
    </font>
    <font>
      <sz val="12"/>
      <name val="Comic Sans MS"/>
      <family val="4"/>
    </font>
    <font>
      <b/>
      <sz val="12"/>
      <name val="Times New Roman"/>
      <family val="1"/>
    </font>
    <font>
      <b/>
      <sz val="13"/>
      <color indexed="8"/>
      <name val="Simplified Arabic"/>
      <family val="1"/>
    </font>
    <font>
      <b/>
      <sz val="12"/>
      <name val="Simplified Arabic"/>
      <family val="1"/>
    </font>
    <font>
      <b/>
      <u val="single"/>
      <sz val="12"/>
      <name val="Comic Sans MS"/>
      <family val="4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/>
      <bottom style="medium"/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36">
    <xf numFmtId="0" fontId="0" fillId="0" borderId="0" xfId="0" applyAlignment="1">
      <alignment/>
    </xf>
    <xf numFmtId="2" fontId="3" fillId="0" borderId="1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1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 horizontal="center" readingOrder="2"/>
    </xf>
    <xf numFmtId="0" fontId="0" fillId="0" borderId="10" xfId="0" applyBorder="1" applyAlignment="1">
      <alignment/>
    </xf>
    <xf numFmtId="0" fontId="6" fillId="0" borderId="0" xfId="0" applyFont="1" applyAlignment="1">
      <alignment horizontal="right" readingOrder="2"/>
    </xf>
    <xf numFmtId="0" fontId="12" fillId="0" borderId="0" xfId="0" applyFont="1" applyAlignment="1">
      <alignment horizontal="right" readingOrder="2"/>
    </xf>
    <xf numFmtId="0" fontId="0" fillId="0" borderId="0" xfId="0" applyBorder="1" applyAlignment="1">
      <alignment/>
    </xf>
    <xf numFmtId="2" fontId="3" fillId="0" borderId="1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5" fillId="0" borderId="10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6" fillId="0" borderId="15" xfId="0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textRotation="90"/>
    </xf>
    <xf numFmtId="0" fontId="10" fillId="0" borderId="17" xfId="0" applyFont="1" applyFill="1" applyBorder="1" applyAlignment="1">
      <alignment horizontal="center" vertical="center" textRotation="90"/>
    </xf>
    <xf numFmtId="0" fontId="10" fillId="0" borderId="15" xfId="0" applyFont="1" applyFill="1" applyBorder="1" applyAlignment="1">
      <alignment horizontal="center" vertical="center" textRotation="90"/>
    </xf>
    <xf numFmtId="2" fontId="5" fillId="0" borderId="18" xfId="0" applyNumberFormat="1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20" xfId="0" applyNumberFormat="1" applyFont="1" applyFill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2" fontId="3" fillId="0" borderId="22" xfId="0" applyNumberFormat="1" applyFont="1" applyFill="1" applyBorder="1" applyAlignment="1">
      <alignment horizontal="center"/>
    </xf>
    <xf numFmtId="2" fontId="3" fillId="0" borderId="23" xfId="0" applyNumberFormat="1" applyFont="1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center"/>
    </xf>
    <xf numFmtId="2" fontId="3" fillId="0" borderId="25" xfId="0" applyNumberFormat="1" applyFont="1" applyFill="1" applyBorder="1" applyAlignment="1">
      <alignment horizontal="center"/>
    </xf>
    <xf numFmtId="0" fontId="24" fillId="0" borderId="0" xfId="0" applyFont="1" applyAlignment="1">
      <alignment readingOrder="2"/>
    </xf>
    <xf numFmtId="2" fontId="0" fillId="0" borderId="13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 vertical="center" readingOrder="2"/>
    </xf>
    <xf numFmtId="2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 vertical="center" readingOrder="2"/>
    </xf>
    <xf numFmtId="4" fontId="0" fillId="0" borderId="10" xfId="0" applyNumberFormat="1" applyFont="1" applyFill="1" applyBorder="1" applyAlignment="1">
      <alignment horizontal="center" readingOrder="2"/>
    </xf>
    <xf numFmtId="1" fontId="14" fillId="0" borderId="12" xfId="0" applyNumberFormat="1" applyFont="1" applyFill="1" applyBorder="1" applyAlignment="1">
      <alignment horizontal="center" readingOrder="2"/>
    </xf>
    <xf numFmtId="0" fontId="12" fillId="0" borderId="0" xfId="0" applyFont="1" applyAlignment="1">
      <alignment readingOrder="2"/>
    </xf>
    <xf numFmtId="2" fontId="3" fillId="0" borderId="26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2" fontId="7" fillId="0" borderId="32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10" fillId="0" borderId="33" xfId="0" applyFont="1" applyFill="1" applyBorder="1" applyAlignment="1">
      <alignment horizontal="center" vertical="center" textRotation="90"/>
    </xf>
    <xf numFmtId="2" fontId="3" fillId="0" borderId="34" xfId="0" applyNumberFormat="1" applyFont="1" applyFill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2" fontId="3" fillId="0" borderId="35" xfId="0" applyNumberFormat="1" applyFont="1" applyFill="1" applyBorder="1" applyAlignment="1">
      <alignment horizontal="center"/>
    </xf>
    <xf numFmtId="2" fontId="3" fillId="0" borderId="36" xfId="0" applyNumberFormat="1" applyFont="1" applyFill="1" applyBorder="1" applyAlignment="1">
      <alignment horizontal="center"/>
    </xf>
    <xf numFmtId="0" fontId="23" fillId="0" borderId="13" xfId="0" applyFont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2" fontId="3" fillId="0" borderId="44" xfId="0" applyNumberFormat="1" applyFont="1" applyBorder="1" applyAlignment="1">
      <alignment horizontal="center"/>
    </xf>
    <xf numFmtId="2" fontId="0" fillId="0" borderId="27" xfId="0" applyNumberFormat="1" applyFont="1" applyFill="1" applyBorder="1" applyAlignment="1">
      <alignment horizontal="center"/>
    </xf>
    <xf numFmtId="3" fontId="0" fillId="0" borderId="18" xfId="0" applyNumberFormat="1" applyFont="1" applyFill="1" applyBorder="1" applyAlignment="1">
      <alignment horizontal="center" vertical="center" readingOrder="2"/>
    </xf>
    <xf numFmtId="2" fontId="0" fillId="0" borderId="18" xfId="0" applyNumberFormat="1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 horizontal="center" vertical="center" readingOrder="2"/>
    </xf>
    <xf numFmtId="4" fontId="0" fillId="0" borderId="18" xfId="0" applyNumberFormat="1" applyFont="1" applyFill="1" applyBorder="1" applyAlignment="1">
      <alignment horizontal="center" readingOrder="2"/>
    </xf>
    <xf numFmtId="2" fontId="3" fillId="0" borderId="32" xfId="0" applyNumberFormat="1" applyFont="1" applyFill="1" applyBorder="1" applyAlignment="1">
      <alignment horizontal="center"/>
    </xf>
    <xf numFmtId="0" fontId="3" fillId="0" borderId="0" xfId="0" applyFont="1" applyFill="1" applyAlignment="1">
      <alignment readingOrder="2"/>
    </xf>
    <xf numFmtId="0" fontId="12" fillId="0" borderId="10" xfId="0" applyFont="1" applyFill="1" applyBorder="1" applyAlignment="1">
      <alignment horizontal="center" vertical="center" textRotation="90" wrapText="1" readingOrder="2"/>
    </xf>
    <xf numFmtId="0" fontId="9" fillId="0" borderId="21" xfId="0" applyFont="1" applyFill="1" applyBorder="1" applyAlignment="1">
      <alignment horizontal="center" vertical="center" wrapText="1" readingOrder="2"/>
    </xf>
    <xf numFmtId="14" fontId="3" fillId="0" borderId="0" xfId="0" applyNumberFormat="1" applyFont="1" applyFill="1" applyBorder="1" applyAlignment="1">
      <alignment horizontal="center" readingOrder="2"/>
    </xf>
    <xf numFmtId="0" fontId="3" fillId="0" borderId="0" xfId="0" applyFont="1" applyFill="1" applyBorder="1" applyAlignment="1">
      <alignment horizontal="center" readingOrder="2"/>
    </xf>
    <xf numFmtId="0" fontId="12" fillId="0" borderId="0" xfId="0" applyFont="1" applyFill="1" applyAlignment="1">
      <alignment readingOrder="2"/>
    </xf>
    <xf numFmtId="0" fontId="18" fillId="0" borderId="0" xfId="0" applyFont="1" applyFill="1" applyAlignment="1">
      <alignment horizontal="center"/>
    </xf>
    <xf numFmtId="0" fontId="12" fillId="0" borderId="0" xfId="0" applyFont="1" applyFill="1" applyAlignment="1">
      <alignment horizontal="right" readingOrder="2"/>
    </xf>
    <xf numFmtId="0" fontId="18" fillId="0" borderId="0" xfId="0" applyFont="1" applyFill="1" applyAlignment="1">
      <alignment/>
    </xf>
    <xf numFmtId="0" fontId="11" fillId="0" borderId="0" xfId="0" applyFont="1" applyFill="1" applyAlignment="1">
      <alignment readingOrder="2"/>
    </xf>
    <xf numFmtId="0" fontId="9" fillId="0" borderId="45" xfId="0" applyFont="1" applyFill="1" applyBorder="1" applyAlignment="1">
      <alignment horizontal="center" vertical="center" wrapText="1" readingOrder="2"/>
    </xf>
    <xf numFmtId="0" fontId="3" fillId="0" borderId="0" xfId="0" applyFont="1" applyFill="1" applyAlignment="1">
      <alignment horizontal="center" readingOrder="2"/>
    </xf>
    <xf numFmtId="0" fontId="12" fillId="0" borderId="21" xfId="0" applyFont="1" applyFill="1" applyBorder="1" applyAlignment="1">
      <alignment horizontal="center" vertical="center" wrapText="1" readingOrder="2"/>
    </xf>
    <xf numFmtId="2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21" xfId="0" applyNumberFormat="1" applyFont="1" applyFill="1" applyBorder="1" applyAlignment="1">
      <alignment horizontal="center" vertical="center" readingOrder="2"/>
    </xf>
    <xf numFmtId="2" fontId="0" fillId="0" borderId="21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2" fontId="0" fillId="0" borderId="18" xfId="0" applyNumberFormat="1" applyFill="1" applyBorder="1" applyAlignment="1">
      <alignment horizontal="center"/>
    </xf>
    <xf numFmtId="1" fontId="14" fillId="0" borderId="23" xfId="0" applyNumberFormat="1" applyFont="1" applyFill="1" applyBorder="1" applyAlignment="1">
      <alignment horizontal="center" readingOrder="2"/>
    </xf>
    <xf numFmtId="0" fontId="27" fillId="0" borderId="37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1" fillId="0" borderId="46" xfId="0" applyFont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/>
    </xf>
    <xf numFmtId="0" fontId="63" fillId="0" borderId="27" xfId="0" applyFont="1" applyFill="1" applyBorder="1" applyAlignment="1">
      <alignment/>
    </xf>
    <xf numFmtId="0" fontId="63" fillId="0" borderId="23" xfId="0" applyFont="1" applyFill="1" applyBorder="1" applyAlignment="1">
      <alignment/>
    </xf>
    <xf numFmtId="0" fontId="63" fillId="0" borderId="13" xfId="0" applyFont="1" applyFill="1" applyBorder="1" applyAlignment="1">
      <alignment/>
    </xf>
    <xf numFmtId="0" fontId="63" fillId="0" borderId="12" xfId="0" applyFont="1" applyFill="1" applyBorder="1" applyAlignment="1">
      <alignment/>
    </xf>
    <xf numFmtId="0" fontId="23" fillId="0" borderId="48" xfId="0" applyFont="1" applyFill="1" applyBorder="1" applyAlignment="1">
      <alignment horizontal="center" vertical="center"/>
    </xf>
    <xf numFmtId="0" fontId="63" fillId="0" borderId="26" xfId="0" applyFont="1" applyFill="1" applyBorder="1" applyAlignment="1">
      <alignment/>
    </xf>
    <xf numFmtId="0" fontId="63" fillId="0" borderId="25" xfId="0" applyFont="1" applyFill="1" applyBorder="1" applyAlignment="1">
      <alignment/>
    </xf>
    <xf numFmtId="2" fontId="3" fillId="0" borderId="49" xfId="0" applyNumberFormat="1" applyFont="1" applyFill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2" fontId="3" fillId="0" borderId="50" xfId="0" applyNumberFormat="1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 readingOrder="2"/>
    </xf>
    <xf numFmtId="2" fontId="0" fillId="0" borderId="14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 vertical="center" readingOrder="2"/>
    </xf>
    <xf numFmtId="4" fontId="0" fillId="0" borderId="14" xfId="0" applyNumberFormat="1" applyFont="1" applyFill="1" applyBorder="1" applyAlignment="1">
      <alignment horizontal="center" readingOrder="2"/>
    </xf>
    <xf numFmtId="2" fontId="0" fillId="0" borderId="14" xfId="0" applyNumberFormat="1" applyFill="1" applyBorder="1" applyAlignment="1">
      <alignment horizontal="center"/>
    </xf>
    <xf numFmtId="2" fontId="0" fillId="0" borderId="45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 vertical="center" readingOrder="2"/>
    </xf>
    <xf numFmtId="4" fontId="0" fillId="0" borderId="21" xfId="0" applyNumberFormat="1" applyFont="1" applyFill="1" applyBorder="1" applyAlignment="1">
      <alignment horizontal="center" readingOrder="2"/>
    </xf>
    <xf numFmtId="2" fontId="0" fillId="0" borderId="21" xfId="0" applyNumberFormat="1" applyFill="1" applyBorder="1" applyAlignment="1">
      <alignment horizontal="center"/>
    </xf>
    <xf numFmtId="1" fontId="14" fillId="0" borderId="51" xfId="0" applyNumberFormat="1" applyFont="1" applyFill="1" applyBorder="1" applyAlignment="1">
      <alignment horizontal="center" readingOrder="2"/>
    </xf>
    <xf numFmtId="2" fontId="0" fillId="0" borderId="37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 vertical="center" readingOrder="2"/>
    </xf>
    <xf numFmtId="4" fontId="0" fillId="0" borderId="11" xfId="0" applyNumberFormat="1" applyFont="1" applyFill="1" applyBorder="1" applyAlignment="1">
      <alignment horizontal="center" vertical="center" readingOrder="2"/>
    </xf>
    <xf numFmtId="4" fontId="0" fillId="0" borderId="11" xfId="0" applyNumberFormat="1" applyFont="1" applyFill="1" applyBorder="1" applyAlignment="1">
      <alignment horizontal="center" readingOrder="2"/>
    </xf>
    <xf numFmtId="2" fontId="0" fillId="0" borderId="11" xfId="0" applyNumberFormat="1" applyFill="1" applyBorder="1" applyAlignment="1">
      <alignment horizontal="center"/>
    </xf>
    <xf numFmtId="1" fontId="14" fillId="0" borderId="49" xfId="0" applyNumberFormat="1" applyFont="1" applyFill="1" applyBorder="1" applyAlignment="1">
      <alignment horizontal="center" readingOrder="2"/>
    </xf>
    <xf numFmtId="0" fontId="27" fillId="34" borderId="13" xfId="0" applyFont="1" applyFill="1" applyBorder="1" applyAlignment="1">
      <alignment horizontal="center" vertical="center"/>
    </xf>
    <xf numFmtId="0" fontId="63" fillId="34" borderId="13" xfId="0" applyFont="1" applyFill="1" applyBorder="1" applyAlignment="1">
      <alignment/>
    </xf>
    <xf numFmtId="0" fontId="63" fillId="34" borderId="12" xfId="0" applyFont="1" applyFill="1" applyBorder="1" applyAlignment="1">
      <alignment/>
    </xf>
    <xf numFmtId="0" fontId="27" fillId="34" borderId="37" xfId="0" applyFont="1" applyFill="1" applyBorder="1" applyAlignment="1">
      <alignment horizontal="center" vertical="center"/>
    </xf>
    <xf numFmtId="2" fontId="0" fillId="35" borderId="13" xfId="0" applyNumberFormat="1" applyFont="1" applyFill="1" applyBorder="1" applyAlignment="1">
      <alignment horizontal="center"/>
    </xf>
    <xf numFmtId="3" fontId="0" fillId="35" borderId="21" xfId="0" applyNumberFormat="1" applyFont="1" applyFill="1" applyBorder="1" applyAlignment="1">
      <alignment horizontal="center" vertical="center" readingOrder="2"/>
    </xf>
    <xf numFmtId="2" fontId="0" fillId="35" borderId="10" xfId="0" applyNumberFormat="1" applyFont="1" applyFill="1" applyBorder="1" applyAlignment="1">
      <alignment horizontal="center"/>
    </xf>
    <xf numFmtId="3" fontId="0" fillId="35" borderId="10" xfId="0" applyNumberFormat="1" applyFont="1" applyFill="1" applyBorder="1" applyAlignment="1">
      <alignment horizontal="center" vertical="center" readingOrder="2"/>
    </xf>
    <xf numFmtId="4" fontId="0" fillId="35" borderId="10" xfId="0" applyNumberFormat="1" applyFont="1" applyFill="1" applyBorder="1" applyAlignment="1">
      <alignment horizontal="center" vertical="center" readingOrder="2"/>
    </xf>
    <xf numFmtId="4" fontId="0" fillId="35" borderId="10" xfId="0" applyNumberFormat="1" applyFont="1" applyFill="1" applyBorder="1" applyAlignment="1">
      <alignment horizontal="center" readingOrder="2"/>
    </xf>
    <xf numFmtId="2" fontId="0" fillId="35" borderId="10" xfId="0" applyNumberFormat="1" applyFill="1" applyBorder="1" applyAlignment="1">
      <alignment horizontal="center"/>
    </xf>
    <xf numFmtId="1" fontId="14" fillId="35" borderId="12" xfId="0" applyNumberFormat="1" applyFont="1" applyFill="1" applyBorder="1" applyAlignment="1">
      <alignment horizontal="center" readingOrder="2"/>
    </xf>
    <xf numFmtId="0" fontId="12" fillId="0" borderId="0" xfId="0" applyFont="1" applyFill="1" applyAlignment="1">
      <alignment/>
    </xf>
    <xf numFmtId="0" fontId="20" fillId="36" borderId="52" xfId="0" applyFont="1" applyFill="1" applyBorder="1" applyAlignment="1">
      <alignment horizontal="center"/>
    </xf>
    <xf numFmtId="0" fontId="20" fillId="36" borderId="53" xfId="0" applyFont="1" applyFill="1" applyBorder="1" applyAlignment="1">
      <alignment horizontal="center"/>
    </xf>
    <xf numFmtId="0" fontId="20" fillId="36" borderId="46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36" borderId="52" xfId="0" applyFont="1" applyFill="1" applyBorder="1" applyAlignment="1">
      <alignment horizontal="center"/>
    </xf>
    <xf numFmtId="0" fontId="7" fillId="36" borderId="53" xfId="0" applyFont="1" applyFill="1" applyBorder="1" applyAlignment="1">
      <alignment horizontal="center"/>
    </xf>
    <xf numFmtId="0" fontId="7" fillId="36" borderId="46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2" fontId="6" fillId="34" borderId="52" xfId="0" applyNumberFormat="1" applyFont="1" applyFill="1" applyBorder="1" applyAlignment="1">
      <alignment horizontal="center"/>
    </xf>
    <xf numFmtId="2" fontId="6" fillId="34" borderId="53" xfId="0" applyNumberFormat="1" applyFont="1" applyFill="1" applyBorder="1" applyAlignment="1">
      <alignment horizontal="center"/>
    </xf>
    <xf numFmtId="2" fontId="6" fillId="34" borderId="46" xfId="0" applyNumberFormat="1" applyFont="1" applyFill="1" applyBorder="1" applyAlignment="1">
      <alignment horizontal="center"/>
    </xf>
    <xf numFmtId="0" fontId="7" fillId="36" borderId="54" xfId="0" applyFont="1" applyFill="1" applyBorder="1" applyAlignment="1">
      <alignment horizontal="center" vertical="center" readingOrder="1"/>
    </xf>
    <xf numFmtId="0" fontId="7" fillId="36" borderId="55" xfId="0" applyFont="1" applyFill="1" applyBorder="1" applyAlignment="1">
      <alignment horizontal="center" vertical="center" readingOrder="1"/>
    </xf>
    <xf numFmtId="0" fontId="7" fillId="36" borderId="56" xfId="0" applyFont="1" applyFill="1" applyBorder="1" applyAlignment="1">
      <alignment horizontal="center" vertical="center" readingOrder="1"/>
    </xf>
    <xf numFmtId="0" fontId="7" fillId="36" borderId="48" xfId="0" applyFont="1" applyFill="1" applyBorder="1" applyAlignment="1">
      <alignment horizontal="center" vertical="center" readingOrder="1"/>
    </xf>
    <xf numFmtId="0" fontId="7" fillId="36" borderId="57" xfId="0" applyFont="1" applyFill="1" applyBorder="1" applyAlignment="1">
      <alignment horizontal="center" vertical="center" readingOrder="1"/>
    </xf>
    <xf numFmtId="0" fontId="7" fillId="36" borderId="58" xfId="0" applyFont="1" applyFill="1" applyBorder="1" applyAlignment="1">
      <alignment horizontal="center" vertical="center" readingOrder="1"/>
    </xf>
    <xf numFmtId="0" fontId="15" fillId="0" borderId="54" xfId="0" applyFont="1" applyFill="1" applyBorder="1" applyAlignment="1">
      <alignment horizontal="center" vertical="top" shrinkToFit="1" readingOrder="2"/>
    </xf>
    <xf numFmtId="0" fontId="15" fillId="0" borderId="56" xfId="0" applyFont="1" applyFill="1" applyBorder="1" applyAlignment="1">
      <alignment horizontal="center" vertical="top" shrinkToFit="1" readingOrder="2"/>
    </xf>
    <xf numFmtId="0" fontId="15" fillId="0" borderId="48" xfId="0" applyFont="1" applyFill="1" applyBorder="1" applyAlignment="1">
      <alignment horizontal="center" vertical="top" shrinkToFit="1" readingOrder="2"/>
    </xf>
    <xf numFmtId="0" fontId="15" fillId="0" borderId="58" xfId="0" applyFont="1" applyFill="1" applyBorder="1" applyAlignment="1">
      <alignment horizontal="center" vertical="top" shrinkToFit="1" readingOrder="2"/>
    </xf>
    <xf numFmtId="0" fontId="15" fillId="0" borderId="55" xfId="0" applyFont="1" applyFill="1" applyBorder="1" applyAlignment="1">
      <alignment horizontal="center" vertical="top" shrinkToFit="1" readingOrder="2"/>
    </xf>
    <xf numFmtId="0" fontId="15" fillId="0" borderId="57" xfId="0" applyFont="1" applyFill="1" applyBorder="1" applyAlignment="1">
      <alignment horizontal="center" vertical="top" shrinkToFit="1" readingOrder="2"/>
    </xf>
    <xf numFmtId="0" fontId="12" fillId="0" borderId="10" xfId="0" applyFont="1" applyFill="1" applyBorder="1" applyAlignment="1">
      <alignment horizontal="center" vertical="center" textRotation="90" wrapText="1" readingOrder="2"/>
    </xf>
    <xf numFmtId="0" fontId="12" fillId="0" borderId="18" xfId="0" applyFont="1" applyFill="1" applyBorder="1" applyAlignment="1">
      <alignment horizontal="center" vertical="center" textRotation="90" wrapText="1" readingOrder="2"/>
    </xf>
    <xf numFmtId="0" fontId="12" fillId="0" borderId="21" xfId="0" applyFont="1" applyFill="1" applyBorder="1" applyAlignment="1">
      <alignment horizontal="center" vertical="center" textRotation="90" wrapText="1" readingOrder="2"/>
    </xf>
    <xf numFmtId="0" fontId="12" fillId="0" borderId="18" xfId="0" applyFont="1" applyFill="1" applyBorder="1" applyAlignment="1">
      <alignment horizontal="center" vertical="center" textRotation="90"/>
    </xf>
    <xf numFmtId="0" fontId="12" fillId="0" borderId="10" xfId="0" applyFont="1" applyFill="1" applyBorder="1" applyAlignment="1">
      <alignment horizontal="center" vertical="center" textRotation="90"/>
    </xf>
    <xf numFmtId="0" fontId="12" fillId="0" borderId="21" xfId="0" applyFont="1" applyFill="1" applyBorder="1" applyAlignment="1">
      <alignment horizontal="center" vertical="center" textRotation="90"/>
    </xf>
    <xf numFmtId="4" fontId="15" fillId="0" borderId="54" xfId="0" applyNumberFormat="1" applyFont="1" applyFill="1" applyBorder="1" applyAlignment="1">
      <alignment horizontal="center" vertical="top" shrinkToFit="1" readingOrder="2"/>
    </xf>
    <xf numFmtId="4" fontId="15" fillId="0" borderId="56" xfId="0" applyNumberFormat="1" applyFont="1" applyFill="1" applyBorder="1" applyAlignment="1">
      <alignment horizontal="center" vertical="top" shrinkToFit="1" readingOrder="2"/>
    </xf>
    <xf numFmtId="4" fontId="15" fillId="0" borderId="48" xfId="0" applyNumberFormat="1" applyFont="1" applyFill="1" applyBorder="1" applyAlignment="1">
      <alignment horizontal="center" vertical="top" shrinkToFit="1" readingOrder="2"/>
    </xf>
    <xf numFmtId="4" fontId="15" fillId="0" borderId="58" xfId="0" applyNumberFormat="1" applyFont="1" applyFill="1" applyBorder="1" applyAlignment="1">
      <alignment horizontal="center" vertical="top" shrinkToFit="1" readingOrder="2"/>
    </xf>
    <xf numFmtId="0" fontId="3" fillId="0" borderId="54" xfId="0" applyFont="1" applyFill="1" applyBorder="1" applyAlignment="1">
      <alignment horizontal="center" vertical="top" shrinkToFit="1" readingOrder="2"/>
    </xf>
    <xf numFmtId="0" fontId="3" fillId="0" borderId="55" xfId="0" applyFont="1" applyFill="1" applyBorder="1" applyAlignment="1">
      <alignment horizontal="center" vertical="top" shrinkToFit="1" readingOrder="2"/>
    </xf>
    <xf numFmtId="0" fontId="3" fillId="0" borderId="56" xfId="0" applyFont="1" applyFill="1" applyBorder="1" applyAlignment="1">
      <alignment horizontal="center" vertical="top" shrinkToFit="1" readingOrder="2"/>
    </xf>
    <xf numFmtId="0" fontId="3" fillId="0" borderId="48" xfId="0" applyFont="1" applyFill="1" applyBorder="1" applyAlignment="1">
      <alignment horizontal="center" vertical="top" shrinkToFit="1" readingOrder="2"/>
    </xf>
    <xf numFmtId="0" fontId="3" fillId="0" borderId="57" xfId="0" applyFont="1" applyFill="1" applyBorder="1" applyAlignment="1">
      <alignment horizontal="center" vertical="top" shrinkToFit="1" readingOrder="2"/>
    </xf>
    <xf numFmtId="0" fontId="3" fillId="0" borderId="58" xfId="0" applyFont="1" applyFill="1" applyBorder="1" applyAlignment="1">
      <alignment horizontal="center" vertical="top" shrinkToFit="1" readingOrder="2"/>
    </xf>
    <xf numFmtId="0" fontId="16" fillId="0" borderId="54" xfId="0" applyFont="1" applyFill="1" applyBorder="1" applyAlignment="1">
      <alignment horizontal="center" vertical="top" readingOrder="2"/>
    </xf>
    <xf numFmtId="0" fontId="16" fillId="0" borderId="55" xfId="0" applyFont="1" applyFill="1" applyBorder="1" applyAlignment="1">
      <alignment horizontal="center" vertical="top" readingOrder="2"/>
    </xf>
    <xf numFmtId="0" fontId="16" fillId="0" borderId="56" xfId="0" applyFont="1" applyFill="1" applyBorder="1" applyAlignment="1">
      <alignment horizontal="center" vertical="top" readingOrder="2"/>
    </xf>
    <xf numFmtId="0" fontId="16" fillId="0" borderId="48" xfId="0" applyFont="1" applyFill="1" applyBorder="1" applyAlignment="1">
      <alignment horizontal="center" vertical="top" readingOrder="2"/>
    </xf>
    <xf numFmtId="0" fontId="16" fillId="0" borderId="57" xfId="0" applyFont="1" applyFill="1" applyBorder="1" applyAlignment="1">
      <alignment horizontal="center" vertical="top" readingOrder="2"/>
    </xf>
    <xf numFmtId="0" fontId="16" fillId="0" borderId="58" xfId="0" applyFont="1" applyFill="1" applyBorder="1" applyAlignment="1">
      <alignment horizontal="center" vertical="top" readingOrder="2"/>
    </xf>
    <xf numFmtId="0" fontId="28" fillId="0" borderId="54" xfId="0" applyFont="1" applyFill="1" applyBorder="1" applyAlignment="1">
      <alignment horizontal="center" vertical="top" readingOrder="2"/>
    </xf>
    <xf numFmtId="0" fontId="28" fillId="0" borderId="55" xfId="0" applyFont="1" applyFill="1" applyBorder="1" applyAlignment="1">
      <alignment horizontal="center" vertical="top" readingOrder="2"/>
    </xf>
    <xf numFmtId="0" fontId="28" fillId="0" borderId="56" xfId="0" applyFont="1" applyFill="1" applyBorder="1" applyAlignment="1">
      <alignment horizontal="center" vertical="top" readingOrder="2"/>
    </xf>
    <xf numFmtId="0" fontId="28" fillId="0" borderId="48" xfId="0" applyFont="1" applyFill="1" applyBorder="1" applyAlignment="1">
      <alignment horizontal="center" vertical="top" readingOrder="2"/>
    </xf>
    <xf numFmtId="0" fontId="28" fillId="0" borderId="57" xfId="0" applyFont="1" applyFill="1" applyBorder="1" applyAlignment="1">
      <alignment horizontal="center" vertical="top" readingOrder="2"/>
    </xf>
    <xf numFmtId="0" fontId="28" fillId="0" borderId="58" xfId="0" applyFont="1" applyFill="1" applyBorder="1" applyAlignment="1">
      <alignment horizontal="center" vertical="top" readingOrder="2"/>
    </xf>
    <xf numFmtId="0" fontId="12" fillId="0" borderId="18" xfId="0" applyFont="1" applyFill="1" applyBorder="1" applyAlignment="1">
      <alignment horizontal="center" vertical="center" wrapText="1" readingOrder="2"/>
    </xf>
    <xf numFmtId="0" fontId="12" fillId="0" borderId="23" xfId="0" applyFont="1" applyFill="1" applyBorder="1" applyAlignment="1">
      <alignment horizontal="center" vertical="center" textRotation="90" wrapText="1" readingOrder="2"/>
    </xf>
    <xf numFmtId="0" fontId="12" fillId="0" borderId="12" xfId="0" applyFont="1" applyFill="1" applyBorder="1" applyAlignment="1">
      <alignment horizontal="center" vertical="center" textRotation="90" wrapText="1" readingOrder="2"/>
    </xf>
    <xf numFmtId="0" fontId="12" fillId="0" borderId="51" xfId="0" applyFont="1" applyFill="1" applyBorder="1" applyAlignment="1">
      <alignment horizontal="center" vertical="center" textRotation="90" wrapText="1" readingOrder="2"/>
    </xf>
    <xf numFmtId="0" fontId="12" fillId="0" borderId="54" xfId="0" applyFont="1" applyBorder="1" applyAlignment="1">
      <alignment horizontal="center" vertical="center" readingOrder="2"/>
    </xf>
    <xf numFmtId="0" fontId="12" fillId="0" borderId="43" xfId="0" applyFont="1" applyBorder="1" applyAlignment="1">
      <alignment horizontal="center" vertical="center" readingOrder="2"/>
    </xf>
    <xf numFmtId="0" fontId="12" fillId="0" borderId="15" xfId="0" applyFont="1" applyBorder="1" applyAlignment="1">
      <alignment horizontal="center" vertical="center" textRotation="90" readingOrder="2"/>
    </xf>
    <xf numFmtId="0" fontId="12" fillId="0" borderId="31" xfId="0" applyFont="1" applyBorder="1" applyAlignment="1">
      <alignment horizontal="center" vertical="center" textRotation="90" readingOrder="2"/>
    </xf>
    <xf numFmtId="0" fontId="12" fillId="0" borderId="27" xfId="0" applyFont="1" applyFill="1" applyBorder="1" applyAlignment="1">
      <alignment horizontal="center" vertical="center" wrapText="1" readingOrder="2"/>
    </xf>
    <xf numFmtId="0" fontId="0" fillId="0" borderId="18" xfId="0" applyFill="1" applyBorder="1" applyAlignment="1">
      <alignment/>
    </xf>
    <xf numFmtId="0" fontId="12" fillId="0" borderId="52" xfId="0" applyFont="1" applyFill="1" applyBorder="1" applyAlignment="1">
      <alignment horizontal="center" readingOrder="2"/>
    </xf>
    <xf numFmtId="0" fontId="12" fillId="0" borderId="53" xfId="0" applyFont="1" applyFill="1" applyBorder="1" applyAlignment="1">
      <alignment horizontal="center" readingOrder="2"/>
    </xf>
    <xf numFmtId="0" fontId="12" fillId="0" borderId="46" xfId="0" applyFont="1" applyFill="1" applyBorder="1" applyAlignment="1">
      <alignment horizontal="center" readingOrder="2"/>
    </xf>
    <xf numFmtId="0" fontId="6" fillId="0" borderId="52" xfId="0" applyFont="1" applyFill="1" applyBorder="1" applyAlignment="1">
      <alignment horizontal="center" readingOrder="2"/>
    </xf>
    <xf numFmtId="0" fontId="6" fillId="0" borderId="53" xfId="0" applyFont="1" applyFill="1" applyBorder="1" applyAlignment="1">
      <alignment horizontal="center" readingOrder="2"/>
    </xf>
    <xf numFmtId="0" fontId="6" fillId="0" borderId="46" xfId="0" applyFont="1" applyFill="1" applyBorder="1" applyAlignment="1">
      <alignment horizontal="center" readingOrder="2"/>
    </xf>
    <xf numFmtId="0" fontId="6" fillId="0" borderId="0" xfId="0" applyFont="1" applyAlignment="1">
      <alignment horizontal="center" readingOrder="2"/>
    </xf>
    <xf numFmtId="0" fontId="4" fillId="0" borderId="0" xfId="0" applyFont="1" applyAlignment="1">
      <alignment horizontal="right" readingOrder="2"/>
    </xf>
    <xf numFmtId="0" fontId="4" fillId="0" borderId="53" xfId="0" applyFont="1" applyFill="1" applyBorder="1" applyAlignment="1">
      <alignment horizontal="center" readingOrder="2"/>
    </xf>
    <xf numFmtId="0" fontId="13" fillId="0" borderId="13" xfId="0" applyFont="1" applyFill="1" applyBorder="1" applyAlignment="1">
      <alignment horizontal="center" vertical="center" textRotation="90" wrapText="1" readingOrder="2"/>
    </xf>
    <xf numFmtId="0" fontId="13" fillId="0" borderId="10" xfId="0" applyFont="1" applyFill="1" applyBorder="1" applyAlignment="1">
      <alignment horizontal="center" vertical="center" textRotation="90" wrapText="1" readingOrder="2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14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ster-FE%20-Tous%20les%20Modules%20S1%202016-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التسيير المالي"/>
      <sheetName val="النرية المالية"/>
      <sheetName val="محاسبة التسيير"/>
      <sheetName val="إدارة المحاف الاستثمارية"/>
      <sheetName val="مقاولاتية"/>
      <sheetName val="قانون النقد والقرض"/>
      <sheetName val="لغة أجنبية 1"/>
      <sheetName val="PV NOTES"/>
    </sheetNames>
    <sheetDataSet>
      <sheetData sheetId="1">
        <row r="36">
          <cell r="H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73"/>
  <sheetViews>
    <sheetView rightToLeft="1" view="pageBreakPreview" zoomScaleSheetLayoutView="100" zoomScalePageLayoutView="0" workbookViewId="0" topLeftCell="A64">
      <selection activeCell="B69" sqref="B69:C69"/>
    </sheetView>
  </sheetViews>
  <sheetFormatPr defaultColWidth="11.421875" defaultRowHeight="12.75"/>
  <cols>
    <col min="1" max="1" width="4.140625" style="3" customWidth="1"/>
    <col min="2" max="2" width="13.7109375" style="3" customWidth="1"/>
    <col min="3" max="3" width="15.421875" style="5" customWidth="1"/>
    <col min="4" max="5" width="10.7109375" style="3" customWidth="1"/>
    <col min="6" max="9" width="10.7109375" style="14" customWidth="1"/>
    <col min="10" max="10" width="22.421875" style="5" customWidth="1"/>
    <col min="11" max="16384" width="11.421875" style="5" customWidth="1"/>
  </cols>
  <sheetData>
    <row r="1" spans="1:9" ht="19.5">
      <c r="A1" s="163" t="s">
        <v>2</v>
      </c>
      <c r="B1" s="163"/>
      <c r="C1" s="163"/>
      <c r="D1" s="163"/>
      <c r="E1" s="11"/>
      <c r="F1" s="11"/>
      <c r="G1" s="163" t="s">
        <v>14</v>
      </c>
      <c r="H1" s="163"/>
      <c r="I1" s="163"/>
    </row>
    <row r="2" spans="1:9" ht="19.5">
      <c r="A2" s="163" t="s">
        <v>3</v>
      </c>
      <c r="B2" s="163"/>
      <c r="C2" s="163"/>
      <c r="D2" s="163"/>
      <c r="E2" s="11"/>
      <c r="F2" s="11"/>
      <c r="G2" s="163" t="s">
        <v>4</v>
      </c>
      <c r="H2" s="163"/>
      <c r="I2" s="163"/>
    </row>
    <row r="3" spans="1:9" ht="20.25" customHeight="1" thickBot="1">
      <c r="A3" s="5"/>
      <c r="B3" s="5"/>
      <c r="C3" s="24"/>
      <c r="F3" s="3"/>
      <c r="G3" s="5"/>
      <c r="H3" s="5"/>
      <c r="I3" s="3"/>
    </row>
    <row r="4" spans="1:9" ht="28.5" customHeight="1" thickBot="1">
      <c r="A4" s="5"/>
      <c r="B4" s="5"/>
      <c r="C4" s="164" t="s">
        <v>34</v>
      </c>
      <c r="D4" s="165"/>
      <c r="E4" s="165"/>
      <c r="F4" s="165"/>
      <c r="G4" s="165"/>
      <c r="H4" s="166"/>
      <c r="I4" s="3"/>
    </row>
    <row r="5" spans="1:9" ht="9.75" customHeight="1" thickBot="1">
      <c r="A5" s="5"/>
      <c r="B5" s="5"/>
      <c r="F5" s="3"/>
      <c r="G5" s="5"/>
      <c r="H5" s="5"/>
      <c r="I5" s="3"/>
    </row>
    <row r="6" spans="1:9" ht="20.25" customHeight="1" thickBot="1">
      <c r="A6" s="5"/>
      <c r="B6" s="5"/>
      <c r="D6" s="167" t="s">
        <v>58</v>
      </c>
      <c r="E6" s="168"/>
      <c r="F6" s="168"/>
      <c r="G6" s="169"/>
      <c r="H6" s="5"/>
      <c r="I6" s="13"/>
    </row>
    <row r="7" spans="1:9" ht="7.5" customHeight="1" thickBot="1">
      <c r="A7" s="5"/>
      <c r="B7" s="5"/>
      <c r="D7" s="10"/>
      <c r="E7" s="10"/>
      <c r="F7" s="10"/>
      <c r="G7" s="5"/>
      <c r="H7" s="5"/>
      <c r="I7" s="3"/>
    </row>
    <row r="8" spans="1:9" ht="22.5" customHeight="1" thickBot="1">
      <c r="A8" s="5"/>
      <c r="B8" s="5"/>
      <c r="C8" s="158" t="s">
        <v>35</v>
      </c>
      <c r="D8" s="159"/>
      <c r="E8" s="159"/>
      <c r="F8" s="159"/>
      <c r="G8" s="159"/>
      <c r="H8" s="160"/>
      <c r="I8" s="3"/>
    </row>
    <row r="9" spans="1:9" ht="18" customHeight="1" thickBot="1">
      <c r="A9" s="5"/>
      <c r="B9" s="5"/>
      <c r="F9" s="3"/>
      <c r="G9" s="5"/>
      <c r="H9" s="5"/>
      <c r="I9" s="3"/>
    </row>
    <row r="10" spans="1:9" ht="18" customHeight="1" thickBot="1">
      <c r="A10" s="5"/>
      <c r="B10" s="5"/>
      <c r="E10" s="161" t="s">
        <v>146</v>
      </c>
      <c r="F10" s="162"/>
      <c r="G10" s="5"/>
      <c r="H10" s="5"/>
      <c r="I10" s="3"/>
    </row>
    <row r="11" spans="1:9" ht="65.25" customHeight="1" thickBot="1">
      <c r="A11" s="51" t="s">
        <v>18</v>
      </c>
      <c r="B11" s="109" t="s">
        <v>59</v>
      </c>
      <c r="C11" s="109" t="s">
        <v>60</v>
      </c>
      <c r="D11" s="26" t="s">
        <v>5</v>
      </c>
      <c r="E11" s="26" t="s">
        <v>19</v>
      </c>
      <c r="F11" s="26" t="s">
        <v>20</v>
      </c>
      <c r="G11" s="26" t="s">
        <v>6</v>
      </c>
      <c r="H11" s="27" t="s">
        <v>21</v>
      </c>
      <c r="I11" s="28" t="s">
        <v>1</v>
      </c>
    </row>
    <row r="12" spans="1:9" ht="24" customHeight="1">
      <c r="A12" s="50">
        <v>1</v>
      </c>
      <c r="B12" s="113" t="s">
        <v>61</v>
      </c>
      <c r="C12" s="114" t="s">
        <v>62</v>
      </c>
      <c r="D12" s="49">
        <v>8</v>
      </c>
      <c r="E12" s="30">
        <v>9.5</v>
      </c>
      <c r="F12" s="30">
        <f>2*(D12+E12)/2</f>
        <v>17.5</v>
      </c>
      <c r="G12" s="29"/>
      <c r="H12" s="30">
        <f>IF(G12="","",2*(D12+G12)/2)</f>
      </c>
      <c r="I12" s="37">
        <f aca="true" t="shared" si="0" ref="I12:I33">IF(H12="",F12,IF(H12&gt;F12,H12,F12))</f>
        <v>17.5</v>
      </c>
    </row>
    <row r="13" spans="1:9" ht="24" customHeight="1">
      <c r="A13" s="57">
        <f>A12+1</f>
        <v>2</v>
      </c>
      <c r="B13" s="115" t="s">
        <v>63</v>
      </c>
      <c r="C13" s="116" t="s">
        <v>64</v>
      </c>
      <c r="D13" s="20">
        <v>12</v>
      </c>
      <c r="E13" s="1">
        <v>15</v>
      </c>
      <c r="F13" s="1">
        <f aca="true" t="shared" si="1" ref="F13:F33">2*(D13+E13)/2</f>
        <v>27</v>
      </c>
      <c r="G13" s="1"/>
      <c r="H13" s="1">
        <f aca="true" t="shared" si="2" ref="H13:H33">IF(G13="","",2*(D13+G13)/2)</f>
      </c>
      <c r="I13" s="12">
        <f t="shared" si="0"/>
        <v>27</v>
      </c>
    </row>
    <row r="14" spans="1:9" ht="24" customHeight="1">
      <c r="A14" s="57">
        <f aca="true" t="shared" si="3" ref="A14:A33">A13+1</f>
        <v>3</v>
      </c>
      <c r="B14" s="115" t="s">
        <v>65</v>
      </c>
      <c r="C14" s="116" t="s">
        <v>66</v>
      </c>
      <c r="D14" s="20">
        <v>12.5</v>
      </c>
      <c r="E14" s="1">
        <v>11.25</v>
      </c>
      <c r="F14" s="1">
        <f t="shared" si="1"/>
        <v>23.75</v>
      </c>
      <c r="G14" s="1"/>
      <c r="H14" s="1">
        <f t="shared" si="2"/>
      </c>
      <c r="I14" s="12">
        <f t="shared" si="0"/>
        <v>23.75</v>
      </c>
    </row>
    <row r="15" spans="1:9" ht="24" customHeight="1">
      <c r="A15" s="58">
        <f t="shared" si="3"/>
        <v>4</v>
      </c>
      <c r="B15" s="115" t="s">
        <v>67</v>
      </c>
      <c r="C15" s="116" t="s">
        <v>68</v>
      </c>
      <c r="D15" s="20">
        <v>13</v>
      </c>
      <c r="E15" s="1">
        <v>14.25</v>
      </c>
      <c r="F15" s="1">
        <f t="shared" si="1"/>
        <v>27.25</v>
      </c>
      <c r="G15" s="1"/>
      <c r="H15" s="1">
        <f t="shared" si="2"/>
      </c>
      <c r="I15" s="12">
        <f t="shared" si="0"/>
        <v>27.25</v>
      </c>
    </row>
    <row r="16" spans="1:9" ht="24" customHeight="1">
      <c r="A16" s="35">
        <f t="shared" si="3"/>
        <v>5</v>
      </c>
      <c r="B16" s="115" t="s">
        <v>69</v>
      </c>
      <c r="C16" s="116" t="s">
        <v>70</v>
      </c>
      <c r="D16" s="20">
        <v>14.5</v>
      </c>
      <c r="E16" s="1">
        <v>13.75</v>
      </c>
      <c r="F16" s="1">
        <f t="shared" si="1"/>
        <v>28.25</v>
      </c>
      <c r="G16" s="22"/>
      <c r="H16" s="1">
        <f t="shared" si="2"/>
      </c>
      <c r="I16" s="12">
        <f t="shared" si="0"/>
        <v>28.25</v>
      </c>
    </row>
    <row r="17" spans="1:9" ht="24" customHeight="1">
      <c r="A17" s="57">
        <f t="shared" si="3"/>
        <v>6</v>
      </c>
      <c r="B17" s="115" t="s">
        <v>71</v>
      </c>
      <c r="C17" s="116" t="s">
        <v>72</v>
      </c>
      <c r="D17" s="20" t="s">
        <v>156</v>
      </c>
      <c r="E17" s="1" t="s">
        <v>156</v>
      </c>
      <c r="F17" s="1" t="e">
        <f t="shared" si="1"/>
        <v>#VALUE!</v>
      </c>
      <c r="G17" s="1"/>
      <c r="H17" s="1">
        <f t="shared" si="2"/>
      </c>
      <c r="I17" s="12" t="e">
        <f t="shared" si="0"/>
        <v>#VALUE!</v>
      </c>
    </row>
    <row r="18" spans="1:9" ht="24" customHeight="1">
      <c r="A18" s="58">
        <f t="shared" si="3"/>
        <v>7</v>
      </c>
      <c r="B18" s="115" t="s">
        <v>73</v>
      </c>
      <c r="C18" s="116" t="s">
        <v>74</v>
      </c>
      <c r="D18" s="20">
        <v>15</v>
      </c>
      <c r="E18" s="1">
        <v>15</v>
      </c>
      <c r="F18" s="1">
        <f t="shared" si="1"/>
        <v>30</v>
      </c>
      <c r="G18" s="1"/>
      <c r="H18" s="1">
        <f t="shared" si="2"/>
      </c>
      <c r="I18" s="12">
        <f t="shared" si="0"/>
        <v>30</v>
      </c>
    </row>
    <row r="19" spans="1:9" ht="24" customHeight="1">
      <c r="A19" s="35">
        <f t="shared" si="3"/>
        <v>8</v>
      </c>
      <c r="B19" s="115" t="s">
        <v>75</v>
      </c>
      <c r="C19" s="116" t="s">
        <v>76</v>
      </c>
      <c r="D19" s="20">
        <v>13.5</v>
      </c>
      <c r="E19" s="1">
        <v>9.5</v>
      </c>
      <c r="F19" s="1">
        <f t="shared" si="1"/>
        <v>23</v>
      </c>
      <c r="G19" s="22"/>
      <c r="H19" s="1">
        <f t="shared" si="2"/>
      </c>
      <c r="I19" s="12">
        <f t="shared" si="0"/>
        <v>23</v>
      </c>
    </row>
    <row r="20" spans="1:9" ht="24" customHeight="1">
      <c r="A20" s="57">
        <f t="shared" si="3"/>
        <v>9</v>
      </c>
      <c r="B20" s="115" t="s">
        <v>77</v>
      </c>
      <c r="C20" s="116" t="s">
        <v>78</v>
      </c>
      <c r="D20" s="20">
        <v>12.5</v>
      </c>
      <c r="E20" s="1">
        <v>9</v>
      </c>
      <c r="F20" s="1">
        <f t="shared" si="1"/>
        <v>21.5</v>
      </c>
      <c r="G20" s="1"/>
      <c r="H20" s="1">
        <f t="shared" si="2"/>
      </c>
      <c r="I20" s="12">
        <f t="shared" si="0"/>
        <v>21.5</v>
      </c>
    </row>
    <row r="21" spans="1:9" ht="24" customHeight="1">
      <c r="A21" s="57">
        <f t="shared" si="3"/>
        <v>10</v>
      </c>
      <c r="B21" s="115" t="s">
        <v>79</v>
      </c>
      <c r="C21" s="116" t="s">
        <v>80</v>
      </c>
      <c r="D21" s="20">
        <v>15</v>
      </c>
      <c r="E21" s="1">
        <v>12.25</v>
      </c>
      <c r="F21" s="1">
        <f t="shared" si="1"/>
        <v>27.25</v>
      </c>
      <c r="G21" s="1"/>
      <c r="H21" s="1">
        <f t="shared" si="2"/>
      </c>
      <c r="I21" s="12">
        <f t="shared" si="0"/>
        <v>27.25</v>
      </c>
    </row>
    <row r="22" spans="1:9" ht="24" customHeight="1">
      <c r="A22" s="57">
        <f t="shared" si="3"/>
        <v>11</v>
      </c>
      <c r="B22" s="115" t="s">
        <v>81</v>
      </c>
      <c r="C22" s="116" t="s">
        <v>82</v>
      </c>
      <c r="D22" s="20">
        <v>5</v>
      </c>
      <c r="E22" s="1">
        <v>2.75</v>
      </c>
      <c r="F22" s="1">
        <f t="shared" si="1"/>
        <v>7.75</v>
      </c>
      <c r="G22" s="1"/>
      <c r="H22" s="1">
        <f t="shared" si="2"/>
      </c>
      <c r="I22" s="12">
        <f t="shared" si="0"/>
        <v>7.75</v>
      </c>
    </row>
    <row r="23" spans="1:9" ht="24" customHeight="1">
      <c r="A23" s="57">
        <f t="shared" si="3"/>
        <v>12</v>
      </c>
      <c r="B23" s="115" t="s">
        <v>83</v>
      </c>
      <c r="C23" s="116" t="s">
        <v>84</v>
      </c>
      <c r="D23" s="20">
        <v>16</v>
      </c>
      <c r="E23" s="1">
        <v>15</v>
      </c>
      <c r="F23" s="1">
        <f t="shared" si="1"/>
        <v>31</v>
      </c>
      <c r="G23" s="1"/>
      <c r="H23" s="1">
        <f t="shared" si="2"/>
      </c>
      <c r="I23" s="12">
        <f t="shared" si="0"/>
        <v>31</v>
      </c>
    </row>
    <row r="24" spans="1:9" ht="24" customHeight="1">
      <c r="A24" s="57">
        <f t="shared" si="3"/>
        <v>13</v>
      </c>
      <c r="B24" s="115" t="s">
        <v>85</v>
      </c>
      <c r="C24" s="116" t="s">
        <v>86</v>
      </c>
      <c r="D24" s="20">
        <v>14.5</v>
      </c>
      <c r="E24" s="1">
        <v>14</v>
      </c>
      <c r="F24" s="1">
        <f t="shared" si="1"/>
        <v>28.5</v>
      </c>
      <c r="G24" s="1"/>
      <c r="H24" s="1">
        <f t="shared" si="2"/>
      </c>
      <c r="I24" s="12">
        <f t="shared" si="0"/>
        <v>28.5</v>
      </c>
    </row>
    <row r="25" spans="1:9" ht="24" customHeight="1">
      <c r="A25" s="57">
        <f t="shared" si="3"/>
        <v>14</v>
      </c>
      <c r="B25" s="115" t="s">
        <v>87</v>
      </c>
      <c r="C25" s="116" t="s">
        <v>88</v>
      </c>
      <c r="D25" s="20">
        <v>11</v>
      </c>
      <c r="E25" s="1">
        <v>10.25</v>
      </c>
      <c r="F25" s="1">
        <f t="shared" si="1"/>
        <v>21.25</v>
      </c>
      <c r="G25" s="1"/>
      <c r="H25" s="1">
        <f t="shared" si="2"/>
      </c>
      <c r="I25" s="12">
        <f t="shared" si="0"/>
        <v>21.25</v>
      </c>
    </row>
    <row r="26" spans="1:9" ht="24" customHeight="1">
      <c r="A26" s="57">
        <f t="shared" si="3"/>
        <v>15</v>
      </c>
      <c r="B26" s="115" t="s">
        <v>89</v>
      </c>
      <c r="C26" s="116" t="s">
        <v>90</v>
      </c>
      <c r="D26" s="20">
        <v>16</v>
      </c>
      <c r="E26" s="1">
        <v>12</v>
      </c>
      <c r="F26" s="1">
        <f t="shared" si="1"/>
        <v>28</v>
      </c>
      <c r="G26" s="1"/>
      <c r="H26" s="1">
        <f t="shared" si="2"/>
      </c>
      <c r="I26" s="12">
        <f t="shared" si="0"/>
        <v>28</v>
      </c>
    </row>
    <row r="27" spans="1:9" ht="24" customHeight="1">
      <c r="A27" s="57">
        <f t="shared" si="3"/>
        <v>16</v>
      </c>
      <c r="B27" s="115" t="s">
        <v>91</v>
      </c>
      <c r="C27" s="116" t="s">
        <v>92</v>
      </c>
      <c r="D27" s="20">
        <v>13</v>
      </c>
      <c r="E27" s="1">
        <v>15.5</v>
      </c>
      <c r="F27" s="1">
        <f t="shared" si="1"/>
        <v>28.5</v>
      </c>
      <c r="G27" s="1"/>
      <c r="H27" s="1">
        <f t="shared" si="2"/>
      </c>
      <c r="I27" s="12">
        <f t="shared" si="0"/>
        <v>28.5</v>
      </c>
    </row>
    <row r="28" spans="1:9" ht="24" customHeight="1">
      <c r="A28" s="57">
        <f t="shared" si="3"/>
        <v>17</v>
      </c>
      <c r="B28" s="115" t="s">
        <v>93</v>
      </c>
      <c r="C28" s="116" t="s">
        <v>94</v>
      </c>
      <c r="D28" s="20">
        <v>14.5</v>
      </c>
      <c r="E28" s="1">
        <v>13.5</v>
      </c>
      <c r="F28" s="1">
        <f t="shared" si="1"/>
        <v>28</v>
      </c>
      <c r="G28" s="1"/>
      <c r="H28" s="1">
        <f t="shared" si="2"/>
      </c>
      <c r="I28" s="12">
        <f t="shared" si="0"/>
        <v>28</v>
      </c>
    </row>
    <row r="29" spans="1:9" ht="24" customHeight="1">
      <c r="A29" s="57">
        <f t="shared" si="3"/>
        <v>18</v>
      </c>
      <c r="B29" s="115" t="s">
        <v>95</v>
      </c>
      <c r="C29" s="116" t="s">
        <v>96</v>
      </c>
      <c r="D29" s="20">
        <v>13</v>
      </c>
      <c r="E29" s="1">
        <v>14.5</v>
      </c>
      <c r="F29" s="1">
        <f t="shared" si="1"/>
        <v>27.5</v>
      </c>
      <c r="G29" s="1"/>
      <c r="H29" s="1">
        <f t="shared" si="2"/>
      </c>
      <c r="I29" s="12">
        <f t="shared" si="0"/>
        <v>27.5</v>
      </c>
    </row>
    <row r="30" spans="1:9" ht="24" customHeight="1">
      <c r="A30" s="57">
        <f t="shared" si="3"/>
        <v>19</v>
      </c>
      <c r="B30" s="115" t="s">
        <v>97</v>
      </c>
      <c r="C30" s="116" t="s">
        <v>98</v>
      </c>
      <c r="D30" s="20" t="s">
        <v>156</v>
      </c>
      <c r="E30" s="1" t="s">
        <v>156</v>
      </c>
      <c r="F30" s="1" t="e">
        <f t="shared" si="1"/>
        <v>#VALUE!</v>
      </c>
      <c r="G30" s="1"/>
      <c r="H30" s="1">
        <f t="shared" si="2"/>
      </c>
      <c r="I30" s="12" t="e">
        <f t="shared" si="0"/>
        <v>#VALUE!</v>
      </c>
    </row>
    <row r="31" spans="1:9" ht="24" customHeight="1">
      <c r="A31" s="57">
        <f t="shared" si="3"/>
        <v>20</v>
      </c>
      <c r="B31" s="115" t="s">
        <v>99</v>
      </c>
      <c r="C31" s="116" t="s">
        <v>70</v>
      </c>
      <c r="D31" s="20">
        <v>15</v>
      </c>
      <c r="E31" s="1">
        <v>10</v>
      </c>
      <c r="F31" s="1">
        <f t="shared" si="1"/>
        <v>25</v>
      </c>
      <c r="G31" s="1"/>
      <c r="H31" s="1">
        <f t="shared" si="2"/>
      </c>
      <c r="I31" s="12">
        <f t="shared" si="0"/>
        <v>25</v>
      </c>
    </row>
    <row r="32" spans="1:9" ht="24" customHeight="1">
      <c r="A32" s="57">
        <f t="shared" si="3"/>
        <v>21</v>
      </c>
      <c r="B32" s="115" t="s">
        <v>100</v>
      </c>
      <c r="C32" s="116" t="s">
        <v>101</v>
      </c>
      <c r="D32" s="20">
        <v>13</v>
      </c>
      <c r="E32" s="1">
        <v>15.25</v>
      </c>
      <c r="F32" s="1">
        <f t="shared" si="1"/>
        <v>28.25</v>
      </c>
      <c r="G32" s="1"/>
      <c r="H32" s="1">
        <f t="shared" si="2"/>
      </c>
      <c r="I32" s="12">
        <f t="shared" si="0"/>
        <v>28.25</v>
      </c>
    </row>
    <row r="33" spans="1:9" ht="24" customHeight="1" thickBot="1">
      <c r="A33" s="57">
        <f t="shared" si="3"/>
        <v>22</v>
      </c>
      <c r="B33" s="118" t="s">
        <v>143</v>
      </c>
      <c r="C33" s="119" t="s">
        <v>144</v>
      </c>
      <c r="D33" s="20">
        <v>12</v>
      </c>
      <c r="E33" s="1">
        <v>8.5</v>
      </c>
      <c r="F33" s="1">
        <f t="shared" si="1"/>
        <v>20.5</v>
      </c>
      <c r="G33" s="1"/>
      <c r="H33" s="1">
        <f t="shared" si="2"/>
      </c>
      <c r="I33" s="12">
        <f t="shared" si="0"/>
        <v>20.5</v>
      </c>
    </row>
    <row r="34" spans="1:9" ht="15" customHeight="1" thickBot="1">
      <c r="A34" s="6"/>
      <c r="B34" s="6"/>
      <c r="C34" s="9"/>
      <c r="D34" s="2"/>
      <c r="E34" s="2"/>
      <c r="F34" s="8"/>
      <c r="G34" s="7"/>
      <c r="H34" s="4"/>
      <c r="I34" s="2"/>
    </row>
    <row r="35" spans="1:9" ht="27" customHeight="1" thickBot="1">
      <c r="A35" s="6"/>
      <c r="B35" s="6"/>
      <c r="C35" s="158" t="s">
        <v>48</v>
      </c>
      <c r="D35" s="159"/>
      <c r="E35" s="159"/>
      <c r="F35" s="159"/>
      <c r="G35" s="159"/>
      <c r="H35" s="160"/>
      <c r="I35" s="2"/>
    </row>
    <row r="36" spans="1:10" s="7" customFormat="1" ht="18" customHeight="1">
      <c r="A36" s="5"/>
      <c r="B36" s="5"/>
      <c r="C36" s="5"/>
      <c r="D36" s="3"/>
      <c r="E36" s="3"/>
      <c r="F36" s="3"/>
      <c r="G36" s="5"/>
      <c r="H36" s="5"/>
      <c r="I36" s="3"/>
      <c r="J36" s="5"/>
    </row>
    <row r="37" spans="1:9" ht="19.5">
      <c r="A37" s="163" t="s">
        <v>2</v>
      </c>
      <c r="B37" s="163"/>
      <c r="C37" s="163"/>
      <c r="D37" s="163"/>
      <c r="E37" s="11"/>
      <c r="F37" s="11"/>
      <c r="G37" s="163" t="s">
        <v>14</v>
      </c>
      <c r="H37" s="163"/>
      <c r="I37" s="163"/>
    </row>
    <row r="38" spans="1:9" ht="19.5">
      <c r="A38" s="163" t="s">
        <v>3</v>
      </c>
      <c r="B38" s="163"/>
      <c r="C38" s="163"/>
      <c r="D38" s="163"/>
      <c r="E38" s="11"/>
      <c r="F38" s="11"/>
      <c r="G38" s="163" t="s">
        <v>4</v>
      </c>
      <c r="H38" s="163"/>
      <c r="I38" s="163"/>
    </row>
    <row r="39" spans="1:9" ht="20.25" customHeight="1" thickBot="1">
      <c r="A39" s="5"/>
      <c r="B39" s="5"/>
      <c r="C39" s="24"/>
      <c r="F39" s="3"/>
      <c r="G39" s="5"/>
      <c r="H39" s="5"/>
      <c r="I39" s="3"/>
    </row>
    <row r="40" spans="1:9" ht="28.5" customHeight="1" thickBot="1">
      <c r="A40" s="5"/>
      <c r="B40" s="5"/>
      <c r="C40" s="164" t="s">
        <v>34</v>
      </c>
      <c r="D40" s="165"/>
      <c r="E40" s="165"/>
      <c r="F40" s="165"/>
      <c r="G40" s="165"/>
      <c r="H40" s="166"/>
      <c r="I40" s="3"/>
    </row>
    <row r="41" spans="1:9" ht="9.75" customHeight="1" thickBot="1">
      <c r="A41" s="5"/>
      <c r="B41" s="5"/>
      <c r="F41" s="3"/>
      <c r="G41" s="5"/>
      <c r="H41" s="5"/>
      <c r="I41" s="3"/>
    </row>
    <row r="42" spans="1:9" ht="20.25" customHeight="1" thickBot="1">
      <c r="A42" s="5"/>
      <c r="B42" s="5"/>
      <c r="D42" s="167" t="s">
        <v>58</v>
      </c>
      <c r="E42" s="168"/>
      <c r="F42" s="168"/>
      <c r="G42" s="169"/>
      <c r="H42" s="5"/>
      <c r="I42" s="13"/>
    </row>
    <row r="43" spans="1:9" ht="7.5" customHeight="1" thickBot="1">
      <c r="A43" s="5"/>
      <c r="B43" s="5"/>
      <c r="D43" s="10"/>
      <c r="E43" s="10"/>
      <c r="F43" s="10"/>
      <c r="G43" s="5"/>
      <c r="H43" s="5"/>
      <c r="I43" s="3"/>
    </row>
    <row r="44" spans="1:9" ht="22.5" customHeight="1" thickBot="1">
      <c r="A44" s="5"/>
      <c r="B44" s="5"/>
      <c r="C44" s="158" t="s">
        <v>35</v>
      </c>
      <c r="D44" s="159"/>
      <c r="E44" s="159"/>
      <c r="F44" s="159"/>
      <c r="G44" s="159"/>
      <c r="H44" s="160"/>
      <c r="I44" s="3"/>
    </row>
    <row r="45" spans="1:9" ht="18" customHeight="1" thickBot="1">
      <c r="A45" s="5"/>
      <c r="B45" s="5"/>
      <c r="F45" s="3"/>
      <c r="G45" s="5"/>
      <c r="H45" s="5"/>
      <c r="I45" s="3"/>
    </row>
    <row r="46" spans="1:9" ht="18" customHeight="1" thickBot="1">
      <c r="A46" s="5"/>
      <c r="B46" s="5"/>
      <c r="E46" s="161" t="s">
        <v>147</v>
      </c>
      <c r="F46" s="162"/>
      <c r="G46" s="5"/>
      <c r="H46" s="5"/>
      <c r="I46" s="3"/>
    </row>
    <row r="47" spans="1:9" ht="65.25" customHeight="1" thickBot="1">
      <c r="A47" s="51" t="s">
        <v>18</v>
      </c>
      <c r="B47" s="109" t="s">
        <v>59</v>
      </c>
      <c r="C47" s="109" t="s">
        <v>60</v>
      </c>
      <c r="D47" s="26" t="s">
        <v>5</v>
      </c>
      <c r="E47" s="26" t="s">
        <v>19</v>
      </c>
      <c r="F47" s="26" t="s">
        <v>20</v>
      </c>
      <c r="G47" s="26" t="s">
        <v>6</v>
      </c>
      <c r="H47" s="27" t="s">
        <v>21</v>
      </c>
      <c r="I47" s="28" t="s">
        <v>1</v>
      </c>
    </row>
    <row r="48" spans="1:9" ht="24" customHeight="1">
      <c r="A48" s="70">
        <v>1</v>
      </c>
      <c r="B48" s="113" t="s">
        <v>102</v>
      </c>
      <c r="C48" s="114" t="s">
        <v>103</v>
      </c>
      <c r="D48" s="49">
        <v>11</v>
      </c>
      <c r="E48" s="30">
        <v>9</v>
      </c>
      <c r="F48" s="30">
        <f>2*(D48+E48)/2</f>
        <v>20</v>
      </c>
      <c r="G48" s="29"/>
      <c r="H48" s="30">
        <f>IF(G48="","",2*(D48+G48)/2)</f>
      </c>
      <c r="I48" s="37">
        <f aca="true" t="shared" si="4" ref="I48:I69">IF(H48="",F48,IF(H48&gt;F48,H48,F48))</f>
        <v>20</v>
      </c>
    </row>
    <row r="49" spans="1:9" ht="24" customHeight="1">
      <c r="A49" s="78">
        <f>A48+1</f>
        <v>2</v>
      </c>
      <c r="B49" s="115" t="s">
        <v>104</v>
      </c>
      <c r="C49" s="116" t="s">
        <v>105</v>
      </c>
      <c r="D49" s="20">
        <v>11</v>
      </c>
      <c r="E49" s="1">
        <v>10</v>
      </c>
      <c r="F49" s="1">
        <f aca="true" t="shared" si="5" ref="F49:F69">2*(D49+E49)/2</f>
        <v>21</v>
      </c>
      <c r="G49" s="1"/>
      <c r="H49" s="1">
        <f aca="true" t="shared" si="6" ref="H49:H69">IF(G49="","",2*(D49+G49)/2)</f>
      </c>
      <c r="I49" s="12">
        <f t="shared" si="4"/>
        <v>21</v>
      </c>
    </row>
    <row r="50" spans="1:9" ht="24" customHeight="1">
      <c r="A50" s="78">
        <f aca="true" t="shared" si="7" ref="A50:A69">A49+1</f>
        <v>3</v>
      </c>
      <c r="B50" s="115" t="s">
        <v>106</v>
      </c>
      <c r="C50" s="116" t="s">
        <v>107</v>
      </c>
      <c r="D50" s="20" t="s">
        <v>156</v>
      </c>
      <c r="E50" s="1" t="s">
        <v>156</v>
      </c>
      <c r="F50" s="1" t="e">
        <f t="shared" si="5"/>
        <v>#VALUE!</v>
      </c>
      <c r="G50" s="1"/>
      <c r="H50" s="1">
        <f t="shared" si="6"/>
      </c>
      <c r="I50" s="12" t="e">
        <f t="shared" si="4"/>
        <v>#VALUE!</v>
      </c>
    </row>
    <row r="51" spans="1:9" ht="24" customHeight="1">
      <c r="A51" s="111">
        <f t="shared" si="7"/>
        <v>4</v>
      </c>
      <c r="B51" s="115" t="s">
        <v>108</v>
      </c>
      <c r="C51" s="116" t="s">
        <v>109</v>
      </c>
      <c r="D51" s="20">
        <v>14</v>
      </c>
      <c r="E51" s="1">
        <v>13</v>
      </c>
      <c r="F51" s="1">
        <f t="shared" si="5"/>
        <v>27</v>
      </c>
      <c r="G51" s="1"/>
      <c r="H51" s="1">
        <f t="shared" si="6"/>
      </c>
      <c r="I51" s="12">
        <f t="shared" si="4"/>
        <v>27</v>
      </c>
    </row>
    <row r="52" spans="1:9" ht="24" customHeight="1">
      <c r="A52" s="72">
        <f t="shared" si="7"/>
        <v>5</v>
      </c>
      <c r="B52" s="115" t="s">
        <v>110</v>
      </c>
      <c r="C52" s="116" t="s">
        <v>111</v>
      </c>
      <c r="D52" s="20">
        <v>14</v>
      </c>
      <c r="E52" s="1">
        <v>10</v>
      </c>
      <c r="F52" s="1">
        <f t="shared" si="5"/>
        <v>24</v>
      </c>
      <c r="G52" s="22"/>
      <c r="H52" s="1">
        <f t="shared" si="6"/>
      </c>
      <c r="I52" s="12">
        <f t="shared" si="4"/>
        <v>24</v>
      </c>
    </row>
    <row r="53" spans="1:9" ht="24" customHeight="1">
      <c r="A53" s="78">
        <f t="shared" si="7"/>
        <v>6</v>
      </c>
      <c r="B53" s="115" t="s">
        <v>112</v>
      </c>
      <c r="C53" s="116" t="s">
        <v>113</v>
      </c>
      <c r="D53" s="20">
        <v>7</v>
      </c>
      <c r="E53" s="1"/>
      <c r="F53" s="1">
        <f t="shared" si="5"/>
        <v>7</v>
      </c>
      <c r="G53" s="1"/>
      <c r="H53" s="1">
        <f t="shared" si="6"/>
      </c>
      <c r="I53" s="12">
        <f t="shared" si="4"/>
        <v>7</v>
      </c>
    </row>
    <row r="54" spans="1:9" ht="24" customHeight="1">
      <c r="A54" s="111">
        <f t="shared" si="7"/>
        <v>7</v>
      </c>
      <c r="B54" s="115" t="s">
        <v>114</v>
      </c>
      <c r="C54" s="116" t="s">
        <v>115</v>
      </c>
      <c r="D54" s="20">
        <v>8</v>
      </c>
      <c r="E54" s="1">
        <v>7</v>
      </c>
      <c r="F54" s="1">
        <f t="shared" si="5"/>
        <v>15</v>
      </c>
      <c r="G54" s="1"/>
      <c r="H54" s="1">
        <f t="shared" si="6"/>
      </c>
      <c r="I54" s="12">
        <f t="shared" si="4"/>
        <v>15</v>
      </c>
    </row>
    <row r="55" spans="1:9" ht="24" customHeight="1">
      <c r="A55" s="72">
        <f t="shared" si="7"/>
        <v>8</v>
      </c>
      <c r="B55" s="115" t="s">
        <v>116</v>
      </c>
      <c r="C55" s="116" t="s">
        <v>117</v>
      </c>
      <c r="D55" s="20" t="s">
        <v>156</v>
      </c>
      <c r="E55" s="1" t="s">
        <v>156</v>
      </c>
      <c r="F55" s="1" t="e">
        <f t="shared" si="5"/>
        <v>#VALUE!</v>
      </c>
      <c r="G55" s="22"/>
      <c r="H55" s="1">
        <f t="shared" si="6"/>
      </c>
      <c r="I55" s="12" t="e">
        <f t="shared" si="4"/>
        <v>#VALUE!</v>
      </c>
    </row>
    <row r="56" spans="1:9" ht="24" customHeight="1">
      <c r="A56" s="78">
        <f t="shared" si="7"/>
        <v>9</v>
      </c>
      <c r="B56" s="115" t="s">
        <v>118</v>
      </c>
      <c r="C56" s="116" t="s">
        <v>119</v>
      </c>
      <c r="D56" s="20" t="s">
        <v>156</v>
      </c>
      <c r="E56" s="1" t="s">
        <v>156</v>
      </c>
      <c r="F56" s="1" t="e">
        <f t="shared" si="5"/>
        <v>#VALUE!</v>
      </c>
      <c r="G56" s="1"/>
      <c r="H56" s="1">
        <f t="shared" si="6"/>
      </c>
      <c r="I56" s="12" t="e">
        <f t="shared" si="4"/>
        <v>#VALUE!</v>
      </c>
    </row>
    <row r="57" spans="1:9" ht="24" customHeight="1">
      <c r="A57" s="78">
        <f t="shared" si="7"/>
        <v>10</v>
      </c>
      <c r="B57" s="115" t="s">
        <v>120</v>
      </c>
      <c r="C57" s="116" t="s">
        <v>121</v>
      </c>
      <c r="D57" s="20">
        <v>8.5</v>
      </c>
      <c r="E57" s="1">
        <v>8.5</v>
      </c>
      <c r="F57" s="1">
        <f t="shared" si="5"/>
        <v>17</v>
      </c>
      <c r="G57" s="1"/>
      <c r="H57" s="1">
        <f t="shared" si="6"/>
      </c>
      <c r="I57" s="12">
        <f t="shared" si="4"/>
        <v>17</v>
      </c>
    </row>
    <row r="58" spans="1:9" ht="24" customHeight="1">
      <c r="A58" s="78">
        <f t="shared" si="7"/>
        <v>11</v>
      </c>
      <c r="B58" s="115" t="s">
        <v>122</v>
      </c>
      <c r="C58" s="116" t="s">
        <v>123</v>
      </c>
      <c r="D58" s="20">
        <v>13</v>
      </c>
      <c r="E58" s="1">
        <v>12.5</v>
      </c>
      <c r="F58" s="1">
        <f t="shared" si="5"/>
        <v>25.5</v>
      </c>
      <c r="G58" s="1"/>
      <c r="H58" s="1">
        <f t="shared" si="6"/>
      </c>
      <c r="I58" s="12">
        <f t="shared" si="4"/>
        <v>25.5</v>
      </c>
    </row>
    <row r="59" spans="1:9" ht="24" customHeight="1">
      <c r="A59" s="78">
        <f t="shared" si="7"/>
        <v>12</v>
      </c>
      <c r="B59" s="115" t="s">
        <v>124</v>
      </c>
      <c r="C59" s="116" t="s">
        <v>125</v>
      </c>
      <c r="D59" s="20">
        <v>11</v>
      </c>
      <c r="E59" s="1">
        <v>7.5</v>
      </c>
      <c r="F59" s="1">
        <f t="shared" si="5"/>
        <v>18.5</v>
      </c>
      <c r="G59" s="1"/>
      <c r="H59" s="1">
        <f t="shared" si="6"/>
      </c>
      <c r="I59" s="12">
        <f t="shared" si="4"/>
        <v>18.5</v>
      </c>
    </row>
    <row r="60" spans="1:9" ht="24" customHeight="1">
      <c r="A60" s="78">
        <f t="shared" si="7"/>
        <v>13</v>
      </c>
      <c r="B60" s="115" t="s">
        <v>126</v>
      </c>
      <c r="C60" s="116" t="s">
        <v>109</v>
      </c>
      <c r="D60" s="20">
        <v>12.5</v>
      </c>
      <c r="E60" s="1">
        <v>14.5</v>
      </c>
      <c r="F60" s="1">
        <f t="shared" si="5"/>
        <v>27</v>
      </c>
      <c r="G60" s="1"/>
      <c r="H60" s="1">
        <f t="shared" si="6"/>
      </c>
      <c r="I60" s="12">
        <f t="shared" si="4"/>
        <v>27</v>
      </c>
    </row>
    <row r="61" spans="1:9" ht="24" customHeight="1">
      <c r="A61" s="78">
        <f t="shared" si="7"/>
        <v>14</v>
      </c>
      <c r="B61" s="115" t="s">
        <v>127</v>
      </c>
      <c r="C61" s="116" t="s">
        <v>128</v>
      </c>
      <c r="D61" s="20">
        <v>15</v>
      </c>
      <c r="E61" s="1">
        <v>10</v>
      </c>
      <c r="F61" s="1">
        <f t="shared" si="5"/>
        <v>25</v>
      </c>
      <c r="G61" s="1"/>
      <c r="H61" s="1">
        <f t="shared" si="6"/>
      </c>
      <c r="I61" s="12">
        <f t="shared" si="4"/>
        <v>25</v>
      </c>
    </row>
    <row r="62" spans="1:9" ht="24" customHeight="1">
      <c r="A62" s="78">
        <f t="shared" si="7"/>
        <v>15</v>
      </c>
      <c r="B62" s="115" t="s">
        <v>129</v>
      </c>
      <c r="C62" s="116" t="s">
        <v>130</v>
      </c>
      <c r="D62" s="20">
        <v>14.5</v>
      </c>
      <c r="E62" s="1">
        <v>13.5</v>
      </c>
      <c r="F62" s="1">
        <f t="shared" si="5"/>
        <v>28</v>
      </c>
      <c r="G62" s="1"/>
      <c r="H62" s="1">
        <f t="shared" si="6"/>
      </c>
      <c r="I62" s="12">
        <f t="shared" si="4"/>
        <v>28</v>
      </c>
    </row>
    <row r="63" spans="1:9" ht="24" customHeight="1">
      <c r="A63" s="78">
        <f t="shared" si="7"/>
        <v>16</v>
      </c>
      <c r="B63" s="115" t="s">
        <v>131</v>
      </c>
      <c r="C63" s="116" t="s">
        <v>132</v>
      </c>
      <c r="D63" s="20">
        <v>10</v>
      </c>
      <c r="E63" s="1">
        <v>9.25</v>
      </c>
      <c r="F63" s="1">
        <f t="shared" si="5"/>
        <v>19.25</v>
      </c>
      <c r="G63" s="1"/>
      <c r="H63" s="1">
        <f t="shared" si="6"/>
      </c>
      <c r="I63" s="12">
        <f t="shared" si="4"/>
        <v>19.25</v>
      </c>
    </row>
    <row r="64" spans="1:9" ht="24" customHeight="1">
      <c r="A64" s="78">
        <f t="shared" si="7"/>
        <v>17</v>
      </c>
      <c r="B64" s="115" t="s">
        <v>133</v>
      </c>
      <c r="C64" s="116" t="s">
        <v>134</v>
      </c>
      <c r="D64" s="20">
        <v>10</v>
      </c>
      <c r="E64" s="1"/>
      <c r="F64" s="1">
        <f t="shared" si="5"/>
        <v>10</v>
      </c>
      <c r="G64" s="1"/>
      <c r="H64" s="1">
        <f t="shared" si="6"/>
      </c>
      <c r="I64" s="12">
        <f t="shared" si="4"/>
        <v>10</v>
      </c>
    </row>
    <row r="65" spans="1:9" ht="24" customHeight="1">
      <c r="A65" s="78">
        <f t="shared" si="7"/>
        <v>18</v>
      </c>
      <c r="B65" s="115" t="s">
        <v>135</v>
      </c>
      <c r="C65" s="116" t="s">
        <v>136</v>
      </c>
      <c r="D65" s="20">
        <v>11</v>
      </c>
      <c r="E65" s="1">
        <v>13.5</v>
      </c>
      <c r="F65" s="1">
        <f t="shared" si="5"/>
        <v>24.5</v>
      </c>
      <c r="G65" s="1"/>
      <c r="H65" s="1">
        <f t="shared" si="6"/>
      </c>
      <c r="I65" s="12">
        <f t="shared" si="4"/>
        <v>24.5</v>
      </c>
    </row>
    <row r="66" spans="1:9" ht="24" customHeight="1">
      <c r="A66" s="78">
        <f t="shared" si="7"/>
        <v>19</v>
      </c>
      <c r="B66" s="115" t="s">
        <v>137</v>
      </c>
      <c r="C66" s="116" t="s">
        <v>138</v>
      </c>
      <c r="D66" s="20">
        <v>11</v>
      </c>
      <c r="E66" s="1">
        <v>6.5</v>
      </c>
      <c r="F66" s="1">
        <f t="shared" si="5"/>
        <v>17.5</v>
      </c>
      <c r="G66" s="1"/>
      <c r="H66" s="1">
        <f t="shared" si="6"/>
      </c>
      <c r="I66" s="12">
        <f t="shared" si="4"/>
        <v>17.5</v>
      </c>
    </row>
    <row r="67" spans="1:9" ht="24" customHeight="1">
      <c r="A67" s="78">
        <f t="shared" si="7"/>
        <v>20</v>
      </c>
      <c r="B67" s="115" t="s">
        <v>139</v>
      </c>
      <c r="C67" s="116" t="s">
        <v>140</v>
      </c>
      <c r="D67" s="20" t="s">
        <v>156</v>
      </c>
      <c r="E67" s="1" t="s">
        <v>156</v>
      </c>
      <c r="F67" s="1" t="e">
        <f t="shared" si="5"/>
        <v>#VALUE!</v>
      </c>
      <c r="G67" s="1"/>
      <c r="H67" s="1">
        <f t="shared" si="6"/>
      </c>
      <c r="I67" s="12" t="e">
        <f t="shared" si="4"/>
        <v>#VALUE!</v>
      </c>
    </row>
    <row r="68" spans="1:9" ht="24" customHeight="1">
      <c r="A68" s="78">
        <f t="shared" si="7"/>
        <v>21</v>
      </c>
      <c r="B68" s="115" t="s">
        <v>141</v>
      </c>
      <c r="C68" s="116" t="s">
        <v>142</v>
      </c>
      <c r="D68" s="20">
        <v>10.5</v>
      </c>
      <c r="E68" s="1">
        <v>15</v>
      </c>
      <c r="F68" s="1">
        <f t="shared" si="5"/>
        <v>25.5</v>
      </c>
      <c r="G68" s="1"/>
      <c r="H68" s="1">
        <f t="shared" si="6"/>
      </c>
      <c r="I68" s="12">
        <f t="shared" si="4"/>
        <v>25.5</v>
      </c>
    </row>
    <row r="69" spans="1:9" ht="24" customHeight="1" thickBot="1">
      <c r="A69" s="117">
        <f t="shared" si="7"/>
        <v>22</v>
      </c>
      <c r="B69" s="118" t="s">
        <v>164</v>
      </c>
      <c r="C69" s="119" t="s">
        <v>144</v>
      </c>
      <c r="D69" s="48">
        <v>11.5</v>
      </c>
      <c r="E69" s="38">
        <v>10</v>
      </c>
      <c r="F69" s="38">
        <f t="shared" si="5"/>
        <v>21.5</v>
      </c>
      <c r="G69" s="38"/>
      <c r="H69" s="38">
        <f t="shared" si="6"/>
      </c>
      <c r="I69" s="39">
        <f t="shared" si="4"/>
        <v>21.5</v>
      </c>
    </row>
    <row r="70" spans="1:9" ht="15" customHeight="1" thickBot="1">
      <c r="A70" s="6"/>
      <c r="B70" s="6"/>
      <c r="C70" s="9"/>
      <c r="D70" s="2"/>
      <c r="E70" s="2"/>
      <c r="F70" s="8"/>
      <c r="G70" s="7"/>
      <c r="H70" s="4"/>
      <c r="I70" s="2"/>
    </row>
    <row r="71" spans="1:9" ht="27" customHeight="1" thickBot="1">
      <c r="A71" s="6"/>
      <c r="B71" s="6"/>
      <c r="C71" s="158" t="s">
        <v>48</v>
      </c>
      <c r="D71" s="159"/>
      <c r="E71" s="159"/>
      <c r="F71" s="159"/>
      <c r="G71" s="159"/>
      <c r="H71" s="160"/>
      <c r="I71" s="2"/>
    </row>
    <row r="72" spans="1:9" ht="15" customHeight="1">
      <c r="A72" s="6"/>
      <c r="B72" s="6"/>
      <c r="C72" s="9"/>
      <c r="D72" s="2"/>
      <c r="E72" s="2"/>
      <c r="F72" s="2"/>
      <c r="G72" s="7"/>
      <c r="H72" s="4"/>
      <c r="I72" s="2"/>
    </row>
    <row r="73" spans="1:10" s="7" customFormat="1" ht="18" customHeight="1">
      <c r="A73" s="5"/>
      <c r="B73" s="5"/>
      <c r="C73" s="5"/>
      <c r="D73" s="3"/>
      <c r="E73" s="3"/>
      <c r="F73" s="3"/>
      <c r="G73" s="5"/>
      <c r="H73" s="5"/>
      <c r="I73" s="3"/>
      <c r="J73" s="5"/>
    </row>
  </sheetData>
  <sheetProtection/>
  <mergeCells count="18">
    <mergeCell ref="A1:D1"/>
    <mergeCell ref="A2:D2"/>
    <mergeCell ref="G1:I1"/>
    <mergeCell ref="G2:I2"/>
    <mergeCell ref="C4:H4"/>
    <mergeCell ref="C35:H35"/>
    <mergeCell ref="D6:G6"/>
    <mergeCell ref="C8:H8"/>
    <mergeCell ref="C44:H44"/>
    <mergeCell ref="C71:H71"/>
    <mergeCell ref="E10:F10"/>
    <mergeCell ref="E46:F46"/>
    <mergeCell ref="A37:D37"/>
    <mergeCell ref="G37:I37"/>
    <mergeCell ref="A38:D38"/>
    <mergeCell ref="G38:I38"/>
    <mergeCell ref="C40:H40"/>
    <mergeCell ref="D42:G42"/>
  </mergeCells>
  <printOptions horizontalCentered="1"/>
  <pageMargins left="0.7874015748031497" right="0.7874015748031497" top="0.8267716535433072" bottom="0.6299212598425197" header="0.2755905511811024" footer="0.6299212598425197"/>
  <pageSetup horizontalDpi="600" verticalDpi="600" orientation="portrait" paperSize="9" scale="85" r:id="rId1"/>
  <headerFooter alignWithMargins="0">
    <oddHeader>&amp;C
&amp;"Comic Sans MS,Gras"&amp;12
  &amp;R&amp;"Comic Sans MS,Gras"&amp;12
</oddHeader>
  </headerFooter>
  <rowBreaks count="1" manualBreakCount="1">
    <brk id="3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72"/>
  <sheetViews>
    <sheetView rightToLeft="1" view="pageBreakPreview" zoomScaleSheetLayoutView="100" zoomScalePageLayoutView="0" workbookViewId="0" topLeftCell="A61">
      <selection activeCell="B69" sqref="B69:C69"/>
    </sheetView>
  </sheetViews>
  <sheetFormatPr defaultColWidth="11.421875" defaultRowHeight="12.75"/>
  <cols>
    <col min="1" max="1" width="5.7109375" style="3" customWidth="1"/>
    <col min="2" max="2" width="17.140625" style="3" customWidth="1"/>
    <col min="3" max="3" width="16.28125" style="5" customWidth="1"/>
    <col min="4" max="5" width="10.7109375" style="3" customWidth="1"/>
    <col min="6" max="9" width="10.7109375" style="14" customWidth="1"/>
    <col min="10" max="10" width="22.421875" style="5" customWidth="1"/>
    <col min="11" max="16384" width="11.421875" style="5" customWidth="1"/>
  </cols>
  <sheetData>
    <row r="1" spans="1:9" ht="19.5">
      <c r="A1" s="163" t="s">
        <v>2</v>
      </c>
      <c r="B1" s="163"/>
      <c r="C1" s="163"/>
      <c r="D1" s="163"/>
      <c r="E1" s="11"/>
      <c r="F1" s="11"/>
      <c r="G1" s="163" t="s">
        <v>14</v>
      </c>
      <c r="H1" s="163"/>
      <c r="I1" s="163"/>
    </row>
    <row r="2" spans="1:9" ht="19.5">
      <c r="A2" s="163" t="s">
        <v>3</v>
      </c>
      <c r="B2" s="163"/>
      <c r="C2" s="163"/>
      <c r="D2" s="163"/>
      <c r="E2" s="11"/>
      <c r="F2" s="11"/>
      <c r="G2" s="163" t="s">
        <v>4</v>
      </c>
      <c r="H2" s="163"/>
      <c r="I2" s="163"/>
    </row>
    <row r="3" spans="1:9" ht="20.25" customHeight="1" thickBot="1">
      <c r="A3" s="5"/>
      <c r="B3" s="5"/>
      <c r="C3" s="24"/>
      <c r="F3" s="3"/>
      <c r="G3" s="5"/>
      <c r="H3" s="5"/>
      <c r="I3" s="3"/>
    </row>
    <row r="4" spans="1:9" ht="28.5" customHeight="1" thickBot="1">
      <c r="A4" s="5"/>
      <c r="B4" s="5"/>
      <c r="C4" s="164" t="s">
        <v>36</v>
      </c>
      <c r="D4" s="165"/>
      <c r="E4" s="165"/>
      <c r="F4" s="165"/>
      <c r="G4" s="165"/>
      <c r="H4" s="166"/>
      <c r="I4" s="3"/>
    </row>
    <row r="5" spans="1:9" ht="9.75" customHeight="1" thickBot="1">
      <c r="A5" s="5"/>
      <c r="B5" s="5"/>
      <c r="F5" s="3"/>
      <c r="G5" s="5"/>
      <c r="H5" s="5"/>
      <c r="I5" s="3"/>
    </row>
    <row r="6" spans="1:9" ht="20.25" customHeight="1" thickBot="1">
      <c r="A6" s="5"/>
      <c r="B6" s="5"/>
      <c r="D6" s="167" t="s">
        <v>58</v>
      </c>
      <c r="E6" s="168"/>
      <c r="F6" s="168"/>
      <c r="G6" s="169"/>
      <c r="H6" s="5"/>
      <c r="I6" s="13"/>
    </row>
    <row r="7" spans="1:9" ht="7.5" customHeight="1" thickBot="1">
      <c r="A7" s="5"/>
      <c r="B7" s="5"/>
      <c r="D7" s="10"/>
      <c r="E7" s="10"/>
      <c r="F7" s="10"/>
      <c r="G7" s="5"/>
      <c r="H7" s="5"/>
      <c r="I7" s="3"/>
    </row>
    <row r="8" spans="1:9" ht="22.5" customHeight="1" thickBot="1">
      <c r="A8" s="5"/>
      <c r="B8" s="5"/>
      <c r="C8" s="158" t="s">
        <v>145</v>
      </c>
      <c r="D8" s="159"/>
      <c r="E8" s="159"/>
      <c r="F8" s="159"/>
      <c r="G8" s="159"/>
      <c r="H8" s="160"/>
      <c r="I8" s="3"/>
    </row>
    <row r="9" spans="1:9" ht="18" customHeight="1" thickBot="1">
      <c r="A9" s="5"/>
      <c r="B9" s="5"/>
      <c r="F9" s="3"/>
      <c r="G9" s="5"/>
      <c r="H9" s="5"/>
      <c r="I9" s="3"/>
    </row>
    <row r="10" spans="1:9" ht="22.5" customHeight="1" thickBot="1">
      <c r="A10" s="5"/>
      <c r="B10" s="5"/>
      <c r="E10" s="170" t="s">
        <v>146</v>
      </c>
      <c r="F10" s="171"/>
      <c r="G10" s="5"/>
      <c r="H10" s="5"/>
      <c r="I10" s="3"/>
    </row>
    <row r="11" spans="1:9" ht="65.25" customHeight="1" thickBot="1">
      <c r="A11" s="51" t="s">
        <v>18</v>
      </c>
      <c r="B11" s="109" t="s">
        <v>59</v>
      </c>
      <c r="C11" s="109" t="s">
        <v>60</v>
      </c>
      <c r="D11" s="61" t="s">
        <v>5</v>
      </c>
      <c r="E11" s="26" t="s">
        <v>19</v>
      </c>
      <c r="F11" s="26" t="s">
        <v>20</v>
      </c>
      <c r="G11" s="26" t="s">
        <v>6</v>
      </c>
      <c r="H11" s="27" t="s">
        <v>21</v>
      </c>
      <c r="I11" s="28" t="s">
        <v>1</v>
      </c>
    </row>
    <row r="12" spans="1:9" ht="24" customHeight="1">
      <c r="A12" s="68">
        <v>1</v>
      </c>
      <c r="B12" s="113" t="s">
        <v>61</v>
      </c>
      <c r="C12" s="114" t="s">
        <v>62</v>
      </c>
      <c r="D12" s="62">
        <v>12.25</v>
      </c>
      <c r="E12" s="30">
        <v>4</v>
      </c>
      <c r="F12" s="30">
        <f>2*(D12+E12)/2</f>
        <v>16.25</v>
      </c>
      <c r="G12" s="29"/>
      <c r="H12" s="30">
        <f>IF(G12="","",2*(D12+G12)/2)</f>
      </c>
      <c r="I12" s="37">
        <f aca="true" t="shared" si="0" ref="I12:I33">IF(H12="",F12,IF(H12&gt;F12,H12,F12))</f>
        <v>16.25</v>
      </c>
    </row>
    <row r="13" spans="1:9" ht="24" customHeight="1">
      <c r="A13" s="66">
        <f>A12+1</f>
        <v>2</v>
      </c>
      <c r="B13" s="115" t="s">
        <v>63</v>
      </c>
      <c r="C13" s="116" t="s">
        <v>64</v>
      </c>
      <c r="D13" s="63">
        <v>14</v>
      </c>
      <c r="E13" s="32">
        <v>6</v>
      </c>
      <c r="F13" s="1">
        <f aca="true" t="shared" si="1" ref="F13:F33">2*(D13+E13)/2</f>
        <v>20</v>
      </c>
      <c r="G13" s="1"/>
      <c r="H13" s="1">
        <f aca="true" t="shared" si="2" ref="H13:H33">IF(G13="","",2*(D13+G13)/2)</f>
      </c>
      <c r="I13" s="12">
        <f t="shared" si="0"/>
        <v>20</v>
      </c>
    </row>
    <row r="14" spans="1:9" ht="24" customHeight="1">
      <c r="A14" s="66">
        <f aca="true" t="shared" si="3" ref="A14:A33">A13+1</f>
        <v>3</v>
      </c>
      <c r="B14" s="115" t="s">
        <v>65</v>
      </c>
      <c r="C14" s="116" t="s">
        <v>66</v>
      </c>
      <c r="D14" s="63">
        <v>14.5</v>
      </c>
      <c r="E14" s="32">
        <v>13</v>
      </c>
      <c r="F14" s="1">
        <f t="shared" si="1"/>
        <v>27.5</v>
      </c>
      <c r="G14" s="1"/>
      <c r="H14" s="1">
        <f t="shared" si="2"/>
      </c>
      <c r="I14" s="12">
        <f t="shared" si="0"/>
        <v>27.5</v>
      </c>
    </row>
    <row r="15" spans="1:9" ht="24" customHeight="1">
      <c r="A15" s="66">
        <f t="shared" si="3"/>
        <v>4</v>
      </c>
      <c r="B15" s="115" t="s">
        <v>67</v>
      </c>
      <c r="C15" s="116" t="s">
        <v>68</v>
      </c>
      <c r="D15" s="63">
        <v>14.5</v>
      </c>
      <c r="E15" s="32">
        <v>12</v>
      </c>
      <c r="F15" s="1">
        <f t="shared" si="1"/>
        <v>26.5</v>
      </c>
      <c r="G15" s="1"/>
      <c r="H15" s="1">
        <f t="shared" si="2"/>
      </c>
      <c r="I15" s="12">
        <f t="shared" si="0"/>
        <v>26.5</v>
      </c>
    </row>
    <row r="16" spans="1:9" ht="24" customHeight="1">
      <c r="A16" s="67">
        <f t="shared" si="3"/>
        <v>5</v>
      </c>
      <c r="B16" s="115" t="s">
        <v>69</v>
      </c>
      <c r="C16" s="116" t="s">
        <v>70</v>
      </c>
      <c r="D16" s="64">
        <v>13.5</v>
      </c>
      <c r="E16" s="1">
        <v>3</v>
      </c>
      <c r="F16" s="1">
        <f t="shared" si="1"/>
        <v>16.5</v>
      </c>
      <c r="G16" s="22"/>
      <c r="H16" s="1">
        <f t="shared" si="2"/>
      </c>
      <c r="I16" s="12">
        <f t="shared" si="0"/>
        <v>16.5</v>
      </c>
    </row>
    <row r="17" spans="1:9" ht="24" customHeight="1">
      <c r="A17" s="66">
        <f t="shared" si="3"/>
        <v>6</v>
      </c>
      <c r="B17" s="115" t="s">
        <v>71</v>
      </c>
      <c r="C17" s="116" t="s">
        <v>72</v>
      </c>
      <c r="D17" s="63" t="s">
        <v>156</v>
      </c>
      <c r="E17" s="32" t="s">
        <v>156</v>
      </c>
      <c r="F17" s="1" t="e">
        <f>2*(D17+E17)/2</f>
        <v>#VALUE!</v>
      </c>
      <c r="G17" s="1"/>
      <c r="H17" s="1">
        <f t="shared" si="2"/>
      </c>
      <c r="I17" s="12" t="e">
        <f t="shared" si="0"/>
        <v>#VALUE!</v>
      </c>
    </row>
    <row r="18" spans="1:9" ht="24" customHeight="1">
      <c r="A18" s="66">
        <f t="shared" si="3"/>
        <v>7</v>
      </c>
      <c r="B18" s="115" t="s">
        <v>73</v>
      </c>
      <c r="C18" s="116" t="s">
        <v>74</v>
      </c>
      <c r="D18" s="63">
        <v>17.5</v>
      </c>
      <c r="E18" s="32">
        <v>5.5</v>
      </c>
      <c r="F18" s="1">
        <f t="shared" si="1"/>
        <v>23</v>
      </c>
      <c r="G18" s="1"/>
      <c r="H18" s="1">
        <f t="shared" si="2"/>
      </c>
      <c r="I18" s="12">
        <f t="shared" si="0"/>
        <v>23</v>
      </c>
    </row>
    <row r="19" spans="1:9" ht="24" customHeight="1">
      <c r="A19" s="67">
        <f t="shared" si="3"/>
        <v>8</v>
      </c>
      <c r="B19" s="115" t="s">
        <v>75</v>
      </c>
      <c r="C19" s="116" t="s">
        <v>76</v>
      </c>
      <c r="D19" s="64">
        <v>9</v>
      </c>
      <c r="E19" s="1">
        <v>2</v>
      </c>
      <c r="F19" s="1">
        <f t="shared" si="1"/>
        <v>11</v>
      </c>
      <c r="G19" s="22"/>
      <c r="H19" s="1">
        <f t="shared" si="2"/>
      </c>
      <c r="I19" s="12">
        <f t="shared" si="0"/>
        <v>11</v>
      </c>
    </row>
    <row r="20" spans="1:9" ht="24" customHeight="1">
      <c r="A20" s="66">
        <f t="shared" si="3"/>
        <v>9</v>
      </c>
      <c r="B20" s="115" t="s">
        <v>77</v>
      </c>
      <c r="C20" s="116" t="s">
        <v>78</v>
      </c>
      <c r="D20" s="63">
        <v>11.25</v>
      </c>
      <c r="E20" s="32">
        <v>15</v>
      </c>
      <c r="F20" s="1">
        <f t="shared" si="1"/>
        <v>26.25</v>
      </c>
      <c r="G20" s="1"/>
      <c r="H20" s="1">
        <f t="shared" si="2"/>
      </c>
      <c r="I20" s="12">
        <f t="shared" si="0"/>
        <v>26.25</v>
      </c>
    </row>
    <row r="21" spans="1:9" ht="24" customHeight="1">
      <c r="A21" s="66">
        <f t="shared" si="3"/>
        <v>10</v>
      </c>
      <c r="B21" s="115" t="s">
        <v>79</v>
      </c>
      <c r="C21" s="116" t="s">
        <v>80</v>
      </c>
      <c r="D21" s="63">
        <v>13</v>
      </c>
      <c r="E21" s="32">
        <v>5</v>
      </c>
      <c r="F21" s="1">
        <f t="shared" si="1"/>
        <v>18</v>
      </c>
      <c r="G21" s="1"/>
      <c r="H21" s="1">
        <f t="shared" si="2"/>
      </c>
      <c r="I21" s="12">
        <f t="shared" si="0"/>
        <v>18</v>
      </c>
    </row>
    <row r="22" spans="1:9" ht="24" customHeight="1">
      <c r="A22" s="66">
        <f t="shared" si="3"/>
        <v>11</v>
      </c>
      <c r="B22" s="115" t="s">
        <v>81</v>
      </c>
      <c r="C22" s="116" t="s">
        <v>82</v>
      </c>
      <c r="D22" s="63">
        <v>9</v>
      </c>
      <c r="E22" s="32">
        <v>2</v>
      </c>
      <c r="F22" s="1">
        <f t="shared" si="1"/>
        <v>11</v>
      </c>
      <c r="G22" s="1"/>
      <c r="H22" s="1">
        <f t="shared" si="2"/>
      </c>
      <c r="I22" s="12">
        <f t="shared" si="0"/>
        <v>11</v>
      </c>
    </row>
    <row r="23" spans="1:9" ht="24" customHeight="1">
      <c r="A23" s="66">
        <f t="shared" si="3"/>
        <v>12</v>
      </c>
      <c r="B23" s="115" t="s">
        <v>83</v>
      </c>
      <c r="C23" s="116" t="s">
        <v>84</v>
      </c>
      <c r="D23" s="63">
        <v>18</v>
      </c>
      <c r="E23" s="32">
        <v>17</v>
      </c>
      <c r="F23" s="1">
        <f t="shared" si="1"/>
        <v>35</v>
      </c>
      <c r="G23" s="1"/>
      <c r="H23" s="1">
        <f t="shared" si="2"/>
      </c>
      <c r="I23" s="12">
        <f t="shared" si="0"/>
        <v>35</v>
      </c>
    </row>
    <row r="24" spans="1:9" ht="24" customHeight="1">
      <c r="A24" s="66">
        <f t="shared" si="3"/>
        <v>13</v>
      </c>
      <c r="B24" s="115" t="s">
        <v>85</v>
      </c>
      <c r="C24" s="116" t="s">
        <v>86</v>
      </c>
      <c r="D24" s="63">
        <v>11.5</v>
      </c>
      <c r="E24" s="32">
        <v>15</v>
      </c>
      <c r="F24" s="1">
        <f t="shared" si="1"/>
        <v>26.5</v>
      </c>
      <c r="G24" s="1"/>
      <c r="H24" s="1">
        <f t="shared" si="2"/>
      </c>
      <c r="I24" s="12">
        <f t="shared" si="0"/>
        <v>26.5</v>
      </c>
    </row>
    <row r="25" spans="1:9" ht="24" customHeight="1">
      <c r="A25" s="66">
        <f t="shared" si="3"/>
        <v>14</v>
      </c>
      <c r="B25" s="115" t="s">
        <v>87</v>
      </c>
      <c r="C25" s="116" t="s">
        <v>88</v>
      </c>
      <c r="D25" s="63">
        <v>10.25</v>
      </c>
      <c r="E25" s="32">
        <v>2</v>
      </c>
      <c r="F25" s="1">
        <f t="shared" si="1"/>
        <v>12.25</v>
      </c>
      <c r="G25" s="1"/>
      <c r="H25" s="1">
        <f t="shared" si="2"/>
      </c>
      <c r="I25" s="12">
        <f t="shared" si="0"/>
        <v>12.25</v>
      </c>
    </row>
    <row r="26" spans="1:9" ht="24" customHeight="1">
      <c r="A26" s="66">
        <f t="shared" si="3"/>
        <v>15</v>
      </c>
      <c r="B26" s="115" t="s">
        <v>89</v>
      </c>
      <c r="C26" s="116" t="s">
        <v>90</v>
      </c>
      <c r="D26" s="63">
        <v>16.75</v>
      </c>
      <c r="E26" s="32">
        <v>5</v>
      </c>
      <c r="F26" s="1">
        <f t="shared" si="1"/>
        <v>21.75</v>
      </c>
      <c r="G26" s="1"/>
      <c r="H26" s="1">
        <f t="shared" si="2"/>
      </c>
      <c r="I26" s="12">
        <f t="shared" si="0"/>
        <v>21.75</v>
      </c>
    </row>
    <row r="27" spans="1:9" ht="24" customHeight="1">
      <c r="A27" s="66">
        <f t="shared" si="3"/>
        <v>16</v>
      </c>
      <c r="B27" s="115" t="s">
        <v>91</v>
      </c>
      <c r="C27" s="116" t="s">
        <v>92</v>
      </c>
      <c r="D27" s="63">
        <v>16.25</v>
      </c>
      <c r="E27" s="32">
        <v>16</v>
      </c>
      <c r="F27" s="1">
        <f t="shared" si="1"/>
        <v>32.25</v>
      </c>
      <c r="G27" s="1"/>
      <c r="H27" s="1">
        <f t="shared" si="2"/>
      </c>
      <c r="I27" s="12">
        <f t="shared" si="0"/>
        <v>32.25</v>
      </c>
    </row>
    <row r="28" spans="1:9" ht="24" customHeight="1">
      <c r="A28" s="66">
        <f t="shared" si="3"/>
        <v>17</v>
      </c>
      <c r="B28" s="115" t="s">
        <v>93</v>
      </c>
      <c r="C28" s="116" t="s">
        <v>94</v>
      </c>
      <c r="D28" s="63">
        <v>12.25</v>
      </c>
      <c r="E28" s="32">
        <v>9</v>
      </c>
      <c r="F28" s="1">
        <f t="shared" si="1"/>
        <v>21.25</v>
      </c>
      <c r="G28" s="1"/>
      <c r="H28" s="1">
        <f t="shared" si="2"/>
      </c>
      <c r="I28" s="12">
        <f t="shared" si="0"/>
        <v>21.25</v>
      </c>
    </row>
    <row r="29" spans="1:9" ht="24" customHeight="1">
      <c r="A29" s="66">
        <f t="shared" si="3"/>
        <v>18</v>
      </c>
      <c r="B29" s="115" t="s">
        <v>95</v>
      </c>
      <c r="C29" s="116" t="s">
        <v>96</v>
      </c>
      <c r="D29" s="63">
        <v>13.75</v>
      </c>
      <c r="E29" s="32">
        <v>12</v>
      </c>
      <c r="F29" s="1">
        <f t="shared" si="1"/>
        <v>25.75</v>
      </c>
      <c r="G29" s="1"/>
      <c r="H29" s="1">
        <f t="shared" si="2"/>
      </c>
      <c r="I29" s="12">
        <f t="shared" si="0"/>
        <v>25.75</v>
      </c>
    </row>
    <row r="30" spans="1:9" ht="24" customHeight="1">
      <c r="A30" s="66">
        <f t="shared" si="3"/>
        <v>19</v>
      </c>
      <c r="B30" s="115" t="s">
        <v>97</v>
      </c>
      <c r="C30" s="116" t="s">
        <v>98</v>
      </c>
      <c r="D30" s="63" t="s">
        <v>156</v>
      </c>
      <c r="E30" s="32" t="s">
        <v>156</v>
      </c>
      <c r="F30" s="1" t="e">
        <f t="shared" si="1"/>
        <v>#VALUE!</v>
      </c>
      <c r="G30" s="1"/>
      <c r="H30" s="1">
        <f t="shared" si="2"/>
      </c>
      <c r="I30" s="12" t="e">
        <f t="shared" si="0"/>
        <v>#VALUE!</v>
      </c>
    </row>
    <row r="31" spans="1:9" ht="24" customHeight="1">
      <c r="A31" s="67">
        <f t="shared" si="3"/>
        <v>20</v>
      </c>
      <c r="B31" s="115" t="s">
        <v>99</v>
      </c>
      <c r="C31" s="116" t="s">
        <v>70</v>
      </c>
      <c r="D31" s="64">
        <v>9.5</v>
      </c>
      <c r="E31" s="1">
        <v>2</v>
      </c>
      <c r="F31" s="1">
        <f t="shared" si="1"/>
        <v>11.5</v>
      </c>
      <c r="G31" s="1"/>
      <c r="H31" s="1">
        <f t="shared" si="2"/>
      </c>
      <c r="I31" s="12">
        <f t="shared" si="0"/>
        <v>11.5</v>
      </c>
    </row>
    <row r="32" spans="1:9" ht="24" customHeight="1">
      <c r="A32" s="67">
        <f t="shared" si="3"/>
        <v>21</v>
      </c>
      <c r="B32" s="115" t="s">
        <v>100</v>
      </c>
      <c r="C32" s="116" t="s">
        <v>101</v>
      </c>
      <c r="D32" s="64">
        <v>13.5</v>
      </c>
      <c r="E32" s="1">
        <v>6</v>
      </c>
      <c r="F32" s="1">
        <f t="shared" si="1"/>
        <v>19.5</v>
      </c>
      <c r="G32" s="1"/>
      <c r="H32" s="1">
        <f t="shared" si="2"/>
      </c>
      <c r="I32" s="12">
        <f t="shared" si="0"/>
        <v>19.5</v>
      </c>
    </row>
    <row r="33" spans="1:9" ht="24" customHeight="1" thickBot="1">
      <c r="A33" s="67">
        <f t="shared" si="3"/>
        <v>22</v>
      </c>
      <c r="B33" s="118" t="s">
        <v>143</v>
      </c>
      <c r="C33" s="119" t="s">
        <v>144</v>
      </c>
      <c r="D33" s="64">
        <v>12.25</v>
      </c>
      <c r="E33" s="1">
        <v>2</v>
      </c>
      <c r="F33" s="1">
        <f t="shared" si="1"/>
        <v>14.25</v>
      </c>
      <c r="G33" s="1"/>
      <c r="H33" s="1">
        <f t="shared" si="2"/>
      </c>
      <c r="I33" s="12">
        <f t="shared" si="0"/>
        <v>14.25</v>
      </c>
    </row>
    <row r="34" spans="1:9" ht="15" customHeight="1" thickBot="1">
      <c r="A34" s="6"/>
      <c r="B34" s="6"/>
      <c r="C34" s="9"/>
      <c r="D34" s="2"/>
      <c r="E34" s="2"/>
      <c r="F34" s="2"/>
      <c r="G34" s="7"/>
      <c r="H34" s="4"/>
      <c r="I34" s="2"/>
    </row>
    <row r="35" spans="1:9" ht="27" customHeight="1" thickBot="1">
      <c r="A35" s="6"/>
      <c r="B35" s="6"/>
      <c r="C35" s="158" t="s">
        <v>49</v>
      </c>
      <c r="D35" s="159"/>
      <c r="E35" s="159"/>
      <c r="F35" s="159"/>
      <c r="G35" s="159"/>
      <c r="H35" s="160"/>
      <c r="I35" s="2"/>
    </row>
    <row r="36" spans="1:9" ht="15" customHeight="1">
      <c r="A36" s="6"/>
      <c r="B36" s="6"/>
      <c r="C36" s="9"/>
      <c r="D36" s="2"/>
      <c r="E36" s="2"/>
      <c r="F36" s="2"/>
      <c r="G36" s="7"/>
      <c r="H36" s="4"/>
      <c r="I36" s="2"/>
    </row>
    <row r="37" spans="1:10" s="7" customFormat="1" ht="18" customHeight="1">
      <c r="A37" s="163" t="s">
        <v>2</v>
      </c>
      <c r="B37" s="163"/>
      <c r="C37" s="163"/>
      <c r="D37" s="163"/>
      <c r="E37" s="11"/>
      <c r="F37" s="11"/>
      <c r="G37" s="163" t="s">
        <v>14</v>
      </c>
      <c r="H37" s="163"/>
      <c r="I37" s="163"/>
      <c r="J37" s="5"/>
    </row>
    <row r="38" spans="1:9" ht="19.5" customHeight="1">
      <c r="A38" s="163" t="s">
        <v>3</v>
      </c>
      <c r="B38" s="163"/>
      <c r="C38" s="163"/>
      <c r="D38" s="163"/>
      <c r="E38" s="11"/>
      <c r="F38" s="11"/>
      <c r="G38" s="163" t="s">
        <v>4</v>
      </c>
      <c r="H38" s="163"/>
      <c r="I38" s="163"/>
    </row>
    <row r="39" spans="1:9" ht="21.75" thickBot="1">
      <c r="A39" s="5"/>
      <c r="B39" s="5"/>
      <c r="C39" s="24"/>
      <c r="F39" s="3"/>
      <c r="G39" s="5"/>
      <c r="H39" s="5"/>
      <c r="I39" s="3"/>
    </row>
    <row r="40" spans="1:9" ht="25.5" thickBot="1">
      <c r="A40" s="5"/>
      <c r="B40" s="5"/>
      <c r="C40" s="164" t="s">
        <v>36</v>
      </c>
      <c r="D40" s="165"/>
      <c r="E40" s="165"/>
      <c r="F40" s="165"/>
      <c r="G40" s="165"/>
      <c r="H40" s="166"/>
      <c r="I40" s="3"/>
    </row>
    <row r="41" spans="1:9" ht="17.25" thickBot="1">
      <c r="A41" s="5"/>
      <c r="B41" s="5"/>
      <c r="F41" s="3"/>
      <c r="G41" s="5"/>
      <c r="H41" s="5"/>
      <c r="I41" s="3"/>
    </row>
    <row r="42" spans="1:9" ht="21" thickBot="1">
      <c r="A42" s="5"/>
      <c r="B42" s="5"/>
      <c r="D42" s="167" t="s">
        <v>58</v>
      </c>
      <c r="E42" s="168"/>
      <c r="F42" s="168"/>
      <c r="G42" s="169"/>
      <c r="H42" s="5"/>
      <c r="I42" s="13"/>
    </row>
    <row r="43" spans="1:9" ht="21.75" thickBot="1">
      <c r="A43" s="5"/>
      <c r="B43" s="5"/>
      <c r="D43" s="10"/>
      <c r="E43" s="10"/>
      <c r="F43" s="10"/>
      <c r="G43" s="5"/>
      <c r="H43" s="5"/>
      <c r="I43" s="3"/>
    </row>
    <row r="44" spans="1:9" ht="21.75" thickBot="1">
      <c r="A44" s="5"/>
      <c r="B44" s="5"/>
      <c r="C44" s="158" t="s">
        <v>148</v>
      </c>
      <c r="D44" s="159"/>
      <c r="E44" s="159"/>
      <c r="F44" s="159"/>
      <c r="G44" s="159"/>
      <c r="H44" s="160"/>
      <c r="I44" s="3"/>
    </row>
    <row r="45" spans="1:9" ht="17.25" thickBot="1">
      <c r="A45" s="5"/>
      <c r="B45" s="5"/>
      <c r="F45" s="3"/>
      <c r="G45" s="5"/>
      <c r="H45" s="5"/>
      <c r="I45" s="3"/>
    </row>
    <row r="46" spans="1:9" ht="23.25" thickBot="1">
      <c r="A46" s="5"/>
      <c r="B46" s="5"/>
      <c r="E46" s="170" t="s">
        <v>147</v>
      </c>
      <c r="F46" s="171"/>
      <c r="G46" s="5"/>
      <c r="H46" s="5"/>
      <c r="I46" s="3"/>
    </row>
    <row r="47" spans="1:9" ht="62.25" thickBot="1">
      <c r="A47" s="51" t="s">
        <v>18</v>
      </c>
      <c r="B47" s="109" t="s">
        <v>59</v>
      </c>
      <c r="C47" s="109" t="s">
        <v>60</v>
      </c>
      <c r="D47" s="61" t="s">
        <v>5</v>
      </c>
      <c r="E47" s="26" t="s">
        <v>19</v>
      </c>
      <c r="F47" s="26" t="s">
        <v>20</v>
      </c>
      <c r="G47" s="26" t="s">
        <v>6</v>
      </c>
      <c r="H47" s="27" t="s">
        <v>21</v>
      </c>
      <c r="I47" s="28" t="s">
        <v>1</v>
      </c>
    </row>
    <row r="48" spans="1:9" ht="22.5">
      <c r="A48" s="68">
        <v>1</v>
      </c>
      <c r="B48" s="113" t="s">
        <v>102</v>
      </c>
      <c r="C48" s="114" t="s">
        <v>103</v>
      </c>
      <c r="D48" s="62">
        <v>11.25</v>
      </c>
      <c r="E48" s="30">
        <v>6</v>
      </c>
      <c r="F48" s="30">
        <f>2*(D48+E48)/2</f>
        <v>17.25</v>
      </c>
      <c r="G48" s="29"/>
      <c r="H48" s="30">
        <f>IF(G48="","",2*(D48+G48)/2)</f>
      </c>
      <c r="I48" s="37">
        <f aca="true" t="shared" si="4" ref="I48:I69">IF(H48="",F48,IF(H48&gt;F48,H48,F48))</f>
        <v>17.25</v>
      </c>
    </row>
    <row r="49" spans="1:9" ht="27.75">
      <c r="A49" s="66">
        <f>A48+1</f>
        <v>2</v>
      </c>
      <c r="B49" s="115" t="s">
        <v>104</v>
      </c>
      <c r="C49" s="116" t="s">
        <v>105</v>
      </c>
      <c r="D49" s="63">
        <v>9.75</v>
      </c>
      <c r="E49" s="32">
        <v>4</v>
      </c>
      <c r="F49" s="1">
        <f aca="true" t="shared" si="5" ref="F49:F69">2*(D49+E49)/2</f>
        <v>13.75</v>
      </c>
      <c r="G49" s="1"/>
      <c r="H49" s="1">
        <f aca="true" t="shared" si="6" ref="H49:H69">IF(G49="","",2*(D49+G49)/2)</f>
      </c>
      <c r="I49" s="12">
        <f t="shared" si="4"/>
        <v>13.75</v>
      </c>
    </row>
    <row r="50" spans="1:9" ht="27.75">
      <c r="A50" s="66">
        <f aca="true" t="shared" si="7" ref="A50:A69">A49+1</f>
        <v>3</v>
      </c>
      <c r="B50" s="115" t="s">
        <v>106</v>
      </c>
      <c r="C50" s="116" t="s">
        <v>107</v>
      </c>
      <c r="D50" s="63" t="s">
        <v>156</v>
      </c>
      <c r="E50" s="32" t="s">
        <v>156</v>
      </c>
      <c r="F50" s="1" t="e">
        <f t="shared" si="5"/>
        <v>#VALUE!</v>
      </c>
      <c r="G50" s="1"/>
      <c r="H50" s="1">
        <f t="shared" si="6"/>
      </c>
      <c r="I50" s="12" t="e">
        <f t="shared" si="4"/>
        <v>#VALUE!</v>
      </c>
    </row>
    <row r="51" spans="1:9" ht="27.75">
      <c r="A51" s="66">
        <f t="shared" si="7"/>
        <v>4</v>
      </c>
      <c r="B51" s="115" t="s">
        <v>108</v>
      </c>
      <c r="C51" s="116" t="s">
        <v>109</v>
      </c>
      <c r="D51" s="63">
        <v>13.25</v>
      </c>
      <c r="E51" s="32">
        <v>16.5</v>
      </c>
      <c r="F51" s="1">
        <f t="shared" si="5"/>
        <v>29.75</v>
      </c>
      <c r="G51" s="1"/>
      <c r="H51" s="1">
        <f t="shared" si="6"/>
      </c>
      <c r="I51" s="12">
        <f t="shared" si="4"/>
        <v>29.75</v>
      </c>
    </row>
    <row r="52" spans="1:9" ht="27.75">
      <c r="A52" s="67">
        <f t="shared" si="7"/>
        <v>5</v>
      </c>
      <c r="B52" s="115" t="s">
        <v>110</v>
      </c>
      <c r="C52" s="116" t="s">
        <v>111</v>
      </c>
      <c r="D52" s="64">
        <v>12</v>
      </c>
      <c r="E52" s="1">
        <v>11</v>
      </c>
      <c r="F52" s="1">
        <f t="shared" si="5"/>
        <v>23</v>
      </c>
      <c r="G52" s="22"/>
      <c r="H52" s="1">
        <f t="shared" si="6"/>
      </c>
      <c r="I52" s="12">
        <f t="shared" si="4"/>
        <v>23</v>
      </c>
    </row>
    <row r="53" spans="1:9" ht="27.75">
      <c r="A53" s="66">
        <f t="shared" si="7"/>
        <v>6</v>
      </c>
      <c r="B53" s="115" t="s">
        <v>112</v>
      </c>
      <c r="C53" s="116" t="s">
        <v>113</v>
      </c>
      <c r="D53" s="63">
        <v>7</v>
      </c>
      <c r="E53" s="32">
        <v>5</v>
      </c>
      <c r="F53" s="1">
        <f t="shared" si="5"/>
        <v>12</v>
      </c>
      <c r="G53" s="1"/>
      <c r="H53" s="1">
        <f t="shared" si="6"/>
      </c>
      <c r="I53" s="12">
        <f t="shared" si="4"/>
        <v>12</v>
      </c>
    </row>
    <row r="54" spans="1:9" ht="27.75">
      <c r="A54" s="66">
        <f t="shared" si="7"/>
        <v>7</v>
      </c>
      <c r="B54" s="115" t="s">
        <v>114</v>
      </c>
      <c r="C54" s="116" t="s">
        <v>115</v>
      </c>
      <c r="D54" s="63">
        <v>11</v>
      </c>
      <c r="E54" s="32">
        <v>7</v>
      </c>
      <c r="F54" s="1">
        <f t="shared" si="5"/>
        <v>18</v>
      </c>
      <c r="G54" s="1"/>
      <c r="H54" s="1">
        <f t="shared" si="6"/>
      </c>
      <c r="I54" s="12">
        <f t="shared" si="4"/>
        <v>18</v>
      </c>
    </row>
    <row r="55" spans="1:9" ht="27.75">
      <c r="A55" s="67">
        <f t="shared" si="7"/>
        <v>8</v>
      </c>
      <c r="B55" s="115" t="s">
        <v>116</v>
      </c>
      <c r="C55" s="116" t="s">
        <v>117</v>
      </c>
      <c r="D55" s="64" t="s">
        <v>156</v>
      </c>
      <c r="E55" s="1" t="s">
        <v>156</v>
      </c>
      <c r="F55" s="1" t="e">
        <f t="shared" si="5"/>
        <v>#VALUE!</v>
      </c>
      <c r="G55" s="22"/>
      <c r="H55" s="1">
        <f t="shared" si="6"/>
      </c>
      <c r="I55" s="12" t="e">
        <f t="shared" si="4"/>
        <v>#VALUE!</v>
      </c>
    </row>
    <row r="56" spans="1:9" ht="27.75">
      <c r="A56" s="66">
        <f t="shared" si="7"/>
        <v>9</v>
      </c>
      <c r="B56" s="115" t="s">
        <v>118</v>
      </c>
      <c r="C56" s="116" t="s">
        <v>119</v>
      </c>
      <c r="D56" s="63">
        <v>7.5</v>
      </c>
      <c r="E56" s="32"/>
      <c r="F56" s="1">
        <f t="shared" si="5"/>
        <v>7.5</v>
      </c>
      <c r="G56" s="1"/>
      <c r="H56" s="1">
        <f t="shared" si="6"/>
      </c>
      <c r="I56" s="12">
        <f t="shared" si="4"/>
        <v>7.5</v>
      </c>
    </row>
    <row r="57" spans="1:9" ht="27.75">
      <c r="A57" s="66">
        <f t="shared" si="7"/>
        <v>10</v>
      </c>
      <c r="B57" s="115" t="s">
        <v>120</v>
      </c>
      <c r="C57" s="116" t="s">
        <v>121</v>
      </c>
      <c r="D57" s="63">
        <v>10.75</v>
      </c>
      <c r="E57" s="32">
        <v>4</v>
      </c>
      <c r="F57" s="1">
        <f t="shared" si="5"/>
        <v>14.75</v>
      </c>
      <c r="G57" s="1"/>
      <c r="H57" s="1">
        <f t="shared" si="6"/>
      </c>
      <c r="I57" s="12">
        <f t="shared" si="4"/>
        <v>14.75</v>
      </c>
    </row>
    <row r="58" spans="1:9" ht="27.75">
      <c r="A58" s="66">
        <f t="shared" si="7"/>
        <v>11</v>
      </c>
      <c r="B58" s="115" t="s">
        <v>122</v>
      </c>
      <c r="C58" s="116" t="s">
        <v>123</v>
      </c>
      <c r="D58" s="63">
        <v>11</v>
      </c>
      <c r="E58" s="32">
        <v>14.5</v>
      </c>
      <c r="F58" s="1">
        <f t="shared" si="5"/>
        <v>25.5</v>
      </c>
      <c r="G58" s="1"/>
      <c r="H58" s="1">
        <f t="shared" si="6"/>
      </c>
      <c r="I58" s="12">
        <f t="shared" si="4"/>
        <v>25.5</v>
      </c>
    </row>
    <row r="59" spans="1:9" ht="27.75">
      <c r="A59" s="66">
        <f t="shared" si="7"/>
        <v>12</v>
      </c>
      <c r="B59" s="115" t="s">
        <v>124</v>
      </c>
      <c r="C59" s="116" t="s">
        <v>125</v>
      </c>
      <c r="D59" s="63">
        <v>10.25</v>
      </c>
      <c r="E59" s="32">
        <v>7.5</v>
      </c>
      <c r="F59" s="1">
        <f t="shared" si="5"/>
        <v>17.75</v>
      </c>
      <c r="G59" s="1"/>
      <c r="H59" s="1">
        <f t="shared" si="6"/>
      </c>
      <c r="I59" s="12">
        <f t="shared" si="4"/>
        <v>17.75</v>
      </c>
    </row>
    <row r="60" spans="1:9" ht="27.75">
      <c r="A60" s="66">
        <f t="shared" si="7"/>
        <v>13</v>
      </c>
      <c r="B60" s="115" t="s">
        <v>126</v>
      </c>
      <c r="C60" s="116" t="s">
        <v>109</v>
      </c>
      <c r="D60" s="63">
        <v>11.75</v>
      </c>
      <c r="E60" s="32">
        <v>14</v>
      </c>
      <c r="F60" s="1">
        <f t="shared" si="5"/>
        <v>25.75</v>
      </c>
      <c r="G60" s="1"/>
      <c r="H60" s="1">
        <f t="shared" si="6"/>
      </c>
      <c r="I60" s="12">
        <f t="shared" si="4"/>
        <v>25.75</v>
      </c>
    </row>
    <row r="61" spans="1:9" ht="27.75">
      <c r="A61" s="66">
        <f t="shared" si="7"/>
        <v>14</v>
      </c>
      <c r="B61" s="115" t="s">
        <v>127</v>
      </c>
      <c r="C61" s="116" t="s">
        <v>128</v>
      </c>
      <c r="D61" s="63">
        <v>12</v>
      </c>
      <c r="E61" s="32">
        <v>12.5</v>
      </c>
      <c r="F61" s="1">
        <f t="shared" si="5"/>
        <v>24.5</v>
      </c>
      <c r="G61" s="1"/>
      <c r="H61" s="1">
        <f t="shared" si="6"/>
      </c>
      <c r="I61" s="12">
        <f t="shared" si="4"/>
        <v>24.5</v>
      </c>
    </row>
    <row r="62" spans="1:9" ht="27.75">
      <c r="A62" s="66">
        <f t="shared" si="7"/>
        <v>15</v>
      </c>
      <c r="B62" s="115" t="s">
        <v>129</v>
      </c>
      <c r="C62" s="116" t="s">
        <v>130</v>
      </c>
      <c r="D62" s="63">
        <v>11</v>
      </c>
      <c r="E62" s="32">
        <v>3</v>
      </c>
      <c r="F62" s="1">
        <f t="shared" si="5"/>
        <v>14</v>
      </c>
      <c r="G62" s="1"/>
      <c r="H62" s="1">
        <f t="shared" si="6"/>
      </c>
      <c r="I62" s="12">
        <f t="shared" si="4"/>
        <v>14</v>
      </c>
    </row>
    <row r="63" spans="1:9" ht="27.75">
      <c r="A63" s="66">
        <f t="shared" si="7"/>
        <v>16</v>
      </c>
      <c r="B63" s="115" t="s">
        <v>131</v>
      </c>
      <c r="C63" s="116" t="s">
        <v>132</v>
      </c>
      <c r="D63" s="63">
        <v>8.25</v>
      </c>
      <c r="E63" s="32">
        <v>8</v>
      </c>
      <c r="F63" s="1">
        <f t="shared" si="5"/>
        <v>16.25</v>
      </c>
      <c r="G63" s="1"/>
      <c r="H63" s="1">
        <f t="shared" si="6"/>
      </c>
      <c r="I63" s="12">
        <f t="shared" si="4"/>
        <v>16.25</v>
      </c>
    </row>
    <row r="64" spans="1:9" ht="27.75">
      <c r="A64" s="66">
        <f t="shared" si="7"/>
        <v>17</v>
      </c>
      <c r="B64" s="115" t="s">
        <v>133</v>
      </c>
      <c r="C64" s="116" t="s">
        <v>134</v>
      </c>
      <c r="D64" s="63">
        <v>10.5</v>
      </c>
      <c r="E64" s="32"/>
      <c r="F64" s="1">
        <f t="shared" si="5"/>
        <v>10.5</v>
      </c>
      <c r="G64" s="1"/>
      <c r="H64" s="1">
        <f t="shared" si="6"/>
      </c>
      <c r="I64" s="12">
        <f t="shared" si="4"/>
        <v>10.5</v>
      </c>
    </row>
    <row r="65" spans="1:9" ht="27.75">
      <c r="A65" s="66">
        <f t="shared" si="7"/>
        <v>18</v>
      </c>
      <c r="B65" s="115" t="s">
        <v>135</v>
      </c>
      <c r="C65" s="116" t="s">
        <v>136</v>
      </c>
      <c r="D65" s="63">
        <v>12.5</v>
      </c>
      <c r="E65" s="32">
        <v>10.5</v>
      </c>
      <c r="F65" s="1">
        <f t="shared" si="5"/>
        <v>23</v>
      </c>
      <c r="G65" s="1"/>
      <c r="H65" s="1">
        <f t="shared" si="6"/>
      </c>
      <c r="I65" s="12">
        <f t="shared" si="4"/>
        <v>23</v>
      </c>
    </row>
    <row r="66" spans="1:9" ht="27.75">
      <c r="A66" s="66">
        <f t="shared" si="7"/>
        <v>19</v>
      </c>
      <c r="B66" s="115" t="s">
        <v>137</v>
      </c>
      <c r="C66" s="116" t="s">
        <v>138</v>
      </c>
      <c r="D66" s="63">
        <v>12</v>
      </c>
      <c r="E66" s="32">
        <v>5</v>
      </c>
      <c r="F66" s="1">
        <f t="shared" si="5"/>
        <v>17</v>
      </c>
      <c r="G66" s="1"/>
      <c r="H66" s="1">
        <f t="shared" si="6"/>
      </c>
      <c r="I66" s="12">
        <f t="shared" si="4"/>
        <v>17</v>
      </c>
    </row>
    <row r="67" spans="1:9" ht="27.75">
      <c r="A67" s="67">
        <f t="shared" si="7"/>
        <v>20</v>
      </c>
      <c r="B67" s="115" t="s">
        <v>139</v>
      </c>
      <c r="C67" s="116" t="s">
        <v>140</v>
      </c>
      <c r="D67" s="64" t="s">
        <v>156</v>
      </c>
      <c r="E67" s="1" t="s">
        <v>156</v>
      </c>
      <c r="F67" s="1" t="e">
        <f t="shared" si="5"/>
        <v>#VALUE!</v>
      </c>
      <c r="G67" s="1"/>
      <c r="H67" s="1">
        <f t="shared" si="6"/>
      </c>
      <c r="I67" s="12" t="e">
        <f t="shared" si="4"/>
        <v>#VALUE!</v>
      </c>
    </row>
    <row r="68" spans="1:9" ht="27.75">
      <c r="A68" s="67">
        <f t="shared" si="7"/>
        <v>21</v>
      </c>
      <c r="B68" s="115" t="s">
        <v>141</v>
      </c>
      <c r="C68" s="116" t="s">
        <v>142</v>
      </c>
      <c r="D68" s="64">
        <v>11.5</v>
      </c>
      <c r="E68" s="1">
        <v>10.5</v>
      </c>
      <c r="F68" s="1">
        <f t="shared" si="5"/>
        <v>22</v>
      </c>
      <c r="G68" s="1"/>
      <c r="H68" s="1">
        <f t="shared" si="6"/>
      </c>
      <c r="I68" s="12">
        <f t="shared" si="4"/>
        <v>22</v>
      </c>
    </row>
    <row r="69" spans="1:9" ht="28.5" thickBot="1">
      <c r="A69" s="67">
        <f t="shared" si="7"/>
        <v>22</v>
      </c>
      <c r="B69" s="118" t="s">
        <v>164</v>
      </c>
      <c r="C69" s="119" t="s">
        <v>144</v>
      </c>
      <c r="D69" s="64">
        <v>13</v>
      </c>
      <c r="E69" s="1">
        <v>10.5</v>
      </c>
      <c r="F69" s="1">
        <f t="shared" si="5"/>
        <v>23.5</v>
      </c>
      <c r="G69" s="1"/>
      <c r="H69" s="1">
        <f t="shared" si="6"/>
      </c>
      <c r="I69" s="12">
        <f t="shared" si="4"/>
        <v>23.5</v>
      </c>
    </row>
    <row r="70" spans="1:9" ht="21" thickBot="1">
      <c r="A70" s="6"/>
      <c r="B70" s="6"/>
      <c r="C70" s="9"/>
      <c r="D70" s="2"/>
      <c r="E70" s="2"/>
      <c r="F70" s="2"/>
      <c r="G70" s="7"/>
      <c r="H70" s="4"/>
      <c r="I70" s="2"/>
    </row>
    <row r="71" spans="1:9" ht="22.5" thickBot="1">
      <c r="A71" s="6"/>
      <c r="B71" s="6"/>
      <c r="C71" s="158" t="s">
        <v>49</v>
      </c>
      <c r="D71" s="159"/>
      <c r="E71" s="159"/>
      <c r="F71" s="159"/>
      <c r="G71" s="159"/>
      <c r="H71" s="160"/>
      <c r="I71" s="2"/>
    </row>
    <row r="72" spans="1:9" ht="20.25">
      <c r="A72" s="6"/>
      <c r="B72" s="6"/>
      <c r="C72" s="9"/>
      <c r="D72" s="2"/>
      <c r="E72" s="2"/>
      <c r="F72" s="2"/>
      <c r="G72" s="7"/>
      <c r="H72" s="4"/>
      <c r="I72" s="2"/>
    </row>
  </sheetData>
  <sheetProtection/>
  <mergeCells count="18">
    <mergeCell ref="C8:H8"/>
    <mergeCell ref="C35:H35"/>
    <mergeCell ref="A1:D1"/>
    <mergeCell ref="G1:I1"/>
    <mergeCell ref="A2:D2"/>
    <mergeCell ref="G2:I2"/>
    <mergeCell ref="C4:H4"/>
    <mergeCell ref="D6:G6"/>
    <mergeCell ref="C44:H44"/>
    <mergeCell ref="C71:H71"/>
    <mergeCell ref="E10:F10"/>
    <mergeCell ref="E46:F46"/>
    <mergeCell ref="A37:D37"/>
    <mergeCell ref="G37:I37"/>
    <mergeCell ref="A38:D38"/>
    <mergeCell ref="G38:I38"/>
    <mergeCell ref="C40:H40"/>
    <mergeCell ref="D42:G42"/>
  </mergeCells>
  <printOptions horizontalCentered="1"/>
  <pageMargins left="0.5905511811023623" right="0.5905511811023623" top="0.6299212598425197" bottom="0.6299212598425197" header="0.8661417322834646" footer="0.6299212598425197"/>
  <pageSetup horizontalDpi="600" verticalDpi="600" orientation="portrait" paperSize="9" scale="80" r:id="rId1"/>
  <headerFooter alignWithMargins="0">
    <oddHeader>&amp;C
&amp;"Comic Sans MS,Gras"&amp;12
  &amp;R&amp;"Comic Sans MS,Gras"&amp;12
</oddHeader>
  </headerFooter>
  <rowBreaks count="1" manualBreakCount="1">
    <brk id="3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74"/>
  <sheetViews>
    <sheetView rightToLeft="1" view="pageBreakPreview" zoomScaleSheetLayoutView="100" zoomScalePageLayoutView="0" workbookViewId="0" topLeftCell="A61">
      <selection activeCell="B69" sqref="B69:C69"/>
    </sheetView>
  </sheetViews>
  <sheetFormatPr defaultColWidth="11.421875" defaultRowHeight="12.75"/>
  <cols>
    <col min="1" max="1" width="5.28125" style="3" customWidth="1"/>
    <col min="2" max="2" width="16.00390625" style="3" customWidth="1"/>
    <col min="3" max="3" width="17.28125" style="5" customWidth="1"/>
    <col min="4" max="5" width="10.7109375" style="3" customWidth="1"/>
    <col min="6" max="9" width="10.7109375" style="14" customWidth="1"/>
    <col min="10" max="10" width="22.421875" style="5" customWidth="1"/>
    <col min="11" max="16384" width="11.421875" style="5" customWidth="1"/>
  </cols>
  <sheetData>
    <row r="1" spans="1:9" ht="19.5">
      <c r="A1" s="163" t="s">
        <v>2</v>
      </c>
      <c r="B1" s="163"/>
      <c r="C1" s="163"/>
      <c r="D1" s="163"/>
      <c r="E1" s="11"/>
      <c r="F1" s="11"/>
      <c r="G1" s="163" t="s">
        <v>14</v>
      </c>
      <c r="H1" s="163"/>
      <c r="I1" s="163"/>
    </row>
    <row r="2" spans="1:9" ht="19.5">
      <c r="A2" s="163" t="s">
        <v>3</v>
      </c>
      <c r="B2" s="163"/>
      <c r="C2" s="163"/>
      <c r="D2" s="163"/>
      <c r="E2" s="11"/>
      <c r="F2" s="11"/>
      <c r="G2" s="163" t="s">
        <v>4</v>
      </c>
      <c r="H2" s="163"/>
      <c r="I2" s="163"/>
    </row>
    <row r="3" spans="1:9" ht="9" customHeight="1" thickBot="1">
      <c r="A3" s="5"/>
      <c r="B3" s="5"/>
      <c r="C3" s="24"/>
      <c r="F3" s="3"/>
      <c r="G3" s="5"/>
      <c r="H3" s="5"/>
      <c r="I3" s="3"/>
    </row>
    <row r="4" spans="1:9" ht="28.5" customHeight="1" thickBot="1">
      <c r="A4" s="5"/>
      <c r="B4" s="5"/>
      <c r="C4" s="164" t="s">
        <v>37</v>
      </c>
      <c r="D4" s="165"/>
      <c r="E4" s="165"/>
      <c r="F4" s="165"/>
      <c r="G4" s="165"/>
      <c r="H4" s="166"/>
      <c r="I4" s="3"/>
    </row>
    <row r="5" spans="1:9" ht="9.75" customHeight="1" thickBot="1">
      <c r="A5" s="5"/>
      <c r="B5" s="5"/>
      <c r="F5" s="3"/>
      <c r="G5" s="5"/>
      <c r="H5" s="5"/>
      <c r="I5" s="3"/>
    </row>
    <row r="6" spans="1:9" ht="20.25" customHeight="1" thickBot="1">
      <c r="A6" s="5"/>
      <c r="B6" s="5"/>
      <c r="D6" s="167" t="s">
        <v>58</v>
      </c>
      <c r="E6" s="168"/>
      <c r="F6" s="168"/>
      <c r="G6" s="169"/>
      <c r="H6" s="5"/>
      <c r="I6" s="13"/>
    </row>
    <row r="7" spans="1:9" ht="7.5" customHeight="1" thickBot="1">
      <c r="A7" s="5"/>
      <c r="B7" s="5"/>
      <c r="D7" s="10"/>
      <c r="E7" s="10"/>
      <c r="F7" s="10"/>
      <c r="G7" s="5"/>
      <c r="H7" s="5"/>
      <c r="I7" s="3"/>
    </row>
    <row r="8" spans="1:9" ht="22.5" customHeight="1" thickBot="1">
      <c r="A8" s="5"/>
      <c r="B8" s="5"/>
      <c r="C8" s="158" t="s">
        <v>149</v>
      </c>
      <c r="D8" s="159"/>
      <c r="E8" s="159"/>
      <c r="F8" s="159"/>
      <c r="G8" s="159"/>
      <c r="H8" s="160"/>
      <c r="I8" s="3"/>
    </row>
    <row r="9" spans="1:9" ht="18" customHeight="1" thickBot="1">
      <c r="A9" s="5"/>
      <c r="B9" s="5"/>
      <c r="F9" s="3"/>
      <c r="G9" s="5"/>
      <c r="H9" s="5"/>
      <c r="I9" s="3"/>
    </row>
    <row r="10" spans="1:9" ht="18" customHeight="1" thickBot="1">
      <c r="A10" s="5"/>
      <c r="B10" s="5"/>
      <c r="E10" s="161" t="s">
        <v>146</v>
      </c>
      <c r="F10" s="162"/>
      <c r="G10" s="5"/>
      <c r="H10" s="5"/>
      <c r="I10" s="3"/>
    </row>
    <row r="11" spans="1:9" ht="65.25" customHeight="1" thickBot="1">
      <c r="A11" s="25" t="s">
        <v>18</v>
      </c>
      <c r="B11" s="109" t="s">
        <v>59</v>
      </c>
      <c r="C11" s="109" t="s">
        <v>60</v>
      </c>
      <c r="D11" s="26" t="s">
        <v>5</v>
      </c>
      <c r="E11" s="26" t="s">
        <v>19</v>
      </c>
      <c r="F11" s="26" t="s">
        <v>20</v>
      </c>
      <c r="G11" s="26" t="s">
        <v>6</v>
      </c>
      <c r="H11" s="27" t="s">
        <v>21</v>
      </c>
      <c r="I11" s="28" t="s">
        <v>1</v>
      </c>
    </row>
    <row r="12" spans="1:9" ht="24" customHeight="1">
      <c r="A12" s="69">
        <v>1</v>
      </c>
      <c r="B12" s="113" t="s">
        <v>61</v>
      </c>
      <c r="C12" s="114" t="s">
        <v>62</v>
      </c>
      <c r="D12" s="62">
        <v>9</v>
      </c>
      <c r="E12" s="30">
        <v>7.25</v>
      </c>
      <c r="F12" s="30">
        <f>2*(D12+E12)/2</f>
        <v>16.25</v>
      </c>
      <c r="G12" s="29"/>
      <c r="H12" s="30">
        <f>IF(G12="","",2*(D12+G12)/2)</f>
      </c>
      <c r="I12" s="37">
        <f aca="true" t="shared" si="0" ref="I12:I33">IF(H12="",F12,IF(H12&gt;F12,H12,F12))</f>
        <v>16.25</v>
      </c>
    </row>
    <row r="13" spans="1:9" ht="24" customHeight="1">
      <c r="A13" s="66">
        <f>A12+1</f>
        <v>2</v>
      </c>
      <c r="B13" s="115" t="s">
        <v>63</v>
      </c>
      <c r="C13" s="116" t="s">
        <v>64</v>
      </c>
      <c r="D13" s="63">
        <v>10</v>
      </c>
      <c r="E13" s="32">
        <v>7.25</v>
      </c>
      <c r="F13" s="1">
        <f aca="true" t="shared" si="1" ref="F13:F33">2*(D13+E13)/2</f>
        <v>17.25</v>
      </c>
      <c r="G13" s="1"/>
      <c r="H13" s="1">
        <f aca="true" t="shared" si="2" ref="H13:H33">IF(G13="","",2*(D13+G13)/2)</f>
      </c>
      <c r="I13" s="12">
        <f t="shared" si="0"/>
        <v>17.25</v>
      </c>
    </row>
    <row r="14" spans="1:9" ht="24" customHeight="1">
      <c r="A14" s="66">
        <f aca="true" t="shared" si="3" ref="A14:A33">A13+1</f>
        <v>3</v>
      </c>
      <c r="B14" s="115" t="s">
        <v>65</v>
      </c>
      <c r="C14" s="116" t="s">
        <v>66</v>
      </c>
      <c r="D14" s="63">
        <v>11.5</v>
      </c>
      <c r="E14" s="32">
        <v>6.5</v>
      </c>
      <c r="F14" s="1">
        <f t="shared" si="1"/>
        <v>18</v>
      </c>
      <c r="G14" s="1"/>
      <c r="H14" s="1">
        <f t="shared" si="2"/>
      </c>
      <c r="I14" s="12">
        <f t="shared" si="0"/>
        <v>18</v>
      </c>
    </row>
    <row r="15" spans="1:9" ht="24" customHeight="1">
      <c r="A15" s="66">
        <f t="shared" si="3"/>
        <v>4</v>
      </c>
      <c r="B15" s="115" t="s">
        <v>67</v>
      </c>
      <c r="C15" s="116" t="s">
        <v>68</v>
      </c>
      <c r="D15" s="63">
        <v>11.5</v>
      </c>
      <c r="E15" s="32">
        <v>5.75</v>
      </c>
      <c r="F15" s="1">
        <f t="shared" si="1"/>
        <v>17.25</v>
      </c>
      <c r="G15" s="1"/>
      <c r="H15" s="1">
        <f t="shared" si="2"/>
      </c>
      <c r="I15" s="12">
        <f t="shared" si="0"/>
        <v>17.25</v>
      </c>
    </row>
    <row r="16" spans="1:9" ht="24" customHeight="1">
      <c r="A16" s="67">
        <f t="shared" si="3"/>
        <v>5</v>
      </c>
      <c r="B16" s="115" t="s">
        <v>69</v>
      </c>
      <c r="C16" s="116" t="s">
        <v>70</v>
      </c>
      <c r="D16" s="64">
        <v>9</v>
      </c>
      <c r="E16" s="1">
        <v>5.25</v>
      </c>
      <c r="F16" s="1">
        <f t="shared" si="1"/>
        <v>14.25</v>
      </c>
      <c r="G16" s="22"/>
      <c r="H16" s="1">
        <f t="shared" si="2"/>
      </c>
      <c r="I16" s="12">
        <f t="shared" si="0"/>
        <v>14.25</v>
      </c>
    </row>
    <row r="17" spans="1:9" ht="24" customHeight="1">
      <c r="A17" s="66">
        <f t="shared" si="3"/>
        <v>6</v>
      </c>
      <c r="B17" s="115" t="s">
        <v>71</v>
      </c>
      <c r="C17" s="116" t="s">
        <v>72</v>
      </c>
      <c r="D17" s="63" t="s">
        <v>156</v>
      </c>
      <c r="E17" s="32" t="s">
        <v>156</v>
      </c>
      <c r="F17" s="1" t="e">
        <f t="shared" si="1"/>
        <v>#VALUE!</v>
      </c>
      <c r="G17" s="1"/>
      <c r="H17" s="1">
        <f t="shared" si="2"/>
      </c>
      <c r="I17" s="12" t="e">
        <f t="shared" si="0"/>
        <v>#VALUE!</v>
      </c>
    </row>
    <row r="18" spans="1:9" ht="24" customHeight="1">
      <c r="A18" s="66">
        <f t="shared" si="3"/>
        <v>7</v>
      </c>
      <c r="B18" s="115" t="s">
        <v>73</v>
      </c>
      <c r="C18" s="116" t="s">
        <v>74</v>
      </c>
      <c r="D18" s="63">
        <v>12</v>
      </c>
      <c r="E18" s="32">
        <v>3.5</v>
      </c>
      <c r="F18" s="1">
        <f t="shared" si="1"/>
        <v>15.5</v>
      </c>
      <c r="G18" s="1"/>
      <c r="H18" s="1">
        <f t="shared" si="2"/>
      </c>
      <c r="I18" s="12">
        <f t="shared" si="0"/>
        <v>15.5</v>
      </c>
    </row>
    <row r="19" spans="1:9" ht="24" customHeight="1">
      <c r="A19" s="67">
        <f t="shared" si="3"/>
        <v>8</v>
      </c>
      <c r="B19" s="115" t="s">
        <v>75</v>
      </c>
      <c r="C19" s="116" t="s">
        <v>76</v>
      </c>
      <c r="D19" s="64">
        <v>10</v>
      </c>
      <c r="E19" s="1">
        <v>1.75</v>
      </c>
      <c r="F19" s="1">
        <f t="shared" si="1"/>
        <v>11.75</v>
      </c>
      <c r="G19" s="22"/>
      <c r="H19" s="1">
        <f t="shared" si="2"/>
      </c>
      <c r="I19" s="12">
        <f t="shared" si="0"/>
        <v>11.75</v>
      </c>
    </row>
    <row r="20" spans="1:9" ht="24" customHeight="1">
      <c r="A20" s="66">
        <f t="shared" si="3"/>
        <v>9</v>
      </c>
      <c r="B20" s="115" t="s">
        <v>77</v>
      </c>
      <c r="C20" s="116" t="s">
        <v>78</v>
      </c>
      <c r="D20" s="63">
        <v>12</v>
      </c>
      <c r="E20" s="32">
        <v>7</v>
      </c>
      <c r="F20" s="1">
        <f t="shared" si="1"/>
        <v>19</v>
      </c>
      <c r="G20" s="1"/>
      <c r="H20" s="1">
        <f t="shared" si="2"/>
      </c>
      <c r="I20" s="12">
        <f t="shared" si="0"/>
        <v>19</v>
      </c>
    </row>
    <row r="21" spans="1:9" ht="24" customHeight="1">
      <c r="A21" s="66">
        <f t="shared" si="3"/>
        <v>10</v>
      </c>
      <c r="B21" s="115" t="s">
        <v>79</v>
      </c>
      <c r="C21" s="116" t="s">
        <v>80</v>
      </c>
      <c r="D21" s="63">
        <v>10</v>
      </c>
      <c r="E21" s="32">
        <v>5.5</v>
      </c>
      <c r="F21" s="1">
        <f t="shared" si="1"/>
        <v>15.5</v>
      </c>
      <c r="G21" s="1"/>
      <c r="H21" s="1">
        <f t="shared" si="2"/>
      </c>
      <c r="I21" s="12">
        <f t="shared" si="0"/>
        <v>15.5</v>
      </c>
    </row>
    <row r="22" spans="1:9" ht="24" customHeight="1">
      <c r="A22" s="66">
        <f t="shared" si="3"/>
        <v>11</v>
      </c>
      <c r="B22" s="115" t="s">
        <v>81</v>
      </c>
      <c r="C22" s="116" t="s">
        <v>82</v>
      </c>
      <c r="D22" s="63"/>
      <c r="E22" s="32">
        <v>3</v>
      </c>
      <c r="F22" s="1">
        <f t="shared" si="1"/>
        <v>3</v>
      </c>
      <c r="G22" s="1"/>
      <c r="H22" s="1">
        <f t="shared" si="2"/>
      </c>
      <c r="I22" s="12">
        <f t="shared" si="0"/>
        <v>3</v>
      </c>
    </row>
    <row r="23" spans="1:9" ht="24" customHeight="1">
      <c r="A23" s="66">
        <f t="shared" si="3"/>
        <v>12</v>
      </c>
      <c r="B23" s="115" t="s">
        <v>83</v>
      </c>
      <c r="C23" s="116" t="s">
        <v>84</v>
      </c>
      <c r="D23" s="63">
        <v>14.5</v>
      </c>
      <c r="E23" s="32">
        <v>12.5</v>
      </c>
      <c r="F23" s="1">
        <f t="shared" si="1"/>
        <v>27</v>
      </c>
      <c r="G23" s="1"/>
      <c r="H23" s="1">
        <f t="shared" si="2"/>
      </c>
      <c r="I23" s="12">
        <f t="shared" si="0"/>
        <v>27</v>
      </c>
    </row>
    <row r="24" spans="1:9" ht="24" customHeight="1">
      <c r="A24" s="66">
        <f t="shared" si="3"/>
        <v>13</v>
      </c>
      <c r="B24" s="115" t="s">
        <v>85</v>
      </c>
      <c r="C24" s="116" t="s">
        <v>86</v>
      </c>
      <c r="D24" s="63">
        <v>10</v>
      </c>
      <c r="E24" s="32">
        <v>8</v>
      </c>
      <c r="F24" s="1">
        <f t="shared" si="1"/>
        <v>18</v>
      </c>
      <c r="G24" s="1"/>
      <c r="H24" s="1">
        <f t="shared" si="2"/>
      </c>
      <c r="I24" s="12">
        <f t="shared" si="0"/>
        <v>18</v>
      </c>
    </row>
    <row r="25" spans="1:9" ht="24" customHeight="1">
      <c r="A25" s="66">
        <f t="shared" si="3"/>
        <v>14</v>
      </c>
      <c r="B25" s="115" t="s">
        <v>87</v>
      </c>
      <c r="C25" s="116" t="s">
        <v>88</v>
      </c>
      <c r="D25" s="63">
        <v>11</v>
      </c>
      <c r="E25" s="32">
        <v>6.5</v>
      </c>
      <c r="F25" s="1">
        <f t="shared" si="1"/>
        <v>17.5</v>
      </c>
      <c r="G25" s="1"/>
      <c r="H25" s="1">
        <f t="shared" si="2"/>
      </c>
      <c r="I25" s="12">
        <f t="shared" si="0"/>
        <v>17.5</v>
      </c>
    </row>
    <row r="26" spans="1:9" ht="24" customHeight="1">
      <c r="A26" s="66">
        <f t="shared" si="3"/>
        <v>15</v>
      </c>
      <c r="B26" s="115" t="s">
        <v>89</v>
      </c>
      <c r="C26" s="116" t="s">
        <v>90</v>
      </c>
      <c r="D26" s="63">
        <v>11.5</v>
      </c>
      <c r="E26" s="32">
        <v>6.5</v>
      </c>
      <c r="F26" s="1">
        <f t="shared" si="1"/>
        <v>18</v>
      </c>
      <c r="G26" s="1"/>
      <c r="H26" s="1">
        <f t="shared" si="2"/>
      </c>
      <c r="I26" s="12">
        <f t="shared" si="0"/>
        <v>18</v>
      </c>
    </row>
    <row r="27" spans="1:9" ht="24" customHeight="1">
      <c r="A27" s="66">
        <f t="shared" si="3"/>
        <v>16</v>
      </c>
      <c r="B27" s="115" t="s">
        <v>91</v>
      </c>
      <c r="C27" s="116" t="s">
        <v>92</v>
      </c>
      <c r="D27" s="63">
        <v>13.5</v>
      </c>
      <c r="E27" s="32">
        <v>9</v>
      </c>
      <c r="F27" s="1">
        <f t="shared" si="1"/>
        <v>22.5</v>
      </c>
      <c r="G27" s="1"/>
      <c r="H27" s="1">
        <f t="shared" si="2"/>
      </c>
      <c r="I27" s="12">
        <f t="shared" si="0"/>
        <v>22.5</v>
      </c>
    </row>
    <row r="28" spans="1:9" ht="24" customHeight="1">
      <c r="A28" s="66">
        <f t="shared" si="3"/>
        <v>17</v>
      </c>
      <c r="B28" s="115" t="s">
        <v>93</v>
      </c>
      <c r="C28" s="116" t="s">
        <v>94</v>
      </c>
      <c r="D28" s="63">
        <v>11</v>
      </c>
      <c r="E28" s="32">
        <v>7.5</v>
      </c>
      <c r="F28" s="1">
        <f t="shared" si="1"/>
        <v>18.5</v>
      </c>
      <c r="G28" s="1"/>
      <c r="H28" s="1">
        <f t="shared" si="2"/>
      </c>
      <c r="I28" s="12">
        <f t="shared" si="0"/>
        <v>18.5</v>
      </c>
    </row>
    <row r="29" spans="1:9" ht="24" customHeight="1">
      <c r="A29" s="66">
        <f t="shared" si="3"/>
        <v>18</v>
      </c>
      <c r="B29" s="115" t="s">
        <v>95</v>
      </c>
      <c r="C29" s="116" t="s">
        <v>96</v>
      </c>
      <c r="D29" s="63">
        <v>13</v>
      </c>
      <c r="E29" s="32">
        <v>9</v>
      </c>
      <c r="F29" s="1">
        <f t="shared" si="1"/>
        <v>22</v>
      </c>
      <c r="G29" s="1"/>
      <c r="H29" s="1">
        <f t="shared" si="2"/>
      </c>
      <c r="I29" s="12">
        <f t="shared" si="0"/>
        <v>22</v>
      </c>
    </row>
    <row r="30" spans="1:9" ht="24" customHeight="1">
      <c r="A30" s="66">
        <f t="shared" si="3"/>
        <v>19</v>
      </c>
      <c r="B30" s="115" t="s">
        <v>97</v>
      </c>
      <c r="C30" s="116" t="s">
        <v>98</v>
      </c>
      <c r="D30" s="63" t="s">
        <v>156</v>
      </c>
      <c r="E30" s="32" t="s">
        <v>156</v>
      </c>
      <c r="F30" s="1" t="e">
        <f t="shared" si="1"/>
        <v>#VALUE!</v>
      </c>
      <c r="G30" s="1"/>
      <c r="H30" s="1">
        <f t="shared" si="2"/>
      </c>
      <c r="I30" s="12" t="e">
        <f t="shared" si="0"/>
        <v>#VALUE!</v>
      </c>
    </row>
    <row r="31" spans="1:9" ht="24" customHeight="1">
      <c r="A31" s="67">
        <f t="shared" si="3"/>
        <v>20</v>
      </c>
      <c r="B31" s="115" t="s">
        <v>99</v>
      </c>
      <c r="C31" s="116" t="s">
        <v>70</v>
      </c>
      <c r="D31" s="64">
        <v>11.5</v>
      </c>
      <c r="E31" s="1">
        <v>6.5</v>
      </c>
      <c r="F31" s="1">
        <f t="shared" si="1"/>
        <v>18</v>
      </c>
      <c r="G31" s="60"/>
      <c r="H31" s="1">
        <f t="shared" si="2"/>
      </c>
      <c r="I31" s="12">
        <f t="shared" si="0"/>
        <v>18</v>
      </c>
    </row>
    <row r="32" spans="1:9" ht="24" customHeight="1">
      <c r="A32" s="67">
        <f t="shared" si="3"/>
        <v>21</v>
      </c>
      <c r="B32" s="115" t="s">
        <v>100</v>
      </c>
      <c r="C32" s="116" t="s">
        <v>101</v>
      </c>
      <c r="D32" s="64">
        <v>11.5</v>
      </c>
      <c r="E32" s="1">
        <v>3.5</v>
      </c>
      <c r="F32" s="1">
        <f t="shared" si="1"/>
        <v>15</v>
      </c>
      <c r="G32" s="1"/>
      <c r="H32" s="1">
        <f t="shared" si="2"/>
      </c>
      <c r="I32" s="12">
        <f t="shared" si="0"/>
        <v>15</v>
      </c>
    </row>
    <row r="33" spans="1:9" ht="24" customHeight="1" thickBot="1">
      <c r="A33" s="67">
        <f t="shared" si="3"/>
        <v>22</v>
      </c>
      <c r="B33" s="118" t="s">
        <v>143</v>
      </c>
      <c r="C33" s="119" t="s">
        <v>144</v>
      </c>
      <c r="D33" s="65">
        <v>10</v>
      </c>
      <c r="E33" s="38">
        <v>5</v>
      </c>
      <c r="F33" s="38">
        <f t="shared" si="1"/>
        <v>15</v>
      </c>
      <c r="G33" s="38"/>
      <c r="H33" s="38">
        <f t="shared" si="2"/>
      </c>
      <c r="I33" s="39">
        <f t="shared" si="0"/>
        <v>15</v>
      </c>
    </row>
    <row r="34" spans="1:9" ht="15" customHeight="1" thickBot="1">
      <c r="A34" s="6"/>
      <c r="B34" s="6"/>
      <c r="C34" s="9"/>
      <c r="D34" s="2"/>
      <c r="E34" s="2"/>
      <c r="F34" s="2"/>
      <c r="G34" s="7"/>
      <c r="H34" s="4"/>
      <c r="I34" s="2"/>
    </row>
    <row r="35" spans="1:9" ht="27" customHeight="1" thickBot="1">
      <c r="A35" s="6"/>
      <c r="B35" s="6"/>
      <c r="C35" s="158" t="s">
        <v>54</v>
      </c>
      <c r="D35" s="159"/>
      <c r="E35" s="159"/>
      <c r="F35" s="159"/>
      <c r="G35" s="159"/>
      <c r="H35" s="160"/>
      <c r="I35" s="2"/>
    </row>
    <row r="36" spans="1:9" ht="15" customHeight="1">
      <c r="A36" s="6"/>
      <c r="B36" s="6"/>
      <c r="C36" s="9"/>
      <c r="D36" s="2"/>
      <c r="E36" s="2"/>
      <c r="F36" s="2"/>
      <c r="G36" s="7"/>
      <c r="H36" s="4"/>
      <c r="I36" s="2"/>
    </row>
    <row r="37" spans="1:9" ht="19.5">
      <c r="A37" s="163" t="s">
        <v>2</v>
      </c>
      <c r="B37" s="163"/>
      <c r="C37" s="163"/>
      <c r="D37" s="163"/>
      <c r="E37" s="11"/>
      <c r="F37" s="11"/>
      <c r="G37" s="163" t="s">
        <v>14</v>
      </c>
      <c r="H37" s="163"/>
      <c r="I37" s="163"/>
    </row>
    <row r="38" spans="1:9" ht="19.5">
      <c r="A38" s="163" t="s">
        <v>3</v>
      </c>
      <c r="B38" s="163"/>
      <c r="C38" s="163"/>
      <c r="D38" s="163"/>
      <c r="E38" s="11"/>
      <c r="F38" s="11"/>
      <c r="G38" s="163" t="s">
        <v>4</v>
      </c>
      <c r="H38" s="163"/>
      <c r="I38" s="163"/>
    </row>
    <row r="39" spans="1:9" ht="21.75" thickBot="1">
      <c r="A39" s="5"/>
      <c r="B39" s="5"/>
      <c r="C39" s="24"/>
      <c r="F39" s="3"/>
      <c r="G39" s="5"/>
      <c r="H39" s="5"/>
      <c r="I39" s="3"/>
    </row>
    <row r="40" spans="1:9" ht="25.5" thickBot="1">
      <c r="A40" s="5"/>
      <c r="B40" s="5"/>
      <c r="C40" s="164" t="s">
        <v>37</v>
      </c>
      <c r="D40" s="165"/>
      <c r="E40" s="165"/>
      <c r="F40" s="165"/>
      <c r="G40" s="165"/>
      <c r="H40" s="166"/>
      <c r="I40" s="3"/>
    </row>
    <row r="41" spans="1:9" ht="17.25" thickBot="1">
      <c r="A41" s="5"/>
      <c r="B41" s="5"/>
      <c r="F41" s="3"/>
      <c r="G41" s="5"/>
      <c r="H41" s="5"/>
      <c r="I41" s="3"/>
    </row>
    <row r="42" spans="1:9" ht="21" thickBot="1">
      <c r="A42" s="5"/>
      <c r="B42" s="5"/>
      <c r="D42" s="167" t="s">
        <v>58</v>
      </c>
      <c r="E42" s="168"/>
      <c r="F42" s="168"/>
      <c r="G42" s="169"/>
      <c r="H42" s="5"/>
      <c r="I42" s="13"/>
    </row>
    <row r="43" spans="1:9" ht="21.75" thickBot="1">
      <c r="A43" s="5"/>
      <c r="B43" s="5"/>
      <c r="D43" s="10"/>
      <c r="E43" s="10"/>
      <c r="F43" s="10"/>
      <c r="G43" s="5"/>
      <c r="H43" s="5"/>
      <c r="I43" s="3"/>
    </row>
    <row r="44" spans="1:9" ht="21.75" thickBot="1">
      <c r="A44" s="5"/>
      <c r="B44" s="5"/>
      <c r="C44" s="158" t="s">
        <v>149</v>
      </c>
      <c r="D44" s="159"/>
      <c r="E44" s="159"/>
      <c r="F44" s="159"/>
      <c r="G44" s="159"/>
      <c r="H44" s="160"/>
      <c r="I44" s="3"/>
    </row>
    <row r="45" spans="1:9" ht="17.25" thickBot="1">
      <c r="A45" s="5"/>
      <c r="B45" s="5"/>
      <c r="F45" s="3"/>
      <c r="G45" s="5"/>
      <c r="H45" s="5"/>
      <c r="I45" s="3"/>
    </row>
    <row r="46" spans="1:9" ht="23.25" thickBot="1">
      <c r="A46" s="5"/>
      <c r="B46" s="5"/>
      <c r="E46" s="161" t="s">
        <v>147</v>
      </c>
      <c r="F46" s="162"/>
      <c r="G46" s="5"/>
      <c r="H46" s="5"/>
      <c r="I46" s="3"/>
    </row>
    <row r="47" spans="1:9" ht="62.25" thickBot="1">
      <c r="A47" s="25" t="s">
        <v>18</v>
      </c>
      <c r="B47" s="109" t="s">
        <v>59</v>
      </c>
      <c r="C47" s="109" t="s">
        <v>60</v>
      </c>
      <c r="D47" s="26" t="s">
        <v>5</v>
      </c>
      <c r="E47" s="26" t="s">
        <v>19</v>
      </c>
      <c r="F47" s="26" t="s">
        <v>20</v>
      </c>
      <c r="G47" s="26" t="s">
        <v>6</v>
      </c>
      <c r="H47" s="27" t="s">
        <v>21</v>
      </c>
      <c r="I47" s="28" t="s">
        <v>1</v>
      </c>
    </row>
    <row r="48" spans="1:9" ht="22.5">
      <c r="A48" s="54">
        <v>1</v>
      </c>
      <c r="B48" s="113" t="s">
        <v>102</v>
      </c>
      <c r="C48" s="114" t="s">
        <v>103</v>
      </c>
      <c r="D48" s="62">
        <v>11</v>
      </c>
      <c r="E48" s="30">
        <v>5</v>
      </c>
      <c r="F48" s="30">
        <f>2*(D48+E48)/2</f>
        <v>16</v>
      </c>
      <c r="G48" s="29"/>
      <c r="H48" s="30">
        <f>IF(G48="","",2*(D48+G48)/2)</f>
      </c>
      <c r="I48" s="37">
        <f aca="true" t="shared" si="4" ref="I48:I69">IF(H48="",F48,IF(H48&gt;F48,H48,F48))</f>
        <v>16</v>
      </c>
    </row>
    <row r="49" spans="1:9" ht="24.75">
      <c r="A49" s="55">
        <f>A48+1</f>
        <v>2</v>
      </c>
      <c r="B49" s="115" t="s">
        <v>104</v>
      </c>
      <c r="C49" s="116" t="s">
        <v>105</v>
      </c>
      <c r="D49" s="63">
        <v>11</v>
      </c>
      <c r="E49" s="32">
        <v>3.5</v>
      </c>
      <c r="F49" s="1">
        <f aca="true" t="shared" si="5" ref="F49:F69">2*(D49+E49)/2</f>
        <v>14.5</v>
      </c>
      <c r="G49" s="1"/>
      <c r="H49" s="1">
        <f aca="true" t="shared" si="6" ref="H49:H69">IF(G49="","",2*(D49+G49)/2)</f>
      </c>
      <c r="I49" s="12">
        <f t="shared" si="4"/>
        <v>14.5</v>
      </c>
    </row>
    <row r="50" spans="1:9" ht="24.75">
      <c r="A50" s="55">
        <f aca="true" t="shared" si="7" ref="A50:A69">A49+1</f>
        <v>3</v>
      </c>
      <c r="B50" s="115" t="s">
        <v>106</v>
      </c>
      <c r="C50" s="116" t="s">
        <v>107</v>
      </c>
      <c r="D50" s="63" t="s">
        <v>156</v>
      </c>
      <c r="E50" s="32">
        <v>1.5</v>
      </c>
      <c r="F50" s="1" t="e">
        <f t="shared" si="5"/>
        <v>#VALUE!</v>
      </c>
      <c r="G50" s="1"/>
      <c r="H50" s="1">
        <f t="shared" si="6"/>
      </c>
      <c r="I50" s="12" t="e">
        <f t="shared" si="4"/>
        <v>#VALUE!</v>
      </c>
    </row>
    <row r="51" spans="1:9" ht="24.75">
      <c r="A51" s="55">
        <f t="shared" si="7"/>
        <v>4</v>
      </c>
      <c r="B51" s="115" t="s">
        <v>108</v>
      </c>
      <c r="C51" s="116" t="s">
        <v>109</v>
      </c>
      <c r="D51" s="63">
        <v>10</v>
      </c>
      <c r="E51" s="32">
        <v>7.25</v>
      </c>
      <c r="F51" s="1">
        <f t="shared" si="5"/>
        <v>17.25</v>
      </c>
      <c r="G51" s="1"/>
      <c r="H51" s="1">
        <f t="shared" si="6"/>
      </c>
      <c r="I51" s="12">
        <f t="shared" si="4"/>
        <v>17.25</v>
      </c>
    </row>
    <row r="52" spans="1:9" ht="24.75">
      <c r="A52" s="56">
        <f t="shared" si="7"/>
        <v>5</v>
      </c>
      <c r="B52" s="115" t="s">
        <v>110</v>
      </c>
      <c r="C52" s="116" t="s">
        <v>111</v>
      </c>
      <c r="D52" s="64">
        <v>11</v>
      </c>
      <c r="E52" s="1">
        <v>6.5</v>
      </c>
      <c r="F52" s="1">
        <f t="shared" si="5"/>
        <v>17.5</v>
      </c>
      <c r="G52" s="22"/>
      <c r="H52" s="1">
        <f t="shared" si="6"/>
      </c>
      <c r="I52" s="12">
        <f t="shared" si="4"/>
        <v>17.5</v>
      </c>
    </row>
    <row r="53" spans="1:9" ht="24.75">
      <c r="A53" s="55">
        <f t="shared" si="7"/>
        <v>6</v>
      </c>
      <c r="B53" s="115" t="s">
        <v>112</v>
      </c>
      <c r="C53" s="116" t="s">
        <v>113</v>
      </c>
      <c r="D53" s="63">
        <v>10</v>
      </c>
      <c r="E53" s="32"/>
      <c r="F53" s="1">
        <f t="shared" si="5"/>
        <v>10</v>
      </c>
      <c r="G53" s="1"/>
      <c r="H53" s="1">
        <f t="shared" si="6"/>
      </c>
      <c r="I53" s="12">
        <f t="shared" si="4"/>
        <v>10</v>
      </c>
    </row>
    <row r="54" spans="1:9" ht="24.75">
      <c r="A54" s="55">
        <f t="shared" si="7"/>
        <v>7</v>
      </c>
      <c r="B54" s="115" t="s">
        <v>114</v>
      </c>
      <c r="C54" s="116" t="s">
        <v>115</v>
      </c>
      <c r="D54" s="63">
        <v>10</v>
      </c>
      <c r="E54" s="32">
        <v>3</v>
      </c>
      <c r="F54" s="1">
        <f t="shared" si="5"/>
        <v>13</v>
      </c>
      <c r="G54" s="1"/>
      <c r="H54" s="1">
        <f t="shared" si="6"/>
      </c>
      <c r="I54" s="12">
        <f t="shared" si="4"/>
        <v>13</v>
      </c>
    </row>
    <row r="55" spans="1:9" ht="24.75">
      <c r="A55" s="56">
        <f t="shared" si="7"/>
        <v>8</v>
      </c>
      <c r="B55" s="115" t="s">
        <v>116</v>
      </c>
      <c r="C55" s="116" t="s">
        <v>117</v>
      </c>
      <c r="D55" s="64" t="s">
        <v>156</v>
      </c>
      <c r="E55" s="1" t="s">
        <v>156</v>
      </c>
      <c r="F55" s="1" t="e">
        <f t="shared" si="5"/>
        <v>#VALUE!</v>
      </c>
      <c r="G55" s="22"/>
      <c r="H55" s="1">
        <f t="shared" si="6"/>
      </c>
      <c r="I55" s="12" t="e">
        <f t="shared" si="4"/>
        <v>#VALUE!</v>
      </c>
    </row>
    <row r="56" spans="1:9" ht="24.75">
      <c r="A56" s="55">
        <f t="shared" si="7"/>
        <v>9</v>
      </c>
      <c r="B56" s="115" t="s">
        <v>118</v>
      </c>
      <c r="C56" s="116" t="s">
        <v>119</v>
      </c>
      <c r="D56" s="63">
        <v>6</v>
      </c>
      <c r="E56" s="32"/>
      <c r="F56" s="1">
        <f t="shared" si="5"/>
        <v>6</v>
      </c>
      <c r="G56" s="1"/>
      <c r="H56" s="1">
        <f t="shared" si="6"/>
      </c>
      <c r="I56" s="12">
        <f t="shared" si="4"/>
        <v>6</v>
      </c>
    </row>
    <row r="57" spans="1:9" ht="24.75">
      <c r="A57" s="55">
        <f t="shared" si="7"/>
        <v>10</v>
      </c>
      <c r="B57" s="115" t="s">
        <v>120</v>
      </c>
      <c r="C57" s="116" t="s">
        <v>121</v>
      </c>
      <c r="D57" s="63">
        <v>6</v>
      </c>
      <c r="E57" s="32">
        <v>4.25</v>
      </c>
      <c r="F57" s="1">
        <f t="shared" si="5"/>
        <v>10.25</v>
      </c>
      <c r="G57" s="1"/>
      <c r="H57" s="1">
        <f t="shared" si="6"/>
      </c>
      <c r="I57" s="12">
        <f t="shared" si="4"/>
        <v>10.25</v>
      </c>
    </row>
    <row r="58" spans="1:9" ht="24.75">
      <c r="A58" s="55">
        <f t="shared" si="7"/>
        <v>11</v>
      </c>
      <c r="B58" s="115" t="s">
        <v>122</v>
      </c>
      <c r="C58" s="116" t="s">
        <v>123</v>
      </c>
      <c r="D58" s="63">
        <v>12</v>
      </c>
      <c r="E58" s="32">
        <v>10</v>
      </c>
      <c r="F58" s="1">
        <f t="shared" si="5"/>
        <v>22</v>
      </c>
      <c r="G58" s="1"/>
      <c r="H58" s="1">
        <f t="shared" si="6"/>
      </c>
      <c r="I58" s="12">
        <f t="shared" si="4"/>
        <v>22</v>
      </c>
    </row>
    <row r="59" spans="1:9" ht="24.75">
      <c r="A59" s="55">
        <f t="shared" si="7"/>
        <v>12</v>
      </c>
      <c r="B59" s="115" t="s">
        <v>124</v>
      </c>
      <c r="C59" s="116" t="s">
        <v>125</v>
      </c>
      <c r="D59" s="63">
        <v>10</v>
      </c>
      <c r="E59" s="32">
        <v>5.5</v>
      </c>
      <c r="F59" s="1">
        <f t="shared" si="5"/>
        <v>15.5</v>
      </c>
      <c r="G59" s="1"/>
      <c r="H59" s="1">
        <f t="shared" si="6"/>
      </c>
      <c r="I59" s="12">
        <f t="shared" si="4"/>
        <v>15.5</v>
      </c>
    </row>
    <row r="60" spans="1:9" ht="24.75">
      <c r="A60" s="55">
        <f t="shared" si="7"/>
        <v>13</v>
      </c>
      <c r="B60" s="115" t="s">
        <v>126</v>
      </c>
      <c r="C60" s="116" t="s">
        <v>109</v>
      </c>
      <c r="D60" s="63">
        <v>14</v>
      </c>
      <c r="E60" s="32">
        <v>10</v>
      </c>
      <c r="F60" s="1">
        <f t="shared" si="5"/>
        <v>24</v>
      </c>
      <c r="G60" s="1"/>
      <c r="H60" s="1">
        <f t="shared" si="6"/>
      </c>
      <c r="I60" s="12">
        <f t="shared" si="4"/>
        <v>24</v>
      </c>
    </row>
    <row r="61" spans="1:9" ht="24.75">
      <c r="A61" s="55">
        <f t="shared" si="7"/>
        <v>14</v>
      </c>
      <c r="B61" s="115" t="s">
        <v>127</v>
      </c>
      <c r="C61" s="116" t="s">
        <v>128</v>
      </c>
      <c r="D61" s="63">
        <v>10</v>
      </c>
      <c r="E61" s="32">
        <v>7.5</v>
      </c>
      <c r="F61" s="1">
        <f t="shared" si="5"/>
        <v>17.5</v>
      </c>
      <c r="G61" s="1"/>
      <c r="H61" s="1">
        <f t="shared" si="6"/>
      </c>
      <c r="I61" s="12">
        <f t="shared" si="4"/>
        <v>17.5</v>
      </c>
    </row>
    <row r="62" spans="1:9" ht="24.75">
      <c r="A62" s="55">
        <f t="shared" si="7"/>
        <v>15</v>
      </c>
      <c r="B62" s="115" t="s">
        <v>129</v>
      </c>
      <c r="C62" s="116" t="s">
        <v>130</v>
      </c>
      <c r="D62" s="63">
        <v>11</v>
      </c>
      <c r="E62" s="32">
        <v>8.25</v>
      </c>
      <c r="F62" s="1">
        <f t="shared" si="5"/>
        <v>19.25</v>
      </c>
      <c r="G62" s="1"/>
      <c r="H62" s="1">
        <f t="shared" si="6"/>
      </c>
      <c r="I62" s="12">
        <f t="shared" si="4"/>
        <v>19.25</v>
      </c>
    </row>
    <row r="63" spans="1:9" ht="24.75">
      <c r="A63" s="55">
        <f t="shared" si="7"/>
        <v>16</v>
      </c>
      <c r="B63" s="115" t="s">
        <v>131</v>
      </c>
      <c r="C63" s="116" t="s">
        <v>132</v>
      </c>
      <c r="D63" s="63">
        <v>11</v>
      </c>
      <c r="E63" s="32">
        <v>3.75</v>
      </c>
      <c r="F63" s="1">
        <f t="shared" si="5"/>
        <v>14.75</v>
      </c>
      <c r="G63" s="1"/>
      <c r="H63" s="1">
        <f t="shared" si="6"/>
      </c>
      <c r="I63" s="12">
        <f t="shared" si="4"/>
        <v>14.75</v>
      </c>
    </row>
    <row r="64" spans="1:9" ht="24.75">
      <c r="A64" s="55">
        <f t="shared" si="7"/>
        <v>17</v>
      </c>
      <c r="B64" s="115" t="s">
        <v>133</v>
      </c>
      <c r="C64" s="116" t="s">
        <v>134</v>
      </c>
      <c r="D64" s="63">
        <v>6</v>
      </c>
      <c r="E64" s="32"/>
      <c r="F64" s="1">
        <f t="shared" si="5"/>
        <v>6</v>
      </c>
      <c r="G64" s="1"/>
      <c r="H64" s="1">
        <f t="shared" si="6"/>
      </c>
      <c r="I64" s="12">
        <f t="shared" si="4"/>
        <v>6</v>
      </c>
    </row>
    <row r="65" spans="1:9" ht="24.75">
      <c r="A65" s="55">
        <f t="shared" si="7"/>
        <v>18</v>
      </c>
      <c r="B65" s="115" t="s">
        <v>135</v>
      </c>
      <c r="C65" s="116" t="s">
        <v>136</v>
      </c>
      <c r="D65" s="63">
        <v>12</v>
      </c>
      <c r="E65" s="32">
        <v>6</v>
      </c>
      <c r="F65" s="1">
        <f t="shared" si="5"/>
        <v>18</v>
      </c>
      <c r="G65" s="1"/>
      <c r="H65" s="1">
        <f t="shared" si="6"/>
      </c>
      <c r="I65" s="12">
        <f t="shared" si="4"/>
        <v>18</v>
      </c>
    </row>
    <row r="66" spans="1:9" ht="24.75">
      <c r="A66" s="55">
        <f t="shared" si="7"/>
        <v>19</v>
      </c>
      <c r="B66" s="115" t="s">
        <v>137</v>
      </c>
      <c r="C66" s="116" t="s">
        <v>138</v>
      </c>
      <c r="D66" s="63">
        <v>12</v>
      </c>
      <c r="E66" s="32">
        <v>6</v>
      </c>
      <c r="F66" s="1">
        <f t="shared" si="5"/>
        <v>18</v>
      </c>
      <c r="G66" s="1"/>
      <c r="H66" s="1">
        <f t="shared" si="6"/>
      </c>
      <c r="I66" s="12">
        <f t="shared" si="4"/>
        <v>18</v>
      </c>
    </row>
    <row r="67" spans="1:9" ht="24.75">
      <c r="A67" s="56">
        <f t="shared" si="7"/>
        <v>20</v>
      </c>
      <c r="B67" s="115" t="s">
        <v>139</v>
      </c>
      <c r="C67" s="116" t="s">
        <v>140</v>
      </c>
      <c r="D67" s="64" t="s">
        <v>156</v>
      </c>
      <c r="E67" s="1" t="s">
        <v>156</v>
      </c>
      <c r="F67" s="1" t="e">
        <f t="shared" si="5"/>
        <v>#VALUE!</v>
      </c>
      <c r="G67" s="60"/>
      <c r="H67" s="1">
        <f t="shared" si="6"/>
      </c>
      <c r="I67" s="12" t="e">
        <f t="shared" si="4"/>
        <v>#VALUE!</v>
      </c>
    </row>
    <row r="68" spans="1:9" ht="24.75">
      <c r="A68" s="56">
        <f t="shared" si="7"/>
        <v>21</v>
      </c>
      <c r="B68" s="115" t="s">
        <v>141</v>
      </c>
      <c r="C68" s="116" t="s">
        <v>142</v>
      </c>
      <c r="D68" s="64">
        <v>13.5</v>
      </c>
      <c r="E68" s="1">
        <v>5</v>
      </c>
      <c r="F68" s="1">
        <f t="shared" si="5"/>
        <v>18.5</v>
      </c>
      <c r="G68" s="1"/>
      <c r="H68" s="1">
        <f t="shared" si="6"/>
      </c>
      <c r="I68" s="12">
        <f t="shared" si="4"/>
        <v>18.5</v>
      </c>
    </row>
    <row r="69" spans="1:9" ht="25.5" thickBot="1">
      <c r="A69" s="56">
        <f t="shared" si="7"/>
        <v>22</v>
      </c>
      <c r="B69" s="118" t="s">
        <v>164</v>
      </c>
      <c r="C69" s="119" t="s">
        <v>144</v>
      </c>
      <c r="D69" s="65">
        <v>6</v>
      </c>
      <c r="E69" s="38">
        <v>9</v>
      </c>
      <c r="F69" s="38">
        <f t="shared" si="5"/>
        <v>15</v>
      </c>
      <c r="G69" s="38"/>
      <c r="H69" s="38">
        <f t="shared" si="6"/>
      </c>
      <c r="I69" s="39">
        <f t="shared" si="4"/>
        <v>15</v>
      </c>
    </row>
    <row r="70" spans="1:9" ht="21" thickBot="1">
      <c r="A70" s="6"/>
      <c r="B70" s="6"/>
      <c r="C70" s="9"/>
      <c r="D70" s="2"/>
      <c r="E70" s="2"/>
      <c r="F70" s="2"/>
      <c r="G70" s="7"/>
      <c r="H70" s="4"/>
      <c r="I70" s="2"/>
    </row>
    <row r="71" spans="1:9" ht="22.5" thickBot="1">
      <c r="A71" s="6"/>
      <c r="B71" s="6"/>
      <c r="C71" s="158" t="s">
        <v>54</v>
      </c>
      <c r="D71" s="159"/>
      <c r="E71" s="159"/>
      <c r="F71" s="159"/>
      <c r="G71" s="159"/>
      <c r="H71" s="160"/>
      <c r="I71" s="2"/>
    </row>
    <row r="72" spans="1:9" ht="20.25">
      <c r="A72" s="6"/>
      <c r="B72" s="6"/>
      <c r="C72" s="9"/>
      <c r="D72" s="2"/>
      <c r="E72" s="2"/>
      <c r="F72" s="2"/>
      <c r="G72" s="7"/>
      <c r="H72" s="4"/>
      <c r="I72" s="2"/>
    </row>
    <row r="73" spans="1:9" ht="16.5">
      <c r="A73" s="5"/>
      <c r="B73" s="5"/>
      <c r="F73" s="3"/>
      <c r="G73" s="5"/>
      <c r="H73" s="5"/>
      <c r="I73" s="3"/>
    </row>
    <row r="74" spans="1:9" ht="16.5">
      <c r="A74" s="5"/>
      <c r="B74" s="5"/>
      <c r="F74" s="3"/>
      <c r="G74" s="5"/>
      <c r="H74" s="5"/>
      <c r="I74" s="3"/>
    </row>
  </sheetData>
  <sheetProtection/>
  <mergeCells count="18">
    <mergeCell ref="C8:H8"/>
    <mergeCell ref="C35:H35"/>
    <mergeCell ref="A1:D1"/>
    <mergeCell ref="G1:I1"/>
    <mergeCell ref="A2:D2"/>
    <mergeCell ref="G2:I2"/>
    <mergeCell ref="C4:H4"/>
    <mergeCell ref="D6:G6"/>
    <mergeCell ref="E10:F10"/>
    <mergeCell ref="C44:H44"/>
    <mergeCell ref="E46:F46"/>
    <mergeCell ref="C71:H71"/>
    <mergeCell ref="A37:D37"/>
    <mergeCell ref="G37:I37"/>
    <mergeCell ref="A38:D38"/>
    <mergeCell ref="G38:I38"/>
    <mergeCell ref="C40:H40"/>
    <mergeCell ref="D42:G42"/>
  </mergeCells>
  <printOptions horizontalCentered="1"/>
  <pageMargins left="0.5905511811023623" right="0.5905511811023623" top="0.8267716535433072" bottom="0.6299212598425197" header="0.8661417322834646" footer="0.6299212598425197"/>
  <pageSetup horizontalDpi="600" verticalDpi="600" orientation="portrait" paperSize="9" scale="80" r:id="rId1"/>
  <headerFooter alignWithMargins="0">
    <oddHeader>&amp;C
&amp;"Comic Sans MS,Gras"&amp;12
  &amp;R&amp;"Comic Sans MS,Gras"&amp;12
</oddHeader>
  </headerFooter>
  <rowBreaks count="2" manualBreakCount="2">
    <brk id="36" max="8" man="1"/>
    <brk id="72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72"/>
  <sheetViews>
    <sheetView rightToLeft="1" view="pageBreakPreview" zoomScaleSheetLayoutView="100" zoomScalePageLayoutView="0" workbookViewId="0" topLeftCell="A61">
      <selection activeCell="B69" sqref="B69:C69"/>
    </sheetView>
  </sheetViews>
  <sheetFormatPr defaultColWidth="11.421875" defaultRowHeight="12.75"/>
  <cols>
    <col min="1" max="1" width="4.8515625" style="3" customWidth="1"/>
    <col min="2" max="2" width="15.57421875" style="3" customWidth="1"/>
    <col min="3" max="3" width="19.00390625" style="5" customWidth="1"/>
    <col min="4" max="5" width="10.7109375" style="3" customWidth="1"/>
    <col min="6" max="9" width="10.7109375" style="14" customWidth="1"/>
    <col min="10" max="10" width="22.421875" style="5" customWidth="1"/>
    <col min="11" max="16384" width="11.421875" style="5" customWidth="1"/>
  </cols>
  <sheetData>
    <row r="1" spans="1:9" ht="19.5">
      <c r="A1" s="163" t="s">
        <v>2</v>
      </c>
      <c r="B1" s="163"/>
      <c r="C1" s="163"/>
      <c r="D1" s="163"/>
      <c r="E1" s="11"/>
      <c r="F1" s="11"/>
      <c r="G1" s="163" t="s">
        <v>14</v>
      </c>
      <c r="H1" s="163"/>
      <c r="I1" s="163"/>
    </row>
    <row r="2" spans="1:9" ht="19.5">
      <c r="A2" s="163" t="s">
        <v>3</v>
      </c>
      <c r="B2" s="163"/>
      <c r="C2" s="163"/>
      <c r="D2" s="163"/>
      <c r="E2" s="11"/>
      <c r="F2" s="11"/>
      <c r="G2" s="163" t="s">
        <v>4</v>
      </c>
      <c r="H2" s="163"/>
      <c r="I2" s="163"/>
    </row>
    <row r="3" spans="1:9" ht="20.25" customHeight="1" thickBot="1">
      <c r="A3" s="5"/>
      <c r="B3" s="5"/>
      <c r="C3" s="24"/>
      <c r="F3" s="3"/>
      <c r="G3" s="5"/>
      <c r="H3" s="5"/>
      <c r="I3" s="3"/>
    </row>
    <row r="4" spans="1:9" ht="28.5" customHeight="1" thickBot="1">
      <c r="A4" s="5"/>
      <c r="B4" s="5"/>
      <c r="C4" s="164" t="s">
        <v>38</v>
      </c>
      <c r="D4" s="165"/>
      <c r="E4" s="165"/>
      <c r="F4" s="165"/>
      <c r="G4" s="165"/>
      <c r="H4" s="166"/>
      <c r="I4" s="3"/>
    </row>
    <row r="5" spans="1:9" ht="9.75" customHeight="1" thickBot="1">
      <c r="A5" s="5"/>
      <c r="B5" s="5"/>
      <c r="F5" s="3"/>
      <c r="G5" s="5"/>
      <c r="H5" s="5"/>
      <c r="I5" s="3"/>
    </row>
    <row r="6" spans="1:9" ht="20.25" customHeight="1" thickBot="1">
      <c r="A6" s="5"/>
      <c r="B6" s="5"/>
      <c r="D6" s="167" t="s">
        <v>58</v>
      </c>
      <c r="E6" s="168"/>
      <c r="F6" s="168"/>
      <c r="G6" s="169"/>
      <c r="H6" s="5"/>
      <c r="I6" s="13"/>
    </row>
    <row r="7" spans="1:9" ht="7.5" customHeight="1" thickBot="1">
      <c r="A7" s="5"/>
      <c r="B7" s="5"/>
      <c r="D7" s="10"/>
      <c r="E7" s="10"/>
      <c r="F7" s="10"/>
      <c r="G7" s="5"/>
      <c r="H7" s="5"/>
      <c r="I7" s="3"/>
    </row>
    <row r="8" spans="1:9" ht="22.5" customHeight="1" thickBot="1">
      <c r="A8" s="5"/>
      <c r="B8" s="5"/>
      <c r="C8" s="158" t="s">
        <v>150</v>
      </c>
      <c r="D8" s="159"/>
      <c r="E8" s="159"/>
      <c r="F8" s="159"/>
      <c r="G8" s="159"/>
      <c r="H8" s="160"/>
      <c r="I8" s="3"/>
    </row>
    <row r="9" spans="1:9" ht="18" customHeight="1" thickBot="1">
      <c r="A9" s="5"/>
      <c r="B9" s="5"/>
      <c r="F9" s="3"/>
      <c r="G9" s="5"/>
      <c r="H9" s="5"/>
      <c r="I9" s="3"/>
    </row>
    <row r="10" spans="1:9" ht="20.25" customHeight="1" thickBot="1">
      <c r="A10" s="5"/>
      <c r="B10" s="5"/>
      <c r="E10" s="161" t="s">
        <v>146</v>
      </c>
      <c r="F10" s="162"/>
      <c r="G10" s="5"/>
      <c r="H10" s="5"/>
      <c r="I10" s="3"/>
    </row>
    <row r="11" spans="1:9" ht="65.25" customHeight="1" thickBot="1">
      <c r="A11" s="51" t="s">
        <v>18</v>
      </c>
      <c r="B11" s="109" t="s">
        <v>59</v>
      </c>
      <c r="C11" s="109" t="s">
        <v>60</v>
      </c>
      <c r="D11" s="26" t="s">
        <v>5</v>
      </c>
      <c r="E11" s="26" t="s">
        <v>19</v>
      </c>
      <c r="F11" s="26" t="s">
        <v>20</v>
      </c>
      <c r="G11" s="26" t="s">
        <v>6</v>
      </c>
      <c r="H11" s="27" t="s">
        <v>21</v>
      </c>
      <c r="I11" s="28" t="s">
        <v>1</v>
      </c>
    </row>
    <row r="12" spans="1:9" ht="24" customHeight="1">
      <c r="A12" s="70">
        <v>1</v>
      </c>
      <c r="B12" s="113" t="s">
        <v>61</v>
      </c>
      <c r="C12" s="114" t="s">
        <v>62</v>
      </c>
      <c r="D12" s="62">
        <v>11</v>
      </c>
      <c r="E12" s="30">
        <v>4</v>
      </c>
      <c r="F12" s="30">
        <f>2*(D12+E12)/2</f>
        <v>15</v>
      </c>
      <c r="G12" s="30"/>
      <c r="H12" s="30">
        <f>IF(G12="","",2*(D12+G12)/2)</f>
      </c>
      <c r="I12" s="37">
        <f aca="true" t="shared" si="0" ref="I12:I33">IF(H12="",F12,IF(H12&gt;F12,H12,F12))</f>
        <v>15</v>
      </c>
    </row>
    <row r="13" spans="1:9" ht="24" customHeight="1">
      <c r="A13" s="71">
        <f>A12+1</f>
        <v>2</v>
      </c>
      <c r="B13" s="115" t="s">
        <v>63</v>
      </c>
      <c r="C13" s="116" t="s">
        <v>64</v>
      </c>
      <c r="D13" s="63">
        <v>12.25</v>
      </c>
      <c r="E13" s="32">
        <v>7.5</v>
      </c>
      <c r="F13" s="1">
        <f aca="true" t="shared" si="1" ref="F13:F33">2*(D13+E13)/2</f>
        <v>19.75</v>
      </c>
      <c r="G13" s="1"/>
      <c r="H13" s="1">
        <f aca="true" t="shared" si="2" ref="H13:H33">IF(G13="","",2*(D13+G13)/2)</f>
      </c>
      <c r="I13" s="12">
        <f t="shared" si="0"/>
        <v>19.75</v>
      </c>
    </row>
    <row r="14" spans="1:9" ht="24" customHeight="1">
      <c r="A14" s="71">
        <f aca="true" t="shared" si="3" ref="A14:A33">A13+1</f>
        <v>3</v>
      </c>
      <c r="B14" s="115" t="s">
        <v>65</v>
      </c>
      <c r="C14" s="116" t="s">
        <v>66</v>
      </c>
      <c r="D14" s="63">
        <v>13</v>
      </c>
      <c r="E14" s="32">
        <v>8.5</v>
      </c>
      <c r="F14" s="1">
        <f t="shared" si="1"/>
        <v>21.5</v>
      </c>
      <c r="G14" s="1"/>
      <c r="H14" s="1">
        <f t="shared" si="2"/>
      </c>
      <c r="I14" s="12">
        <f t="shared" si="0"/>
        <v>21.5</v>
      </c>
    </row>
    <row r="15" spans="1:9" ht="24" customHeight="1">
      <c r="A15" s="71">
        <f t="shared" si="3"/>
        <v>4</v>
      </c>
      <c r="B15" s="115" t="s">
        <v>67</v>
      </c>
      <c r="C15" s="116" t="s">
        <v>68</v>
      </c>
      <c r="D15" s="63">
        <v>12.5</v>
      </c>
      <c r="E15" s="32">
        <v>6.5</v>
      </c>
      <c r="F15" s="1">
        <f t="shared" si="1"/>
        <v>19</v>
      </c>
      <c r="G15" s="1"/>
      <c r="H15" s="1">
        <f t="shared" si="2"/>
      </c>
      <c r="I15" s="12">
        <f t="shared" si="0"/>
        <v>19</v>
      </c>
    </row>
    <row r="16" spans="1:9" ht="24" customHeight="1">
      <c r="A16" s="72">
        <f t="shared" si="3"/>
        <v>5</v>
      </c>
      <c r="B16" s="115" t="s">
        <v>69</v>
      </c>
      <c r="C16" s="116" t="s">
        <v>70</v>
      </c>
      <c r="D16" s="64">
        <v>12.5</v>
      </c>
      <c r="E16" s="1">
        <v>8</v>
      </c>
      <c r="F16" s="1">
        <f t="shared" si="1"/>
        <v>20.5</v>
      </c>
      <c r="G16" s="1"/>
      <c r="H16" s="1">
        <f t="shared" si="2"/>
      </c>
      <c r="I16" s="12">
        <f t="shared" si="0"/>
        <v>20.5</v>
      </c>
    </row>
    <row r="17" spans="1:9" ht="24" customHeight="1">
      <c r="A17" s="71">
        <f t="shared" si="3"/>
        <v>6</v>
      </c>
      <c r="B17" s="115" t="s">
        <v>71</v>
      </c>
      <c r="C17" s="116" t="s">
        <v>72</v>
      </c>
      <c r="D17" s="63" t="s">
        <v>156</v>
      </c>
      <c r="E17" s="32" t="s">
        <v>156</v>
      </c>
      <c r="F17" s="1" t="e">
        <f t="shared" si="1"/>
        <v>#VALUE!</v>
      </c>
      <c r="G17" s="1"/>
      <c r="H17" s="1">
        <f t="shared" si="2"/>
      </c>
      <c r="I17" s="12" t="e">
        <f t="shared" si="0"/>
        <v>#VALUE!</v>
      </c>
    </row>
    <row r="18" spans="1:9" ht="24" customHeight="1">
      <c r="A18" s="71">
        <f t="shared" si="3"/>
        <v>7</v>
      </c>
      <c r="B18" s="115" t="s">
        <v>73</v>
      </c>
      <c r="C18" s="116" t="s">
        <v>74</v>
      </c>
      <c r="D18" s="63">
        <v>14.25</v>
      </c>
      <c r="E18" s="32">
        <v>9</v>
      </c>
      <c r="F18" s="1">
        <f t="shared" si="1"/>
        <v>23.25</v>
      </c>
      <c r="G18" s="1"/>
      <c r="H18" s="1">
        <f t="shared" si="2"/>
      </c>
      <c r="I18" s="12">
        <f t="shared" si="0"/>
        <v>23.25</v>
      </c>
    </row>
    <row r="19" spans="1:9" ht="24" customHeight="1">
      <c r="A19" s="72">
        <f t="shared" si="3"/>
        <v>8</v>
      </c>
      <c r="B19" s="115" t="s">
        <v>75</v>
      </c>
      <c r="C19" s="116" t="s">
        <v>76</v>
      </c>
      <c r="D19" s="64">
        <v>13.5</v>
      </c>
      <c r="E19" s="1">
        <v>3</v>
      </c>
      <c r="F19" s="1">
        <f t="shared" si="1"/>
        <v>16.5</v>
      </c>
      <c r="G19" s="1"/>
      <c r="H19" s="1">
        <f t="shared" si="2"/>
      </c>
      <c r="I19" s="12">
        <f t="shared" si="0"/>
        <v>16.5</v>
      </c>
    </row>
    <row r="20" spans="1:9" ht="24" customHeight="1">
      <c r="A20" s="71">
        <f t="shared" si="3"/>
        <v>9</v>
      </c>
      <c r="B20" s="115" t="s">
        <v>77</v>
      </c>
      <c r="C20" s="116" t="s">
        <v>78</v>
      </c>
      <c r="D20" s="63">
        <v>14</v>
      </c>
      <c r="E20" s="32">
        <v>7.5</v>
      </c>
      <c r="F20" s="1">
        <f t="shared" si="1"/>
        <v>21.5</v>
      </c>
      <c r="G20" s="1"/>
      <c r="H20" s="1">
        <f t="shared" si="2"/>
      </c>
      <c r="I20" s="12">
        <f t="shared" si="0"/>
        <v>21.5</v>
      </c>
    </row>
    <row r="21" spans="1:9" ht="24" customHeight="1">
      <c r="A21" s="71">
        <f t="shared" si="3"/>
        <v>10</v>
      </c>
      <c r="B21" s="115" t="s">
        <v>79</v>
      </c>
      <c r="C21" s="116" t="s">
        <v>80</v>
      </c>
      <c r="D21" s="63">
        <v>12</v>
      </c>
      <c r="E21" s="32">
        <v>11</v>
      </c>
      <c r="F21" s="1">
        <f t="shared" si="1"/>
        <v>23</v>
      </c>
      <c r="G21" s="1"/>
      <c r="H21" s="1">
        <f t="shared" si="2"/>
      </c>
      <c r="I21" s="12">
        <f t="shared" si="0"/>
        <v>23</v>
      </c>
    </row>
    <row r="22" spans="1:9" ht="24" customHeight="1">
      <c r="A22" s="71">
        <f t="shared" si="3"/>
        <v>11</v>
      </c>
      <c r="B22" s="115" t="s">
        <v>81</v>
      </c>
      <c r="C22" s="116" t="s">
        <v>82</v>
      </c>
      <c r="D22" s="63"/>
      <c r="E22" s="32">
        <v>2.5</v>
      </c>
      <c r="F22" s="1">
        <f t="shared" si="1"/>
        <v>2.5</v>
      </c>
      <c r="G22" s="1"/>
      <c r="H22" s="1">
        <f t="shared" si="2"/>
      </c>
      <c r="I22" s="12">
        <f t="shared" si="0"/>
        <v>2.5</v>
      </c>
    </row>
    <row r="23" spans="1:9" ht="24" customHeight="1">
      <c r="A23" s="71">
        <f t="shared" si="3"/>
        <v>12</v>
      </c>
      <c r="B23" s="115" t="s">
        <v>83</v>
      </c>
      <c r="C23" s="116" t="s">
        <v>84</v>
      </c>
      <c r="D23" s="63">
        <v>14</v>
      </c>
      <c r="E23" s="32">
        <v>10.5</v>
      </c>
      <c r="F23" s="1">
        <f t="shared" si="1"/>
        <v>24.5</v>
      </c>
      <c r="G23" s="1"/>
      <c r="H23" s="1">
        <f t="shared" si="2"/>
      </c>
      <c r="I23" s="12">
        <f t="shared" si="0"/>
        <v>24.5</v>
      </c>
    </row>
    <row r="24" spans="1:9" ht="24" customHeight="1">
      <c r="A24" s="71">
        <f t="shared" si="3"/>
        <v>13</v>
      </c>
      <c r="B24" s="115" t="s">
        <v>85</v>
      </c>
      <c r="C24" s="116" t="s">
        <v>86</v>
      </c>
      <c r="D24" s="63">
        <v>11.5</v>
      </c>
      <c r="E24" s="32">
        <v>12</v>
      </c>
      <c r="F24" s="1">
        <f t="shared" si="1"/>
        <v>23.5</v>
      </c>
      <c r="G24" s="1"/>
      <c r="H24" s="1">
        <f t="shared" si="2"/>
      </c>
      <c r="I24" s="12">
        <f t="shared" si="0"/>
        <v>23.5</v>
      </c>
    </row>
    <row r="25" spans="1:9" ht="24" customHeight="1">
      <c r="A25" s="71">
        <f t="shared" si="3"/>
        <v>14</v>
      </c>
      <c r="B25" s="115" t="s">
        <v>87</v>
      </c>
      <c r="C25" s="116" t="s">
        <v>88</v>
      </c>
      <c r="D25" s="63">
        <v>12</v>
      </c>
      <c r="E25" s="32">
        <v>7</v>
      </c>
      <c r="F25" s="1">
        <f t="shared" si="1"/>
        <v>19</v>
      </c>
      <c r="G25" s="1"/>
      <c r="H25" s="1">
        <f t="shared" si="2"/>
      </c>
      <c r="I25" s="12">
        <f t="shared" si="0"/>
        <v>19</v>
      </c>
    </row>
    <row r="26" spans="1:9" ht="24" customHeight="1">
      <c r="A26" s="71">
        <f t="shared" si="3"/>
        <v>15</v>
      </c>
      <c r="B26" s="115" t="s">
        <v>89</v>
      </c>
      <c r="C26" s="116" t="s">
        <v>90</v>
      </c>
      <c r="D26" s="63">
        <v>11.5</v>
      </c>
      <c r="E26" s="32">
        <v>12.5</v>
      </c>
      <c r="F26" s="1">
        <f t="shared" si="1"/>
        <v>24</v>
      </c>
      <c r="G26" s="1"/>
      <c r="H26" s="1">
        <f t="shared" si="2"/>
      </c>
      <c r="I26" s="12">
        <f t="shared" si="0"/>
        <v>24</v>
      </c>
    </row>
    <row r="27" spans="1:9" ht="24" customHeight="1">
      <c r="A27" s="71">
        <f t="shared" si="3"/>
        <v>16</v>
      </c>
      <c r="B27" s="115" t="s">
        <v>91</v>
      </c>
      <c r="C27" s="116" t="s">
        <v>92</v>
      </c>
      <c r="D27" s="63">
        <v>14.5</v>
      </c>
      <c r="E27" s="32">
        <v>13.5</v>
      </c>
      <c r="F27" s="1">
        <f t="shared" si="1"/>
        <v>28</v>
      </c>
      <c r="G27" s="1"/>
      <c r="H27" s="1">
        <f t="shared" si="2"/>
      </c>
      <c r="I27" s="12">
        <f t="shared" si="0"/>
        <v>28</v>
      </c>
    </row>
    <row r="28" spans="1:9" ht="24" customHeight="1">
      <c r="A28" s="71">
        <f t="shared" si="3"/>
        <v>17</v>
      </c>
      <c r="B28" s="115" t="s">
        <v>93</v>
      </c>
      <c r="C28" s="116" t="s">
        <v>94</v>
      </c>
      <c r="D28" s="63">
        <v>12.5</v>
      </c>
      <c r="E28" s="32">
        <v>14</v>
      </c>
      <c r="F28" s="1">
        <f t="shared" si="1"/>
        <v>26.5</v>
      </c>
      <c r="G28" s="1"/>
      <c r="H28" s="1">
        <f t="shared" si="2"/>
      </c>
      <c r="I28" s="12">
        <f t="shared" si="0"/>
        <v>26.5</v>
      </c>
    </row>
    <row r="29" spans="1:9" ht="24" customHeight="1">
      <c r="A29" s="71">
        <f t="shared" si="3"/>
        <v>18</v>
      </c>
      <c r="B29" s="115" t="s">
        <v>95</v>
      </c>
      <c r="C29" s="116" t="s">
        <v>96</v>
      </c>
      <c r="D29" s="63">
        <v>15</v>
      </c>
      <c r="E29" s="32">
        <v>10</v>
      </c>
      <c r="F29" s="1">
        <f t="shared" si="1"/>
        <v>25</v>
      </c>
      <c r="G29" s="1"/>
      <c r="H29" s="1">
        <f t="shared" si="2"/>
      </c>
      <c r="I29" s="12">
        <f t="shared" si="0"/>
        <v>25</v>
      </c>
    </row>
    <row r="30" spans="1:9" ht="24" customHeight="1">
      <c r="A30" s="71">
        <f t="shared" si="3"/>
        <v>19</v>
      </c>
      <c r="B30" s="115" t="s">
        <v>97</v>
      </c>
      <c r="C30" s="116" t="s">
        <v>98</v>
      </c>
      <c r="D30" s="63" t="s">
        <v>156</v>
      </c>
      <c r="E30" s="32" t="s">
        <v>156</v>
      </c>
      <c r="F30" s="1" t="e">
        <f t="shared" si="1"/>
        <v>#VALUE!</v>
      </c>
      <c r="G30" s="1"/>
      <c r="H30" s="1">
        <f t="shared" si="2"/>
      </c>
      <c r="I30" s="12" t="e">
        <f t="shared" si="0"/>
        <v>#VALUE!</v>
      </c>
    </row>
    <row r="31" spans="1:9" ht="24" customHeight="1">
      <c r="A31" s="72">
        <f t="shared" si="3"/>
        <v>20</v>
      </c>
      <c r="B31" s="115" t="s">
        <v>99</v>
      </c>
      <c r="C31" s="116" t="s">
        <v>70</v>
      </c>
      <c r="D31" s="64">
        <v>14.5</v>
      </c>
      <c r="E31" s="1">
        <v>10</v>
      </c>
      <c r="F31" s="1">
        <f t="shared" si="1"/>
        <v>24.5</v>
      </c>
      <c r="G31" s="1"/>
      <c r="H31" s="1">
        <f t="shared" si="2"/>
      </c>
      <c r="I31" s="12">
        <f t="shared" si="0"/>
        <v>24.5</v>
      </c>
    </row>
    <row r="32" spans="1:9" ht="24" customHeight="1">
      <c r="A32" s="72">
        <f t="shared" si="3"/>
        <v>21</v>
      </c>
      <c r="B32" s="115" t="s">
        <v>100</v>
      </c>
      <c r="C32" s="116" t="s">
        <v>101</v>
      </c>
      <c r="D32" s="64">
        <v>12.75</v>
      </c>
      <c r="E32" s="1">
        <v>5</v>
      </c>
      <c r="F32" s="1">
        <f t="shared" si="1"/>
        <v>17.75</v>
      </c>
      <c r="G32" s="1"/>
      <c r="H32" s="1">
        <f t="shared" si="2"/>
      </c>
      <c r="I32" s="12">
        <f t="shared" si="0"/>
        <v>17.75</v>
      </c>
    </row>
    <row r="33" spans="1:9" ht="24" customHeight="1" thickBot="1">
      <c r="A33" s="73">
        <f t="shared" si="3"/>
        <v>22</v>
      </c>
      <c r="B33" s="118" t="s">
        <v>143</v>
      </c>
      <c r="C33" s="119" t="s">
        <v>144</v>
      </c>
      <c r="D33" s="65">
        <v>12</v>
      </c>
      <c r="E33" s="38">
        <v>5.5</v>
      </c>
      <c r="F33" s="38">
        <f t="shared" si="1"/>
        <v>17.5</v>
      </c>
      <c r="G33" s="38"/>
      <c r="H33" s="38">
        <f t="shared" si="2"/>
      </c>
      <c r="I33" s="39">
        <f t="shared" si="0"/>
        <v>17.5</v>
      </c>
    </row>
    <row r="34" spans="1:9" ht="15" customHeight="1" thickBot="1">
      <c r="A34" s="6"/>
      <c r="B34" s="6"/>
      <c r="C34" s="9"/>
      <c r="D34" s="2"/>
      <c r="E34" s="2"/>
      <c r="F34" s="2"/>
      <c r="G34" s="7"/>
      <c r="H34" s="4"/>
      <c r="I34" s="2"/>
    </row>
    <row r="35" spans="1:9" ht="27" customHeight="1" thickBot="1">
      <c r="A35" s="6"/>
      <c r="B35" s="6"/>
      <c r="C35" s="158" t="s">
        <v>56</v>
      </c>
      <c r="D35" s="159"/>
      <c r="E35" s="159"/>
      <c r="F35" s="159"/>
      <c r="G35" s="159"/>
      <c r="H35" s="160"/>
      <c r="I35" s="2"/>
    </row>
    <row r="36" spans="1:9" ht="15" customHeight="1">
      <c r="A36" s="6"/>
      <c r="B36" s="6"/>
      <c r="C36" s="9"/>
      <c r="D36" s="2"/>
      <c r="E36" s="2"/>
      <c r="F36" s="2"/>
      <c r="G36" s="7"/>
      <c r="H36" s="4"/>
      <c r="I36" s="2"/>
    </row>
    <row r="37" spans="1:9" ht="19.5">
      <c r="A37" s="163" t="s">
        <v>2</v>
      </c>
      <c r="B37" s="163"/>
      <c r="C37" s="163"/>
      <c r="D37" s="163"/>
      <c r="E37" s="11"/>
      <c r="F37" s="11"/>
      <c r="G37" s="163" t="s">
        <v>14</v>
      </c>
      <c r="H37" s="163"/>
      <c r="I37" s="163"/>
    </row>
    <row r="38" spans="1:9" ht="19.5">
      <c r="A38" s="163" t="s">
        <v>3</v>
      </c>
      <c r="B38" s="163"/>
      <c r="C38" s="163"/>
      <c r="D38" s="163"/>
      <c r="E38" s="11"/>
      <c r="F38" s="11"/>
      <c r="G38" s="163" t="s">
        <v>4</v>
      </c>
      <c r="H38" s="163"/>
      <c r="I38" s="163"/>
    </row>
    <row r="39" spans="1:9" ht="21.75" thickBot="1">
      <c r="A39" s="5"/>
      <c r="B39" s="5"/>
      <c r="C39" s="24"/>
      <c r="F39" s="3"/>
      <c r="G39" s="5"/>
      <c r="H39" s="5"/>
      <c r="I39" s="3"/>
    </row>
    <row r="40" spans="1:9" ht="25.5" thickBot="1">
      <c r="A40" s="5"/>
      <c r="B40" s="5"/>
      <c r="C40" s="164" t="s">
        <v>38</v>
      </c>
      <c r="D40" s="165"/>
      <c r="E40" s="165"/>
      <c r="F40" s="165"/>
      <c r="G40" s="165"/>
      <c r="H40" s="166"/>
      <c r="I40" s="3"/>
    </row>
    <row r="41" spans="1:9" ht="17.25" thickBot="1">
      <c r="A41" s="5"/>
      <c r="B41" s="5"/>
      <c r="F41" s="3"/>
      <c r="G41" s="5"/>
      <c r="H41" s="5"/>
      <c r="I41" s="3"/>
    </row>
    <row r="42" spans="1:9" ht="21" thickBot="1">
      <c r="A42" s="5"/>
      <c r="B42" s="5"/>
      <c r="D42" s="167" t="s">
        <v>58</v>
      </c>
      <c r="E42" s="168"/>
      <c r="F42" s="168"/>
      <c r="G42" s="169"/>
      <c r="H42" s="5"/>
      <c r="I42" s="13"/>
    </row>
    <row r="43" spans="1:9" ht="21.75" thickBot="1">
      <c r="A43" s="5"/>
      <c r="B43" s="5"/>
      <c r="D43" s="10"/>
      <c r="E43" s="10"/>
      <c r="F43" s="10"/>
      <c r="G43" s="5"/>
      <c r="H43" s="5"/>
      <c r="I43" s="3"/>
    </row>
    <row r="44" spans="1:9" ht="21.75" thickBot="1">
      <c r="A44" s="5"/>
      <c r="B44" s="5"/>
      <c r="C44" s="158" t="s">
        <v>150</v>
      </c>
      <c r="D44" s="159"/>
      <c r="E44" s="159"/>
      <c r="F44" s="159"/>
      <c r="G44" s="159"/>
      <c r="H44" s="160"/>
      <c r="I44" s="3"/>
    </row>
    <row r="45" spans="1:9" ht="17.25" thickBot="1">
      <c r="A45" s="5"/>
      <c r="B45" s="5"/>
      <c r="F45" s="3"/>
      <c r="G45" s="5"/>
      <c r="H45" s="5"/>
      <c r="I45" s="3"/>
    </row>
    <row r="46" spans="1:9" ht="23.25" thickBot="1">
      <c r="A46" s="5"/>
      <c r="B46" s="5"/>
      <c r="E46" s="161" t="s">
        <v>147</v>
      </c>
      <c r="F46" s="162"/>
      <c r="G46" s="5"/>
      <c r="H46" s="5"/>
      <c r="I46" s="3"/>
    </row>
    <row r="47" spans="1:9" ht="62.25" thickBot="1">
      <c r="A47" s="51" t="s">
        <v>18</v>
      </c>
      <c r="B47" s="109" t="s">
        <v>59</v>
      </c>
      <c r="C47" s="109" t="s">
        <v>60</v>
      </c>
      <c r="D47" s="26" t="s">
        <v>5</v>
      </c>
      <c r="E47" s="26" t="s">
        <v>19</v>
      </c>
      <c r="F47" s="26" t="s">
        <v>20</v>
      </c>
      <c r="G47" s="26" t="s">
        <v>6</v>
      </c>
      <c r="H47" s="27" t="s">
        <v>21</v>
      </c>
      <c r="I47" s="28" t="s">
        <v>1</v>
      </c>
    </row>
    <row r="48" spans="1:9" ht="20.25">
      <c r="A48" s="70">
        <v>1</v>
      </c>
      <c r="B48" s="113" t="s">
        <v>102</v>
      </c>
      <c r="C48" s="114" t="s">
        <v>103</v>
      </c>
      <c r="D48" s="62">
        <v>12.5</v>
      </c>
      <c r="E48" s="30">
        <v>7</v>
      </c>
      <c r="F48" s="30">
        <f>2*(D48+E48)/2</f>
        <v>19.5</v>
      </c>
      <c r="G48" s="30"/>
      <c r="H48" s="30">
        <f>IF(G48="","",2*(D48+G48)/2)</f>
      </c>
      <c r="I48" s="37">
        <f aca="true" t="shared" si="4" ref="I48:I69">IF(H48="",F48,IF(H48&gt;F48,H48,F48))</f>
        <v>19.5</v>
      </c>
    </row>
    <row r="49" spans="1:9" ht="27.75">
      <c r="A49" s="71">
        <f>A48+1</f>
        <v>2</v>
      </c>
      <c r="B49" s="115" t="s">
        <v>104</v>
      </c>
      <c r="C49" s="116" t="s">
        <v>105</v>
      </c>
      <c r="D49" s="63">
        <v>11</v>
      </c>
      <c r="E49" s="32">
        <v>0.5</v>
      </c>
      <c r="F49" s="1">
        <f aca="true" t="shared" si="5" ref="F49:F69">2*(D49+E49)/2</f>
        <v>11.5</v>
      </c>
      <c r="G49" s="1"/>
      <c r="H49" s="1">
        <f aca="true" t="shared" si="6" ref="H49:H69">IF(G49="","",2*(D49+G49)/2)</f>
      </c>
      <c r="I49" s="12">
        <f t="shared" si="4"/>
        <v>11.5</v>
      </c>
    </row>
    <row r="50" spans="1:9" ht="27.75">
      <c r="A50" s="71">
        <f aca="true" t="shared" si="7" ref="A50:A69">A49+1</f>
        <v>3</v>
      </c>
      <c r="B50" s="115" t="s">
        <v>106</v>
      </c>
      <c r="C50" s="116" t="s">
        <v>107</v>
      </c>
      <c r="D50" s="63">
        <v>10</v>
      </c>
      <c r="E50" s="32"/>
      <c r="F50" s="1">
        <f t="shared" si="5"/>
        <v>10</v>
      </c>
      <c r="G50" s="1"/>
      <c r="H50" s="1">
        <f t="shared" si="6"/>
      </c>
      <c r="I50" s="12">
        <f t="shared" si="4"/>
        <v>10</v>
      </c>
    </row>
    <row r="51" spans="1:9" ht="27.75">
      <c r="A51" s="71">
        <f t="shared" si="7"/>
        <v>4</v>
      </c>
      <c r="B51" s="115" t="s">
        <v>108</v>
      </c>
      <c r="C51" s="116" t="s">
        <v>109</v>
      </c>
      <c r="D51" s="63">
        <v>12.25</v>
      </c>
      <c r="E51" s="32">
        <v>8.5</v>
      </c>
      <c r="F51" s="1">
        <f t="shared" si="5"/>
        <v>20.75</v>
      </c>
      <c r="G51" s="1"/>
      <c r="H51" s="1">
        <f t="shared" si="6"/>
      </c>
      <c r="I51" s="12">
        <f t="shared" si="4"/>
        <v>20.75</v>
      </c>
    </row>
    <row r="52" spans="1:9" ht="27.75">
      <c r="A52" s="72">
        <f t="shared" si="7"/>
        <v>5</v>
      </c>
      <c r="B52" s="115" t="s">
        <v>110</v>
      </c>
      <c r="C52" s="116" t="s">
        <v>111</v>
      </c>
      <c r="D52" s="64">
        <v>15</v>
      </c>
      <c r="E52" s="1">
        <v>10</v>
      </c>
      <c r="F52" s="1">
        <f t="shared" si="5"/>
        <v>25</v>
      </c>
      <c r="G52" s="1"/>
      <c r="H52" s="1">
        <f t="shared" si="6"/>
      </c>
      <c r="I52" s="12">
        <f t="shared" si="4"/>
        <v>25</v>
      </c>
    </row>
    <row r="53" spans="1:9" ht="27.75">
      <c r="A53" s="71">
        <f t="shared" si="7"/>
        <v>6</v>
      </c>
      <c r="B53" s="115" t="s">
        <v>112</v>
      </c>
      <c r="C53" s="116" t="s">
        <v>113</v>
      </c>
      <c r="D53" s="63">
        <v>11</v>
      </c>
      <c r="E53" s="32">
        <v>6.5</v>
      </c>
      <c r="F53" s="1">
        <f t="shared" si="5"/>
        <v>17.5</v>
      </c>
      <c r="G53" s="1"/>
      <c r="H53" s="1">
        <f t="shared" si="6"/>
      </c>
      <c r="I53" s="12">
        <f t="shared" si="4"/>
        <v>17.5</v>
      </c>
    </row>
    <row r="54" spans="1:9" ht="27.75">
      <c r="A54" s="71">
        <f t="shared" si="7"/>
        <v>7</v>
      </c>
      <c r="B54" s="115" t="s">
        <v>114</v>
      </c>
      <c r="C54" s="116" t="s">
        <v>115</v>
      </c>
      <c r="D54" s="63">
        <v>11</v>
      </c>
      <c r="E54" s="32">
        <v>7</v>
      </c>
      <c r="F54" s="1">
        <f t="shared" si="5"/>
        <v>18</v>
      </c>
      <c r="G54" s="1"/>
      <c r="H54" s="1">
        <f t="shared" si="6"/>
      </c>
      <c r="I54" s="12">
        <f t="shared" si="4"/>
        <v>18</v>
      </c>
    </row>
    <row r="55" spans="1:9" ht="27.75">
      <c r="A55" s="72">
        <f t="shared" si="7"/>
        <v>8</v>
      </c>
      <c r="B55" s="115" t="s">
        <v>116</v>
      </c>
      <c r="C55" s="116" t="s">
        <v>117</v>
      </c>
      <c r="D55" s="64" t="s">
        <v>156</v>
      </c>
      <c r="E55" s="1" t="s">
        <v>156</v>
      </c>
      <c r="F55" s="1" t="e">
        <f t="shared" si="5"/>
        <v>#VALUE!</v>
      </c>
      <c r="G55" s="1"/>
      <c r="H55" s="1">
        <f t="shared" si="6"/>
      </c>
      <c r="I55" s="12" t="e">
        <f t="shared" si="4"/>
        <v>#VALUE!</v>
      </c>
    </row>
    <row r="56" spans="1:9" ht="27.75">
      <c r="A56" s="71">
        <f t="shared" si="7"/>
        <v>9</v>
      </c>
      <c r="B56" s="115" t="s">
        <v>118</v>
      </c>
      <c r="C56" s="116" t="s">
        <v>119</v>
      </c>
      <c r="D56" s="63">
        <v>11</v>
      </c>
      <c r="E56" s="32"/>
      <c r="F56" s="1">
        <f t="shared" si="5"/>
        <v>11</v>
      </c>
      <c r="G56" s="1"/>
      <c r="H56" s="1">
        <f t="shared" si="6"/>
      </c>
      <c r="I56" s="12">
        <f t="shared" si="4"/>
        <v>11</v>
      </c>
    </row>
    <row r="57" spans="1:9" ht="27.75">
      <c r="A57" s="71">
        <f t="shared" si="7"/>
        <v>10</v>
      </c>
      <c r="B57" s="115" t="s">
        <v>120</v>
      </c>
      <c r="C57" s="116" t="s">
        <v>121</v>
      </c>
      <c r="D57" s="63">
        <v>11</v>
      </c>
      <c r="E57" s="32">
        <v>9</v>
      </c>
      <c r="F57" s="1">
        <f t="shared" si="5"/>
        <v>20</v>
      </c>
      <c r="G57" s="1"/>
      <c r="H57" s="1">
        <f t="shared" si="6"/>
      </c>
      <c r="I57" s="12">
        <f t="shared" si="4"/>
        <v>20</v>
      </c>
    </row>
    <row r="58" spans="1:9" ht="27.75">
      <c r="A58" s="71">
        <f t="shared" si="7"/>
        <v>11</v>
      </c>
      <c r="B58" s="115" t="s">
        <v>122</v>
      </c>
      <c r="C58" s="116" t="s">
        <v>123</v>
      </c>
      <c r="D58" s="63">
        <v>12</v>
      </c>
      <c r="E58" s="32">
        <v>14</v>
      </c>
      <c r="F58" s="1">
        <f t="shared" si="5"/>
        <v>26</v>
      </c>
      <c r="G58" s="1"/>
      <c r="H58" s="1">
        <f t="shared" si="6"/>
      </c>
      <c r="I58" s="12">
        <f t="shared" si="4"/>
        <v>26</v>
      </c>
    </row>
    <row r="59" spans="1:9" ht="27.75">
      <c r="A59" s="71">
        <f t="shared" si="7"/>
        <v>12</v>
      </c>
      <c r="B59" s="115" t="s">
        <v>124</v>
      </c>
      <c r="C59" s="116" t="s">
        <v>125</v>
      </c>
      <c r="D59" s="63">
        <v>11</v>
      </c>
      <c r="E59" s="32">
        <v>8.5</v>
      </c>
      <c r="F59" s="1">
        <f t="shared" si="5"/>
        <v>19.5</v>
      </c>
      <c r="G59" s="1"/>
      <c r="H59" s="1">
        <f t="shared" si="6"/>
      </c>
      <c r="I59" s="12">
        <f t="shared" si="4"/>
        <v>19.5</v>
      </c>
    </row>
    <row r="60" spans="1:9" ht="27.75">
      <c r="A60" s="71">
        <f t="shared" si="7"/>
        <v>13</v>
      </c>
      <c r="B60" s="115" t="s">
        <v>126</v>
      </c>
      <c r="C60" s="116" t="s">
        <v>109</v>
      </c>
      <c r="D60" s="63">
        <v>13.5</v>
      </c>
      <c r="E60" s="32">
        <v>10.5</v>
      </c>
      <c r="F60" s="1">
        <f t="shared" si="5"/>
        <v>24</v>
      </c>
      <c r="G60" s="1"/>
      <c r="H60" s="1">
        <f t="shared" si="6"/>
      </c>
      <c r="I60" s="12">
        <f t="shared" si="4"/>
        <v>24</v>
      </c>
    </row>
    <row r="61" spans="1:9" ht="27.75">
      <c r="A61" s="71">
        <f t="shared" si="7"/>
        <v>14</v>
      </c>
      <c r="B61" s="115" t="s">
        <v>127</v>
      </c>
      <c r="C61" s="116" t="s">
        <v>128</v>
      </c>
      <c r="D61" s="63">
        <v>11</v>
      </c>
      <c r="E61" s="32">
        <v>4.5</v>
      </c>
      <c r="F61" s="1">
        <f t="shared" si="5"/>
        <v>15.5</v>
      </c>
      <c r="G61" s="1"/>
      <c r="H61" s="1">
        <f t="shared" si="6"/>
      </c>
      <c r="I61" s="12">
        <f t="shared" si="4"/>
        <v>15.5</v>
      </c>
    </row>
    <row r="62" spans="1:9" ht="27.75">
      <c r="A62" s="71">
        <f t="shared" si="7"/>
        <v>15</v>
      </c>
      <c r="B62" s="115" t="s">
        <v>129</v>
      </c>
      <c r="C62" s="116" t="s">
        <v>130</v>
      </c>
      <c r="D62" s="63">
        <v>11.5</v>
      </c>
      <c r="E62" s="32">
        <v>11.5</v>
      </c>
      <c r="F62" s="1">
        <f t="shared" si="5"/>
        <v>23</v>
      </c>
      <c r="G62" s="1"/>
      <c r="H62" s="1">
        <f t="shared" si="6"/>
      </c>
      <c r="I62" s="12">
        <f t="shared" si="4"/>
        <v>23</v>
      </c>
    </row>
    <row r="63" spans="1:9" ht="27.75">
      <c r="A63" s="71">
        <f t="shared" si="7"/>
        <v>16</v>
      </c>
      <c r="B63" s="115" t="s">
        <v>131</v>
      </c>
      <c r="C63" s="116" t="s">
        <v>132</v>
      </c>
      <c r="D63" s="63">
        <v>12.5</v>
      </c>
      <c r="E63" s="32">
        <v>6</v>
      </c>
      <c r="F63" s="1">
        <f t="shared" si="5"/>
        <v>18.5</v>
      </c>
      <c r="G63" s="1"/>
      <c r="H63" s="1">
        <f t="shared" si="6"/>
      </c>
      <c r="I63" s="12">
        <f t="shared" si="4"/>
        <v>18.5</v>
      </c>
    </row>
    <row r="64" spans="1:9" ht="27.75">
      <c r="A64" s="71">
        <f t="shared" si="7"/>
        <v>17</v>
      </c>
      <c r="B64" s="115" t="s">
        <v>133</v>
      </c>
      <c r="C64" s="116" t="s">
        <v>134</v>
      </c>
      <c r="D64" s="63">
        <v>12</v>
      </c>
      <c r="E64" s="32"/>
      <c r="F64" s="1">
        <f t="shared" si="5"/>
        <v>12</v>
      </c>
      <c r="G64" s="1"/>
      <c r="H64" s="1">
        <f t="shared" si="6"/>
      </c>
      <c r="I64" s="12">
        <f t="shared" si="4"/>
        <v>12</v>
      </c>
    </row>
    <row r="65" spans="1:9" ht="27.75">
      <c r="A65" s="71">
        <f t="shared" si="7"/>
        <v>18</v>
      </c>
      <c r="B65" s="115" t="s">
        <v>135</v>
      </c>
      <c r="C65" s="116" t="s">
        <v>136</v>
      </c>
      <c r="D65" s="63">
        <v>12.5</v>
      </c>
      <c r="E65" s="32">
        <v>7.5</v>
      </c>
      <c r="F65" s="1">
        <f t="shared" si="5"/>
        <v>20</v>
      </c>
      <c r="G65" s="1"/>
      <c r="H65" s="1">
        <f t="shared" si="6"/>
      </c>
      <c r="I65" s="12">
        <f t="shared" si="4"/>
        <v>20</v>
      </c>
    </row>
    <row r="66" spans="1:9" ht="27.75">
      <c r="A66" s="71">
        <f t="shared" si="7"/>
        <v>19</v>
      </c>
      <c r="B66" s="115" t="s">
        <v>137</v>
      </c>
      <c r="C66" s="116" t="s">
        <v>138</v>
      </c>
      <c r="D66" s="63">
        <v>13.75</v>
      </c>
      <c r="E66" s="32">
        <v>6.5</v>
      </c>
      <c r="F66" s="1">
        <f t="shared" si="5"/>
        <v>20.25</v>
      </c>
      <c r="G66" s="1"/>
      <c r="H66" s="1">
        <f t="shared" si="6"/>
      </c>
      <c r="I66" s="12">
        <f t="shared" si="4"/>
        <v>20.25</v>
      </c>
    </row>
    <row r="67" spans="1:9" ht="27.75">
      <c r="A67" s="72">
        <f t="shared" si="7"/>
        <v>20</v>
      </c>
      <c r="B67" s="115" t="s">
        <v>139</v>
      </c>
      <c r="C67" s="116" t="s">
        <v>140</v>
      </c>
      <c r="D67" s="64" t="s">
        <v>156</v>
      </c>
      <c r="E67" s="1" t="s">
        <v>156</v>
      </c>
      <c r="F67" s="1" t="e">
        <f t="shared" si="5"/>
        <v>#VALUE!</v>
      </c>
      <c r="G67" s="1"/>
      <c r="H67" s="1">
        <f t="shared" si="6"/>
      </c>
      <c r="I67" s="12" t="e">
        <f t="shared" si="4"/>
        <v>#VALUE!</v>
      </c>
    </row>
    <row r="68" spans="1:9" ht="27.75">
      <c r="A68" s="72">
        <f t="shared" si="7"/>
        <v>21</v>
      </c>
      <c r="B68" s="115" t="s">
        <v>141</v>
      </c>
      <c r="C68" s="116" t="s">
        <v>142</v>
      </c>
      <c r="D68" s="64">
        <v>13.25</v>
      </c>
      <c r="E68" s="1">
        <v>12</v>
      </c>
      <c r="F68" s="1">
        <f t="shared" si="5"/>
        <v>25.25</v>
      </c>
      <c r="G68" s="1"/>
      <c r="H68" s="1">
        <f t="shared" si="6"/>
      </c>
      <c r="I68" s="12">
        <f t="shared" si="4"/>
        <v>25.25</v>
      </c>
    </row>
    <row r="69" spans="1:9" ht="28.5" thickBot="1">
      <c r="A69" s="73">
        <f t="shared" si="7"/>
        <v>22</v>
      </c>
      <c r="B69" s="118" t="s">
        <v>164</v>
      </c>
      <c r="C69" s="119" t="s">
        <v>144</v>
      </c>
      <c r="D69" s="65">
        <v>11</v>
      </c>
      <c r="E69" s="38">
        <v>12.5</v>
      </c>
      <c r="F69" s="38">
        <f t="shared" si="5"/>
        <v>23.5</v>
      </c>
      <c r="G69" s="38"/>
      <c r="H69" s="38">
        <f t="shared" si="6"/>
      </c>
      <c r="I69" s="39">
        <f t="shared" si="4"/>
        <v>23.5</v>
      </c>
    </row>
    <row r="70" spans="1:9" ht="21" thickBot="1">
      <c r="A70" s="6"/>
      <c r="B70" s="6"/>
      <c r="C70" s="9"/>
      <c r="D70" s="2"/>
      <c r="E70" s="2"/>
      <c r="F70" s="2"/>
      <c r="G70" s="7"/>
      <c r="H70" s="4"/>
      <c r="I70" s="2"/>
    </row>
    <row r="71" spans="1:9" ht="22.5" thickBot="1">
      <c r="A71" s="6"/>
      <c r="B71" s="6"/>
      <c r="C71" s="158" t="s">
        <v>56</v>
      </c>
      <c r="D71" s="159"/>
      <c r="E71" s="159"/>
      <c r="F71" s="159"/>
      <c r="G71" s="159"/>
      <c r="H71" s="160"/>
      <c r="I71" s="2"/>
    </row>
    <row r="72" spans="1:9" ht="20.25">
      <c r="A72" s="6"/>
      <c r="B72" s="6"/>
      <c r="C72" s="9"/>
      <c r="D72" s="2"/>
      <c r="E72" s="2"/>
      <c r="F72" s="2"/>
      <c r="G72" s="7"/>
      <c r="H72" s="4"/>
      <c r="I72" s="2"/>
    </row>
  </sheetData>
  <sheetProtection/>
  <mergeCells count="18">
    <mergeCell ref="C8:H8"/>
    <mergeCell ref="C35:H35"/>
    <mergeCell ref="A1:D1"/>
    <mergeCell ref="G1:I1"/>
    <mergeCell ref="A2:D2"/>
    <mergeCell ref="G2:I2"/>
    <mergeCell ref="C4:H4"/>
    <mergeCell ref="D6:G6"/>
    <mergeCell ref="E10:F10"/>
    <mergeCell ref="C44:H44"/>
    <mergeCell ref="E46:F46"/>
    <mergeCell ref="C71:H71"/>
    <mergeCell ref="A37:D37"/>
    <mergeCell ref="G37:I37"/>
    <mergeCell ref="A38:D38"/>
    <mergeCell ref="G38:I38"/>
    <mergeCell ref="C40:H40"/>
    <mergeCell ref="D42:G42"/>
  </mergeCells>
  <printOptions horizontalCentered="1"/>
  <pageMargins left="0.5905511811023623" right="0.5905511811023623" top="0.8267716535433072" bottom="0.6299212598425197" header="0.8661417322834646" footer="0.6299212598425197"/>
  <pageSetup horizontalDpi="600" verticalDpi="600" orientation="portrait" paperSize="9" scale="80" r:id="rId1"/>
  <headerFooter alignWithMargins="0">
    <oddHeader>&amp;C
&amp;"Comic Sans MS,Gras"&amp;12
  &amp;R&amp;"Comic Sans MS,Gras"&amp;12
</oddHeader>
  </headerFooter>
  <rowBreaks count="1" manualBreakCount="1">
    <brk id="36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I72"/>
  <sheetViews>
    <sheetView rightToLeft="1" view="pageBreakPreview" zoomScaleSheetLayoutView="100" zoomScalePageLayoutView="0" workbookViewId="0" topLeftCell="A64">
      <selection activeCell="B69" sqref="B69:C69"/>
    </sheetView>
  </sheetViews>
  <sheetFormatPr defaultColWidth="11.421875" defaultRowHeight="12.75"/>
  <cols>
    <col min="1" max="1" width="4.140625" style="3" customWidth="1"/>
    <col min="2" max="2" width="16.00390625" style="3" customWidth="1"/>
    <col min="3" max="3" width="17.28125" style="5" customWidth="1"/>
    <col min="4" max="5" width="10.7109375" style="3" customWidth="1"/>
    <col min="6" max="9" width="10.7109375" style="14" customWidth="1"/>
    <col min="10" max="10" width="22.421875" style="5" customWidth="1"/>
    <col min="11" max="16384" width="11.421875" style="5" customWidth="1"/>
  </cols>
  <sheetData>
    <row r="1" spans="1:9" ht="19.5">
      <c r="A1" s="163" t="s">
        <v>2</v>
      </c>
      <c r="B1" s="163"/>
      <c r="C1" s="163"/>
      <c r="D1" s="163"/>
      <c r="E1" s="11"/>
      <c r="F1" s="11"/>
      <c r="G1" s="163" t="s">
        <v>14</v>
      </c>
      <c r="H1" s="163"/>
      <c r="I1" s="163"/>
    </row>
    <row r="2" spans="1:9" ht="19.5">
      <c r="A2" s="163" t="s">
        <v>3</v>
      </c>
      <c r="B2" s="163"/>
      <c r="C2" s="163"/>
      <c r="D2" s="163"/>
      <c r="E2" s="11"/>
      <c r="F2" s="11"/>
      <c r="G2" s="163" t="s">
        <v>4</v>
      </c>
      <c r="H2" s="163"/>
      <c r="I2" s="163"/>
    </row>
    <row r="3" spans="1:9" ht="20.25" customHeight="1" thickBot="1">
      <c r="A3" s="5"/>
      <c r="B3" s="5"/>
      <c r="C3" s="24"/>
      <c r="F3" s="3"/>
      <c r="G3" s="5"/>
      <c r="H3" s="5"/>
      <c r="I3" s="3"/>
    </row>
    <row r="4" spans="1:9" ht="28.5" customHeight="1" thickBot="1">
      <c r="A4" s="5"/>
      <c r="B4" s="5"/>
      <c r="C4" s="164" t="s">
        <v>38</v>
      </c>
      <c r="D4" s="165"/>
      <c r="E4" s="165"/>
      <c r="F4" s="165"/>
      <c r="G4" s="165"/>
      <c r="H4" s="166"/>
      <c r="I4" s="3"/>
    </row>
    <row r="5" spans="1:9" ht="9.75" customHeight="1" thickBot="1">
      <c r="A5" s="5"/>
      <c r="B5" s="5"/>
      <c r="F5" s="3"/>
      <c r="G5" s="5"/>
      <c r="H5" s="5"/>
      <c r="I5" s="3"/>
    </row>
    <row r="6" spans="1:9" ht="20.25" customHeight="1" thickBot="1">
      <c r="A6" s="5"/>
      <c r="B6" s="5"/>
      <c r="D6" s="167" t="s">
        <v>58</v>
      </c>
      <c r="E6" s="168"/>
      <c r="F6" s="168"/>
      <c r="G6" s="169"/>
      <c r="H6" s="5"/>
      <c r="I6" s="13"/>
    </row>
    <row r="7" spans="1:9" ht="7.5" customHeight="1" thickBot="1">
      <c r="A7" s="5"/>
      <c r="B7" s="5"/>
      <c r="D7" s="10"/>
      <c r="E7" s="10"/>
      <c r="F7" s="10"/>
      <c r="G7" s="5"/>
      <c r="H7" s="5"/>
      <c r="I7" s="3"/>
    </row>
    <row r="8" spans="1:9" ht="22.5" customHeight="1" thickBot="1">
      <c r="A8" s="5"/>
      <c r="B8" s="5"/>
      <c r="C8" s="158" t="s">
        <v>152</v>
      </c>
      <c r="D8" s="159"/>
      <c r="E8" s="159"/>
      <c r="F8" s="159"/>
      <c r="G8" s="159"/>
      <c r="H8" s="160"/>
      <c r="I8" s="3"/>
    </row>
    <row r="9" spans="1:9" ht="18" customHeight="1" thickBot="1">
      <c r="A9" s="5"/>
      <c r="B9" s="5"/>
      <c r="F9" s="3"/>
      <c r="G9" s="5"/>
      <c r="H9" s="5"/>
      <c r="I9" s="3"/>
    </row>
    <row r="10" spans="1:9" ht="18" customHeight="1" thickBot="1">
      <c r="A10" s="5"/>
      <c r="B10" s="5"/>
      <c r="E10" s="161" t="s">
        <v>146</v>
      </c>
      <c r="F10" s="162"/>
      <c r="G10" s="5"/>
      <c r="H10" s="5"/>
      <c r="I10" s="3"/>
    </row>
    <row r="11" spans="1:9" ht="65.25" customHeight="1" thickBot="1">
      <c r="A11" s="51" t="s">
        <v>18</v>
      </c>
      <c r="B11" s="109" t="s">
        <v>59</v>
      </c>
      <c r="C11" s="109" t="s">
        <v>60</v>
      </c>
      <c r="D11" s="61" t="s">
        <v>5</v>
      </c>
      <c r="E11" s="26" t="s">
        <v>19</v>
      </c>
      <c r="F11" s="26" t="s">
        <v>20</v>
      </c>
      <c r="G11" s="26" t="s">
        <v>6</v>
      </c>
      <c r="H11" s="27" t="s">
        <v>21</v>
      </c>
      <c r="I11" s="28" t="s">
        <v>1</v>
      </c>
    </row>
    <row r="12" spans="1:9" ht="24" customHeight="1">
      <c r="A12" s="110">
        <v>1</v>
      </c>
      <c r="B12" s="113" t="s">
        <v>61</v>
      </c>
      <c r="C12" s="114" t="s">
        <v>62</v>
      </c>
      <c r="D12" s="62">
        <v>13</v>
      </c>
      <c r="E12" s="30">
        <v>10.5</v>
      </c>
      <c r="F12" s="30">
        <f>2*(D12+E12)/2</f>
        <v>23.5</v>
      </c>
      <c r="G12" s="29"/>
      <c r="H12" s="37">
        <f>IF(G12="","",2*(D12+G12)/2)</f>
      </c>
      <c r="I12" s="31">
        <f aca="true" t="shared" si="0" ref="I12:I33">IF(H12="",F12,IF(H12&gt;F12,H12,F12))</f>
        <v>23.5</v>
      </c>
    </row>
    <row r="13" spans="1:9" ht="24" customHeight="1">
      <c r="A13" s="75">
        <f>A12+1</f>
        <v>2</v>
      </c>
      <c r="B13" s="115" t="s">
        <v>63</v>
      </c>
      <c r="C13" s="116" t="s">
        <v>64</v>
      </c>
      <c r="D13" s="63">
        <v>14</v>
      </c>
      <c r="E13" s="32">
        <v>13</v>
      </c>
      <c r="F13" s="8">
        <f aca="true" t="shared" si="1" ref="F13:F33">2*(D13+E13)/2</f>
        <v>27</v>
      </c>
      <c r="G13" s="8"/>
      <c r="H13" s="120">
        <f aca="true" t="shared" si="2" ref="H13:H33">IF(G13="","",2*(D13+G13)/2)</f>
      </c>
      <c r="I13" s="33">
        <f t="shared" si="0"/>
        <v>27</v>
      </c>
    </row>
    <row r="14" spans="1:9" ht="24" customHeight="1">
      <c r="A14" s="75">
        <f aca="true" t="shared" si="3" ref="A14:A33">A13+1</f>
        <v>3</v>
      </c>
      <c r="B14" s="115" t="s">
        <v>65</v>
      </c>
      <c r="C14" s="116" t="s">
        <v>66</v>
      </c>
      <c r="D14" s="63">
        <v>12.5</v>
      </c>
      <c r="E14" s="32">
        <v>13.75</v>
      </c>
      <c r="F14" s="8">
        <f t="shared" si="1"/>
        <v>26.25</v>
      </c>
      <c r="G14" s="8"/>
      <c r="H14" s="120">
        <f t="shared" si="2"/>
      </c>
      <c r="I14" s="33">
        <f t="shared" si="0"/>
        <v>26.25</v>
      </c>
    </row>
    <row r="15" spans="1:9" ht="24" customHeight="1">
      <c r="A15" s="76">
        <f t="shared" si="3"/>
        <v>4</v>
      </c>
      <c r="B15" s="115" t="s">
        <v>67</v>
      </c>
      <c r="C15" s="116" t="s">
        <v>68</v>
      </c>
      <c r="D15" s="79">
        <v>13</v>
      </c>
      <c r="E15" s="34">
        <v>12.75</v>
      </c>
      <c r="F15" s="8">
        <f t="shared" si="1"/>
        <v>25.75</v>
      </c>
      <c r="G15" s="23"/>
      <c r="H15" s="120">
        <f t="shared" si="2"/>
      </c>
      <c r="I15" s="33">
        <f t="shared" si="0"/>
        <v>25.75</v>
      </c>
    </row>
    <row r="16" spans="1:9" ht="24" customHeight="1">
      <c r="A16" s="77">
        <f t="shared" si="3"/>
        <v>5</v>
      </c>
      <c r="B16" s="115" t="s">
        <v>69</v>
      </c>
      <c r="C16" s="116" t="s">
        <v>70</v>
      </c>
      <c r="D16" s="64">
        <v>11</v>
      </c>
      <c r="E16" s="1">
        <v>10.25</v>
      </c>
      <c r="F16" s="8">
        <f t="shared" si="1"/>
        <v>21.25</v>
      </c>
      <c r="G16" s="22"/>
      <c r="H16" s="120">
        <f t="shared" si="2"/>
      </c>
      <c r="I16" s="33">
        <f t="shared" si="0"/>
        <v>21.25</v>
      </c>
    </row>
    <row r="17" spans="1:9" ht="24" customHeight="1">
      <c r="A17" s="75">
        <f t="shared" si="3"/>
        <v>6</v>
      </c>
      <c r="B17" s="115" t="s">
        <v>71</v>
      </c>
      <c r="C17" s="116" t="s">
        <v>72</v>
      </c>
      <c r="D17" s="63" t="s">
        <v>156</v>
      </c>
      <c r="E17" s="32" t="s">
        <v>156</v>
      </c>
      <c r="F17" s="8" t="e">
        <f t="shared" si="1"/>
        <v>#VALUE!</v>
      </c>
      <c r="G17" s="8"/>
      <c r="H17" s="120">
        <f t="shared" si="2"/>
      </c>
      <c r="I17" s="33" t="e">
        <f t="shared" si="0"/>
        <v>#VALUE!</v>
      </c>
    </row>
    <row r="18" spans="1:9" ht="24" customHeight="1">
      <c r="A18" s="76">
        <f t="shared" si="3"/>
        <v>7</v>
      </c>
      <c r="B18" s="115" t="s">
        <v>73</v>
      </c>
      <c r="C18" s="116" t="s">
        <v>74</v>
      </c>
      <c r="D18" s="79">
        <v>15.5</v>
      </c>
      <c r="E18" s="34">
        <v>14.5</v>
      </c>
      <c r="F18" s="8">
        <f t="shared" si="1"/>
        <v>30</v>
      </c>
      <c r="G18" s="23"/>
      <c r="H18" s="120">
        <f t="shared" si="2"/>
      </c>
      <c r="I18" s="33">
        <f t="shared" si="0"/>
        <v>30</v>
      </c>
    </row>
    <row r="19" spans="1:9" ht="24" customHeight="1">
      <c r="A19" s="77">
        <f t="shared" si="3"/>
        <v>8</v>
      </c>
      <c r="B19" s="115" t="s">
        <v>75</v>
      </c>
      <c r="C19" s="116" t="s">
        <v>76</v>
      </c>
      <c r="D19" s="64">
        <v>13</v>
      </c>
      <c r="E19" s="1">
        <v>10</v>
      </c>
      <c r="F19" s="8">
        <f t="shared" si="1"/>
        <v>23</v>
      </c>
      <c r="G19" s="22"/>
      <c r="H19" s="120">
        <f t="shared" si="2"/>
      </c>
      <c r="I19" s="33">
        <f t="shared" si="0"/>
        <v>23</v>
      </c>
    </row>
    <row r="20" spans="1:9" ht="24" customHeight="1">
      <c r="A20" s="75">
        <f t="shared" si="3"/>
        <v>9</v>
      </c>
      <c r="B20" s="115" t="s">
        <v>77</v>
      </c>
      <c r="C20" s="116" t="s">
        <v>78</v>
      </c>
      <c r="D20" s="63">
        <v>13</v>
      </c>
      <c r="E20" s="32">
        <v>8.25</v>
      </c>
      <c r="F20" s="8">
        <f t="shared" si="1"/>
        <v>21.25</v>
      </c>
      <c r="G20" s="8"/>
      <c r="H20" s="120">
        <f t="shared" si="2"/>
      </c>
      <c r="I20" s="33">
        <f t="shared" si="0"/>
        <v>21.25</v>
      </c>
    </row>
    <row r="21" spans="1:9" ht="24" customHeight="1">
      <c r="A21" s="75">
        <f t="shared" si="3"/>
        <v>10</v>
      </c>
      <c r="B21" s="115" t="s">
        <v>79</v>
      </c>
      <c r="C21" s="116" t="s">
        <v>80</v>
      </c>
      <c r="D21" s="63">
        <v>13</v>
      </c>
      <c r="E21" s="32">
        <v>14</v>
      </c>
      <c r="F21" s="8">
        <f t="shared" si="1"/>
        <v>27</v>
      </c>
      <c r="G21" s="8"/>
      <c r="H21" s="120">
        <f t="shared" si="2"/>
      </c>
      <c r="I21" s="33">
        <f t="shared" si="0"/>
        <v>27</v>
      </c>
    </row>
    <row r="22" spans="1:9" ht="24" customHeight="1">
      <c r="A22" s="75">
        <f t="shared" si="3"/>
        <v>11</v>
      </c>
      <c r="B22" s="115" t="s">
        <v>81</v>
      </c>
      <c r="C22" s="116" t="s">
        <v>82</v>
      </c>
      <c r="D22" s="63">
        <v>2</v>
      </c>
      <c r="E22" s="32">
        <v>7</v>
      </c>
      <c r="F22" s="8">
        <f t="shared" si="1"/>
        <v>9</v>
      </c>
      <c r="G22" s="8"/>
      <c r="H22" s="120">
        <f t="shared" si="2"/>
      </c>
      <c r="I22" s="33">
        <f t="shared" si="0"/>
        <v>9</v>
      </c>
    </row>
    <row r="23" spans="1:9" ht="24" customHeight="1">
      <c r="A23" s="75">
        <f t="shared" si="3"/>
        <v>12</v>
      </c>
      <c r="B23" s="115" t="s">
        <v>83</v>
      </c>
      <c r="C23" s="116" t="s">
        <v>84</v>
      </c>
      <c r="D23" s="63">
        <v>16</v>
      </c>
      <c r="E23" s="32">
        <v>16</v>
      </c>
      <c r="F23" s="8">
        <f t="shared" si="1"/>
        <v>32</v>
      </c>
      <c r="G23" s="8"/>
      <c r="H23" s="120">
        <f t="shared" si="2"/>
      </c>
      <c r="I23" s="33">
        <f t="shared" si="0"/>
        <v>32</v>
      </c>
    </row>
    <row r="24" spans="1:9" ht="24" customHeight="1">
      <c r="A24" s="75">
        <f t="shared" si="3"/>
        <v>13</v>
      </c>
      <c r="B24" s="115" t="s">
        <v>85</v>
      </c>
      <c r="C24" s="116" t="s">
        <v>86</v>
      </c>
      <c r="D24" s="63">
        <v>13.5</v>
      </c>
      <c r="E24" s="32">
        <v>13.5</v>
      </c>
      <c r="F24" s="8">
        <f t="shared" si="1"/>
        <v>27</v>
      </c>
      <c r="G24" s="8"/>
      <c r="H24" s="120">
        <f t="shared" si="2"/>
      </c>
      <c r="I24" s="33">
        <f t="shared" si="0"/>
        <v>27</v>
      </c>
    </row>
    <row r="25" spans="1:9" ht="24" customHeight="1">
      <c r="A25" s="75">
        <f t="shared" si="3"/>
        <v>14</v>
      </c>
      <c r="B25" s="115" t="s">
        <v>87</v>
      </c>
      <c r="C25" s="116" t="s">
        <v>88</v>
      </c>
      <c r="D25" s="63">
        <v>15.5</v>
      </c>
      <c r="E25" s="32">
        <v>10.5</v>
      </c>
      <c r="F25" s="8">
        <f t="shared" si="1"/>
        <v>26</v>
      </c>
      <c r="G25" s="8"/>
      <c r="H25" s="120">
        <f t="shared" si="2"/>
      </c>
      <c r="I25" s="33">
        <f t="shared" si="0"/>
        <v>26</v>
      </c>
    </row>
    <row r="26" spans="1:9" ht="24" customHeight="1">
      <c r="A26" s="75">
        <f t="shared" si="3"/>
        <v>15</v>
      </c>
      <c r="B26" s="115" t="s">
        <v>89</v>
      </c>
      <c r="C26" s="116" t="s">
        <v>90</v>
      </c>
      <c r="D26" s="63">
        <v>13.5</v>
      </c>
      <c r="E26" s="32">
        <v>14</v>
      </c>
      <c r="F26" s="8">
        <f t="shared" si="1"/>
        <v>27.5</v>
      </c>
      <c r="G26" s="8"/>
      <c r="H26" s="120">
        <f t="shared" si="2"/>
      </c>
      <c r="I26" s="33">
        <f t="shared" si="0"/>
        <v>27.5</v>
      </c>
    </row>
    <row r="27" spans="1:9" ht="24" customHeight="1">
      <c r="A27" s="75">
        <f t="shared" si="3"/>
        <v>16</v>
      </c>
      <c r="B27" s="115" t="s">
        <v>91</v>
      </c>
      <c r="C27" s="116" t="s">
        <v>92</v>
      </c>
      <c r="D27" s="63">
        <v>13</v>
      </c>
      <c r="E27" s="32">
        <v>13</v>
      </c>
      <c r="F27" s="8">
        <f t="shared" si="1"/>
        <v>26</v>
      </c>
      <c r="G27" s="8"/>
      <c r="H27" s="120">
        <f t="shared" si="2"/>
      </c>
      <c r="I27" s="33">
        <f t="shared" si="0"/>
        <v>26</v>
      </c>
    </row>
    <row r="28" spans="1:9" ht="24" customHeight="1">
      <c r="A28" s="75">
        <f t="shared" si="3"/>
        <v>17</v>
      </c>
      <c r="B28" s="115" t="s">
        <v>93</v>
      </c>
      <c r="C28" s="116" t="s">
        <v>94</v>
      </c>
      <c r="D28" s="63">
        <v>11.5</v>
      </c>
      <c r="E28" s="32">
        <v>13.25</v>
      </c>
      <c r="F28" s="8">
        <f t="shared" si="1"/>
        <v>24.75</v>
      </c>
      <c r="G28" s="8"/>
      <c r="H28" s="120">
        <f t="shared" si="2"/>
      </c>
      <c r="I28" s="33">
        <f t="shared" si="0"/>
        <v>24.75</v>
      </c>
    </row>
    <row r="29" spans="1:9" ht="24" customHeight="1">
      <c r="A29" s="75">
        <f t="shared" si="3"/>
        <v>18</v>
      </c>
      <c r="B29" s="115" t="s">
        <v>95</v>
      </c>
      <c r="C29" s="116" t="s">
        <v>96</v>
      </c>
      <c r="D29" s="63">
        <v>14</v>
      </c>
      <c r="E29" s="32">
        <v>14</v>
      </c>
      <c r="F29" s="8">
        <f t="shared" si="1"/>
        <v>28</v>
      </c>
      <c r="G29" s="8"/>
      <c r="H29" s="120">
        <f t="shared" si="2"/>
      </c>
      <c r="I29" s="33">
        <f t="shared" si="0"/>
        <v>28</v>
      </c>
    </row>
    <row r="30" spans="1:9" ht="24" customHeight="1">
      <c r="A30" s="75">
        <f t="shared" si="3"/>
        <v>19</v>
      </c>
      <c r="B30" s="115" t="s">
        <v>97</v>
      </c>
      <c r="C30" s="116" t="s">
        <v>98</v>
      </c>
      <c r="D30" s="63" t="s">
        <v>156</v>
      </c>
      <c r="E30" s="32" t="s">
        <v>156</v>
      </c>
      <c r="F30" s="8" t="e">
        <f t="shared" si="1"/>
        <v>#VALUE!</v>
      </c>
      <c r="G30" s="8"/>
      <c r="H30" s="120">
        <f t="shared" si="2"/>
      </c>
      <c r="I30" s="33" t="e">
        <f t="shared" si="0"/>
        <v>#VALUE!</v>
      </c>
    </row>
    <row r="31" spans="1:9" ht="24" customHeight="1">
      <c r="A31" s="78">
        <f t="shared" si="3"/>
        <v>20</v>
      </c>
      <c r="B31" s="115" t="s">
        <v>99</v>
      </c>
      <c r="C31" s="116" t="s">
        <v>70</v>
      </c>
      <c r="D31" s="85">
        <v>14</v>
      </c>
      <c r="E31" s="32">
        <v>7</v>
      </c>
      <c r="F31" s="8">
        <f t="shared" si="1"/>
        <v>21</v>
      </c>
      <c r="G31" s="59"/>
      <c r="H31" s="120">
        <f t="shared" si="2"/>
      </c>
      <c r="I31" s="33">
        <f t="shared" si="0"/>
        <v>21</v>
      </c>
    </row>
    <row r="32" spans="1:9" ht="24" customHeight="1">
      <c r="A32" s="78">
        <f t="shared" si="3"/>
        <v>21</v>
      </c>
      <c r="B32" s="115" t="s">
        <v>100</v>
      </c>
      <c r="C32" s="116" t="s">
        <v>101</v>
      </c>
      <c r="D32" s="64">
        <v>10</v>
      </c>
      <c r="E32" s="32">
        <v>11</v>
      </c>
      <c r="F32" s="8">
        <f t="shared" si="1"/>
        <v>21</v>
      </c>
      <c r="G32" s="8"/>
      <c r="H32" s="120">
        <f t="shared" si="2"/>
      </c>
      <c r="I32" s="33">
        <f t="shared" si="0"/>
        <v>21</v>
      </c>
    </row>
    <row r="33" spans="1:9" ht="24" customHeight="1" thickBot="1">
      <c r="A33" s="78">
        <f t="shared" si="3"/>
        <v>22</v>
      </c>
      <c r="B33" s="118" t="s">
        <v>143</v>
      </c>
      <c r="C33" s="119" t="s">
        <v>144</v>
      </c>
      <c r="D33" s="65">
        <v>10</v>
      </c>
      <c r="E33" s="121">
        <v>8.5</v>
      </c>
      <c r="F33" s="36">
        <f t="shared" si="1"/>
        <v>18.5</v>
      </c>
      <c r="G33" s="36"/>
      <c r="H33" s="122">
        <f t="shared" si="2"/>
      </c>
      <c r="I33" s="33">
        <f t="shared" si="0"/>
        <v>18.5</v>
      </c>
    </row>
    <row r="34" spans="1:9" ht="15" customHeight="1" thickBot="1">
      <c r="A34" s="6"/>
      <c r="B34" s="6"/>
      <c r="C34" s="9"/>
      <c r="D34" s="2"/>
      <c r="E34" s="2"/>
      <c r="F34" s="2"/>
      <c r="G34" s="7"/>
      <c r="H34" s="4"/>
      <c r="I34" s="2"/>
    </row>
    <row r="35" spans="1:9" ht="27" customHeight="1" thickBot="1">
      <c r="A35" s="6"/>
      <c r="B35" s="6"/>
      <c r="C35" s="158" t="s">
        <v>151</v>
      </c>
      <c r="D35" s="159"/>
      <c r="E35" s="159"/>
      <c r="F35" s="159"/>
      <c r="G35" s="159"/>
      <c r="H35" s="160"/>
      <c r="I35" s="2"/>
    </row>
    <row r="36" spans="1:9" ht="15" customHeight="1">
      <c r="A36" s="6"/>
      <c r="B36" s="6"/>
      <c r="C36" s="9"/>
      <c r="D36" s="2"/>
      <c r="E36" s="2"/>
      <c r="F36" s="2"/>
      <c r="G36" s="7"/>
      <c r="H36" s="4"/>
      <c r="I36" s="2"/>
    </row>
    <row r="37" spans="1:9" ht="19.5">
      <c r="A37" s="163" t="s">
        <v>2</v>
      </c>
      <c r="B37" s="163"/>
      <c r="C37" s="163"/>
      <c r="D37" s="163"/>
      <c r="E37" s="11"/>
      <c r="F37" s="11"/>
      <c r="G37" s="163" t="s">
        <v>14</v>
      </c>
      <c r="H37" s="163"/>
      <c r="I37" s="163"/>
    </row>
    <row r="38" spans="1:9" ht="19.5">
      <c r="A38" s="163" t="s">
        <v>3</v>
      </c>
      <c r="B38" s="163"/>
      <c r="C38" s="163"/>
      <c r="D38" s="163"/>
      <c r="E38" s="11"/>
      <c r="F38" s="11"/>
      <c r="G38" s="163" t="s">
        <v>4</v>
      </c>
      <c r="H38" s="163"/>
      <c r="I38" s="163"/>
    </row>
    <row r="39" spans="1:9" ht="21.75" thickBot="1">
      <c r="A39" s="5"/>
      <c r="B39" s="5"/>
      <c r="C39" s="24"/>
      <c r="F39" s="3"/>
      <c r="G39" s="5"/>
      <c r="H39" s="5"/>
      <c r="I39" s="3"/>
    </row>
    <row r="40" spans="1:9" ht="25.5" thickBot="1">
      <c r="A40" s="5"/>
      <c r="B40" s="5"/>
      <c r="C40" s="164" t="s">
        <v>38</v>
      </c>
      <c r="D40" s="165"/>
      <c r="E40" s="165"/>
      <c r="F40" s="165"/>
      <c r="G40" s="165"/>
      <c r="H40" s="166"/>
      <c r="I40" s="3"/>
    </row>
    <row r="41" spans="1:9" ht="17.25" thickBot="1">
      <c r="A41" s="5"/>
      <c r="B41" s="5"/>
      <c r="F41" s="3"/>
      <c r="G41" s="5"/>
      <c r="H41" s="5"/>
      <c r="I41" s="3"/>
    </row>
    <row r="42" spans="1:9" ht="21" thickBot="1">
      <c r="A42" s="5"/>
      <c r="B42" s="5"/>
      <c r="D42" s="167" t="s">
        <v>58</v>
      </c>
      <c r="E42" s="168"/>
      <c r="F42" s="168"/>
      <c r="G42" s="169"/>
      <c r="H42" s="5"/>
      <c r="I42" s="13"/>
    </row>
    <row r="43" spans="1:9" ht="21.75" thickBot="1">
      <c r="A43" s="5"/>
      <c r="B43" s="5"/>
      <c r="D43" s="10"/>
      <c r="E43" s="10"/>
      <c r="F43" s="10"/>
      <c r="G43" s="5"/>
      <c r="H43" s="5"/>
      <c r="I43" s="3"/>
    </row>
    <row r="44" spans="1:9" ht="21.75" thickBot="1">
      <c r="A44" s="5"/>
      <c r="B44" s="5"/>
      <c r="C44" s="158" t="s">
        <v>152</v>
      </c>
      <c r="D44" s="159"/>
      <c r="E44" s="159"/>
      <c r="F44" s="159"/>
      <c r="G44" s="159"/>
      <c r="H44" s="160"/>
      <c r="I44" s="3"/>
    </row>
    <row r="45" spans="1:9" ht="17.25" thickBot="1">
      <c r="A45" s="5"/>
      <c r="B45" s="5"/>
      <c r="F45" s="3"/>
      <c r="G45" s="5"/>
      <c r="H45" s="5"/>
      <c r="I45" s="3"/>
    </row>
    <row r="46" spans="1:9" ht="23.25" thickBot="1">
      <c r="A46" s="5"/>
      <c r="B46" s="5"/>
      <c r="E46" s="161" t="s">
        <v>147</v>
      </c>
      <c r="F46" s="162"/>
      <c r="G46" s="5"/>
      <c r="H46" s="5"/>
      <c r="I46" s="3"/>
    </row>
    <row r="47" spans="1:9" ht="62.25" thickBot="1">
      <c r="A47" s="51" t="s">
        <v>18</v>
      </c>
      <c r="B47" s="109" t="s">
        <v>59</v>
      </c>
      <c r="C47" s="109" t="s">
        <v>60</v>
      </c>
      <c r="D47" s="61" t="s">
        <v>5</v>
      </c>
      <c r="E47" s="26" t="s">
        <v>19</v>
      </c>
      <c r="F47" s="26" t="s">
        <v>20</v>
      </c>
      <c r="G47" s="26" t="s">
        <v>6</v>
      </c>
      <c r="H47" s="27" t="s">
        <v>21</v>
      </c>
      <c r="I47" s="28" t="s">
        <v>1</v>
      </c>
    </row>
    <row r="48" spans="1:9" ht="22.5">
      <c r="A48" s="110">
        <v>1</v>
      </c>
      <c r="B48" s="113" t="s">
        <v>102</v>
      </c>
      <c r="C48" s="114" t="s">
        <v>103</v>
      </c>
      <c r="D48" s="62">
        <v>14</v>
      </c>
      <c r="E48" s="30">
        <v>4.25</v>
      </c>
      <c r="F48" s="30">
        <f>2*(D48+E48)/2</f>
        <v>18.25</v>
      </c>
      <c r="G48" s="29"/>
      <c r="H48" s="37">
        <f>IF(G48="","",2*(D48+G48)/2)</f>
      </c>
      <c r="I48" s="31">
        <f aca="true" t="shared" si="4" ref="I48:I69">IF(H48="",F48,IF(H48&gt;F48,H48,F48))</f>
        <v>18.25</v>
      </c>
    </row>
    <row r="49" spans="1:9" ht="27.75">
      <c r="A49" s="75">
        <f>A48+1</f>
        <v>2</v>
      </c>
      <c r="B49" s="115" t="s">
        <v>104</v>
      </c>
      <c r="C49" s="116" t="s">
        <v>105</v>
      </c>
      <c r="D49" s="63">
        <v>15</v>
      </c>
      <c r="E49" s="32">
        <v>2.25</v>
      </c>
      <c r="F49" s="8">
        <f aca="true" t="shared" si="5" ref="F49:F69">2*(D49+E49)/2</f>
        <v>17.25</v>
      </c>
      <c r="G49" s="8"/>
      <c r="H49" s="120">
        <f aca="true" t="shared" si="6" ref="H49:H69">IF(G49="","",2*(D49+G49)/2)</f>
      </c>
      <c r="I49" s="33">
        <f t="shared" si="4"/>
        <v>17.25</v>
      </c>
    </row>
    <row r="50" spans="1:9" ht="27.75">
      <c r="A50" s="75">
        <f aca="true" t="shared" si="7" ref="A50:A69">A49+1</f>
        <v>3</v>
      </c>
      <c r="B50" s="115" t="s">
        <v>106</v>
      </c>
      <c r="C50" s="116" t="s">
        <v>107</v>
      </c>
      <c r="D50" s="63">
        <v>2</v>
      </c>
      <c r="E50" s="32"/>
      <c r="F50" s="8">
        <f t="shared" si="5"/>
        <v>2</v>
      </c>
      <c r="G50" s="8"/>
      <c r="H50" s="120">
        <f t="shared" si="6"/>
      </c>
      <c r="I50" s="33">
        <f t="shared" si="4"/>
        <v>2</v>
      </c>
    </row>
    <row r="51" spans="1:9" ht="27.75">
      <c r="A51" s="76">
        <f t="shared" si="7"/>
        <v>4</v>
      </c>
      <c r="B51" s="115" t="s">
        <v>108</v>
      </c>
      <c r="C51" s="116" t="s">
        <v>109</v>
      </c>
      <c r="D51" s="79">
        <v>14</v>
      </c>
      <c r="E51" s="34">
        <v>14.5</v>
      </c>
      <c r="F51" s="8">
        <f t="shared" si="5"/>
        <v>28.5</v>
      </c>
      <c r="G51" s="23"/>
      <c r="H51" s="120">
        <f t="shared" si="6"/>
      </c>
      <c r="I51" s="33">
        <f t="shared" si="4"/>
        <v>28.5</v>
      </c>
    </row>
    <row r="52" spans="1:9" ht="27.75">
      <c r="A52" s="77">
        <f t="shared" si="7"/>
        <v>5</v>
      </c>
      <c r="B52" s="115" t="s">
        <v>110</v>
      </c>
      <c r="C52" s="116" t="s">
        <v>111</v>
      </c>
      <c r="D52" s="64">
        <v>15</v>
      </c>
      <c r="E52" s="1">
        <v>13</v>
      </c>
      <c r="F52" s="8">
        <f t="shared" si="5"/>
        <v>28</v>
      </c>
      <c r="G52" s="22"/>
      <c r="H52" s="120">
        <f t="shared" si="6"/>
      </c>
      <c r="I52" s="33">
        <f t="shared" si="4"/>
        <v>28</v>
      </c>
    </row>
    <row r="53" spans="1:9" ht="27.75">
      <c r="A53" s="75">
        <f t="shared" si="7"/>
        <v>6</v>
      </c>
      <c r="B53" s="115" t="s">
        <v>112</v>
      </c>
      <c r="C53" s="116" t="s">
        <v>113</v>
      </c>
      <c r="D53" s="63">
        <v>16</v>
      </c>
      <c r="E53" s="32">
        <v>10.25</v>
      </c>
      <c r="F53" s="8">
        <f t="shared" si="5"/>
        <v>26.25</v>
      </c>
      <c r="G53" s="8"/>
      <c r="H53" s="120">
        <f t="shared" si="6"/>
      </c>
      <c r="I53" s="33">
        <f t="shared" si="4"/>
        <v>26.25</v>
      </c>
    </row>
    <row r="54" spans="1:9" ht="27.75">
      <c r="A54" s="76">
        <f t="shared" si="7"/>
        <v>7</v>
      </c>
      <c r="B54" s="115" t="s">
        <v>114</v>
      </c>
      <c r="C54" s="116" t="s">
        <v>115</v>
      </c>
      <c r="D54" s="79">
        <v>16</v>
      </c>
      <c r="E54" s="34">
        <v>1</v>
      </c>
      <c r="F54" s="8">
        <f t="shared" si="5"/>
        <v>17</v>
      </c>
      <c r="G54" s="23"/>
      <c r="H54" s="120">
        <f t="shared" si="6"/>
      </c>
      <c r="I54" s="33">
        <f t="shared" si="4"/>
        <v>17</v>
      </c>
    </row>
    <row r="55" spans="1:9" ht="27.75">
      <c r="A55" s="77">
        <f t="shared" si="7"/>
        <v>8</v>
      </c>
      <c r="B55" s="115" t="s">
        <v>116</v>
      </c>
      <c r="C55" s="116" t="s">
        <v>117</v>
      </c>
      <c r="D55" s="64" t="s">
        <v>156</v>
      </c>
      <c r="E55" s="1" t="s">
        <v>156</v>
      </c>
      <c r="F55" s="8" t="e">
        <f t="shared" si="5"/>
        <v>#VALUE!</v>
      </c>
      <c r="G55" s="22"/>
      <c r="H55" s="120">
        <f t="shared" si="6"/>
      </c>
      <c r="I55" s="33" t="e">
        <f t="shared" si="4"/>
        <v>#VALUE!</v>
      </c>
    </row>
    <row r="56" spans="1:9" ht="27.75">
      <c r="A56" s="75">
        <f t="shared" si="7"/>
        <v>9</v>
      </c>
      <c r="B56" s="115" t="s">
        <v>118</v>
      </c>
      <c r="C56" s="116" t="s">
        <v>119</v>
      </c>
      <c r="D56" s="63">
        <v>14</v>
      </c>
      <c r="E56" s="32"/>
      <c r="F56" s="8">
        <f t="shared" si="5"/>
        <v>14</v>
      </c>
      <c r="G56" s="8"/>
      <c r="H56" s="120">
        <f t="shared" si="6"/>
      </c>
      <c r="I56" s="33">
        <f t="shared" si="4"/>
        <v>14</v>
      </c>
    </row>
    <row r="57" spans="1:9" ht="27.75">
      <c r="A57" s="75">
        <f t="shared" si="7"/>
        <v>10</v>
      </c>
      <c r="B57" s="115" t="s">
        <v>120</v>
      </c>
      <c r="C57" s="116" t="s">
        <v>121</v>
      </c>
      <c r="D57" s="63">
        <v>14</v>
      </c>
      <c r="E57" s="32">
        <v>8</v>
      </c>
      <c r="F57" s="8">
        <f t="shared" si="5"/>
        <v>22</v>
      </c>
      <c r="G57" s="8"/>
      <c r="H57" s="120">
        <f t="shared" si="6"/>
      </c>
      <c r="I57" s="33">
        <f t="shared" si="4"/>
        <v>22</v>
      </c>
    </row>
    <row r="58" spans="1:9" ht="27.75">
      <c r="A58" s="75">
        <f t="shared" si="7"/>
        <v>11</v>
      </c>
      <c r="B58" s="115" t="s">
        <v>122</v>
      </c>
      <c r="C58" s="116" t="s">
        <v>123</v>
      </c>
      <c r="D58" s="63">
        <v>16</v>
      </c>
      <c r="E58" s="32">
        <v>15</v>
      </c>
      <c r="F58" s="8">
        <f t="shared" si="5"/>
        <v>31</v>
      </c>
      <c r="G58" s="8"/>
      <c r="H58" s="120">
        <f t="shared" si="6"/>
      </c>
      <c r="I58" s="33">
        <f t="shared" si="4"/>
        <v>31</v>
      </c>
    </row>
    <row r="59" spans="1:9" ht="27.75">
      <c r="A59" s="75">
        <f t="shared" si="7"/>
        <v>12</v>
      </c>
      <c r="B59" s="115" t="s">
        <v>124</v>
      </c>
      <c r="C59" s="116" t="s">
        <v>125</v>
      </c>
      <c r="D59" s="63">
        <v>15</v>
      </c>
      <c r="E59" s="32">
        <v>12.25</v>
      </c>
      <c r="F59" s="8">
        <f t="shared" si="5"/>
        <v>27.25</v>
      </c>
      <c r="G59" s="8"/>
      <c r="H59" s="120">
        <f t="shared" si="6"/>
      </c>
      <c r="I59" s="33">
        <f t="shared" si="4"/>
        <v>27.25</v>
      </c>
    </row>
    <row r="60" spans="1:9" ht="27.75">
      <c r="A60" s="75">
        <f t="shared" si="7"/>
        <v>13</v>
      </c>
      <c r="B60" s="115" t="s">
        <v>126</v>
      </c>
      <c r="C60" s="116" t="s">
        <v>109</v>
      </c>
      <c r="D60" s="63">
        <v>15</v>
      </c>
      <c r="E60" s="32">
        <v>12.5</v>
      </c>
      <c r="F60" s="8">
        <f t="shared" si="5"/>
        <v>27.5</v>
      </c>
      <c r="G60" s="8"/>
      <c r="H60" s="120">
        <f t="shared" si="6"/>
      </c>
      <c r="I60" s="33">
        <f t="shared" si="4"/>
        <v>27.5</v>
      </c>
    </row>
    <row r="61" spans="1:9" ht="27.75">
      <c r="A61" s="75">
        <f t="shared" si="7"/>
        <v>14</v>
      </c>
      <c r="B61" s="115" t="s">
        <v>127</v>
      </c>
      <c r="C61" s="116" t="s">
        <v>128</v>
      </c>
      <c r="D61" s="63">
        <v>15</v>
      </c>
      <c r="E61" s="32">
        <v>14.25</v>
      </c>
      <c r="F61" s="8">
        <f t="shared" si="5"/>
        <v>29.25</v>
      </c>
      <c r="G61" s="8"/>
      <c r="H61" s="120">
        <f t="shared" si="6"/>
      </c>
      <c r="I61" s="33">
        <f t="shared" si="4"/>
        <v>29.25</v>
      </c>
    </row>
    <row r="62" spans="1:9" ht="27.75">
      <c r="A62" s="75">
        <f t="shared" si="7"/>
        <v>15</v>
      </c>
      <c r="B62" s="115" t="s">
        <v>129</v>
      </c>
      <c r="C62" s="116" t="s">
        <v>130</v>
      </c>
      <c r="D62" s="63">
        <v>14.5</v>
      </c>
      <c r="E62" s="32">
        <v>13.75</v>
      </c>
      <c r="F62" s="8">
        <f t="shared" si="5"/>
        <v>28.25</v>
      </c>
      <c r="G62" s="8"/>
      <c r="H62" s="120">
        <f t="shared" si="6"/>
      </c>
      <c r="I62" s="33">
        <f t="shared" si="4"/>
        <v>28.25</v>
      </c>
    </row>
    <row r="63" spans="1:9" ht="27.75">
      <c r="A63" s="75">
        <f t="shared" si="7"/>
        <v>16</v>
      </c>
      <c r="B63" s="115" t="s">
        <v>131</v>
      </c>
      <c r="C63" s="116" t="s">
        <v>132</v>
      </c>
      <c r="D63" s="63">
        <v>14.5</v>
      </c>
      <c r="E63" s="32">
        <v>11.5</v>
      </c>
      <c r="F63" s="8">
        <f t="shared" si="5"/>
        <v>26</v>
      </c>
      <c r="G63" s="8"/>
      <c r="H63" s="120">
        <f t="shared" si="6"/>
      </c>
      <c r="I63" s="33">
        <f t="shared" si="4"/>
        <v>26</v>
      </c>
    </row>
    <row r="64" spans="1:9" ht="27.75">
      <c r="A64" s="75">
        <f t="shared" si="7"/>
        <v>17</v>
      </c>
      <c r="B64" s="115" t="s">
        <v>133</v>
      </c>
      <c r="C64" s="116" t="s">
        <v>134</v>
      </c>
      <c r="D64" s="63">
        <v>14.5</v>
      </c>
      <c r="E64" s="32"/>
      <c r="F64" s="8">
        <f t="shared" si="5"/>
        <v>14.5</v>
      </c>
      <c r="G64" s="8"/>
      <c r="H64" s="120">
        <f t="shared" si="6"/>
      </c>
      <c r="I64" s="33">
        <f t="shared" si="4"/>
        <v>14.5</v>
      </c>
    </row>
    <row r="65" spans="1:9" ht="27.75">
      <c r="A65" s="75">
        <f t="shared" si="7"/>
        <v>18</v>
      </c>
      <c r="B65" s="115" t="s">
        <v>135</v>
      </c>
      <c r="C65" s="116" t="s">
        <v>136</v>
      </c>
      <c r="D65" s="63">
        <v>12</v>
      </c>
      <c r="E65" s="32">
        <v>14.25</v>
      </c>
      <c r="F65" s="8">
        <f t="shared" si="5"/>
        <v>26.25</v>
      </c>
      <c r="G65" s="8"/>
      <c r="H65" s="120">
        <f t="shared" si="6"/>
      </c>
      <c r="I65" s="33">
        <f t="shared" si="4"/>
        <v>26.25</v>
      </c>
    </row>
    <row r="66" spans="1:9" ht="27.75">
      <c r="A66" s="75">
        <f t="shared" si="7"/>
        <v>19</v>
      </c>
      <c r="B66" s="115" t="s">
        <v>137</v>
      </c>
      <c r="C66" s="116" t="s">
        <v>138</v>
      </c>
      <c r="D66" s="63">
        <v>15</v>
      </c>
      <c r="E66" s="32">
        <v>13.5</v>
      </c>
      <c r="F66" s="8">
        <f t="shared" si="5"/>
        <v>28.5</v>
      </c>
      <c r="G66" s="8"/>
      <c r="H66" s="120">
        <f t="shared" si="6"/>
      </c>
      <c r="I66" s="33">
        <f t="shared" si="4"/>
        <v>28.5</v>
      </c>
    </row>
    <row r="67" spans="1:9" ht="27.75">
      <c r="A67" s="78">
        <f t="shared" si="7"/>
        <v>20</v>
      </c>
      <c r="B67" s="115" t="s">
        <v>139</v>
      </c>
      <c r="C67" s="116" t="s">
        <v>140</v>
      </c>
      <c r="D67" s="85" t="s">
        <v>156</v>
      </c>
      <c r="E67" s="32" t="s">
        <v>156</v>
      </c>
      <c r="F67" s="8" t="e">
        <f t="shared" si="5"/>
        <v>#VALUE!</v>
      </c>
      <c r="G67" s="59"/>
      <c r="H67" s="120">
        <f t="shared" si="6"/>
      </c>
      <c r="I67" s="33" t="e">
        <f t="shared" si="4"/>
        <v>#VALUE!</v>
      </c>
    </row>
    <row r="68" spans="1:9" ht="27.75">
      <c r="A68" s="78">
        <f t="shared" si="7"/>
        <v>21</v>
      </c>
      <c r="B68" s="115" t="s">
        <v>141</v>
      </c>
      <c r="C68" s="116" t="s">
        <v>142</v>
      </c>
      <c r="D68" s="64">
        <v>12.5</v>
      </c>
      <c r="E68" s="32">
        <v>13.25</v>
      </c>
      <c r="F68" s="8">
        <f t="shared" si="5"/>
        <v>25.75</v>
      </c>
      <c r="G68" s="8"/>
      <c r="H68" s="120">
        <f t="shared" si="6"/>
      </c>
      <c r="I68" s="33">
        <f t="shared" si="4"/>
        <v>25.75</v>
      </c>
    </row>
    <row r="69" spans="1:9" ht="28.5" thickBot="1">
      <c r="A69" s="78">
        <f t="shared" si="7"/>
        <v>22</v>
      </c>
      <c r="B69" s="118" t="s">
        <v>164</v>
      </c>
      <c r="C69" s="119" t="s">
        <v>144</v>
      </c>
      <c r="D69" s="65">
        <v>12.75</v>
      </c>
      <c r="E69" s="121">
        <v>15</v>
      </c>
      <c r="F69" s="36">
        <f t="shared" si="5"/>
        <v>27.75</v>
      </c>
      <c r="G69" s="36"/>
      <c r="H69" s="122">
        <f t="shared" si="6"/>
      </c>
      <c r="I69" s="33">
        <f t="shared" si="4"/>
        <v>27.75</v>
      </c>
    </row>
    <row r="70" spans="1:9" ht="21" thickBot="1">
      <c r="A70" s="6"/>
      <c r="B70" s="6"/>
      <c r="C70" s="9"/>
      <c r="D70" s="2"/>
      <c r="E70" s="2"/>
      <c r="F70" s="2"/>
      <c r="G70" s="7"/>
      <c r="H70" s="4"/>
      <c r="I70" s="2"/>
    </row>
    <row r="71" spans="1:9" ht="22.5" thickBot="1">
      <c r="A71" s="6"/>
      <c r="B71" s="6"/>
      <c r="C71" s="158" t="s">
        <v>151</v>
      </c>
      <c r="D71" s="159"/>
      <c r="E71" s="159"/>
      <c r="F71" s="159"/>
      <c r="G71" s="159"/>
      <c r="H71" s="160"/>
      <c r="I71" s="2"/>
    </row>
    <row r="72" spans="1:9" ht="20.25">
      <c r="A72" s="6"/>
      <c r="B72" s="6"/>
      <c r="C72" s="9"/>
      <c r="D72" s="2"/>
      <c r="E72" s="2"/>
      <c r="F72" s="2"/>
      <c r="G72" s="7"/>
      <c r="H72" s="4"/>
      <c r="I72" s="2"/>
    </row>
  </sheetData>
  <sheetProtection/>
  <mergeCells count="18">
    <mergeCell ref="C8:H8"/>
    <mergeCell ref="C35:H35"/>
    <mergeCell ref="A1:D1"/>
    <mergeCell ref="G1:I1"/>
    <mergeCell ref="A2:D2"/>
    <mergeCell ref="G2:I2"/>
    <mergeCell ref="C4:H4"/>
    <mergeCell ref="D6:G6"/>
    <mergeCell ref="E10:F10"/>
    <mergeCell ref="C44:H44"/>
    <mergeCell ref="E46:F46"/>
    <mergeCell ref="C71:H71"/>
    <mergeCell ref="A37:D37"/>
    <mergeCell ref="G37:I37"/>
    <mergeCell ref="A38:D38"/>
    <mergeCell ref="G38:I38"/>
    <mergeCell ref="C40:H40"/>
    <mergeCell ref="D42:G42"/>
  </mergeCells>
  <printOptions horizontalCentered="1"/>
  <pageMargins left="0.5905511811023623" right="0.5905511811023623" top="0.6299212598425197" bottom="0.6299212598425197" header="0.8661417322834646" footer="0.6299212598425197"/>
  <pageSetup horizontalDpi="600" verticalDpi="600" orientation="portrait" paperSize="9" scale="80" r:id="rId1"/>
  <headerFooter alignWithMargins="0">
    <oddHeader>&amp;C
&amp;"Comic Sans MS,Gras"&amp;12
  &amp;R&amp;"Comic Sans MS,Gras"&amp;12
</oddHeader>
  </headerFooter>
  <rowBreaks count="1" manualBreakCount="1">
    <brk id="36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72"/>
  <sheetViews>
    <sheetView rightToLeft="1" view="pageBreakPreview" zoomScaleSheetLayoutView="100" zoomScalePageLayoutView="0" workbookViewId="0" topLeftCell="A58">
      <selection activeCell="B69" sqref="B69:C69"/>
    </sheetView>
  </sheetViews>
  <sheetFormatPr defaultColWidth="11.421875" defaultRowHeight="12.75"/>
  <cols>
    <col min="1" max="1" width="4.140625" style="3" customWidth="1"/>
    <col min="2" max="2" width="15.7109375" style="3" customWidth="1"/>
    <col min="3" max="3" width="17.8515625" style="5" customWidth="1"/>
    <col min="4" max="5" width="10.7109375" style="3" customWidth="1"/>
    <col min="6" max="9" width="10.7109375" style="14" customWidth="1"/>
    <col min="10" max="10" width="22.421875" style="5" customWidth="1"/>
    <col min="11" max="16384" width="11.421875" style="5" customWidth="1"/>
  </cols>
  <sheetData>
    <row r="1" spans="1:9" ht="19.5">
      <c r="A1" s="163" t="s">
        <v>2</v>
      </c>
      <c r="B1" s="163"/>
      <c r="C1" s="163"/>
      <c r="D1" s="163"/>
      <c r="E1" s="11"/>
      <c r="F1" s="11"/>
      <c r="G1" s="163" t="s">
        <v>14</v>
      </c>
      <c r="H1" s="163"/>
      <c r="I1" s="163"/>
    </row>
    <row r="2" spans="1:9" ht="19.5">
      <c r="A2" s="163" t="s">
        <v>3</v>
      </c>
      <c r="B2" s="163"/>
      <c r="C2" s="163"/>
      <c r="D2" s="163"/>
      <c r="E2" s="11"/>
      <c r="F2" s="11"/>
      <c r="G2" s="163" t="s">
        <v>4</v>
      </c>
      <c r="H2" s="163"/>
      <c r="I2" s="163"/>
    </row>
    <row r="3" spans="1:9" ht="20.25" customHeight="1" thickBot="1">
      <c r="A3" s="5"/>
      <c r="B3" s="5"/>
      <c r="C3" s="24"/>
      <c r="F3" s="3"/>
      <c r="G3" s="5"/>
      <c r="H3" s="5"/>
      <c r="I3" s="3"/>
    </row>
    <row r="4" spans="1:9" ht="28.5" customHeight="1" thickBot="1">
      <c r="A4" s="5"/>
      <c r="B4" s="5"/>
      <c r="C4" s="164" t="s">
        <v>39</v>
      </c>
      <c r="D4" s="165"/>
      <c r="E4" s="165"/>
      <c r="F4" s="165"/>
      <c r="G4" s="165"/>
      <c r="H4" s="166"/>
      <c r="I4" s="3"/>
    </row>
    <row r="5" spans="1:9" ht="9.75" customHeight="1" thickBot="1">
      <c r="A5" s="5"/>
      <c r="B5" s="5"/>
      <c r="F5" s="3"/>
      <c r="G5" s="5"/>
      <c r="H5" s="5"/>
      <c r="I5" s="3"/>
    </row>
    <row r="6" spans="1:9" ht="20.25" customHeight="1" thickBot="1">
      <c r="A6" s="5"/>
      <c r="B6" s="5"/>
      <c r="D6" s="167" t="s">
        <v>58</v>
      </c>
      <c r="E6" s="168"/>
      <c r="F6" s="168"/>
      <c r="G6" s="169"/>
      <c r="H6" s="5"/>
      <c r="I6" s="13"/>
    </row>
    <row r="7" spans="1:9" ht="7.5" customHeight="1" thickBot="1">
      <c r="A7" s="5"/>
      <c r="B7" s="5"/>
      <c r="D7" s="10"/>
      <c r="E7" s="10"/>
      <c r="F7" s="10"/>
      <c r="G7" s="5"/>
      <c r="H7" s="5"/>
      <c r="I7" s="3"/>
    </row>
    <row r="8" spans="1:9" ht="22.5" customHeight="1" thickBot="1">
      <c r="A8" s="5"/>
      <c r="B8" s="5"/>
      <c r="C8" s="158" t="s">
        <v>153</v>
      </c>
      <c r="D8" s="159"/>
      <c r="E8" s="159"/>
      <c r="F8" s="159"/>
      <c r="G8" s="159"/>
      <c r="H8" s="160"/>
      <c r="I8" s="3"/>
    </row>
    <row r="9" spans="1:9" ht="18" customHeight="1" thickBot="1">
      <c r="A9" s="5"/>
      <c r="B9" s="5"/>
      <c r="F9" s="3"/>
      <c r="G9" s="5"/>
      <c r="H9" s="5"/>
      <c r="I9" s="3"/>
    </row>
    <row r="10" spans="1:9" ht="18" customHeight="1" thickBot="1">
      <c r="A10" s="5"/>
      <c r="B10" s="5"/>
      <c r="E10" s="161" t="s">
        <v>146</v>
      </c>
      <c r="F10" s="162"/>
      <c r="G10" s="5"/>
      <c r="H10" s="5"/>
      <c r="I10" s="3"/>
    </row>
    <row r="11" spans="1:9" ht="65.25" customHeight="1" thickBot="1">
      <c r="A11" s="25" t="s">
        <v>18</v>
      </c>
      <c r="B11" s="109" t="s">
        <v>59</v>
      </c>
      <c r="C11" s="109" t="s">
        <v>60</v>
      </c>
      <c r="D11" s="26" t="s">
        <v>5</v>
      </c>
      <c r="E11" s="26" t="s">
        <v>19</v>
      </c>
      <c r="F11" s="26" t="s">
        <v>22</v>
      </c>
      <c r="G11" s="26" t="s">
        <v>6</v>
      </c>
      <c r="H11" s="27" t="s">
        <v>23</v>
      </c>
      <c r="I11" s="28" t="s">
        <v>1</v>
      </c>
    </row>
    <row r="12" spans="1:9" ht="24" customHeight="1">
      <c r="A12" s="123">
        <v>1</v>
      </c>
      <c r="B12" s="113" t="s">
        <v>61</v>
      </c>
      <c r="C12" s="114" t="s">
        <v>62</v>
      </c>
      <c r="D12" s="62">
        <v>11</v>
      </c>
      <c r="E12" s="30">
        <v>8</v>
      </c>
      <c r="F12" s="30">
        <f>(D12+E12)/2</f>
        <v>9.5</v>
      </c>
      <c r="G12" s="30"/>
      <c r="H12" s="30">
        <f>IF(G12="","",(D12+G12)/2)</f>
      </c>
      <c r="I12" s="37">
        <f aca="true" t="shared" si="0" ref="I12:I33">IF(H12="",F12,IF(H12&gt;F12,H12,F12))</f>
        <v>9.5</v>
      </c>
    </row>
    <row r="13" spans="1:9" ht="24" customHeight="1">
      <c r="A13" s="124">
        <f>A12+1</f>
        <v>2</v>
      </c>
      <c r="B13" s="115" t="s">
        <v>63</v>
      </c>
      <c r="C13" s="116" t="s">
        <v>64</v>
      </c>
      <c r="D13" s="63">
        <v>17</v>
      </c>
      <c r="E13" s="32">
        <v>9.5</v>
      </c>
      <c r="F13" s="1">
        <f aca="true" t="shared" si="1" ref="F13:F33">(D13+E13)/2</f>
        <v>13.25</v>
      </c>
      <c r="G13" s="1"/>
      <c r="H13" s="1">
        <f aca="true" t="shared" si="2" ref="H13:H33">IF(G13="","",(D13+G13)/2)</f>
      </c>
      <c r="I13" s="12">
        <f t="shared" si="0"/>
        <v>13.25</v>
      </c>
    </row>
    <row r="14" spans="1:9" ht="24" customHeight="1">
      <c r="A14" s="124">
        <f aca="true" t="shared" si="3" ref="A14:A33">A13+1</f>
        <v>3</v>
      </c>
      <c r="B14" s="115" t="s">
        <v>65</v>
      </c>
      <c r="C14" s="116" t="s">
        <v>66</v>
      </c>
      <c r="D14" s="63">
        <v>13</v>
      </c>
      <c r="E14" s="32">
        <v>10</v>
      </c>
      <c r="F14" s="1">
        <f t="shared" si="1"/>
        <v>11.5</v>
      </c>
      <c r="G14" s="1"/>
      <c r="H14" s="1">
        <f t="shared" si="2"/>
      </c>
      <c r="I14" s="12">
        <f t="shared" si="0"/>
        <v>11.5</v>
      </c>
    </row>
    <row r="15" spans="1:9" ht="24" customHeight="1">
      <c r="A15" s="125">
        <f t="shared" si="3"/>
        <v>4</v>
      </c>
      <c r="B15" s="115" t="s">
        <v>67</v>
      </c>
      <c r="C15" s="116" t="s">
        <v>68</v>
      </c>
      <c r="D15" s="63">
        <v>11</v>
      </c>
      <c r="E15" s="32">
        <v>13.5</v>
      </c>
      <c r="F15" s="1">
        <f t="shared" si="1"/>
        <v>12.25</v>
      </c>
      <c r="G15" s="1"/>
      <c r="H15" s="1">
        <f t="shared" si="2"/>
      </c>
      <c r="I15" s="12">
        <f t="shared" si="0"/>
        <v>12.25</v>
      </c>
    </row>
    <row r="16" spans="1:9" ht="24" customHeight="1">
      <c r="A16" s="126">
        <f t="shared" si="3"/>
        <v>5</v>
      </c>
      <c r="B16" s="115" t="s">
        <v>69</v>
      </c>
      <c r="C16" s="116" t="s">
        <v>70</v>
      </c>
      <c r="D16" s="64">
        <v>11.5</v>
      </c>
      <c r="E16" s="1">
        <v>6.5</v>
      </c>
      <c r="F16" s="1">
        <f t="shared" si="1"/>
        <v>9</v>
      </c>
      <c r="G16" s="1"/>
      <c r="H16" s="1">
        <f t="shared" si="2"/>
      </c>
      <c r="I16" s="12">
        <f t="shared" si="0"/>
        <v>9</v>
      </c>
    </row>
    <row r="17" spans="1:9" ht="24" customHeight="1">
      <c r="A17" s="124">
        <f t="shared" si="3"/>
        <v>6</v>
      </c>
      <c r="B17" s="115" t="s">
        <v>71</v>
      </c>
      <c r="C17" s="116" t="s">
        <v>72</v>
      </c>
      <c r="D17" s="63" t="s">
        <v>156</v>
      </c>
      <c r="E17" s="32" t="s">
        <v>156</v>
      </c>
      <c r="F17" s="1" t="e">
        <f t="shared" si="1"/>
        <v>#VALUE!</v>
      </c>
      <c r="G17" s="1"/>
      <c r="H17" s="1">
        <f t="shared" si="2"/>
      </c>
      <c r="I17" s="12" t="e">
        <f t="shared" si="0"/>
        <v>#VALUE!</v>
      </c>
    </row>
    <row r="18" spans="1:9" ht="24" customHeight="1">
      <c r="A18" s="125">
        <f t="shared" si="3"/>
        <v>7</v>
      </c>
      <c r="B18" s="115" t="s">
        <v>73</v>
      </c>
      <c r="C18" s="116" t="s">
        <v>74</v>
      </c>
      <c r="D18" s="63">
        <v>12</v>
      </c>
      <c r="E18" s="32">
        <v>15</v>
      </c>
      <c r="F18" s="1">
        <f t="shared" si="1"/>
        <v>13.5</v>
      </c>
      <c r="G18" s="1"/>
      <c r="H18" s="1">
        <f t="shared" si="2"/>
      </c>
      <c r="I18" s="12">
        <f t="shared" si="0"/>
        <v>13.5</v>
      </c>
    </row>
    <row r="19" spans="1:9" ht="24" customHeight="1">
      <c r="A19" s="126">
        <f t="shared" si="3"/>
        <v>8</v>
      </c>
      <c r="B19" s="115" t="s">
        <v>75</v>
      </c>
      <c r="C19" s="116" t="s">
        <v>76</v>
      </c>
      <c r="D19" s="64">
        <v>10.5</v>
      </c>
      <c r="E19" s="1">
        <v>5.5</v>
      </c>
      <c r="F19" s="1">
        <f t="shared" si="1"/>
        <v>8</v>
      </c>
      <c r="G19" s="1"/>
      <c r="H19" s="1">
        <f t="shared" si="2"/>
      </c>
      <c r="I19" s="12">
        <f t="shared" si="0"/>
        <v>8</v>
      </c>
    </row>
    <row r="20" spans="1:9" ht="24" customHeight="1">
      <c r="A20" s="124">
        <f t="shared" si="3"/>
        <v>9</v>
      </c>
      <c r="B20" s="115" t="s">
        <v>77</v>
      </c>
      <c r="C20" s="116" t="s">
        <v>78</v>
      </c>
      <c r="D20" s="63">
        <v>13.5</v>
      </c>
      <c r="E20" s="32">
        <v>2.5</v>
      </c>
      <c r="F20" s="1">
        <f t="shared" si="1"/>
        <v>8</v>
      </c>
      <c r="G20" s="1"/>
      <c r="H20" s="1">
        <f t="shared" si="2"/>
      </c>
      <c r="I20" s="12">
        <f t="shared" si="0"/>
        <v>8</v>
      </c>
    </row>
    <row r="21" spans="1:9" ht="24" customHeight="1">
      <c r="A21" s="124">
        <f t="shared" si="3"/>
        <v>10</v>
      </c>
      <c r="B21" s="115" t="s">
        <v>79</v>
      </c>
      <c r="C21" s="116" t="s">
        <v>80</v>
      </c>
      <c r="D21" s="63">
        <v>8.5</v>
      </c>
      <c r="E21" s="32">
        <v>14.5</v>
      </c>
      <c r="F21" s="1">
        <f t="shared" si="1"/>
        <v>11.5</v>
      </c>
      <c r="G21" s="1"/>
      <c r="H21" s="1">
        <f t="shared" si="2"/>
      </c>
      <c r="I21" s="12">
        <f t="shared" si="0"/>
        <v>11.5</v>
      </c>
    </row>
    <row r="22" spans="1:9" ht="24" customHeight="1">
      <c r="A22" s="124">
        <f t="shared" si="3"/>
        <v>11</v>
      </c>
      <c r="B22" s="115" t="s">
        <v>81</v>
      </c>
      <c r="C22" s="116" t="s">
        <v>82</v>
      </c>
      <c r="D22" s="63">
        <v>0</v>
      </c>
      <c r="E22" s="32">
        <v>4.5</v>
      </c>
      <c r="F22" s="1">
        <f t="shared" si="1"/>
        <v>2.25</v>
      </c>
      <c r="G22" s="1"/>
      <c r="H22" s="1">
        <f t="shared" si="2"/>
      </c>
      <c r="I22" s="12">
        <f t="shared" si="0"/>
        <v>2.25</v>
      </c>
    </row>
    <row r="23" spans="1:9" ht="24" customHeight="1">
      <c r="A23" s="124">
        <f t="shared" si="3"/>
        <v>12</v>
      </c>
      <c r="B23" s="115" t="s">
        <v>83</v>
      </c>
      <c r="C23" s="116" t="s">
        <v>84</v>
      </c>
      <c r="D23" s="63">
        <v>10</v>
      </c>
      <c r="E23" s="32">
        <v>10.5</v>
      </c>
      <c r="F23" s="1">
        <f t="shared" si="1"/>
        <v>10.25</v>
      </c>
      <c r="G23" s="1"/>
      <c r="H23" s="1">
        <f t="shared" si="2"/>
      </c>
      <c r="I23" s="12">
        <f t="shared" si="0"/>
        <v>10.25</v>
      </c>
    </row>
    <row r="24" spans="1:9" ht="24" customHeight="1">
      <c r="A24" s="124">
        <f t="shared" si="3"/>
        <v>13</v>
      </c>
      <c r="B24" s="115" t="s">
        <v>85</v>
      </c>
      <c r="C24" s="116" t="s">
        <v>86</v>
      </c>
      <c r="D24" s="63">
        <v>7</v>
      </c>
      <c r="E24" s="32">
        <v>10.5</v>
      </c>
      <c r="F24" s="1">
        <f t="shared" si="1"/>
        <v>8.75</v>
      </c>
      <c r="G24" s="1"/>
      <c r="H24" s="1">
        <f t="shared" si="2"/>
      </c>
      <c r="I24" s="12">
        <f t="shared" si="0"/>
        <v>8.75</v>
      </c>
    </row>
    <row r="25" spans="1:9" ht="24" customHeight="1">
      <c r="A25" s="124">
        <f t="shared" si="3"/>
        <v>14</v>
      </c>
      <c r="B25" s="115" t="s">
        <v>87</v>
      </c>
      <c r="C25" s="116" t="s">
        <v>88</v>
      </c>
      <c r="D25" s="63">
        <v>13.5</v>
      </c>
      <c r="E25" s="32">
        <v>9.5</v>
      </c>
      <c r="F25" s="1">
        <f t="shared" si="1"/>
        <v>11.5</v>
      </c>
      <c r="G25" s="1"/>
      <c r="H25" s="1">
        <f t="shared" si="2"/>
      </c>
      <c r="I25" s="12">
        <f t="shared" si="0"/>
        <v>11.5</v>
      </c>
    </row>
    <row r="26" spans="1:9" ht="24" customHeight="1">
      <c r="A26" s="124">
        <f t="shared" si="3"/>
        <v>15</v>
      </c>
      <c r="B26" s="115" t="s">
        <v>89</v>
      </c>
      <c r="C26" s="116" t="s">
        <v>90</v>
      </c>
      <c r="D26" s="63">
        <v>11.5</v>
      </c>
      <c r="E26" s="32">
        <v>10.5</v>
      </c>
      <c r="F26" s="1">
        <f t="shared" si="1"/>
        <v>11</v>
      </c>
      <c r="G26" s="1"/>
      <c r="H26" s="1">
        <f t="shared" si="2"/>
      </c>
      <c r="I26" s="12">
        <f t="shared" si="0"/>
        <v>11</v>
      </c>
    </row>
    <row r="27" spans="1:9" ht="24" customHeight="1">
      <c r="A27" s="124">
        <f t="shared" si="3"/>
        <v>16</v>
      </c>
      <c r="B27" s="115" t="s">
        <v>91</v>
      </c>
      <c r="C27" s="116" t="s">
        <v>92</v>
      </c>
      <c r="D27" s="63">
        <v>18</v>
      </c>
      <c r="E27" s="32">
        <v>12</v>
      </c>
      <c r="F27" s="1">
        <f t="shared" si="1"/>
        <v>15</v>
      </c>
      <c r="G27" s="1"/>
      <c r="H27" s="1">
        <f t="shared" si="2"/>
      </c>
      <c r="I27" s="12">
        <f t="shared" si="0"/>
        <v>15</v>
      </c>
    </row>
    <row r="28" spans="1:9" ht="24" customHeight="1">
      <c r="A28" s="124">
        <f t="shared" si="3"/>
        <v>17</v>
      </c>
      <c r="B28" s="115" t="s">
        <v>93</v>
      </c>
      <c r="C28" s="116" t="s">
        <v>94</v>
      </c>
      <c r="D28" s="63">
        <v>17.5</v>
      </c>
      <c r="E28" s="32">
        <v>13</v>
      </c>
      <c r="F28" s="1">
        <f t="shared" si="1"/>
        <v>15.25</v>
      </c>
      <c r="G28" s="1"/>
      <c r="H28" s="1">
        <f t="shared" si="2"/>
      </c>
      <c r="I28" s="12">
        <f t="shared" si="0"/>
        <v>15.25</v>
      </c>
    </row>
    <row r="29" spans="1:9" ht="24" customHeight="1">
      <c r="A29" s="124">
        <f t="shared" si="3"/>
        <v>18</v>
      </c>
      <c r="B29" s="115" t="s">
        <v>95</v>
      </c>
      <c r="C29" s="116" t="s">
        <v>96</v>
      </c>
      <c r="D29" s="63">
        <v>17</v>
      </c>
      <c r="E29" s="32">
        <v>16</v>
      </c>
      <c r="F29" s="1">
        <f t="shared" si="1"/>
        <v>16.5</v>
      </c>
      <c r="G29" s="1"/>
      <c r="H29" s="1">
        <f t="shared" si="2"/>
      </c>
      <c r="I29" s="12">
        <f t="shared" si="0"/>
        <v>16.5</v>
      </c>
    </row>
    <row r="30" spans="1:9" ht="24" customHeight="1">
      <c r="A30" s="124">
        <f t="shared" si="3"/>
        <v>19</v>
      </c>
      <c r="B30" s="115" t="s">
        <v>97</v>
      </c>
      <c r="C30" s="116" t="s">
        <v>98</v>
      </c>
      <c r="D30" s="63" t="s">
        <v>156</v>
      </c>
      <c r="E30" s="32" t="s">
        <v>156</v>
      </c>
      <c r="F30" s="1" t="e">
        <f t="shared" si="1"/>
        <v>#VALUE!</v>
      </c>
      <c r="G30" s="1"/>
      <c r="H30" s="1">
        <f t="shared" si="2"/>
      </c>
      <c r="I30" s="12" t="e">
        <f t="shared" si="0"/>
        <v>#VALUE!</v>
      </c>
    </row>
    <row r="31" spans="1:9" ht="24" customHeight="1">
      <c r="A31" s="57">
        <f t="shared" si="3"/>
        <v>20</v>
      </c>
      <c r="B31" s="115" t="s">
        <v>99</v>
      </c>
      <c r="C31" s="116" t="s">
        <v>70</v>
      </c>
      <c r="D31" s="85">
        <v>13</v>
      </c>
      <c r="E31" s="32">
        <v>6.5</v>
      </c>
      <c r="F31" s="1">
        <f t="shared" si="1"/>
        <v>9.75</v>
      </c>
      <c r="G31" s="85"/>
      <c r="H31" s="1">
        <f t="shared" si="2"/>
      </c>
      <c r="I31" s="12">
        <f t="shared" si="0"/>
        <v>9.75</v>
      </c>
    </row>
    <row r="32" spans="1:9" ht="24" customHeight="1">
      <c r="A32" s="57">
        <f t="shared" si="3"/>
        <v>21</v>
      </c>
      <c r="B32" s="115" t="s">
        <v>100</v>
      </c>
      <c r="C32" s="116" t="s">
        <v>101</v>
      </c>
      <c r="D32" s="64">
        <v>10</v>
      </c>
      <c r="E32" s="32">
        <v>6</v>
      </c>
      <c r="F32" s="1">
        <f t="shared" si="1"/>
        <v>8</v>
      </c>
      <c r="G32" s="1"/>
      <c r="H32" s="1">
        <f t="shared" si="2"/>
      </c>
      <c r="I32" s="12">
        <f t="shared" si="0"/>
        <v>8</v>
      </c>
    </row>
    <row r="33" spans="1:9" ht="24" customHeight="1" thickBot="1">
      <c r="A33" s="112">
        <f t="shared" si="3"/>
        <v>22</v>
      </c>
      <c r="B33" s="118" t="s">
        <v>143</v>
      </c>
      <c r="C33" s="119" t="s">
        <v>144</v>
      </c>
      <c r="D33" s="65">
        <v>16</v>
      </c>
      <c r="E33" s="121">
        <v>9.5</v>
      </c>
      <c r="F33" s="38">
        <f t="shared" si="1"/>
        <v>12.75</v>
      </c>
      <c r="G33" s="38"/>
      <c r="H33" s="38">
        <f t="shared" si="2"/>
      </c>
      <c r="I33" s="39">
        <f t="shared" si="0"/>
        <v>12.75</v>
      </c>
    </row>
    <row r="34" spans="1:9" ht="15" customHeight="1" thickBot="1">
      <c r="A34" s="6"/>
      <c r="B34" s="6"/>
      <c r="C34" s="9"/>
      <c r="D34" s="2"/>
      <c r="E34" s="2"/>
      <c r="F34" s="2"/>
      <c r="G34" s="7"/>
      <c r="H34" s="4"/>
      <c r="I34" s="2"/>
    </row>
    <row r="35" spans="1:9" ht="27" customHeight="1" thickBot="1">
      <c r="A35" s="6"/>
      <c r="B35" s="6"/>
      <c r="C35" s="158" t="s">
        <v>50</v>
      </c>
      <c r="D35" s="159"/>
      <c r="E35" s="159"/>
      <c r="F35" s="159"/>
      <c r="G35" s="159"/>
      <c r="H35" s="160"/>
      <c r="I35" s="2"/>
    </row>
    <row r="36" spans="1:9" ht="15" customHeight="1">
      <c r="A36" s="6"/>
      <c r="B36" s="6"/>
      <c r="C36" s="9"/>
      <c r="D36" s="2"/>
      <c r="E36" s="2"/>
      <c r="F36" s="2"/>
      <c r="G36" s="7"/>
      <c r="H36" s="4"/>
      <c r="I36" s="2"/>
    </row>
    <row r="37" spans="1:9" ht="19.5" customHeight="1">
      <c r="A37" s="163" t="s">
        <v>2</v>
      </c>
      <c r="B37" s="163"/>
      <c r="C37" s="163"/>
      <c r="D37" s="163"/>
      <c r="E37" s="11"/>
      <c r="F37" s="11"/>
      <c r="G37" s="163" t="s">
        <v>14</v>
      </c>
      <c r="H37" s="163"/>
      <c r="I37" s="163"/>
    </row>
    <row r="38" spans="1:9" ht="19.5">
      <c r="A38" s="163" t="s">
        <v>3</v>
      </c>
      <c r="B38" s="163"/>
      <c r="C38" s="163"/>
      <c r="D38" s="163"/>
      <c r="E38" s="11"/>
      <c r="F38" s="11"/>
      <c r="G38" s="163" t="s">
        <v>4</v>
      </c>
      <c r="H38" s="163"/>
      <c r="I38" s="163"/>
    </row>
    <row r="39" spans="1:9" ht="21.75" thickBot="1">
      <c r="A39" s="5"/>
      <c r="B39" s="5"/>
      <c r="C39" s="24"/>
      <c r="F39" s="3"/>
      <c r="G39" s="5"/>
      <c r="H39" s="5"/>
      <c r="I39" s="3"/>
    </row>
    <row r="40" spans="1:9" ht="25.5" thickBot="1">
      <c r="A40" s="5"/>
      <c r="B40" s="5"/>
      <c r="C40" s="164" t="s">
        <v>39</v>
      </c>
      <c r="D40" s="165"/>
      <c r="E40" s="165"/>
      <c r="F40" s="165"/>
      <c r="G40" s="165"/>
      <c r="H40" s="166"/>
      <c r="I40" s="3"/>
    </row>
    <row r="41" spans="1:9" ht="17.25" thickBot="1">
      <c r="A41" s="5"/>
      <c r="B41" s="5"/>
      <c r="F41" s="3"/>
      <c r="G41" s="5"/>
      <c r="H41" s="5"/>
      <c r="I41" s="3"/>
    </row>
    <row r="42" spans="1:9" ht="21" thickBot="1">
      <c r="A42" s="5"/>
      <c r="B42" s="5"/>
      <c r="D42" s="167" t="s">
        <v>58</v>
      </c>
      <c r="E42" s="168"/>
      <c r="F42" s="168"/>
      <c r="G42" s="169"/>
      <c r="H42" s="5"/>
      <c r="I42" s="13"/>
    </row>
    <row r="43" spans="1:9" ht="21.75" thickBot="1">
      <c r="A43" s="5"/>
      <c r="B43" s="5"/>
      <c r="D43" s="10"/>
      <c r="E43" s="10"/>
      <c r="F43" s="10"/>
      <c r="G43" s="5"/>
      <c r="H43" s="5"/>
      <c r="I43" s="3"/>
    </row>
    <row r="44" spans="1:9" ht="21.75" thickBot="1">
      <c r="A44" s="5"/>
      <c r="B44" s="5"/>
      <c r="C44" s="158" t="s">
        <v>153</v>
      </c>
      <c r="D44" s="159"/>
      <c r="E44" s="159"/>
      <c r="F44" s="159"/>
      <c r="G44" s="159"/>
      <c r="H44" s="160"/>
      <c r="I44" s="3"/>
    </row>
    <row r="45" spans="1:9" ht="17.25" thickBot="1">
      <c r="A45" s="5"/>
      <c r="B45" s="5"/>
      <c r="F45" s="3"/>
      <c r="G45" s="5"/>
      <c r="H45" s="5"/>
      <c r="I45" s="3"/>
    </row>
    <row r="46" spans="1:9" ht="23.25" thickBot="1">
      <c r="A46" s="5"/>
      <c r="B46" s="5"/>
      <c r="E46" s="161" t="s">
        <v>147</v>
      </c>
      <c r="F46" s="162"/>
      <c r="G46" s="5"/>
      <c r="H46" s="5"/>
      <c r="I46" s="3"/>
    </row>
    <row r="47" spans="1:9" ht="62.25" thickBot="1">
      <c r="A47" s="25" t="s">
        <v>18</v>
      </c>
      <c r="B47" s="109" t="s">
        <v>59</v>
      </c>
      <c r="C47" s="109" t="s">
        <v>60</v>
      </c>
      <c r="D47" s="26" t="s">
        <v>5</v>
      </c>
      <c r="E47" s="26" t="s">
        <v>19</v>
      </c>
      <c r="F47" s="26" t="s">
        <v>22</v>
      </c>
      <c r="G47" s="26" t="s">
        <v>6</v>
      </c>
      <c r="H47" s="27" t="s">
        <v>23</v>
      </c>
      <c r="I47" s="28" t="s">
        <v>1</v>
      </c>
    </row>
    <row r="48" spans="1:9" ht="20.25">
      <c r="A48" s="74">
        <v>1</v>
      </c>
      <c r="B48" s="113" t="s">
        <v>102</v>
      </c>
      <c r="C48" s="114" t="s">
        <v>103</v>
      </c>
      <c r="D48" s="62">
        <v>14.5</v>
      </c>
      <c r="E48" s="30">
        <v>11.5</v>
      </c>
      <c r="F48" s="30">
        <f>(D48+E48)/2</f>
        <v>13</v>
      </c>
      <c r="G48" s="30"/>
      <c r="H48" s="30">
        <f>IF(G48="","",(D48+G48)/2)</f>
      </c>
      <c r="I48" s="37">
        <f aca="true" t="shared" si="4" ref="I48:I69">IF(H48="",F48,IF(H48&gt;F48,H48,F48))</f>
        <v>13</v>
      </c>
    </row>
    <row r="49" spans="1:9" ht="27.75">
      <c r="A49" s="75">
        <f>A48+1</f>
        <v>2</v>
      </c>
      <c r="B49" s="115" t="s">
        <v>104</v>
      </c>
      <c r="C49" s="116" t="s">
        <v>105</v>
      </c>
      <c r="D49" s="63">
        <v>7</v>
      </c>
      <c r="E49" s="32">
        <v>7.5</v>
      </c>
      <c r="F49" s="1">
        <f aca="true" t="shared" si="5" ref="F49:F69">(D49+E49)/2</f>
        <v>7.25</v>
      </c>
      <c r="G49" s="1"/>
      <c r="H49" s="1">
        <f aca="true" t="shared" si="6" ref="H49:H69">IF(G49="","",(D49+G49)/2)</f>
      </c>
      <c r="I49" s="12">
        <f t="shared" si="4"/>
        <v>7.25</v>
      </c>
    </row>
    <row r="50" spans="1:9" ht="27.75">
      <c r="A50" s="75">
        <f aca="true" t="shared" si="7" ref="A50:A69">A49+1</f>
        <v>3</v>
      </c>
      <c r="B50" s="115" t="s">
        <v>106</v>
      </c>
      <c r="C50" s="116" t="s">
        <v>107</v>
      </c>
      <c r="D50" s="63">
        <v>0</v>
      </c>
      <c r="E50" s="32">
        <v>1</v>
      </c>
      <c r="F50" s="1">
        <f t="shared" si="5"/>
        <v>0.5</v>
      </c>
      <c r="G50" s="1"/>
      <c r="H50" s="1">
        <f t="shared" si="6"/>
      </c>
      <c r="I50" s="12">
        <f t="shared" si="4"/>
        <v>0.5</v>
      </c>
    </row>
    <row r="51" spans="1:9" ht="27.75">
      <c r="A51" s="76">
        <f t="shared" si="7"/>
        <v>4</v>
      </c>
      <c r="B51" s="115" t="s">
        <v>108</v>
      </c>
      <c r="C51" s="116" t="s">
        <v>109</v>
      </c>
      <c r="D51" s="63">
        <v>16.5</v>
      </c>
      <c r="E51" s="32">
        <v>17</v>
      </c>
      <c r="F51" s="1">
        <f t="shared" si="5"/>
        <v>16.75</v>
      </c>
      <c r="G51" s="1"/>
      <c r="H51" s="1">
        <f t="shared" si="6"/>
      </c>
      <c r="I51" s="12">
        <f t="shared" si="4"/>
        <v>16.75</v>
      </c>
    </row>
    <row r="52" spans="1:9" ht="27.75">
      <c r="A52" s="77">
        <f t="shared" si="7"/>
        <v>5</v>
      </c>
      <c r="B52" s="115" t="s">
        <v>110</v>
      </c>
      <c r="C52" s="116" t="s">
        <v>111</v>
      </c>
      <c r="D52" s="64">
        <v>8.5</v>
      </c>
      <c r="E52" s="1">
        <v>12</v>
      </c>
      <c r="F52" s="1">
        <f t="shared" si="5"/>
        <v>10.25</v>
      </c>
      <c r="G52" s="1"/>
      <c r="H52" s="1">
        <f t="shared" si="6"/>
      </c>
      <c r="I52" s="12">
        <f t="shared" si="4"/>
        <v>10.25</v>
      </c>
    </row>
    <row r="53" spans="1:9" ht="27.75">
      <c r="A53" s="75">
        <f t="shared" si="7"/>
        <v>6</v>
      </c>
      <c r="B53" s="115" t="s">
        <v>112</v>
      </c>
      <c r="C53" s="116" t="s">
        <v>113</v>
      </c>
      <c r="D53" s="63">
        <v>11</v>
      </c>
      <c r="E53" s="32">
        <v>13</v>
      </c>
      <c r="F53" s="1">
        <f t="shared" si="5"/>
        <v>12</v>
      </c>
      <c r="G53" s="1"/>
      <c r="H53" s="1">
        <f t="shared" si="6"/>
      </c>
      <c r="I53" s="12">
        <f t="shared" si="4"/>
        <v>12</v>
      </c>
    </row>
    <row r="54" spans="1:9" ht="27.75">
      <c r="A54" s="76">
        <f t="shared" si="7"/>
        <v>7</v>
      </c>
      <c r="B54" s="115" t="s">
        <v>114</v>
      </c>
      <c r="C54" s="116" t="s">
        <v>115</v>
      </c>
      <c r="D54" s="63">
        <v>10.5</v>
      </c>
      <c r="E54" s="32">
        <v>15</v>
      </c>
      <c r="F54" s="1">
        <f t="shared" si="5"/>
        <v>12.75</v>
      </c>
      <c r="G54" s="1"/>
      <c r="H54" s="1">
        <f t="shared" si="6"/>
      </c>
      <c r="I54" s="12">
        <f t="shared" si="4"/>
        <v>12.75</v>
      </c>
    </row>
    <row r="55" spans="1:9" ht="27.75">
      <c r="A55" s="77">
        <f t="shared" si="7"/>
        <v>8</v>
      </c>
      <c r="B55" s="115" t="s">
        <v>116</v>
      </c>
      <c r="C55" s="116" t="s">
        <v>117</v>
      </c>
      <c r="D55" s="64" t="s">
        <v>156</v>
      </c>
      <c r="E55" s="1" t="s">
        <v>156</v>
      </c>
      <c r="F55" s="1" t="e">
        <f t="shared" si="5"/>
        <v>#VALUE!</v>
      </c>
      <c r="G55" s="1"/>
      <c r="H55" s="1">
        <f t="shared" si="6"/>
      </c>
      <c r="I55" s="12" t="e">
        <f t="shared" si="4"/>
        <v>#VALUE!</v>
      </c>
    </row>
    <row r="56" spans="1:9" ht="27.75">
      <c r="A56" s="75">
        <f t="shared" si="7"/>
        <v>9</v>
      </c>
      <c r="B56" s="115" t="s">
        <v>118</v>
      </c>
      <c r="C56" s="116" t="s">
        <v>119</v>
      </c>
      <c r="D56" s="63" t="s">
        <v>156</v>
      </c>
      <c r="E56" s="32" t="s">
        <v>156</v>
      </c>
      <c r="F56" s="1" t="e">
        <f t="shared" si="5"/>
        <v>#VALUE!</v>
      </c>
      <c r="G56" s="1"/>
      <c r="H56" s="1">
        <f t="shared" si="6"/>
      </c>
      <c r="I56" s="12" t="e">
        <f t="shared" si="4"/>
        <v>#VALUE!</v>
      </c>
    </row>
    <row r="57" spans="1:9" ht="27.75">
      <c r="A57" s="75">
        <f t="shared" si="7"/>
        <v>10</v>
      </c>
      <c r="B57" s="115" t="s">
        <v>120</v>
      </c>
      <c r="C57" s="116" t="s">
        <v>121</v>
      </c>
      <c r="D57" s="63">
        <v>0</v>
      </c>
      <c r="E57" s="32">
        <v>4.5</v>
      </c>
      <c r="F57" s="1">
        <f t="shared" si="5"/>
        <v>2.25</v>
      </c>
      <c r="G57" s="1"/>
      <c r="H57" s="1">
        <f t="shared" si="6"/>
      </c>
      <c r="I57" s="12">
        <f t="shared" si="4"/>
        <v>2.25</v>
      </c>
    </row>
    <row r="58" spans="1:9" ht="27.75">
      <c r="A58" s="75">
        <f t="shared" si="7"/>
        <v>11</v>
      </c>
      <c r="B58" s="115" t="s">
        <v>122</v>
      </c>
      <c r="C58" s="116" t="s">
        <v>123</v>
      </c>
      <c r="D58" s="63">
        <v>12.5</v>
      </c>
      <c r="E58" s="32">
        <v>8.5</v>
      </c>
      <c r="F58" s="1">
        <f t="shared" si="5"/>
        <v>10.5</v>
      </c>
      <c r="G58" s="1"/>
      <c r="H58" s="1">
        <f t="shared" si="6"/>
      </c>
      <c r="I58" s="12">
        <f t="shared" si="4"/>
        <v>10.5</v>
      </c>
    </row>
    <row r="59" spans="1:9" ht="27.75">
      <c r="A59" s="75">
        <f t="shared" si="7"/>
        <v>12</v>
      </c>
      <c r="B59" s="115" t="s">
        <v>124</v>
      </c>
      <c r="C59" s="116" t="s">
        <v>125</v>
      </c>
      <c r="D59" s="63">
        <v>10</v>
      </c>
      <c r="E59" s="32">
        <v>11</v>
      </c>
      <c r="F59" s="1">
        <f t="shared" si="5"/>
        <v>10.5</v>
      </c>
      <c r="G59" s="1"/>
      <c r="H59" s="1">
        <f t="shared" si="6"/>
      </c>
      <c r="I59" s="12">
        <f t="shared" si="4"/>
        <v>10.5</v>
      </c>
    </row>
    <row r="60" spans="1:9" ht="27.75">
      <c r="A60" s="75">
        <f t="shared" si="7"/>
        <v>13</v>
      </c>
      <c r="B60" s="115" t="s">
        <v>126</v>
      </c>
      <c r="C60" s="116" t="s">
        <v>109</v>
      </c>
      <c r="D60" s="63">
        <v>13</v>
      </c>
      <c r="E60" s="32">
        <v>12.5</v>
      </c>
      <c r="F60" s="1">
        <f t="shared" si="5"/>
        <v>12.75</v>
      </c>
      <c r="G60" s="1"/>
      <c r="H60" s="1">
        <f t="shared" si="6"/>
      </c>
      <c r="I60" s="12">
        <f t="shared" si="4"/>
        <v>12.75</v>
      </c>
    </row>
    <row r="61" spans="1:9" ht="27.75">
      <c r="A61" s="75">
        <f t="shared" si="7"/>
        <v>14</v>
      </c>
      <c r="B61" s="115" t="s">
        <v>127</v>
      </c>
      <c r="C61" s="116" t="s">
        <v>128</v>
      </c>
      <c r="D61" s="63">
        <v>14</v>
      </c>
      <c r="E61" s="32">
        <v>12</v>
      </c>
      <c r="F61" s="1">
        <f t="shared" si="5"/>
        <v>13</v>
      </c>
      <c r="G61" s="1"/>
      <c r="H61" s="1">
        <f t="shared" si="6"/>
      </c>
      <c r="I61" s="12">
        <f t="shared" si="4"/>
        <v>13</v>
      </c>
    </row>
    <row r="62" spans="1:9" ht="27.75">
      <c r="A62" s="75">
        <f t="shared" si="7"/>
        <v>15</v>
      </c>
      <c r="B62" s="115" t="s">
        <v>129</v>
      </c>
      <c r="C62" s="116" t="s">
        <v>130</v>
      </c>
      <c r="D62" s="63">
        <v>17.5</v>
      </c>
      <c r="E62" s="32">
        <v>13</v>
      </c>
      <c r="F62" s="1">
        <f t="shared" si="5"/>
        <v>15.25</v>
      </c>
      <c r="G62" s="1"/>
      <c r="H62" s="1">
        <f t="shared" si="6"/>
      </c>
      <c r="I62" s="12">
        <f t="shared" si="4"/>
        <v>15.25</v>
      </c>
    </row>
    <row r="63" spans="1:9" ht="27.75">
      <c r="A63" s="75">
        <f t="shared" si="7"/>
        <v>16</v>
      </c>
      <c r="B63" s="115" t="s">
        <v>131</v>
      </c>
      <c r="C63" s="116" t="s">
        <v>132</v>
      </c>
      <c r="D63" s="63">
        <v>5</v>
      </c>
      <c r="E63" s="32">
        <v>8</v>
      </c>
      <c r="F63" s="1">
        <f t="shared" si="5"/>
        <v>6.5</v>
      </c>
      <c r="G63" s="1"/>
      <c r="H63" s="1">
        <f t="shared" si="6"/>
      </c>
      <c r="I63" s="12">
        <f t="shared" si="4"/>
        <v>6.5</v>
      </c>
    </row>
    <row r="64" spans="1:9" ht="27.75">
      <c r="A64" s="75">
        <f t="shared" si="7"/>
        <v>17</v>
      </c>
      <c r="B64" s="115" t="s">
        <v>133</v>
      </c>
      <c r="C64" s="116" t="s">
        <v>134</v>
      </c>
      <c r="D64" s="63">
        <v>9</v>
      </c>
      <c r="E64" s="32"/>
      <c r="F64" s="1">
        <f t="shared" si="5"/>
        <v>4.5</v>
      </c>
      <c r="G64" s="1"/>
      <c r="H64" s="1">
        <f t="shared" si="6"/>
      </c>
      <c r="I64" s="12">
        <f t="shared" si="4"/>
        <v>4.5</v>
      </c>
    </row>
    <row r="65" spans="1:9" ht="27.75">
      <c r="A65" s="75">
        <f t="shared" si="7"/>
        <v>18</v>
      </c>
      <c r="B65" s="115" t="s">
        <v>135</v>
      </c>
      <c r="C65" s="116" t="s">
        <v>136</v>
      </c>
      <c r="D65" s="63">
        <v>16.5</v>
      </c>
      <c r="E65" s="32">
        <v>12.5</v>
      </c>
      <c r="F65" s="1">
        <f t="shared" si="5"/>
        <v>14.5</v>
      </c>
      <c r="G65" s="1"/>
      <c r="H65" s="1">
        <f t="shared" si="6"/>
      </c>
      <c r="I65" s="12">
        <f t="shared" si="4"/>
        <v>14.5</v>
      </c>
    </row>
    <row r="66" spans="1:9" ht="27.75">
      <c r="A66" s="75">
        <f t="shared" si="7"/>
        <v>19</v>
      </c>
      <c r="B66" s="115" t="s">
        <v>137</v>
      </c>
      <c r="C66" s="116" t="s">
        <v>138</v>
      </c>
      <c r="D66" s="63">
        <v>15.5</v>
      </c>
      <c r="E66" s="32">
        <v>10</v>
      </c>
      <c r="F66" s="1">
        <f t="shared" si="5"/>
        <v>12.75</v>
      </c>
      <c r="G66" s="1"/>
      <c r="H66" s="1">
        <f t="shared" si="6"/>
      </c>
      <c r="I66" s="12">
        <f t="shared" si="4"/>
        <v>12.75</v>
      </c>
    </row>
    <row r="67" spans="1:9" ht="27.75">
      <c r="A67" s="78">
        <f t="shared" si="7"/>
        <v>20</v>
      </c>
      <c r="B67" s="115" t="s">
        <v>139</v>
      </c>
      <c r="C67" s="116" t="s">
        <v>140</v>
      </c>
      <c r="D67" s="85" t="s">
        <v>156</v>
      </c>
      <c r="E67" s="32" t="s">
        <v>156</v>
      </c>
      <c r="F67" s="1" t="e">
        <f t="shared" si="5"/>
        <v>#VALUE!</v>
      </c>
      <c r="G67" s="85"/>
      <c r="H67" s="1">
        <f t="shared" si="6"/>
      </c>
      <c r="I67" s="12" t="e">
        <f t="shared" si="4"/>
        <v>#VALUE!</v>
      </c>
    </row>
    <row r="68" spans="1:9" ht="27.75">
      <c r="A68" s="78">
        <f t="shared" si="7"/>
        <v>21</v>
      </c>
      <c r="B68" s="115" t="s">
        <v>141</v>
      </c>
      <c r="C68" s="116" t="s">
        <v>142</v>
      </c>
      <c r="D68" s="64">
        <v>13.5</v>
      </c>
      <c r="E68" s="32">
        <v>11</v>
      </c>
      <c r="F68" s="1">
        <f t="shared" si="5"/>
        <v>12.25</v>
      </c>
      <c r="G68" s="1"/>
      <c r="H68" s="1">
        <f t="shared" si="6"/>
      </c>
      <c r="I68" s="12">
        <f t="shared" si="4"/>
        <v>12.25</v>
      </c>
    </row>
    <row r="69" spans="1:9" ht="28.5" thickBot="1">
      <c r="A69" s="78">
        <f t="shared" si="7"/>
        <v>22</v>
      </c>
      <c r="B69" s="118" t="s">
        <v>164</v>
      </c>
      <c r="C69" s="119" t="s">
        <v>144</v>
      </c>
      <c r="D69" s="64">
        <v>8</v>
      </c>
      <c r="E69" s="32">
        <v>11</v>
      </c>
      <c r="F69" s="1">
        <f t="shared" si="5"/>
        <v>9.5</v>
      </c>
      <c r="G69" s="1"/>
      <c r="H69" s="1">
        <f t="shared" si="6"/>
      </c>
      <c r="I69" s="12">
        <f t="shared" si="4"/>
        <v>9.5</v>
      </c>
    </row>
    <row r="70" spans="1:9" ht="21" thickBot="1">
      <c r="A70" s="6"/>
      <c r="B70" s="6"/>
      <c r="C70" s="9"/>
      <c r="D70" s="2"/>
      <c r="E70" s="2"/>
      <c r="F70" s="2"/>
      <c r="G70" s="7"/>
      <c r="H70" s="4"/>
      <c r="I70" s="2"/>
    </row>
    <row r="71" spans="1:9" ht="22.5" thickBot="1">
      <c r="A71" s="6"/>
      <c r="B71" s="6"/>
      <c r="C71" s="158" t="s">
        <v>50</v>
      </c>
      <c r="D71" s="159"/>
      <c r="E71" s="159"/>
      <c r="F71" s="159"/>
      <c r="G71" s="159"/>
      <c r="H71" s="160"/>
      <c r="I71" s="2"/>
    </row>
    <row r="72" spans="1:9" ht="20.25">
      <c r="A72" s="6"/>
      <c r="B72" s="6"/>
      <c r="C72" s="9"/>
      <c r="D72" s="2"/>
      <c r="E72" s="2"/>
      <c r="F72" s="2"/>
      <c r="G72" s="7"/>
      <c r="H72" s="4"/>
      <c r="I72" s="2"/>
    </row>
  </sheetData>
  <sheetProtection/>
  <mergeCells count="18">
    <mergeCell ref="C8:H8"/>
    <mergeCell ref="C35:H35"/>
    <mergeCell ref="A1:D1"/>
    <mergeCell ref="G1:I1"/>
    <mergeCell ref="A2:D2"/>
    <mergeCell ref="G2:I2"/>
    <mergeCell ref="C4:H4"/>
    <mergeCell ref="D6:G6"/>
    <mergeCell ref="E10:F10"/>
    <mergeCell ref="C44:H44"/>
    <mergeCell ref="E46:F46"/>
    <mergeCell ref="C71:H71"/>
    <mergeCell ref="A37:D37"/>
    <mergeCell ref="G37:I37"/>
    <mergeCell ref="A38:D38"/>
    <mergeCell ref="G38:I38"/>
    <mergeCell ref="C40:H40"/>
    <mergeCell ref="D42:G42"/>
  </mergeCells>
  <printOptions horizontalCentered="1"/>
  <pageMargins left="0.5905511811023623" right="0.5905511811023623" top="0.6299212598425197" bottom="0.6299212598425197" header="0.8661417322834646" footer="0.6299212598425197"/>
  <pageSetup horizontalDpi="600" verticalDpi="600" orientation="portrait" paperSize="9" scale="80" r:id="rId1"/>
  <headerFooter alignWithMargins="0">
    <oddHeader>&amp;C
&amp;"Comic Sans MS,Gras"&amp;12
  &amp;R&amp;"Comic Sans MS,Gras"&amp;12
</oddHeader>
  </headerFooter>
  <rowBreaks count="1" manualBreakCount="1">
    <brk id="36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J72"/>
  <sheetViews>
    <sheetView rightToLeft="1" view="pageBreakPreview" zoomScaleSheetLayoutView="100" zoomScalePageLayoutView="0" workbookViewId="0" topLeftCell="A68">
      <selection activeCell="B69" sqref="B69:C69"/>
    </sheetView>
  </sheetViews>
  <sheetFormatPr defaultColWidth="11.421875" defaultRowHeight="12.75"/>
  <cols>
    <col min="1" max="1" width="4.140625" style="3" customWidth="1"/>
    <col min="2" max="2" width="16.140625" style="3" customWidth="1"/>
    <col min="3" max="3" width="16.28125" style="5" customWidth="1"/>
    <col min="4" max="5" width="10.7109375" style="3" customWidth="1"/>
    <col min="6" max="9" width="10.7109375" style="14" customWidth="1"/>
    <col min="10" max="10" width="22.421875" style="5" customWidth="1"/>
    <col min="11" max="16384" width="11.421875" style="5" customWidth="1"/>
  </cols>
  <sheetData>
    <row r="1" spans="1:9" ht="19.5">
      <c r="A1" s="163" t="s">
        <v>2</v>
      </c>
      <c r="B1" s="163"/>
      <c r="C1" s="163"/>
      <c r="D1" s="163"/>
      <c r="E1" s="11"/>
      <c r="F1" s="11"/>
      <c r="G1" s="163" t="s">
        <v>14</v>
      </c>
      <c r="H1" s="163"/>
      <c r="I1" s="163"/>
    </row>
    <row r="2" spans="1:9" ht="19.5">
      <c r="A2" s="163" t="s">
        <v>3</v>
      </c>
      <c r="B2" s="163"/>
      <c r="C2" s="163"/>
      <c r="D2" s="163"/>
      <c r="E2" s="11"/>
      <c r="F2" s="11"/>
      <c r="G2" s="163" t="s">
        <v>4</v>
      </c>
      <c r="H2" s="163"/>
      <c r="I2" s="163"/>
    </row>
    <row r="3" spans="1:9" ht="20.25" customHeight="1" thickBot="1">
      <c r="A3" s="5"/>
      <c r="B3" s="5"/>
      <c r="C3" s="24"/>
      <c r="F3" s="3"/>
      <c r="G3" s="5"/>
      <c r="H3" s="5"/>
      <c r="I3" s="3"/>
    </row>
    <row r="4" spans="1:9" ht="28.5" customHeight="1" thickBot="1">
      <c r="A4" s="5"/>
      <c r="B4" s="5"/>
      <c r="C4" s="164" t="s">
        <v>36</v>
      </c>
      <c r="D4" s="165"/>
      <c r="E4" s="165"/>
      <c r="F4" s="165"/>
      <c r="G4" s="165"/>
      <c r="H4" s="166"/>
      <c r="I4" s="3"/>
    </row>
    <row r="5" spans="1:9" ht="9.75" customHeight="1" thickBot="1">
      <c r="A5" s="5"/>
      <c r="B5" s="5"/>
      <c r="F5" s="3"/>
      <c r="G5" s="5"/>
      <c r="H5" s="5"/>
      <c r="I5" s="3"/>
    </row>
    <row r="6" spans="1:9" ht="20.25" customHeight="1" thickBot="1">
      <c r="A6" s="5"/>
      <c r="B6" s="5"/>
      <c r="D6" s="167" t="s">
        <v>58</v>
      </c>
      <c r="E6" s="168"/>
      <c r="F6" s="168"/>
      <c r="G6" s="169"/>
      <c r="H6" s="5"/>
      <c r="I6" s="13"/>
    </row>
    <row r="7" spans="1:9" ht="7.5" customHeight="1" thickBot="1">
      <c r="A7" s="5"/>
      <c r="B7" s="5"/>
      <c r="D7" s="10"/>
      <c r="E7" s="10"/>
      <c r="F7" s="10"/>
      <c r="G7" s="5"/>
      <c r="H7" s="5"/>
      <c r="I7" s="3"/>
    </row>
    <row r="8" spans="1:9" ht="22.5" customHeight="1" thickBot="1">
      <c r="A8" s="5"/>
      <c r="B8" s="5"/>
      <c r="C8" s="158" t="s">
        <v>40</v>
      </c>
      <c r="D8" s="159"/>
      <c r="E8" s="159"/>
      <c r="F8" s="159"/>
      <c r="G8" s="159"/>
      <c r="H8" s="160"/>
      <c r="I8" s="3"/>
    </row>
    <row r="9" spans="1:9" ht="18" customHeight="1" thickBot="1">
      <c r="A9" s="5"/>
      <c r="B9" s="5"/>
      <c r="F9" s="3"/>
      <c r="G9" s="5"/>
      <c r="H9" s="5"/>
      <c r="I9" s="3"/>
    </row>
    <row r="10" spans="1:9" ht="18" customHeight="1" thickBot="1">
      <c r="A10" s="5"/>
      <c r="B10" s="5"/>
      <c r="E10" s="161" t="s">
        <v>146</v>
      </c>
      <c r="F10" s="162"/>
      <c r="G10" s="5"/>
      <c r="H10" s="5"/>
      <c r="I10" s="3"/>
    </row>
    <row r="11" spans="1:9" ht="65.25" customHeight="1" thickBot="1">
      <c r="A11" s="25" t="s">
        <v>18</v>
      </c>
      <c r="B11" s="109" t="s">
        <v>59</v>
      </c>
      <c r="C11" s="109" t="s">
        <v>60</v>
      </c>
      <c r="D11" s="26" t="s">
        <v>5</v>
      </c>
      <c r="E11" s="26" t="s">
        <v>19</v>
      </c>
      <c r="F11" s="26" t="s">
        <v>22</v>
      </c>
      <c r="G11" s="26" t="s">
        <v>6</v>
      </c>
      <c r="H11" s="27" t="s">
        <v>23</v>
      </c>
      <c r="I11" s="28" t="s">
        <v>1</v>
      </c>
    </row>
    <row r="12" spans="1:9" ht="24" customHeight="1">
      <c r="A12" s="123">
        <v>1</v>
      </c>
      <c r="B12" s="113" t="s">
        <v>61</v>
      </c>
      <c r="C12" s="114" t="s">
        <v>62</v>
      </c>
      <c r="D12" s="62">
        <v>13</v>
      </c>
      <c r="E12" s="30">
        <v>13.5</v>
      </c>
      <c r="F12" s="30">
        <f>(D12+E12)/2</f>
        <v>13.25</v>
      </c>
      <c r="G12" s="30"/>
      <c r="H12" s="30">
        <f>IF(G12="","",(D12+G12)/2)</f>
      </c>
      <c r="I12" s="37">
        <f aca="true" t="shared" si="0" ref="I12:I33">IF(H12="",F12,IF(H12&gt;F12,H12,F12))</f>
        <v>13.25</v>
      </c>
    </row>
    <row r="13" spans="1:9" ht="24" customHeight="1">
      <c r="A13" s="124">
        <f>A12+1</f>
        <v>2</v>
      </c>
      <c r="B13" s="115" t="s">
        <v>63</v>
      </c>
      <c r="C13" s="116" t="s">
        <v>64</v>
      </c>
      <c r="D13" s="63">
        <v>16.5</v>
      </c>
      <c r="E13" s="32">
        <v>16</v>
      </c>
      <c r="F13" s="1">
        <f>(D13+E13)/2</f>
        <v>16.25</v>
      </c>
      <c r="G13" s="1"/>
      <c r="H13" s="1">
        <f>IF(G13="","",(D13+G13)/2)</f>
      </c>
      <c r="I13" s="12">
        <f t="shared" si="0"/>
        <v>16.25</v>
      </c>
    </row>
    <row r="14" spans="1:9" ht="24" customHeight="1">
      <c r="A14" s="124">
        <f aca="true" t="shared" si="1" ref="A14:A33">A13+1</f>
        <v>3</v>
      </c>
      <c r="B14" s="115" t="s">
        <v>65</v>
      </c>
      <c r="C14" s="116" t="s">
        <v>66</v>
      </c>
      <c r="D14" s="63">
        <v>16</v>
      </c>
      <c r="E14" s="32">
        <v>12</v>
      </c>
      <c r="F14" s="1">
        <f aca="true" t="shared" si="2" ref="F14:F33">(D14+E14)/2</f>
        <v>14</v>
      </c>
      <c r="G14" s="1"/>
      <c r="H14" s="1">
        <f aca="true" t="shared" si="3" ref="H14:H33">IF(G14="","",(D14+G14)/2)</f>
      </c>
      <c r="I14" s="12">
        <f t="shared" si="0"/>
        <v>14</v>
      </c>
    </row>
    <row r="15" spans="1:9" ht="24" customHeight="1">
      <c r="A15" s="125">
        <f t="shared" si="1"/>
        <v>4</v>
      </c>
      <c r="B15" s="115" t="s">
        <v>67</v>
      </c>
      <c r="C15" s="116" t="s">
        <v>68</v>
      </c>
      <c r="D15" s="63">
        <v>17.75</v>
      </c>
      <c r="E15" s="32">
        <v>17</v>
      </c>
      <c r="F15" s="1">
        <f t="shared" si="2"/>
        <v>17.375</v>
      </c>
      <c r="G15" s="1"/>
      <c r="H15" s="1">
        <f t="shared" si="3"/>
      </c>
      <c r="I15" s="12">
        <f t="shared" si="0"/>
        <v>17.375</v>
      </c>
    </row>
    <row r="16" spans="1:9" ht="24" customHeight="1">
      <c r="A16" s="126">
        <f t="shared" si="1"/>
        <v>5</v>
      </c>
      <c r="B16" s="115" t="s">
        <v>69</v>
      </c>
      <c r="C16" s="116" t="s">
        <v>70</v>
      </c>
      <c r="D16" s="64">
        <v>16.25</v>
      </c>
      <c r="E16" s="1">
        <v>15</v>
      </c>
      <c r="F16" s="1">
        <f t="shared" si="2"/>
        <v>15.625</v>
      </c>
      <c r="G16" s="1"/>
      <c r="H16" s="1">
        <f t="shared" si="3"/>
      </c>
      <c r="I16" s="12">
        <f t="shared" si="0"/>
        <v>15.625</v>
      </c>
    </row>
    <row r="17" spans="1:9" ht="24" customHeight="1">
      <c r="A17" s="124">
        <f t="shared" si="1"/>
        <v>6</v>
      </c>
      <c r="B17" s="115" t="s">
        <v>71</v>
      </c>
      <c r="C17" s="116" t="s">
        <v>72</v>
      </c>
      <c r="D17" s="63" t="s">
        <v>156</v>
      </c>
      <c r="E17" s="32" t="s">
        <v>156</v>
      </c>
      <c r="F17" s="1" t="e">
        <f t="shared" si="2"/>
        <v>#VALUE!</v>
      </c>
      <c r="G17" s="1"/>
      <c r="H17" s="1">
        <f t="shared" si="3"/>
      </c>
      <c r="I17" s="12" t="e">
        <f t="shared" si="0"/>
        <v>#VALUE!</v>
      </c>
    </row>
    <row r="18" spans="1:9" ht="24" customHeight="1">
      <c r="A18" s="125">
        <f t="shared" si="1"/>
        <v>7</v>
      </c>
      <c r="B18" s="115" t="s">
        <v>73</v>
      </c>
      <c r="C18" s="116" t="s">
        <v>74</v>
      </c>
      <c r="D18" s="63">
        <v>17</v>
      </c>
      <c r="E18" s="32">
        <v>15</v>
      </c>
      <c r="F18" s="1">
        <f t="shared" si="2"/>
        <v>16</v>
      </c>
      <c r="G18" s="1"/>
      <c r="H18" s="1">
        <f t="shared" si="3"/>
      </c>
      <c r="I18" s="12">
        <f t="shared" si="0"/>
        <v>16</v>
      </c>
    </row>
    <row r="19" spans="1:9" ht="24" customHeight="1">
      <c r="A19" s="126">
        <f t="shared" si="1"/>
        <v>8</v>
      </c>
      <c r="B19" s="115" t="s">
        <v>75</v>
      </c>
      <c r="C19" s="116" t="s">
        <v>76</v>
      </c>
      <c r="D19" s="64">
        <v>14</v>
      </c>
      <c r="E19" s="1">
        <v>9</v>
      </c>
      <c r="F19" s="1">
        <f t="shared" si="2"/>
        <v>11.5</v>
      </c>
      <c r="G19" s="1"/>
      <c r="H19" s="1">
        <f t="shared" si="3"/>
      </c>
      <c r="I19" s="12">
        <f t="shared" si="0"/>
        <v>11.5</v>
      </c>
    </row>
    <row r="20" spans="1:9" ht="24" customHeight="1">
      <c r="A20" s="124">
        <f t="shared" si="1"/>
        <v>9</v>
      </c>
      <c r="B20" s="115" t="s">
        <v>77</v>
      </c>
      <c r="C20" s="116" t="s">
        <v>78</v>
      </c>
      <c r="D20" s="63">
        <v>15.75</v>
      </c>
      <c r="E20" s="32">
        <v>11</v>
      </c>
      <c r="F20" s="1">
        <f t="shared" si="2"/>
        <v>13.375</v>
      </c>
      <c r="G20" s="1"/>
      <c r="H20" s="1">
        <f t="shared" si="3"/>
      </c>
      <c r="I20" s="12">
        <f t="shared" si="0"/>
        <v>13.375</v>
      </c>
    </row>
    <row r="21" spans="1:9" ht="24" customHeight="1">
      <c r="A21" s="124">
        <f t="shared" si="1"/>
        <v>10</v>
      </c>
      <c r="B21" s="115" t="s">
        <v>79</v>
      </c>
      <c r="C21" s="116" t="s">
        <v>80</v>
      </c>
      <c r="D21" s="63">
        <v>14</v>
      </c>
      <c r="E21" s="32">
        <v>10</v>
      </c>
      <c r="F21" s="1">
        <f t="shared" si="2"/>
        <v>12</v>
      </c>
      <c r="G21" s="1"/>
      <c r="H21" s="1">
        <f t="shared" si="3"/>
      </c>
      <c r="I21" s="12">
        <f t="shared" si="0"/>
        <v>12</v>
      </c>
    </row>
    <row r="22" spans="1:9" ht="24" customHeight="1">
      <c r="A22" s="124">
        <f t="shared" si="1"/>
        <v>11</v>
      </c>
      <c r="B22" s="115" t="s">
        <v>81</v>
      </c>
      <c r="C22" s="116" t="s">
        <v>82</v>
      </c>
      <c r="D22" s="63">
        <v>14</v>
      </c>
      <c r="E22" s="32">
        <v>11</v>
      </c>
      <c r="F22" s="1">
        <f t="shared" si="2"/>
        <v>12.5</v>
      </c>
      <c r="G22" s="1"/>
      <c r="H22" s="1">
        <f t="shared" si="3"/>
      </c>
      <c r="I22" s="12">
        <f t="shared" si="0"/>
        <v>12.5</v>
      </c>
    </row>
    <row r="23" spans="1:9" ht="24" customHeight="1">
      <c r="A23" s="124">
        <f t="shared" si="1"/>
        <v>12</v>
      </c>
      <c r="B23" s="115" t="s">
        <v>83</v>
      </c>
      <c r="C23" s="116" t="s">
        <v>84</v>
      </c>
      <c r="D23" s="63">
        <v>17.25</v>
      </c>
      <c r="E23" s="32">
        <v>17.5</v>
      </c>
      <c r="F23" s="1">
        <f t="shared" si="2"/>
        <v>17.375</v>
      </c>
      <c r="G23" s="1"/>
      <c r="H23" s="1">
        <f t="shared" si="3"/>
      </c>
      <c r="I23" s="12">
        <f t="shared" si="0"/>
        <v>17.375</v>
      </c>
    </row>
    <row r="24" spans="1:9" ht="24" customHeight="1">
      <c r="A24" s="124">
        <f t="shared" si="1"/>
        <v>13</v>
      </c>
      <c r="B24" s="115" t="s">
        <v>85</v>
      </c>
      <c r="C24" s="116" t="s">
        <v>86</v>
      </c>
      <c r="D24" s="63">
        <v>14</v>
      </c>
      <c r="E24" s="32">
        <v>10</v>
      </c>
      <c r="F24" s="1">
        <f t="shared" si="2"/>
        <v>12</v>
      </c>
      <c r="G24" s="1"/>
      <c r="H24" s="1">
        <f t="shared" si="3"/>
      </c>
      <c r="I24" s="12">
        <f t="shared" si="0"/>
        <v>12</v>
      </c>
    </row>
    <row r="25" spans="1:9" ht="24" customHeight="1">
      <c r="A25" s="124">
        <f t="shared" si="1"/>
        <v>14</v>
      </c>
      <c r="B25" s="115" t="s">
        <v>87</v>
      </c>
      <c r="C25" s="116" t="s">
        <v>88</v>
      </c>
      <c r="D25" s="63">
        <v>15</v>
      </c>
      <c r="E25" s="32">
        <v>12</v>
      </c>
      <c r="F25" s="1">
        <f t="shared" si="2"/>
        <v>13.5</v>
      </c>
      <c r="G25" s="1"/>
      <c r="H25" s="1">
        <f t="shared" si="3"/>
      </c>
      <c r="I25" s="12">
        <f t="shared" si="0"/>
        <v>13.5</v>
      </c>
    </row>
    <row r="26" spans="1:9" ht="24" customHeight="1">
      <c r="A26" s="124">
        <f t="shared" si="1"/>
        <v>15</v>
      </c>
      <c r="B26" s="115" t="s">
        <v>89</v>
      </c>
      <c r="C26" s="116" t="s">
        <v>90</v>
      </c>
      <c r="D26" s="63">
        <v>15.5</v>
      </c>
      <c r="E26" s="32">
        <v>11.5</v>
      </c>
      <c r="F26" s="1">
        <f t="shared" si="2"/>
        <v>13.5</v>
      </c>
      <c r="G26" s="1"/>
      <c r="H26" s="1">
        <f t="shared" si="3"/>
      </c>
      <c r="I26" s="12">
        <f t="shared" si="0"/>
        <v>13.5</v>
      </c>
    </row>
    <row r="27" spans="1:9" ht="24" customHeight="1">
      <c r="A27" s="124">
        <f t="shared" si="1"/>
        <v>16</v>
      </c>
      <c r="B27" s="115" t="s">
        <v>91</v>
      </c>
      <c r="C27" s="116" t="s">
        <v>92</v>
      </c>
      <c r="D27" s="63">
        <v>16</v>
      </c>
      <c r="E27" s="32">
        <v>12</v>
      </c>
      <c r="F27" s="1">
        <f t="shared" si="2"/>
        <v>14</v>
      </c>
      <c r="G27" s="1"/>
      <c r="H27" s="1">
        <f t="shared" si="3"/>
      </c>
      <c r="I27" s="12">
        <f t="shared" si="0"/>
        <v>14</v>
      </c>
    </row>
    <row r="28" spans="1:9" ht="24" customHeight="1">
      <c r="A28" s="124">
        <f t="shared" si="1"/>
        <v>17</v>
      </c>
      <c r="B28" s="115" t="s">
        <v>93</v>
      </c>
      <c r="C28" s="116" t="s">
        <v>94</v>
      </c>
      <c r="D28" s="63">
        <v>17</v>
      </c>
      <c r="E28" s="32">
        <v>12</v>
      </c>
      <c r="F28" s="1">
        <f t="shared" si="2"/>
        <v>14.5</v>
      </c>
      <c r="G28" s="1"/>
      <c r="H28" s="1">
        <f t="shared" si="3"/>
      </c>
      <c r="I28" s="12">
        <f t="shared" si="0"/>
        <v>14.5</v>
      </c>
    </row>
    <row r="29" spans="1:9" ht="24" customHeight="1">
      <c r="A29" s="124">
        <f t="shared" si="1"/>
        <v>18</v>
      </c>
      <c r="B29" s="115" t="s">
        <v>95</v>
      </c>
      <c r="C29" s="116" t="s">
        <v>96</v>
      </c>
      <c r="D29" s="63">
        <v>16</v>
      </c>
      <c r="E29" s="32">
        <v>13</v>
      </c>
      <c r="F29" s="1">
        <f t="shared" si="2"/>
        <v>14.5</v>
      </c>
      <c r="G29" s="1"/>
      <c r="H29" s="1">
        <f t="shared" si="3"/>
      </c>
      <c r="I29" s="12">
        <f t="shared" si="0"/>
        <v>14.5</v>
      </c>
    </row>
    <row r="30" spans="1:9" ht="24" customHeight="1">
      <c r="A30" s="124">
        <f t="shared" si="1"/>
        <v>19</v>
      </c>
      <c r="B30" s="115" t="s">
        <v>97</v>
      </c>
      <c r="C30" s="116" t="s">
        <v>98</v>
      </c>
      <c r="D30" s="63" t="s">
        <v>156</v>
      </c>
      <c r="E30" s="32" t="s">
        <v>156</v>
      </c>
      <c r="F30" s="1" t="e">
        <f t="shared" si="2"/>
        <v>#VALUE!</v>
      </c>
      <c r="G30" s="1"/>
      <c r="H30" s="1">
        <f t="shared" si="3"/>
      </c>
      <c r="I30" s="12" t="e">
        <f t="shared" si="0"/>
        <v>#VALUE!</v>
      </c>
    </row>
    <row r="31" spans="1:9" ht="24" customHeight="1">
      <c r="A31" s="57">
        <f t="shared" si="1"/>
        <v>20</v>
      </c>
      <c r="B31" s="115" t="s">
        <v>99</v>
      </c>
      <c r="C31" s="116" t="s">
        <v>70</v>
      </c>
      <c r="D31" s="85">
        <v>15</v>
      </c>
      <c r="E31" s="32">
        <v>11</v>
      </c>
      <c r="F31" s="1">
        <f t="shared" si="2"/>
        <v>13</v>
      </c>
      <c r="G31" s="85"/>
      <c r="H31" s="1">
        <f t="shared" si="3"/>
      </c>
      <c r="I31" s="12">
        <f t="shared" si="0"/>
        <v>13</v>
      </c>
    </row>
    <row r="32" spans="1:9" ht="24" customHeight="1">
      <c r="A32" s="57">
        <f t="shared" si="1"/>
        <v>21</v>
      </c>
      <c r="B32" s="115" t="s">
        <v>100</v>
      </c>
      <c r="C32" s="116" t="s">
        <v>101</v>
      </c>
      <c r="D32" s="64">
        <v>14.5</v>
      </c>
      <c r="E32" s="32">
        <v>14</v>
      </c>
      <c r="F32" s="1">
        <f t="shared" si="2"/>
        <v>14.25</v>
      </c>
      <c r="G32" s="1"/>
      <c r="H32" s="1">
        <f t="shared" si="3"/>
      </c>
      <c r="I32" s="12">
        <f t="shared" si="0"/>
        <v>14.25</v>
      </c>
    </row>
    <row r="33" spans="1:9" ht="24" customHeight="1" thickBot="1">
      <c r="A33" s="112">
        <f t="shared" si="1"/>
        <v>22</v>
      </c>
      <c r="B33" s="118" t="s">
        <v>143</v>
      </c>
      <c r="C33" s="119" t="s">
        <v>144</v>
      </c>
      <c r="D33" s="65">
        <v>15.5</v>
      </c>
      <c r="E33" s="121">
        <v>12</v>
      </c>
      <c r="F33" s="38">
        <f t="shared" si="2"/>
        <v>13.75</v>
      </c>
      <c r="G33" s="38"/>
      <c r="H33" s="38">
        <f t="shared" si="3"/>
      </c>
      <c r="I33" s="39">
        <f t="shared" si="0"/>
        <v>13.75</v>
      </c>
    </row>
    <row r="34" spans="1:9" ht="15" customHeight="1" thickBot="1">
      <c r="A34" s="6"/>
      <c r="B34" s="6"/>
      <c r="C34" s="9"/>
      <c r="D34" s="2"/>
      <c r="E34" s="2"/>
      <c r="F34" s="2"/>
      <c r="G34" s="7"/>
      <c r="H34" s="4"/>
      <c r="I34" s="2"/>
    </row>
    <row r="35" spans="1:9" ht="27" customHeight="1" thickBot="1">
      <c r="A35" s="6"/>
      <c r="B35" s="6"/>
      <c r="C35" s="158" t="s">
        <v>157</v>
      </c>
      <c r="D35" s="159"/>
      <c r="E35" s="159"/>
      <c r="F35" s="159"/>
      <c r="G35" s="159"/>
      <c r="H35" s="160"/>
      <c r="I35" s="2"/>
    </row>
    <row r="36" spans="1:9" ht="15" customHeight="1">
      <c r="A36" s="6"/>
      <c r="B36" s="6"/>
      <c r="C36" s="9"/>
      <c r="D36" s="2"/>
      <c r="E36" s="2"/>
      <c r="F36" s="2"/>
      <c r="G36" s="7"/>
      <c r="H36" s="4"/>
      <c r="I36" s="2"/>
    </row>
    <row r="37" spans="1:10" s="7" customFormat="1" ht="18" customHeight="1">
      <c r="A37" s="163" t="s">
        <v>2</v>
      </c>
      <c r="B37" s="163"/>
      <c r="C37" s="163"/>
      <c r="D37" s="163"/>
      <c r="E37" s="11"/>
      <c r="F37" s="11"/>
      <c r="G37" s="163" t="s">
        <v>14</v>
      </c>
      <c r="H37" s="163"/>
      <c r="I37" s="163"/>
      <c r="J37" s="5"/>
    </row>
    <row r="38" spans="1:9" ht="19.5" customHeight="1">
      <c r="A38" s="163" t="s">
        <v>3</v>
      </c>
      <c r="B38" s="163"/>
      <c r="C38" s="163"/>
      <c r="D38" s="163"/>
      <c r="E38" s="11"/>
      <c r="F38" s="11"/>
      <c r="G38" s="163" t="s">
        <v>4</v>
      </c>
      <c r="H38" s="163"/>
      <c r="I38" s="163"/>
    </row>
    <row r="39" spans="1:9" ht="21.75" thickBot="1">
      <c r="A39" s="5"/>
      <c r="B39" s="5"/>
      <c r="C39" s="24"/>
      <c r="F39" s="3"/>
      <c r="G39" s="5"/>
      <c r="H39" s="5"/>
      <c r="I39" s="3"/>
    </row>
    <row r="40" spans="1:9" ht="25.5" thickBot="1">
      <c r="A40" s="5"/>
      <c r="B40" s="5"/>
      <c r="C40" s="164" t="s">
        <v>36</v>
      </c>
      <c r="D40" s="165"/>
      <c r="E40" s="165"/>
      <c r="F40" s="165"/>
      <c r="G40" s="165"/>
      <c r="H40" s="166"/>
      <c r="I40" s="3"/>
    </row>
    <row r="41" spans="1:9" ht="17.25" thickBot="1">
      <c r="A41" s="5"/>
      <c r="B41" s="5"/>
      <c r="F41" s="3"/>
      <c r="G41" s="5"/>
      <c r="H41" s="5"/>
      <c r="I41" s="3"/>
    </row>
    <row r="42" spans="1:9" ht="21" thickBot="1">
      <c r="A42" s="5"/>
      <c r="B42" s="5"/>
      <c r="D42" s="167" t="s">
        <v>58</v>
      </c>
      <c r="E42" s="168"/>
      <c r="F42" s="168"/>
      <c r="G42" s="169"/>
      <c r="H42" s="5"/>
      <c r="I42" s="13"/>
    </row>
    <row r="43" spans="1:9" ht="21.75" thickBot="1">
      <c r="A43" s="5"/>
      <c r="B43" s="5"/>
      <c r="D43" s="10"/>
      <c r="E43" s="10"/>
      <c r="F43" s="10"/>
      <c r="G43" s="5"/>
      <c r="H43" s="5"/>
      <c r="I43" s="3"/>
    </row>
    <row r="44" spans="1:9" ht="21.75" thickBot="1">
      <c r="A44" s="5"/>
      <c r="B44" s="5"/>
      <c r="C44" s="158" t="s">
        <v>40</v>
      </c>
      <c r="D44" s="159"/>
      <c r="E44" s="159"/>
      <c r="F44" s="159"/>
      <c r="G44" s="159"/>
      <c r="H44" s="160"/>
      <c r="I44" s="3"/>
    </row>
    <row r="45" spans="1:9" ht="17.25" thickBot="1">
      <c r="A45" s="5"/>
      <c r="B45" s="5"/>
      <c r="F45" s="3"/>
      <c r="G45" s="5"/>
      <c r="H45" s="5"/>
      <c r="I45" s="3"/>
    </row>
    <row r="46" spans="1:9" ht="23.25" thickBot="1">
      <c r="A46" s="5"/>
      <c r="B46" s="5"/>
      <c r="E46" s="161" t="s">
        <v>147</v>
      </c>
      <c r="F46" s="162"/>
      <c r="G46" s="5"/>
      <c r="H46" s="5"/>
      <c r="I46" s="3"/>
    </row>
    <row r="47" spans="1:9" ht="62.25" thickBot="1">
      <c r="A47" s="25" t="s">
        <v>18</v>
      </c>
      <c r="B47" s="109" t="s">
        <v>59</v>
      </c>
      <c r="C47" s="109" t="s">
        <v>60</v>
      </c>
      <c r="D47" s="26" t="s">
        <v>5</v>
      </c>
      <c r="E47" s="26" t="s">
        <v>19</v>
      </c>
      <c r="F47" s="26" t="s">
        <v>22</v>
      </c>
      <c r="G47" s="26" t="s">
        <v>6</v>
      </c>
      <c r="H47" s="27" t="s">
        <v>23</v>
      </c>
      <c r="I47" s="28" t="s">
        <v>1</v>
      </c>
    </row>
    <row r="48" spans="1:9" ht="20.25">
      <c r="A48" s="123">
        <v>1</v>
      </c>
      <c r="B48" s="113" t="s">
        <v>102</v>
      </c>
      <c r="C48" s="114" t="s">
        <v>103</v>
      </c>
      <c r="D48" s="62">
        <v>16.5</v>
      </c>
      <c r="E48" s="30">
        <v>16.5</v>
      </c>
      <c r="F48" s="30">
        <f>(D48+E48)/2</f>
        <v>16.5</v>
      </c>
      <c r="G48" s="30"/>
      <c r="H48" s="30">
        <f>IF(G48="","",(D48+G48)/2)</f>
      </c>
      <c r="I48" s="37">
        <f aca="true" t="shared" si="4" ref="I48:I69">IF(H48="",F48,IF(H48&gt;F48,H48,F48))</f>
        <v>16.5</v>
      </c>
    </row>
    <row r="49" spans="1:9" ht="27.75">
      <c r="A49" s="124">
        <f>A48+1</f>
        <v>2</v>
      </c>
      <c r="B49" s="115" t="s">
        <v>104</v>
      </c>
      <c r="C49" s="116" t="s">
        <v>105</v>
      </c>
      <c r="D49" s="63">
        <v>17</v>
      </c>
      <c r="E49" s="32">
        <v>15.5</v>
      </c>
      <c r="F49" s="1">
        <f>(D49+E49)/2</f>
        <v>16.25</v>
      </c>
      <c r="G49" s="1"/>
      <c r="H49" s="1">
        <f>IF(G49="","",(D49+G49)/2)</f>
      </c>
      <c r="I49" s="12">
        <f t="shared" si="4"/>
        <v>16.25</v>
      </c>
    </row>
    <row r="50" spans="1:9" ht="27.75">
      <c r="A50" s="124">
        <f aca="true" t="shared" si="5" ref="A50:A69">A49+1</f>
        <v>3</v>
      </c>
      <c r="B50" s="115" t="s">
        <v>106</v>
      </c>
      <c r="C50" s="116" t="s">
        <v>107</v>
      </c>
      <c r="D50" s="63"/>
      <c r="E50" s="32"/>
      <c r="F50" s="1">
        <f aca="true" t="shared" si="6" ref="F50:F69">(D50+E50)/2</f>
        <v>0</v>
      </c>
      <c r="G50" s="1"/>
      <c r="H50" s="1">
        <f aca="true" t="shared" si="7" ref="H50:H69">IF(G50="","",(D50+G50)/2)</f>
      </c>
      <c r="I50" s="12">
        <f t="shared" si="4"/>
        <v>0</v>
      </c>
    </row>
    <row r="51" spans="1:9" ht="27.75">
      <c r="A51" s="125">
        <f t="shared" si="5"/>
        <v>4</v>
      </c>
      <c r="B51" s="115" t="s">
        <v>108</v>
      </c>
      <c r="C51" s="116" t="s">
        <v>109</v>
      </c>
      <c r="D51" s="63">
        <v>14</v>
      </c>
      <c r="E51" s="32">
        <v>14</v>
      </c>
      <c r="F51" s="1">
        <f t="shared" si="6"/>
        <v>14</v>
      </c>
      <c r="G51" s="1"/>
      <c r="H51" s="1">
        <f t="shared" si="7"/>
      </c>
      <c r="I51" s="12">
        <f t="shared" si="4"/>
        <v>14</v>
      </c>
    </row>
    <row r="52" spans="1:9" ht="27.75">
      <c r="A52" s="126">
        <f t="shared" si="5"/>
        <v>5</v>
      </c>
      <c r="B52" s="115" t="s">
        <v>110</v>
      </c>
      <c r="C52" s="116" t="s">
        <v>111</v>
      </c>
      <c r="D52" s="64">
        <v>16</v>
      </c>
      <c r="E52" s="1">
        <v>16</v>
      </c>
      <c r="F52" s="1">
        <f t="shared" si="6"/>
        <v>16</v>
      </c>
      <c r="G52" s="1"/>
      <c r="H52" s="1">
        <f t="shared" si="7"/>
      </c>
      <c r="I52" s="12">
        <f t="shared" si="4"/>
        <v>16</v>
      </c>
    </row>
    <row r="53" spans="1:9" ht="27.75">
      <c r="A53" s="124">
        <f t="shared" si="5"/>
        <v>6</v>
      </c>
      <c r="B53" s="115" t="s">
        <v>112</v>
      </c>
      <c r="C53" s="116" t="s">
        <v>113</v>
      </c>
      <c r="D53" s="63">
        <v>15.25</v>
      </c>
      <c r="E53" s="32">
        <v>10</v>
      </c>
      <c r="F53" s="1">
        <f t="shared" si="6"/>
        <v>12.625</v>
      </c>
      <c r="G53" s="1"/>
      <c r="H53" s="1">
        <f t="shared" si="7"/>
      </c>
      <c r="I53" s="12">
        <f t="shared" si="4"/>
        <v>12.625</v>
      </c>
    </row>
    <row r="54" spans="1:9" ht="27.75">
      <c r="A54" s="125">
        <f t="shared" si="5"/>
        <v>7</v>
      </c>
      <c r="B54" s="115" t="s">
        <v>114</v>
      </c>
      <c r="C54" s="116" t="s">
        <v>115</v>
      </c>
      <c r="D54" s="63">
        <v>14.5</v>
      </c>
      <c r="E54" s="32">
        <v>12</v>
      </c>
      <c r="F54" s="1">
        <f t="shared" si="6"/>
        <v>13.25</v>
      </c>
      <c r="G54" s="1"/>
      <c r="H54" s="1">
        <f t="shared" si="7"/>
      </c>
      <c r="I54" s="12">
        <f t="shared" si="4"/>
        <v>13.25</v>
      </c>
    </row>
    <row r="55" spans="1:9" ht="27.75">
      <c r="A55" s="126">
        <f t="shared" si="5"/>
        <v>8</v>
      </c>
      <c r="B55" s="115" t="s">
        <v>116</v>
      </c>
      <c r="C55" s="116" t="s">
        <v>117</v>
      </c>
      <c r="D55" s="64" t="s">
        <v>156</v>
      </c>
      <c r="E55" s="1" t="s">
        <v>156</v>
      </c>
      <c r="F55" s="1" t="e">
        <f t="shared" si="6"/>
        <v>#VALUE!</v>
      </c>
      <c r="G55" s="1"/>
      <c r="H55" s="1">
        <f t="shared" si="7"/>
      </c>
      <c r="I55" s="12" t="e">
        <f t="shared" si="4"/>
        <v>#VALUE!</v>
      </c>
    </row>
    <row r="56" spans="1:9" ht="27.75">
      <c r="A56" s="124">
        <f t="shared" si="5"/>
        <v>9</v>
      </c>
      <c r="B56" s="115" t="s">
        <v>118</v>
      </c>
      <c r="C56" s="116" t="s">
        <v>119</v>
      </c>
      <c r="D56" s="63" t="s">
        <v>156</v>
      </c>
      <c r="E56" s="32" t="s">
        <v>156</v>
      </c>
      <c r="F56" s="1" t="e">
        <f t="shared" si="6"/>
        <v>#VALUE!</v>
      </c>
      <c r="G56" s="1"/>
      <c r="H56" s="1">
        <f t="shared" si="7"/>
      </c>
      <c r="I56" s="12" t="e">
        <f t="shared" si="4"/>
        <v>#VALUE!</v>
      </c>
    </row>
    <row r="57" spans="1:9" ht="27.75">
      <c r="A57" s="124">
        <f t="shared" si="5"/>
        <v>10</v>
      </c>
      <c r="B57" s="115" t="s">
        <v>120</v>
      </c>
      <c r="C57" s="116" t="s">
        <v>121</v>
      </c>
      <c r="D57" s="63">
        <v>15.5</v>
      </c>
      <c r="E57" s="32">
        <v>15</v>
      </c>
      <c r="F57" s="1">
        <f t="shared" si="6"/>
        <v>15.25</v>
      </c>
      <c r="G57" s="1"/>
      <c r="H57" s="1">
        <f t="shared" si="7"/>
      </c>
      <c r="I57" s="12">
        <f t="shared" si="4"/>
        <v>15.25</v>
      </c>
    </row>
    <row r="58" spans="1:9" ht="27.75">
      <c r="A58" s="124">
        <f t="shared" si="5"/>
        <v>11</v>
      </c>
      <c r="B58" s="115" t="s">
        <v>122</v>
      </c>
      <c r="C58" s="116" t="s">
        <v>123</v>
      </c>
      <c r="D58" s="63">
        <v>16</v>
      </c>
      <c r="E58" s="32">
        <v>16</v>
      </c>
      <c r="F58" s="1">
        <f t="shared" si="6"/>
        <v>16</v>
      </c>
      <c r="G58" s="1"/>
      <c r="H58" s="1">
        <f t="shared" si="7"/>
      </c>
      <c r="I58" s="12">
        <f t="shared" si="4"/>
        <v>16</v>
      </c>
    </row>
    <row r="59" spans="1:9" ht="27.75">
      <c r="A59" s="124">
        <f t="shared" si="5"/>
        <v>12</v>
      </c>
      <c r="B59" s="115" t="s">
        <v>124</v>
      </c>
      <c r="C59" s="116" t="s">
        <v>125</v>
      </c>
      <c r="D59" s="63">
        <v>15</v>
      </c>
      <c r="E59" s="32">
        <v>13</v>
      </c>
      <c r="F59" s="1">
        <f t="shared" si="6"/>
        <v>14</v>
      </c>
      <c r="G59" s="1"/>
      <c r="H59" s="1">
        <f t="shared" si="7"/>
      </c>
      <c r="I59" s="12">
        <f t="shared" si="4"/>
        <v>14</v>
      </c>
    </row>
    <row r="60" spans="1:9" ht="27.75">
      <c r="A60" s="124">
        <f t="shared" si="5"/>
        <v>13</v>
      </c>
      <c r="B60" s="115" t="s">
        <v>126</v>
      </c>
      <c r="C60" s="116" t="s">
        <v>109</v>
      </c>
      <c r="D60" s="63">
        <v>15</v>
      </c>
      <c r="E60" s="32">
        <v>13</v>
      </c>
      <c r="F60" s="1">
        <f t="shared" si="6"/>
        <v>14</v>
      </c>
      <c r="G60" s="1"/>
      <c r="H60" s="1">
        <f t="shared" si="7"/>
      </c>
      <c r="I60" s="12">
        <f t="shared" si="4"/>
        <v>14</v>
      </c>
    </row>
    <row r="61" spans="1:9" ht="27.75">
      <c r="A61" s="124">
        <f t="shared" si="5"/>
        <v>14</v>
      </c>
      <c r="B61" s="115" t="s">
        <v>127</v>
      </c>
      <c r="C61" s="116" t="s">
        <v>128</v>
      </c>
      <c r="D61" s="63">
        <v>16</v>
      </c>
      <c r="E61" s="32">
        <v>15.5</v>
      </c>
      <c r="F61" s="1">
        <f t="shared" si="6"/>
        <v>15.75</v>
      </c>
      <c r="G61" s="1"/>
      <c r="H61" s="1">
        <f t="shared" si="7"/>
      </c>
      <c r="I61" s="12">
        <f t="shared" si="4"/>
        <v>15.75</v>
      </c>
    </row>
    <row r="62" spans="1:9" ht="27.75">
      <c r="A62" s="124">
        <f t="shared" si="5"/>
        <v>15</v>
      </c>
      <c r="B62" s="115" t="s">
        <v>129</v>
      </c>
      <c r="C62" s="116" t="s">
        <v>130</v>
      </c>
      <c r="D62" s="63">
        <v>15.5</v>
      </c>
      <c r="E62" s="32">
        <v>13.5</v>
      </c>
      <c r="F62" s="1">
        <f t="shared" si="6"/>
        <v>14.5</v>
      </c>
      <c r="G62" s="1"/>
      <c r="H62" s="1">
        <f t="shared" si="7"/>
      </c>
      <c r="I62" s="12">
        <f t="shared" si="4"/>
        <v>14.5</v>
      </c>
    </row>
    <row r="63" spans="1:9" ht="27.75">
      <c r="A63" s="124">
        <f t="shared" si="5"/>
        <v>16</v>
      </c>
      <c r="B63" s="115" t="s">
        <v>131</v>
      </c>
      <c r="C63" s="116" t="s">
        <v>132</v>
      </c>
      <c r="D63" s="63">
        <v>14.25</v>
      </c>
      <c r="E63" s="32">
        <v>11</v>
      </c>
      <c r="F63" s="1">
        <f t="shared" si="6"/>
        <v>12.625</v>
      </c>
      <c r="G63" s="1"/>
      <c r="H63" s="1">
        <f t="shared" si="7"/>
      </c>
      <c r="I63" s="12">
        <f t="shared" si="4"/>
        <v>12.625</v>
      </c>
    </row>
    <row r="64" spans="1:9" ht="27.75">
      <c r="A64" s="124">
        <f t="shared" si="5"/>
        <v>17</v>
      </c>
      <c r="B64" s="115" t="s">
        <v>133</v>
      </c>
      <c r="C64" s="116" t="s">
        <v>134</v>
      </c>
      <c r="D64" s="63">
        <v>15</v>
      </c>
      <c r="E64" s="32"/>
      <c r="F64" s="1">
        <f t="shared" si="6"/>
        <v>7.5</v>
      </c>
      <c r="G64" s="1"/>
      <c r="H64" s="1">
        <f t="shared" si="7"/>
      </c>
      <c r="I64" s="12">
        <f t="shared" si="4"/>
        <v>7.5</v>
      </c>
    </row>
    <row r="65" spans="1:9" ht="27.75">
      <c r="A65" s="124">
        <f t="shared" si="5"/>
        <v>18</v>
      </c>
      <c r="B65" s="115" t="s">
        <v>135</v>
      </c>
      <c r="C65" s="116" t="s">
        <v>136</v>
      </c>
      <c r="D65" s="63">
        <v>15.5</v>
      </c>
      <c r="E65" s="32">
        <v>15.5</v>
      </c>
      <c r="F65" s="1">
        <f t="shared" si="6"/>
        <v>15.5</v>
      </c>
      <c r="G65" s="1"/>
      <c r="H65" s="1">
        <f t="shared" si="7"/>
      </c>
      <c r="I65" s="12">
        <f t="shared" si="4"/>
        <v>15.5</v>
      </c>
    </row>
    <row r="66" spans="1:9" ht="27.75">
      <c r="A66" s="124">
        <f t="shared" si="5"/>
        <v>19</v>
      </c>
      <c r="B66" s="115" t="s">
        <v>137</v>
      </c>
      <c r="C66" s="116" t="s">
        <v>138</v>
      </c>
      <c r="D66" s="63">
        <v>14</v>
      </c>
      <c r="E66" s="32">
        <v>11.5</v>
      </c>
      <c r="F66" s="1">
        <f t="shared" si="6"/>
        <v>12.75</v>
      </c>
      <c r="G66" s="1"/>
      <c r="H66" s="1">
        <f t="shared" si="7"/>
      </c>
      <c r="I66" s="12">
        <f t="shared" si="4"/>
        <v>12.75</v>
      </c>
    </row>
    <row r="67" spans="1:9" ht="27.75">
      <c r="A67" s="57">
        <f t="shared" si="5"/>
        <v>20</v>
      </c>
      <c r="B67" s="115" t="s">
        <v>139</v>
      </c>
      <c r="C67" s="116" t="s">
        <v>140</v>
      </c>
      <c r="D67" s="85" t="s">
        <v>156</v>
      </c>
      <c r="E67" s="32" t="s">
        <v>156</v>
      </c>
      <c r="F67" s="1" t="e">
        <f t="shared" si="6"/>
        <v>#VALUE!</v>
      </c>
      <c r="G67" s="85"/>
      <c r="H67" s="1">
        <f t="shared" si="7"/>
      </c>
      <c r="I67" s="12" t="e">
        <f t="shared" si="4"/>
        <v>#VALUE!</v>
      </c>
    </row>
    <row r="68" spans="1:9" ht="27.75">
      <c r="A68" s="57">
        <f t="shared" si="5"/>
        <v>21</v>
      </c>
      <c r="B68" s="115" t="s">
        <v>141</v>
      </c>
      <c r="C68" s="116" t="s">
        <v>142</v>
      </c>
      <c r="D68" s="64">
        <v>14.5</v>
      </c>
      <c r="E68" s="32">
        <v>14.5</v>
      </c>
      <c r="F68" s="1">
        <f t="shared" si="6"/>
        <v>14.5</v>
      </c>
      <c r="G68" s="1"/>
      <c r="H68" s="1">
        <f t="shared" si="7"/>
      </c>
      <c r="I68" s="12">
        <f t="shared" si="4"/>
        <v>14.5</v>
      </c>
    </row>
    <row r="69" spans="1:9" ht="28.5" thickBot="1">
      <c r="A69" s="112">
        <f t="shared" si="5"/>
        <v>22</v>
      </c>
      <c r="B69" s="118" t="s">
        <v>164</v>
      </c>
      <c r="C69" s="119" t="s">
        <v>144</v>
      </c>
      <c r="D69" s="65">
        <v>14.5</v>
      </c>
      <c r="E69" s="121">
        <v>14.5</v>
      </c>
      <c r="F69" s="38">
        <f t="shared" si="6"/>
        <v>14.5</v>
      </c>
      <c r="G69" s="38"/>
      <c r="H69" s="38">
        <f t="shared" si="7"/>
      </c>
      <c r="I69" s="39">
        <f t="shared" si="4"/>
        <v>14.5</v>
      </c>
    </row>
    <row r="70" spans="1:9" ht="21" thickBot="1">
      <c r="A70" s="6"/>
      <c r="B70" s="6"/>
      <c r="C70" s="9"/>
      <c r="D70" s="2"/>
      <c r="E70" s="2"/>
      <c r="F70" s="2"/>
      <c r="G70" s="7"/>
      <c r="H70" s="4"/>
      <c r="I70" s="2"/>
    </row>
    <row r="71" spans="1:9" ht="22.5" thickBot="1">
      <c r="A71" s="6"/>
      <c r="B71" s="6"/>
      <c r="C71" s="158" t="s">
        <v>157</v>
      </c>
      <c r="D71" s="159"/>
      <c r="E71" s="159"/>
      <c r="F71" s="159"/>
      <c r="G71" s="159"/>
      <c r="H71" s="160"/>
      <c r="I71" s="2"/>
    </row>
    <row r="72" spans="1:9" ht="20.25">
      <c r="A72" s="6"/>
      <c r="B72" s="6"/>
      <c r="C72" s="9"/>
      <c r="D72" s="2"/>
      <c r="E72" s="2"/>
      <c r="F72" s="2"/>
      <c r="G72" s="7"/>
      <c r="H72" s="4"/>
      <c r="I72" s="2"/>
    </row>
  </sheetData>
  <sheetProtection/>
  <mergeCells count="18">
    <mergeCell ref="C8:H8"/>
    <mergeCell ref="C35:H35"/>
    <mergeCell ref="A1:D1"/>
    <mergeCell ref="G1:I1"/>
    <mergeCell ref="A2:D2"/>
    <mergeCell ref="G2:I2"/>
    <mergeCell ref="C4:H4"/>
    <mergeCell ref="D6:G6"/>
    <mergeCell ref="E10:F10"/>
    <mergeCell ref="C44:H44"/>
    <mergeCell ref="E46:F46"/>
    <mergeCell ref="C71:H71"/>
    <mergeCell ref="A37:D37"/>
    <mergeCell ref="G37:I37"/>
    <mergeCell ref="A38:D38"/>
    <mergeCell ref="G38:I38"/>
    <mergeCell ref="C40:H40"/>
    <mergeCell ref="D42:G42"/>
  </mergeCells>
  <printOptions horizontalCentered="1"/>
  <pageMargins left="0.5905511811023623" right="0.5905511811023623" top="0.6299212598425197" bottom="0.6299212598425197" header="0.8661417322834646" footer="0.6299212598425197"/>
  <pageSetup horizontalDpi="600" verticalDpi="600" orientation="portrait" paperSize="9" scale="80" r:id="rId1"/>
  <headerFooter alignWithMargins="0">
    <oddHeader>&amp;C
&amp;"Comic Sans MS,Gras"&amp;12
  &amp;R&amp;"Comic Sans MS,Gras"&amp;12
</oddHeader>
  </headerFooter>
  <rowBreaks count="1" manualBreakCount="1">
    <brk id="36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K72"/>
  <sheetViews>
    <sheetView rightToLeft="1" tabSelected="1" zoomScalePageLayoutView="0" workbookViewId="0" topLeftCell="A53">
      <selection activeCell="B69" sqref="B69:C69"/>
    </sheetView>
  </sheetViews>
  <sheetFormatPr defaultColWidth="11.421875" defaultRowHeight="12.75"/>
  <cols>
    <col min="1" max="1" width="4.8515625" style="0" customWidth="1"/>
    <col min="2" max="2" width="16.7109375" style="0" customWidth="1"/>
    <col min="3" max="3" width="17.7109375" style="0" customWidth="1"/>
    <col min="4" max="4" width="6.00390625" style="21" customWidth="1"/>
    <col min="5" max="5" width="5.28125" style="21" customWidth="1"/>
    <col min="6" max="6" width="5.7109375" style="21" customWidth="1"/>
    <col min="7" max="7" width="6.140625" style="21" customWidth="1"/>
    <col min="8" max="8" width="5.421875" style="21" customWidth="1"/>
    <col min="9" max="9" width="5.57421875" style="21" customWidth="1"/>
    <col min="10" max="10" width="6.00390625" style="21" customWidth="1"/>
    <col min="11" max="11" width="6.28125" style="21" customWidth="1"/>
    <col min="12" max="12" width="5.8515625" style="21" customWidth="1"/>
    <col min="13" max="13" width="5.7109375" style="21" customWidth="1"/>
    <col min="14" max="14" width="4.8515625" style="21" customWidth="1"/>
    <col min="15" max="15" width="7.421875" style="21" customWidth="1"/>
    <col min="16" max="16" width="6.28125" style="21" customWidth="1"/>
    <col min="17" max="17" width="6.57421875" style="21" customWidth="1"/>
    <col min="18" max="18" width="6.00390625" style="21" customWidth="1"/>
    <col min="19" max="19" width="5.28125" style="21" customWidth="1"/>
    <col min="20" max="20" width="8.28125" style="21" customWidth="1"/>
    <col min="21" max="21" width="7.421875" style="21" customWidth="1"/>
    <col min="22" max="22" width="6.28125" style="21" customWidth="1"/>
    <col min="23" max="23" width="6.421875" style="21" customWidth="1"/>
    <col min="24" max="24" width="6.00390625" style="21" customWidth="1"/>
    <col min="25" max="25" width="7.28125" style="21" customWidth="1"/>
    <col min="26" max="26" width="6.140625" style="21" customWidth="1"/>
    <col min="27" max="27" width="7.00390625" style="21" customWidth="1"/>
    <col min="28" max="28" width="7.140625" style="21" customWidth="1"/>
    <col min="29" max="29" width="6.421875" style="21" customWidth="1"/>
    <col min="30" max="30" width="7.00390625" style="21" customWidth="1"/>
    <col min="31" max="31" width="6.421875" style="21" customWidth="1"/>
    <col min="32" max="33" width="11.421875" style="21" customWidth="1"/>
  </cols>
  <sheetData>
    <row r="1" spans="3:26" ht="18.75" thickBot="1">
      <c r="C1" s="231" t="s">
        <v>17</v>
      </c>
      <c r="D1" s="231"/>
      <c r="E1" s="231"/>
      <c r="T1" s="225" t="s">
        <v>154</v>
      </c>
      <c r="U1" s="226"/>
      <c r="V1" s="226"/>
      <c r="W1" s="226"/>
      <c r="X1" s="226"/>
      <c r="Y1" s="226"/>
      <c r="Z1" s="227"/>
    </row>
    <row r="2" spans="3:5" ht="15.75">
      <c r="C2" s="47" t="s">
        <v>24</v>
      </c>
      <c r="D2" s="91"/>
      <c r="E2" s="92"/>
    </row>
    <row r="3" spans="3:5" ht="15.75">
      <c r="C3" s="18" t="s">
        <v>16</v>
      </c>
      <c r="D3" s="93"/>
      <c r="E3" s="92"/>
    </row>
    <row r="4" spans="3:5" ht="18.75" thickBot="1">
      <c r="C4" s="17" t="s">
        <v>15</v>
      </c>
      <c r="D4" s="94"/>
      <c r="E4" s="94"/>
    </row>
    <row r="5" spans="1:29" ht="21" thickBot="1">
      <c r="A5" s="40"/>
      <c r="B5" s="40"/>
      <c r="C5" s="232"/>
      <c r="D5" s="232"/>
      <c r="E5" s="232"/>
      <c r="F5" s="232"/>
      <c r="G5" s="232"/>
      <c r="H5" s="86"/>
      <c r="I5" s="86"/>
      <c r="J5" s="86"/>
      <c r="K5" s="86"/>
      <c r="L5" s="228" t="s">
        <v>41</v>
      </c>
      <c r="M5" s="229"/>
      <c r="N5" s="229"/>
      <c r="O5" s="229"/>
      <c r="P5" s="229"/>
      <c r="Q5" s="229"/>
      <c r="R5" s="229"/>
      <c r="S5" s="229"/>
      <c r="T5" s="229"/>
      <c r="U5" s="230"/>
      <c r="V5" s="86"/>
      <c r="W5" s="86"/>
      <c r="X5" s="86"/>
      <c r="Y5" s="86"/>
      <c r="Z5" s="86"/>
      <c r="AA5" s="86"/>
      <c r="AB5" s="86"/>
      <c r="AC5" s="86"/>
    </row>
    <row r="6" spans="1:29" ht="14.25" customHeight="1" thickBot="1">
      <c r="A6" s="40"/>
      <c r="B6" s="40"/>
      <c r="C6" s="15"/>
      <c r="D6" s="95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97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</row>
    <row r="7" spans="1:29" ht="21" thickBot="1">
      <c r="A7" s="40"/>
      <c r="B7" s="40"/>
      <c r="C7" s="15"/>
      <c r="D7" s="228" t="s">
        <v>25</v>
      </c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30"/>
      <c r="X7" s="86"/>
      <c r="Y7" s="89"/>
      <c r="Z7" s="90"/>
      <c r="AC7" s="86"/>
    </row>
    <row r="8" spans="1:29" ht="22.5" customHeight="1" thickBot="1">
      <c r="A8" s="40"/>
      <c r="B8" s="40"/>
      <c r="C8" s="15"/>
      <c r="D8" s="95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233" t="s">
        <v>155</v>
      </c>
      <c r="R8" s="233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</row>
    <row r="9" spans="1:31" ht="23.25" customHeight="1">
      <c r="A9" s="221" t="s">
        <v>0</v>
      </c>
      <c r="B9" s="219" t="s">
        <v>59</v>
      </c>
      <c r="C9" s="219" t="s">
        <v>60</v>
      </c>
      <c r="D9" s="223" t="s">
        <v>26</v>
      </c>
      <c r="E9" s="224"/>
      <c r="F9" s="224"/>
      <c r="G9" s="224"/>
      <c r="H9" s="224"/>
      <c r="I9" s="224"/>
      <c r="J9" s="190" t="s">
        <v>9</v>
      </c>
      <c r="K9" s="190" t="s">
        <v>27</v>
      </c>
      <c r="L9" s="190" t="s">
        <v>28</v>
      </c>
      <c r="M9" s="215" t="s">
        <v>29</v>
      </c>
      <c r="N9" s="215"/>
      <c r="O9" s="215"/>
      <c r="P9" s="215"/>
      <c r="Q9" s="188" t="s">
        <v>9</v>
      </c>
      <c r="R9" s="188" t="s">
        <v>10</v>
      </c>
      <c r="S9" s="190" t="s">
        <v>28</v>
      </c>
      <c r="T9" s="215" t="s">
        <v>30</v>
      </c>
      <c r="U9" s="215"/>
      <c r="V9" s="215"/>
      <c r="W9" s="215"/>
      <c r="X9" s="215"/>
      <c r="Y9" s="215" t="s">
        <v>31</v>
      </c>
      <c r="Z9" s="215"/>
      <c r="AA9" s="215"/>
      <c r="AB9" s="215"/>
      <c r="AC9" s="215"/>
      <c r="AD9" s="188" t="s">
        <v>7</v>
      </c>
      <c r="AE9" s="216" t="s">
        <v>8</v>
      </c>
    </row>
    <row r="10" spans="1:31" ht="76.5" customHeight="1">
      <c r="A10" s="222"/>
      <c r="B10" s="220"/>
      <c r="C10" s="220"/>
      <c r="D10" s="234" t="s">
        <v>42</v>
      </c>
      <c r="E10" s="235"/>
      <c r="F10" s="187" t="s">
        <v>43</v>
      </c>
      <c r="G10" s="187"/>
      <c r="H10" s="187" t="s">
        <v>44</v>
      </c>
      <c r="I10" s="187"/>
      <c r="J10" s="191"/>
      <c r="K10" s="191"/>
      <c r="L10" s="191"/>
      <c r="M10" s="187" t="s">
        <v>45</v>
      </c>
      <c r="N10" s="187"/>
      <c r="O10" s="187" t="s">
        <v>32</v>
      </c>
      <c r="P10" s="187"/>
      <c r="Q10" s="187"/>
      <c r="R10" s="187"/>
      <c r="S10" s="191"/>
      <c r="T10" s="187" t="s">
        <v>46</v>
      </c>
      <c r="U10" s="187"/>
      <c r="V10" s="87" t="s">
        <v>9</v>
      </c>
      <c r="W10" s="187" t="s">
        <v>10</v>
      </c>
      <c r="X10" s="187" t="s">
        <v>28</v>
      </c>
      <c r="Y10" s="187" t="s">
        <v>47</v>
      </c>
      <c r="Z10" s="187"/>
      <c r="AA10" s="87" t="s">
        <v>9</v>
      </c>
      <c r="AB10" s="187" t="s">
        <v>10</v>
      </c>
      <c r="AC10" s="187" t="s">
        <v>28</v>
      </c>
      <c r="AD10" s="187"/>
      <c r="AE10" s="217"/>
    </row>
    <row r="11" spans="1:31" ht="18.75" customHeight="1" thickBot="1">
      <c r="A11" s="222"/>
      <c r="B11" s="220"/>
      <c r="C11" s="220"/>
      <c r="D11" s="96">
        <v>6</v>
      </c>
      <c r="E11" s="88" t="s">
        <v>11</v>
      </c>
      <c r="F11" s="88">
        <v>6</v>
      </c>
      <c r="G11" s="88" t="s">
        <v>11</v>
      </c>
      <c r="H11" s="88">
        <v>6</v>
      </c>
      <c r="I11" s="88" t="s">
        <v>11</v>
      </c>
      <c r="J11" s="98">
        <v>18</v>
      </c>
      <c r="K11" s="192"/>
      <c r="L11" s="192"/>
      <c r="M11" s="88">
        <v>5</v>
      </c>
      <c r="N11" s="88" t="s">
        <v>11</v>
      </c>
      <c r="O11" s="88">
        <v>4</v>
      </c>
      <c r="P11" s="88" t="s">
        <v>11</v>
      </c>
      <c r="Q11" s="88">
        <v>9</v>
      </c>
      <c r="R11" s="189"/>
      <c r="S11" s="192"/>
      <c r="T11" s="88">
        <v>2</v>
      </c>
      <c r="U11" s="88" t="s">
        <v>11</v>
      </c>
      <c r="V11" s="88">
        <v>2</v>
      </c>
      <c r="W11" s="189"/>
      <c r="X11" s="189"/>
      <c r="Y11" s="88">
        <v>1</v>
      </c>
      <c r="Z11" s="88" t="s">
        <v>11</v>
      </c>
      <c r="AA11" s="88">
        <v>1</v>
      </c>
      <c r="AB11" s="189"/>
      <c r="AC11" s="189"/>
      <c r="AD11" s="189"/>
      <c r="AE11" s="218"/>
    </row>
    <row r="12" spans="1:32" s="21" customFormat="1" ht="18" customHeight="1">
      <c r="A12" s="54">
        <v>1</v>
      </c>
      <c r="B12" s="113" t="s">
        <v>61</v>
      </c>
      <c r="C12" s="114" t="s">
        <v>62</v>
      </c>
      <c r="D12" s="80">
        <f>'مدخل للخدمات'!I12</f>
        <v>17.5</v>
      </c>
      <c r="E12" s="81">
        <f>IF(D12&gt;=20,6,0)</f>
        <v>0</v>
      </c>
      <c r="F12" s="82">
        <f>'مدخل للتسويق المصرفي'!I12</f>
        <v>16.25</v>
      </c>
      <c r="G12" s="81">
        <f>IF(F12&gt;=20,6,0)</f>
        <v>0</v>
      </c>
      <c r="H12" s="82">
        <f>'التسويق الاستراتيجي للخدمات'!I12</f>
        <v>16.25</v>
      </c>
      <c r="I12" s="81">
        <f>IF(H12&gt;=20,6,0)</f>
        <v>0</v>
      </c>
      <c r="J12" s="83">
        <f>(D12+F12+H12)</f>
        <v>50</v>
      </c>
      <c r="K12" s="83">
        <f>(J12/6)</f>
        <v>8.333333333333334</v>
      </c>
      <c r="L12" s="81">
        <f>IF(K12&gt;=10,18,E12+G12+I12)</f>
        <v>0</v>
      </c>
      <c r="M12" s="82">
        <f>'إدارة المخاطر البنكية'!I12</f>
        <v>15</v>
      </c>
      <c r="N12" s="81">
        <f>IF(M12&gt;=20,5,0)</f>
        <v>0</v>
      </c>
      <c r="O12" s="82">
        <f>مقاولاتية!I12</f>
        <v>23.5</v>
      </c>
      <c r="P12" s="81">
        <f>IF(O12&gt;=20,4,0)</f>
        <v>4</v>
      </c>
      <c r="Q12" s="84">
        <f>(M12+O12)</f>
        <v>38.5</v>
      </c>
      <c r="R12" s="83">
        <f>(Q12)/4</f>
        <v>9.625</v>
      </c>
      <c r="S12" s="81">
        <f>IF(R12&gt;=10,9,N12+P12)</f>
        <v>4</v>
      </c>
      <c r="T12" s="82">
        <f>'قانون حماية المستهلك'!I12</f>
        <v>9.5</v>
      </c>
      <c r="U12" s="81">
        <f>IF(T12&gt;=10,2,0)</f>
        <v>0</v>
      </c>
      <c r="V12" s="84">
        <f>T12</f>
        <v>9.5</v>
      </c>
      <c r="W12" s="83">
        <f>(V12)/1</f>
        <v>9.5</v>
      </c>
      <c r="X12" s="81">
        <f>IF(W12&gt;=10,2,U12)</f>
        <v>0</v>
      </c>
      <c r="Y12" s="82">
        <f>'لغة أجنبية'!I12</f>
        <v>13.25</v>
      </c>
      <c r="Z12" s="81">
        <f>IF(Y12&gt;=10,1,0)</f>
        <v>1</v>
      </c>
      <c r="AA12" s="84">
        <f>Y12</f>
        <v>13.25</v>
      </c>
      <c r="AB12" s="83">
        <f>(AA12)/1</f>
        <v>13.25</v>
      </c>
      <c r="AC12" s="81">
        <f>IF(AB12&gt;=10,1,Z12)</f>
        <v>1</v>
      </c>
      <c r="AD12" s="104">
        <f>(J12+Q12+V12+AA12)/12</f>
        <v>9.270833333333334</v>
      </c>
      <c r="AE12" s="105">
        <f>IF(AD12&gt;=10,30,L12+S12+X12+AC12)</f>
        <v>5</v>
      </c>
      <c r="AF12" s="103"/>
    </row>
    <row r="13" spans="1:31" s="21" customFormat="1" ht="18" customHeight="1">
      <c r="A13" s="106">
        <f>A12+1</f>
        <v>2</v>
      </c>
      <c r="B13" s="115" t="s">
        <v>63</v>
      </c>
      <c r="C13" s="116" t="s">
        <v>64</v>
      </c>
      <c r="D13" s="41">
        <f>'مدخل للخدمات'!I13</f>
        <v>27</v>
      </c>
      <c r="E13" s="42">
        <f aca="true" t="shared" si="0" ref="E13:E34">IF(D13&gt;=20,6,0)</f>
        <v>6</v>
      </c>
      <c r="F13" s="43">
        <f>'مدخل للتسويق المصرفي'!I13</f>
        <v>20</v>
      </c>
      <c r="G13" s="42">
        <f aca="true" t="shared" si="1" ref="G13:G34">IF(F13&gt;=20,6,0)</f>
        <v>6</v>
      </c>
      <c r="H13" s="43">
        <f>'التسويق الاستراتيجي للخدمات'!I13</f>
        <v>17.25</v>
      </c>
      <c r="I13" s="42">
        <f aca="true" t="shared" si="2" ref="I13:I34">IF(H13&gt;=20,6,0)</f>
        <v>0</v>
      </c>
      <c r="J13" s="44">
        <f aca="true" t="shared" si="3" ref="J13:J34">(D13+F13+H13)</f>
        <v>64.25</v>
      </c>
      <c r="K13" s="44">
        <f aca="true" t="shared" si="4" ref="K13:K34">(J13/6)</f>
        <v>10.708333333333334</v>
      </c>
      <c r="L13" s="42">
        <f aca="true" t="shared" si="5" ref="L13:L34">IF(K13&gt;=10,18,E13+G13+I13)</f>
        <v>18</v>
      </c>
      <c r="M13" s="43">
        <f>'إدارة المخاطر البنكية'!I13</f>
        <v>19.75</v>
      </c>
      <c r="N13" s="42">
        <f aca="true" t="shared" si="6" ref="N13:N34">IF(M13&gt;=20,5,0)</f>
        <v>0</v>
      </c>
      <c r="O13" s="43">
        <f>مقاولاتية!I13</f>
        <v>27</v>
      </c>
      <c r="P13" s="42">
        <f aca="true" t="shared" si="7" ref="P13:P34">IF(O13&gt;=20,4,0)</f>
        <v>4</v>
      </c>
      <c r="Q13" s="45">
        <f aca="true" t="shared" si="8" ref="Q13:Q34">(M13+O13)</f>
        <v>46.75</v>
      </c>
      <c r="R13" s="44">
        <f aca="true" t="shared" si="9" ref="R13:R34">(Q13)/4</f>
        <v>11.6875</v>
      </c>
      <c r="S13" s="42">
        <f aca="true" t="shared" si="10" ref="S13:S34">IF(R13&gt;=10,9,N13+P13)</f>
        <v>9</v>
      </c>
      <c r="T13" s="43">
        <f>'قانون حماية المستهلك'!I13</f>
        <v>13.25</v>
      </c>
      <c r="U13" s="42">
        <f aca="true" t="shared" si="11" ref="U13:U34">IF(T13&gt;=10,2,0)</f>
        <v>2</v>
      </c>
      <c r="V13" s="45">
        <f aca="true" t="shared" si="12" ref="V13:V34">T13</f>
        <v>13.25</v>
      </c>
      <c r="W13" s="44">
        <f aca="true" t="shared" si="13" ref="W13:W34">(V13)/1</f>
        <v>13.25</v>
      </c>
      <c r="X13" s="42">
        <f aca="true" t="shared" si="14" ref="X13:X34">IF(W13&gt;=10,2,U13)</f>
        <v>2</v>
      </c>
      <c r="Y13" s="43">
        <f>'لغة أجنبية'!I13</f>
        <v>16.25</v>
      </c>
      <c r="Z13" s="42">
        <f aca="true" t="shared" si="15" ref="Z13:Z34">IF(Y13&gt;=10,1,0)</f>
        <v>1</v>
      </c>
      <c r="AA13" s="45">
        <f aca="true" t="shared" si="16" ref="AA13:AA34">Y13</f>
        <v>16.25</v>
      </c>
      <c r="AB13" s="44">
        <f aca="true" t="shared" si="17" ref="AB13:AB34">(AA13)/1</f>
        <v>16.25</v>
      </c>
      <c r="AC13" s="42">
        <f aca="true" t="shared" si="18" ref="AC13:AC34">IF(AB13&gt;=10,1,Z13)</f>
        <v>1</v>
      </c>
      <c r="AD13" s="99">
        <f aca="true" t="shared" si="19" ref="AD13:AD34">(J13+Q13+V13+AA13)/12</f>
        <v>11.708333333333334</v>
      </c>
      <c r="AE13" s="46">
        <f aca="true" t="shared" si="20" ref="AE13:AE34">IF(AD13&gt;=10,30,L13+S13+X13+AC13)</f>
        <v>30</v>
      </c>
    </row>
    <row r="14" spans="1:31" s="21" customFormat="1" ht="18" customHeight="1">
      <c r="A14" s="56">
        <f aca="true" t="shared" si="21" ref="A14:A33">A13+1</f>
        <v>3</v>
      </c>
      <c r="B14" s="115" t="s">
        <v>65</v>
      </c>
      <c r="C14" s="116" t="s">
        <v>66</v>
      </c>
      <c r="D14" s="41">
        <f>'مدخل للخدمات'!I14</f>
        <v>23.75</v>
      </c>
      <c r="E14" s="101">
        <f t="shared" si="0"/>
        <v>6</v>
      </c>
      <c r="F14" s="43">
        <f>'مدخل للتسويق المصرفي'!I14</f>
        <v>27.5</v>
      </c>
      <c r="G14" s="42">
        <f t="shared" si="1"/>
        <v>6</v>
      </c>
      <c r="H14" s="43">
        <f>'التسويق الاستراتيجي للخدمات'!I14</f>
        <v>18</v>
      </c>
      <c r="I14" s="42">
        <f t="shared" si="2"/>
        <v>0</v>
      </c>
      <c r="J14" s="44">
        <f t="shared" si="3"/>
        <v>69.25</v>
      </c>
      <c r="K14" s="44">
        <f t="shared" si="4"/>
        <v>11.541666666666666</v>
      </c>
      <c r="L14" s="42">
        <f t="shared" si="5"/>
        <v>18</v>
      </c>
      <c r="M14" s="43">
        <f>'إدارة المخاطر البنكية'!I14</f>
        <v>21.5</v>
      </c>
      <c r="N14" s="42">
        <f t="shared" si="6"/>
        <v>5</v>
      </c>
      <c r="O14" s="43">
        <f>مقاولاتية!I14</f>
        <v>26.25</v>
      </c>
      <c r="P14" s="42">
        <f t="shared" si="7"/>
        <v>4</v>
      </c>
      <c r="Q14" s="45">
        <f t="shared" si="8"/>
        <v>47.75</v>
      </c>
      <c r="R14" s="44">
        <f t="shared" si="9"/>
        <v>11.9375</v>
      </c>
      <c r="S14" s="42">
        <f t="shared" si="10"/>
        <v>9</v>
      </c>
      <c r="T14" s="43">
        <f>'قانون حماية المستهلك'!I14</f>
        <v>11.5</v>
      </c>
      <c r="U14" s="42">
        <f t="shared" si="11"/>
        <v>2</v>
      </c>
      <c r="V14" s="45">
        <f t="shared" si="12"/>
        <v>11.5</v>
      </c>
      <c r="W14" s="44">
        <f t="shared" si="13"/>
        <v>11.5</v>
      </c>
      <c r="X14" s="42">
        <f t="shared" si="14"/>
        <v>2</v>
      </c>
      <c r="Y14" s="43">
        <f>'لغة أجنبية'!I14</f>
        <v>14</v>
      </c>
      <c r="Z14" s="42">
        <f t="shared" si="15"/>
        <v>1</v>
      </c>
      <c r="AA14" s="45">
        <f t="shared" si="16"/>
        <v>14</v>
      </c>
      <c r="AB14" s="44">
        <f t="shared" si="17"/>
        <v>14</v>
      </c>
      <c r="AC14" s="42">
        <f t="shared" si="18"/>
        <v>1</v>
      </c>
      <c r="AD14" s="99">
        <f t="shared" si="19"/>
        <v>11.875</v>
      </c>
      <c r="AE14" s="46">
        <f t="shared" si="20"/>
        <v>30</v>
      </c>
    </row>
    <row r="15" spans="1:31" s="21" customFormat="1" ht="16.5" customHeight="1">
      <c r="A15" s="107">
        <f t="shared" si="21"/>
        <v>4</v>
      </c>
      <c r="B15" s="115" t="s">
        <v>67</v>
      </c>
      <c r="C15" s="116" t="s">
        <v>68</v>
      </c>
      <c r="D15" s="41">
        <f>'مدخل للخدمات'!I15</f>
        <v>27.25</v>
      </c>
      <c r="E15" s="101">
        <f t="shared" si="0"/>
        <v>6</v>
      </c>
      <c r="F15" s="43">
        <f>'مدخل للتسويق المصرفي'!I15</f>
        <v>26.5</v>
      </c>
      <c r="G15" s="42">
        <f t="shared" si="1"/>
        <v>6</v>
      </c>
      <c r="H15" s="43">
        <f>'التسويق الاستراتيجي للخدمات'!I15</f>
        <v>17.25</v>
      </c>
      <c r="I15" s="42">
        <f t="shared" si="2"/>
        <v>0</v>
      </c>
      <c r="J15" s="44">
        <f t="shared" si="3"/>
        <v>71</v>
      </c>
      <c r="K15" s="44">
        <f t="shared" si="4"/>
        <v>11.833333333333334</v>
      </c>
      <c r="L15" s="42">
        <f t="shared" si="5"/>
        <v>18</v>
      </c>
      <c r="M15" s="43">
        <f>'إدارة المخاطر البنكية'!I15</f>
        <v>19</v>
      </c>
      <c r="N15" s="42">
        <f t="shared" si="6"/>
        <v>0</v>
      </c>
      <c r="O15" s="43">
        <f>مقاولاتية!I15</f>
        <v>25.75</v>
      </c>
      <c r="P15" s="42">
        <f t="shared" si="7"/>
        <v>4</v>
      </c>
      <c r="Q15" s="45">
        <f t="shared" si="8"/>
        <v>44.75</v>
      </c>
      <c r="R15" s="44">
        <f t="shared" si="9"/>
        <v>11.1875</v>
      </c>
      <c r="S15" s="42">
        <f t="shared" si="10"/>
        <v>9</v>
      </c>
      <c r="T15" s="43">
        <f>'قانون حماية المستهلك'!I15</f>
        <v>12.25</v>
      </c>
      <c r="U15" s="42">
        <f t="shared" si="11"/>
        <v>2</v>
      </c>
      <c r="V15" s="45">
        <f t="shared" si="12"/>
        <v>12.25</v>
      </c>
      <c r="W15" s="44">
        <f t="shared" si="13"/>
        <v>12.25</v>
      </c>
      <c r="X15" s="42">
        <f t="shared" si="14"/>
        <v>2</v>
      </c>
      <c r="Y15" s="43">
        <f>'لغة أجنبية'!I15</f>
        <v>17.375</v>
      </c>
      <c r="Z15" s="42">
        <f t="shared" si="15"/>
        <v>1</v>
      </c>
      <c r="AA15" s="45">
        <f t="shared" si="16"/>
        <v>17.375</v>
      </c>
      <c r="AB15" s="44">
        <f t="shared" si="17"/>
        <v>17.375</v>
      </c>
      <c r="AC15" s="42">
        <f t="shared" si="18"/>
        <v>1</v>
      </c>
      <c r="AD15" s="99">
        <f t="shared" si="19"/>
        <v>12.114583333333334</v>
      </c>
      <c r="AE15" s="46">
        <f t="shared" si="20"/>
        <v>30</v>
      </c>
    </row>
    <row r="16" spans="1:31" s="21" customFormat="1" ht="18" customHeight="1" thickBot="1">
      <c r="A16" s="56">
        <f t="shared" si="21"/>
        <v>5</v>
      </c>
      <c r="B16" s="115" t="s">
        <v>69</v>
      </c>
      <c r="C16" s="116" t="s">
        <v>70</v>
      </c>
      <c r="D16" s="41">
        <f>'مدخل للخدمات'!I16</f>
        <v>28.25</v>
      </c>
      <c r="E16" s="101">
        <f t="shared" si="0"/>
        <v>6</v>
      </c>
      <c r="F16" s="43">
        <f>'مدخل للتسويق المصرفي'!I16</f>
        <v>16.5</v>
      </c>
      <c r="G16" s="42">
        <f t="shared" si="1"/>
        <v>0</v>
      </c>
      <c r="H16" s="43">
        <f>'التسويق الاستراتيجي للخدمات'!I16</f>
        <v>14.25</v>
      </c>
      <c r="I16" s="42">
        <f t="shared" si="2"/>
        <v>0</v>
      </c>
      <c r="J16" s="44">
        <f t="shared" si="3"/>
        <v>59</v>
      </c>
      <c r="K16" s="44">
        <f t="shared" si="4"/>
        <v>9.833333333333334</v>
      </c>
      <c r="L16" s="42">
        <f t="shared" si="5"/>
        <v>6</v>
      </c>
      <c r="M16" s="43">
        <f>'إدارة المخاطر البنكية'!I16</f>
        <v>20.5</v>
      </c>
      <c r="N16" s="42">
        <f t="shared" si="6"/>
        <v>5</v>
      </c>
      <c r="O16" s="43">
        <f>مقاولاتية!I16</f>
        <v>21.25</v>
      </c>
      <c r="P16" s="42">
        <f t="shared" si="7"/>
        <v>4</v>
      </c>
      <c r="Q16" s="45">
        <f t="shared" si="8"/>
        <v>41.75</v>
      </c>
      <c r="R16" s="44">
        <f t="shared" si="9"/>
        <v>10.4375</v>
      </c>
      <c r="S16" s="42">
        <f t="shared" si="10"/>
        <v>9</v>
      </c>
      <c r="T16" s="43">
        <f>'قانون حماية المستهلك'!I16</f>
        <v>9</v>
      </c>
      <c r="U16" s="42">
        <f t="shared" si="11"/>
        <v>0</v>
      </c>
      <c r="V16" s="45">
        <f t="shared" si="12"/>
        <v>9</v>
      </c>
      <c r="W16" s="44">
        <f t="shared" si="13"/>
        <v>9</v>
      </c>
      <c r="X16" s="42">
        <f t="shared" si="14"/>
        <v>0</v>
      </c>
      <c r="Y16" s="43">
        <f>'لغة أجنبية'!I16</f>
        <v>15.625</v>
      </c>
      <c r="Z16" s="42">
        <f t="shared" si="15"/>
        <v>1</v>
      </c>
      <c r="AA16" s="45">
        <f t="shared" si="16"/>
        <v>15.625</v>
      </c>
      <c r="AB16" s="44">
        <f t="shared" si="17"/>
        <v>15.625</v>
      </c>
      <c r="AC16" s="42">
        <f t="shared" si="18"/>
        <v>1</v>
      </c>
      <c r="AD16" s="99">
        <f t="shared" si="19"/>
        <v>10.447916666666666</v>
      </c>
      <c r="AE16" s="46">
        <f t="shared" si="20"/>
        <v>30</v>
      </c>
    </row>
    <row r="17" spans="1:31" s="21" customFormat="1" ht="18" customHeight="1" thickBot="1">
      <c r="A17" s="148">
        <f t="shared" si="21"/>
        <v>6</v>
      </c>
      <c r="B17" s="146" t="s">
        <v>71</v>
      </c>
      <c r="C17" s="147" t="s">
        <v>72</v>
      </c>
      <c r="D17" s="172" t="s">
        <v>158</v>
      </c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4"/>
    </row>
    <row r="18" spans="1:31" s="21" customFormat="1" ht="18" customHeight="1">
      <c r="A18" s="107">
        <f t="shared" si="21"/>
        <v>7</v>
      </c>
      <c r="B18" s="115" t="s">
        <v>73</v>
      </c>
      <c r="C18" s="116" t="s">
        <v>74</v>
      </c>
      <c r="D18" s="41">
        <f>'مدخل للخدمات'!I18</f>
        <v>30</v>
      </c>
      <c r="E18" s="101">
        <f t="shared" si="0"/>
        <v>6</v>
      </c>
      <c r="F18" s="43">
        <f>'مدخل للتسويق المصرفي'!I18</f>
        <v>23</v>
      </c>
      <c r="G18" s="42">
        <f t="shared" si="1"/>
        <v>6</v>
      </c>
      <c r="H18" s="43">
        <f>'التسويق الاستراتيجي للخدمات'!I18</f>
        <v>15.5</v>
      </c>
      <c r="I18" s="42">
        <f t="shared" si="2"/>
        <v>0</v>
      </c>
      <c r="J18" s="44">
        <f t="shared" si="3"/>
        <v>68.5</v>
      </c>
      <c r="K18" s="44">
        <f t="shared" si="4"/>
        <v>11.416666666666666</v>
      </c>
      <c r="L18" s="42">
        <f t="shared" si="5"/>
        <v>18</v>
      </c>
      <c r="M18" s="43">
        <f>'إدارة المخاطر البنكية'!I18</f>
        <v>23.25</v>
      </c>
      <c r="N18" s="42">
        <f t="shared" si="6"/>
        <v>5</v>
      </c>
      <c r="O18" s="43">
        <f>مقاولاتية!I18</f>
        <v>30</v>
      </c>
      <c r="P18" s="42">
        <f t="shared" si="7"/>
        <v>4</v>
      </c>
      <c r="Q18" s="45">
        <f t="shared" si="8"/>
        <v>53.25</v>
      </c>
      <c r="R18" s="44">
        <f t="shared" si="9"/>
        <v>13.3125</v>
      </c>
      <c r="S18" s="42">
        <f t="shared" si="10"/>
        <v>9</v>
      </c>
      <c r="T18" s="43">
        <f>'قانون حماية المستهلك'!I18</f>
        <v>13.5</v>
      </c>
      <c r="U18" s="42">
        <f t="shared" si="11"/>
        <v>2</v>
      </c>
      <c r="V18" s="45">
        <f t="shared" si="12"/>
        <v>13.5</v>
      </c>
      <c r="W18" s="44">
        <f t="shared" si="13"/>
        <v>13.5</v>
      </c>
      <c r="X18" s="42">
        <f t="shared" si="14"/>
        <v>2</v>
      </c>
      <c r="Y18" s="43">
        <f>'لغة أجنبية'!I18</f>
        <v>16</v>
      </c>
      <c r="Z18" s="42">
        <f t="shared" si="15"/>
        <v>1</v>
      </c>
      <c r="AA18" s="45">
        <f t="shared" si="16"/>
        <v>16</v>
      </c>
      <c r="AB18" s="44">
        <f t="shared" si="17"/>
        <v>16</v>
      </c>
      <c r="AC18" s="42">
        <f t="shared" si="18"/>
        <v>1</v>
      </c>
      <c r="AD18" s="99">
        <f t="shared" si="19"/>
        <v>12.604166666666666</v>
      </c>
      <c r="AE18" s="46">
        <f t="shared" si="20"/>
        <v>30</v>
      </c>
    </row>
    <row r="19" spans="1:31" s="21" customFormat="1" ht="18" customHeight="1">
      <c r="A19" s="56">
        <f t="shared" si="21"/>
        <v>8</v>
      </c>
      <c r="B19" s="115" t="s">
        <v>75</v>
      </c>
      <c r="C19" s="116" t="s">
        <v>76</v>
      </c>
      <c r="D19" s="41">
        <f>'مدخل للخدمات'!I19</f>
        <v>23</v>
      </c>
      <c r="E19" s="101">
        <f t="shared" si="0"/>
        <v>6</v>
      </c>
      <c r="F19" s="43">
        <f>'مدخل للتسويق المصرفي'!I19</f>
        <v>11</v>
      </c>
      <c r="G19" s="42">
        <f t="shared" si="1"/>
        <v>0</v>
      </c>
      <c r="H19" s="43">
        <f>'التسويق الاستراتيجي للخدمات'!I19</f>
        <v>11.75</v>
      </c>
      <c r="I19" s="42">
        <f t="shared" si="2"/>
        <v>0</v>
      </c>
      <c r="J19" s="44">
        <f t="shared" si="3"/>
        <v>45.75</v>
      </c>
      <c r="K19" s="44">
        <f t="shared" si="4"/>
        <v>7.625</v>
      </c>
      <c r="L19" s="42">
        <f t="shared" si="5"/>
        <v>6</v>
      </c>
      <c r="M19" s="43">
        <f>'إدارة المخاطر البنكية'!I19</f>
        <v>16.5</v>
      </c>
      <c r="N19" s="42">
        <f t="shared" si="6"/>
        <v>0</v>
      </c>
      <c r="O19" s="43">
        <f>مقاولاتية!I19</f>
        <v>23</v>
      </c>
      <c r="P19" s="42">
        <f t="shared" si="7"/>
        <v>4</v>
      </c>
      <c r="Q19" s="45">
        <f t="shared" si="8"/>
        <v>39.5</v>
      </c>
      <c r="R19" s="44">
        <f t="shared" si="9"/>
        <v>9.875</v>
      </c>
      <c r="S19" s="42">
        <f t="shared" si="10"/>
        <v>4</v>
      </c>
      <c r="T19" s="43">
        <f>'قانون حماية المستهلك'!I19</f>
        <v>8</v>
      </c>
      <c r="U19" s="42">
        <f t="shared" si="11"/>
        <v>0</v>
      </c>
      <c r="V19" s="45">
        <f t="shared" si="12"/>
        <v>8</v>
      </c>
      <c r="W19" s="44">
        <f t="shared" si="13"/>
        <v>8</v>
      </c>
      <c r="X19" s="42">
        <f t="shared" si="14"/>
        <v>0</v>
      </c>
      <c r="Y19" s="43">
        <f>'لغة أجنبية'!I19</f>
        <v>11.5</v>
      </c>
      <c r="Z19" s="42">
        <f t="shared" si="15"/>
        <v>1</v>
      </c>
      <c r="AA19" s="45">
        <f t="shared" si="16"/>
        <v>11.5</v>
      </c>
      <c r="AB19" s="44">
        <f t="shared" si="17"/>
        <v>11.5</v>
      </c>
      <c r="AC19" s="42">
        <f t="shared" si="18"/>
        <v>1</v>
      </c>
      <c r="AD19" s="99">
        <f t="shared" si="19"/>
        <v>8.729166666666666</v>
      </c>
      <c r="AE19" s="46">
        <f t="shared" si="20"/>
        <v>11</v>
      </c>
    </row>
    <row r="20" spans="1:31" s="21" customFormat="1" ht="16.5" customHeight="1">
      <c r="A20" s="106">
        <f t="shared" si="21"/>
        <v>9</v>
      </c>
      <c r="B20" s="115" t="s">
        <v>77</v>
      </c>
      <c r="C20" s="116" t="s">
        <v>78</v>
      </c>
      <c r="D20" s="41">
        <f>'مدخل للخدمات'!I20</f>
        <v>21.5</v>
      </c>
      <c r="E20" s="101">
        <f t="shared" si="0"/>
        <v>6</v>
      </c>
      <c r="F20" s="43">
        <f>'مدخل للتسويق المصرفي'!I20</f>
        <v>26.25</v>
      </c>
      <c r="G20" s="42">
        <f t="shared" si="1"/>
        <v>6</v>
      </c>
      <c r="H20" s="43">
        <f>'التسويق الاستراتيجي للخدمات'!I20</f>
        <v>19</v>
      </c>
      <c r="I20" s="42">
        <f t="shared" si="2"/>
        <v>0</v>
      </c>
      <c r="J20" s="44">
        <f t="shared" si="3"/>
        <v>66.75</v>
      </c>
      <c r="K20" s="44">
        <f t="shared" si="4"/>
        <v>11.125</v>
      </c>
      <c r="L20" s="42">
        <f t="shared" si="5"/>
        <v>18</v>
      </c>
      <c r="M20" s="43">
        <f>'إدارة المخاطر البنكية'!I20</f>
        <v>21.5</v>
      </c>
      <c r="N20" s="42">
        <f t="shared" si="6"/>
        <v>5</v>
      </c>
      <c r="O20" s="43">
        <f>مقاولاتية!I20</f>
        <v>21.25</v>
      </c>
      <c r="P20" s="42">
        <f t="shared" si="7"/>
        <v>4</v>
      </c>
      <c r="Q20" s="45">
        <f t="shared" si="8"/>
        <v>42.75</v>
      </c>
      <c r="R20" s="44">
        <f t="shared" si="9"/>
        <v>10.6875</v>
      </c>
      <c r="S20" s="42">
        <f t="shared" si="10"/>
        <v>9</v>
      </c>
      <c r="T20" s="43">
        <f>'قانون حماية المستهلك'!I20</f>
        <v>8</v>
      </c>
      <c r="U20" s="42">
        <f t="shared" si="11"/>
        <v>0</v>
      </c>
      <c r="V20" s="45">
        <f t="shared" si="12"/>
        <v>8</v>
      </c>
      <c r="W20" s="44">
        <f t="shared" si="13"/>
        <v>8</v>
      </c>
      <c r="X20" s="42">
        <f t="shared" si="14"/>
        <v>0</v>
      </c>
      <c r="Y20" s="43">
        <f>'لغة أجنبية'!I20</f>
        <v>13.375</v>
      </c>
      <c r="Z20" s="42">
        <f t="shared" si="15"/>
        <v>1</v>
      </c>
      <c r="AA20" s="45">
        <f t="shared" si="16"/>
        <v>13.375</v>
      </c>
      <c r="AB20" s="44">
        <f t="shared" si="17"/>
        <v>13.375</v>
      </c>
      <c r="AC20" s="42">
        <f t="shared" si="18"/>
        <v>1</v>
      </c>
      <c r="AD20" s="99">
        <f t="shared" si="19"/>
        <v>10.90625</v>
      </c>
      <c r="AE20" s="46">
        <f t="shared" si="20"/>
        <v>30</v>
      </c>
    </row>
    <row r="21" spans="1:31" s="21" customFormat="1" ht="18" customHeight="1">
      <c r="A21" s="56">
        <f t="shared" si="21"/>
        <v>10</v>
      </c>
      <c r="B21" s="115" t="s">
        <v>79</v>
      </c>
      <c r="C21" s="116" t="s">
        <v>80</v>
      </c>
      <c r="D21" s="41">
        <f>'مدخل للخدمات'!I21</f>
        <v>27.25</v>
      </c>
      <c r="E21" s="101">
        <f t="shared" si="0"/>
        <v>6</v>
      </c>
      <c r="F21" s="43">
        <f>'مدخل للتسويق المصرفي'!I21</f>
        <v>18</v>
      </c>
      <c r="G21" s="42">
        <f t="shared" si="1"/>
        <v>0</v>
      </c>
      <c r="H21" s="43">
        <f>'التسويق الاستراتيجي للخدمات'!I21</f>
        <v>15.5</v>
      </c>
      <c r="I21" s="42">
        <f t="shared" si="2"/>
        <v>0</v>
      </c>
      <c r="J21" s="44">
        <f t="shared" si="3"/>
        <v>60.75</v>
      </c>
      <c r="K21" s="44">
        <f t="shared" si="4"/>
        <v>10.125</v>
      </c>
      <c r="L21" s="42">
        <f t="shared" si="5"/>
        <v>18</v>
      </c>
      <c r="M21" s="43">
        <f>'إدارة المخاطر البنكية'!I21</f>
        <v>23</v>
      </c>
      <c r="N21" s="42">
        <f t="shared" si="6"/>
        <v>5</v>
      </c>
      <c r="O21" s="43">
        <f>مقاولاتية!I21</f>
        <v>27</v>
      </c>
      <c r="P21" s="42">
        <f t="shared" si="7"/>
        <v>4</v>
      </c>
      <c r="Q21" s="45">
        <f t="shared" si="8"/>
        <v>50</v>
      </c>
      <c r="R21" s="44">
        <f t="shared" si="9"/>
        <v>12.5</v>
      </c>
      <c r="S21" s="42">
        <f t="shared" si="10"/>
        <v>9</v>
      </c>
      <c r="T21" s="43">
        <f>'قانون حماية المستهلك'!I21</f>
        <v>11.5</v>
      </c>
      <c r="U21" s="42">
        <f t="shared" si="11"/>
        <v>2</v>
      </c>
      <c r="V21" s="45">
        <f t="shared" si="12"/>
        <v>11.5</v>
      </c>
      <c r="W21" s="44">
        <f t="shared" si="13"/>
        <v>11.5</v>
      </c>
      <c r="X21" s="42">
        <f t="shared" si="14"/>
        <v>2</v>
      </c>
      <c r="Y21" s="43">
        <f>'لغة أجنبية'!I21</f>
        <v>12</v>
      </c>
      <c r="Z21" s="42">
        <f t="shared" si="15"/>
        <v>1</v>
      </c>
      <c r="AA21" s="45">
        <f t="shared" si="16"/>
        <v>12</v>
      </c>
      <c r="AB21" s="44">
        <f t="shared" si="17"/>
        <v>12</v>
      </c>
      <c r="AC21" s="42">
        <f t="shared" si="18"/>
        <v>1</v>
      </c>
      <c r="AD21" s="99">
        <f t="shared" si="19"/>
        <v>11.1875</v>
      </c>
      <c r="AE21" s="46">
        <f t="shared" si="20"/>
        <v>30</v>
      </c>
    </row>
    <row r="22" spans="1:31" s="21" customFormat="1" ht="18" customHeight="1">
      <c r="A22" s="56">
        <f t="shared" si="21"/>
        <v>11</v>
      </c>
      <c r="B22" s="115" t="s">
        <v>81</v>
      </c>
      <c r="C22" s="116" t="s">
        <v>82</v>
      </c>
      <c r="D22" s="41">
        <f>'مدخل للخدمات'!I22</f>
        <v>7.75</v>
      </c>
      <c r="E22" s="101">
        <f t="shared" si="0"/>
        <v>0</v>
      </c>
      <c r="F22" s="43">
        <f>'مدخل للتسويق المصرفي'!I22</f>
        <v>11</v>
      </c>
      <c r="G22" s="42">
        <f t="shared" si="1"/>
        <v>0</v>
      </c>
      <c r="H22" s="43">
        <f>'التسويق الاستراتيجي للخدمات'!I22</f>
        <v>3</v>
      </c>
      <c r="I22" s="42">
        <f t="shared" si="2"/>
        <v>0</v>
      </c>
      <c r="J22" s="44">
        <f t="shared" si="3"/>
        <v>21.75</v>
      </c>
      <c r="K22" s="44">
        <f t="shared" si="4"/>
        <v>3.625</v>
      </c>
      <c r="L22" s="42">
        <f t="shared" si="5"/>
        <v>0</v>
      </c>
      <c r="M22" s="43">
        <f>'إدارة المخاطر البنكية'!I22</f>
        <v>2.5</v>
      </c>
      <c r="N22" s="42">
        <f t="shared" si="6"/>
        <v>0</v>
      </c>
      <c r="O22" s="43">
        <f>مقاولاتية!I22</f>
        <v>9</v>
      </c>
      <c r="P22" s="42">
        <f t="shared" si="7"/>
        <v>0</v>
      </c>
      <c r="Q22" s="45">
        <f t="shared" si="8"/>
        <v>11.5</v>
      </c>
      <c r="R22" s="44">
        <f t="shared" si="9"/>
        <v>2.875</v>
      </c>
      <c r="S22" s="42">
        <f t="shared" si="10"/>
        <v>0</v>
      </c>
      <c r="T22" s="43">
        <f>'قانون حماية المستهلك'!I22</f>
        <v>2.25</v>
      </c>
      <c r="U22" s="42">
        <f t="shared" si="11"/>
        <v>0</v>
      </c>
      <c r="V22" s="45">
        <f t="shared" si="12"/>
        <v>2.25</v>
      </c>
      <c r="W22" s="44">
        <f t="shared" si="13"/>
        <v>2.25</v>
      </c>
      <c r="X22" s="42">
        <f t="shared" si="14"/>
        <v>0</v>
      </c>
      <c r="Y22" s="43">
        <f>'لغة أجنبية'!I22</f>
        <v>12.5</v>
      </c>
      <c r="Z22" s="42">
        <f t="shared" si="15"/>
        <v>1</v>
      </c>
      <c r="AA22" s="45">
        <f t="shared" si="16"/>
        <v>12.5</v>
      </c>
      <c r="AB22" s="44">
        <f t="shared" si="17"/>
        <v>12.5</v>
      </c>
      <c r="AC22" s="42">
        <f t="shared" si="18"/>
        <v>1</v>
      </c>
      <c r="AD22" s="99">
        <f t="shared" si="19"/>
        <v>4</v>
      </c>
      <c r="AE22" s="46">
        <f t="shared" si="20"/>
        <v>1</v>
      </c>
    </row>
    <row r="23" spans="1:31" s="21" customFormat="1" ht="15.75" customHeight="1">
      <c r="A23" s="56">
        <f t="shared" si="21"/>
        <v>12</v>
      </c>
      <c r="B23" s="115" t="s">
        <v>83</v>
      </c>
      <c r="C23" s="116" t="s">
        <v>84</v>
      </c>
      <c r="D23" s="41">
        <f>'مدخل للخدمات'!I23</f>
        <v>31</v>
      </c>
      <c r="E23" s="101">
        <f t="shared" si="0"/>
        <v>6</v>
      </c>
      <c r="F23" s="43">
        <f>'مدخل للتسويق المصرفي'!I23</f>
        <v>35</v>
      </c>
      <c r="G23" s="42">
        <f t="shared" si="1"/>
        <v>6</v>
      </c>
      <c r="H23" s="43">
        <f>'التسويق الاستراتيجي للخدمات'!I23</f>
        <v>27</v>
      </c>
      <c r="I23" s="42">
        <f t="shared" si="2"/>
        <v>6</v>
      </c>
      <c r="J23" s="44">
        <f t="shared" si="3"/>
        <v>93</v>
      </c>
      <c r="K23" s="44">
        <f t="shared" si="4"/>
        <v>15.5</v>
      </c>
      <c r="L23" s="42">
        <f t="shared" si="5"/>
        <v>18</v>
      </c>
      <c r="M23" s="43">
        <f>'إدارة المخاطر البنكية'!I23</f>
        <v>24.5</v>
      </c>
      <c r="N23" s="42">
        <f t="shared" si="6"/>
        <v>5</v>
      </c>
      <c r="O23" s="43">
        <f>مقاولاتية!I23</f>
        <v>32</v>
      </c>
      <c r="P23" s="42">
        <f t="shared" si="7"/>
        <v>4</v>
      </c>
      <c r="Q23" s="45">
        <f t="shared" si="8"/>
        <v>56.5</v>
      </c>
      <c r="R23" s="44">
        <f t="shared" si="9"/>
        <v>14.125</v>
      </c>
      <c r="S23" s="42">
        <f t="shared" si="10"/>
        <v>9</v>
      </c>
      <c r="T23" s="43">
        <f>'قانون حماية المستهلك'!I23</f>
        <v>10.25</v>
      </c>
      <c r="U23" s="42">
        <f t="shared" si="11"/>
        <v>2</v>
      </c>
      <c r="V23" s="45">
        <f t="shared" si="12"/>
        <v>10.25</v>
      </c>
      <c r="W23" s="44">
        <f t="shared" si="13"/>
        <v>10.25</v>
      </c>
      <c r="X23" s="42">
        <f t="shared" si="14"/>
        <v>2</v>
      </c>
      <c r="Y23" s="43">
        <f>'لغة أجنبية'!I23</f>
        <v>17.375</v>
      </c>
      <c r="Z23" s="42">
        <f t="shared" si="15"/>
        <v>1</v>
      </c>
      <c r="AA23" s="45">
        <f t="shared" si="16"/>
        <v>17.375</v>
      </c>
      <c r="AB23" s="44">
        <f t="shared" si="17"/>
        <v>17.375</v>
      </c>
      <c r="AC23" s="42">
        <f t="shared" si="18"/>
        <v>1</v>
      </c>
      <c r="AD23" s="99">
        <f t="shared" si="19"/>
        <v>14.760416666666666</v>
      </c>
      <c r="AE23" s="46">
        <f t="shared" si="20"/>
        <v>30</v>
      </c>
    </row>
    <row r="24" spans="1:31" s="21" customFormat="1" ht="18" customHeight="1">
      <c r="A24" s="56">
        <f t="shared" si="21"/>
        <v>13</v>
      </c>
      <c r="B24" s="115" t="s">
        <v>85</v>
      </c>
      <c r="C24" s="116" t="s">
        <v>86</v>
      </c>
      <c r="D24" s="41">
        <f>'مدخل للخدمات'!I24</f>
        <v>28.5</v>
      </c>
      <c r="E24" s="101">
        <f t="shared" si="0"/>
        <v>6</v>
      </c>
      <c r="F24" s="43">
        <f>'مدخل للتسويق المصرفي'!I24</f>
        <v>26.5</v>
      </c>
      <c r="G24" s="42">
        <f t="shared" si="1"/>
        <v>6</v>
      </c>
      <c r="H24" s="43">
        <f>'التسويق الاستراتيجي للخدمات'!I24</f>
        <v>18</v>
      </c>
      <c r="I24" s="42">
        <f t="shared" si="2"/>
        <v>0</v>
      </c>
      <c r="J24" s="44">
        <f t="shared" si="3"/>
        <v>73</v>
      </c>
      <c r="K24" s="44">
        <f t="shared" si="4"/>
        <v>12.166666666666666</v>
      </c>
      <c r="L24" s="42">
        <f t="shared" si="5"/>
        <v>18</v>
      </c>
      <c r="M24" s="43">
        <f>'إدارة المخاطر البنكية'!I24</f>
        <v>23.5</v>
      </c>
      <c r="N24" s="42">
        <f t="shared" si="6"/>
        <v>5</v>
      </c>
      <c r="O24" s="43">
        <f>مقاولاتية!I24</f>
        <v>27</v>
      </c>
      <c r="P24" s="42">
        <f t="shared" si="7"/>
        <v>4</v>
      </c>
      <c r="Q24" s="45">
        <f t="shared" si="8"/>
        <v>50.5</v>
      </c>
      <c r="R24" s="44">
        <f t="shared" si="9"/>
        <v>12.625</v>
      </c>
      <c r="S24" s="42">
        <f t="shared" si="10"/>
        <v>9</v>
      </c>
      <c r="T24" s="43">
        <f>'قانون حماية المستهلك'!I24</f>
        <v>8.75</v>
      </c>
      <c r="U24" s="42">
        <f t="shared" si="11"/>
        <v>0</v>
      </c>
      <c r="V24" s="45">
        <f t="shared" si="12"/>
        <v>8.75</v>
      </c>
      <c r="W24" s="44">
        <f t="shared" si="13"/>
        <v>8.75</v>
      </c>
      <c r="X24" s="42">
        <f t="shared" si="14"/>
        <v>0</v>
      </c>
      <c r="Y24" s="43">
        <f>'لغة أجنبية'!I24</f>
        <v>12</v>
      </c>
      <c r="Z24" s="42">
        <f t="shared" si="15"/>
        <v>1</v>
      </c>
      <c r="AA24" s="45">
        <f t="shared" si="16"/>
        <v>12</v>
      </c>
      <c r="AB24" s="44">
        <f t="shared" si="17"/>
        <v>12</v>
      </c>
      <c r="AC24" s="42">
        <f t="shared" si="18"/>
        <v>1</v>
      </c>
      <c r="AD24" s="99">
        <f t="shared" si="19"/>
        <v>12.020833333333334</v>
      </c>
      <c r="AE24" s="46">
        <f t="shared" si="20"/>
        <v>30</v>
      </c>
    </row>
    <row r="25" spans="1:31" s="21" customFormat="1" ht="17.25" customHeight="1">
      <c r="A25" s="56">
        <f t="shared" si="21"/>
        <v>14</v>
      </c>
      <c r="B25" s="115" t="s">
        <v>87</v>
      </c>
      <c r="C25" s="116" t="s">
        <v>88</v>
      </c>
      <c r="D25" s="41">
        <f>'مدخل للخدمات'!I25</f>
        <v>21.25</v>
      </c>
      <c r="E25" s="101">
        <f t="shared" si="0"/>
        <v>6</v>
      </c>
      <c r="F25" s="43">
        <f>'مدخل للتسويق المصرفي'!I25</f>
        <v>12.25</v>
      </c>
      <c r="G25" s="42">
        <f t="shared" si="1"/>
        <v>0</v>
      </c>
      <c r="H25" s="43">
        <f>'التسويق الاستراتيجي للخدمات'!I25</f>
        <v>17.5</v>
      </c>
      <c r="I25" s="42">
        <f t="shared" si="2"/>
        <v>0</v>
      </c>
      <c r="J25" s="44">
        <f t="shared" si="3"/>
        <v>51</v>
      </c>
      <c r="K25" s="44">
        <f t="shared" si="4"/>
        <v>8.5</v>
      </c>
      <c r="L25" s="42">
        <f t="shared" si="5"/>
        <v>6</v>
      </c>
      <c r="M25" s="43">
        <f>'إدارة المخاطر البنكية'!I25</f>
        <v>19</v>
      </c>
      <c r="N25" s="42">
        <f t="shared" si="6"/>
        <v>0</v>
      </c>
      <c r="O25" s="43">
        <f>مقاولاتية!I25</f>
        <v>26</v>
      </c>
      <c r="P25" s="42">
        <f t="shared" si="7"/>
        <v>4</v>
      </c>
      <c r="Q25" s="45">
        <f t="shared" si="8"/>
        <v>45</v>
      </c>
      <c r="R25" s="44">
        <f t="shared" si="9"/>
        <v>11.25</v>
      </c>
      <c r="S25" s="42">
        <f t="shared" si="10"/>
        <v>9</v>
      </c>
      <c r="T25" s="43">
        <f>'قانون حماية المستهلك'!I25</f>
        <v>11.5</v>
      </c>
      <c r="U25" s="42">
        <f t="shared" si="11"/>
        <v>2</v>
      </c>
      <c r="V25" s="45">
        <f t="shared" si="12"/>
        <v>11.5</v>
      </c>
      <c r="W25" s="44">
        <f t="shared" si="13"/>
        <v>11.5</v>
      </c>
      <c r="X25" s="42">
        <f t="shared" si="14"/>
        <v>2</v>
      </c>
      <c r="Y25" s="43">
        <f>'لغة أجنبية'!I25</f>
        <v>13.5</v>
      </c>
      <c r="Z25" s="42">
        <f t="shared" si="15"/>
        <v>1</v>
      </c>
      <c r="AA25" s="45">
        <f t="shared" si="16"/>
        <v>13.5</v>
      </c>
      <c r="AB25" s="44">
        <f t="shared" si="17"/>
        <v>13.5</v>
      </c>
      <c r="AC25" s="42">
        <f t="shared" si="18"/>
        <v>1</v>
      </c>
      <c r="AD25" s="99">
        <f t="shared" si="19"/>
        <v>10.083333333333334</v>
      </c>
      <c r="AE25" s="46">
        <f t="shared" si="20"/>
        <v>30</v>
      </c>
    </row>
    <row r="26" spans="1:31" s="21" customFormat="1" ht="18" customHeight="1">
      <c r="A26" s="56">
        <f t="shared" si="21"/>
        <v>15</v>
      </c>
      <c r="B26" s="115" t="s">
        <v>89</v>
      </c>
      <c r="C26" s="116" t="s">
        <v>90</v>
      </c>
      <c r="D26" s="41">
        <f>'مدخل للخدمات'!I26</f>
        <v>28</v>
      </c>
      <c r="E26" s="101">
        <f t="shared" si="0"/>
        <v>6</v>
      </c>
      <c r="F26" s="43">
        <f>'مدخل للتسويق المصرفي'!I26</f>
        <v>21.75</v>
      </c>
      <c r="G26" s="42">
        <f t="shared" si="1"/>
        <v>6</v>
      </c>
      <c r="H26" s="43">
        <f>'التسويق الاستراتيجي للخدمات'!I26</f>
        <v>18</v>
      </c>
      <c r="I26" s="42">
        <f t="shared" si="2"/>
        <v>0</v>
      </c>
      <c r="J26" s="44">
        <f t="shared" si="3"/>
        <v>67.75</v>
      </c>
      <c r="K26" s="44">
        <f t="shared" si="4"/>
        <v>11.291666666666666</v>
      </c>
      <c r="L26" s="42">
        <f t="shared" si="5"/>
        <v>18</v>
      </c>
      <c r="M26" s="43">
        <f>'إدارة المخاطر البنكية'!I26</f>
        <v>24</v>
      </c>
      <c r="N26" s="42">
        <f t="shared" si="6"/>
        <v>5</v>
      </c>
      <c r="O26" s="43">
        <f>مقاولاتية!I26</f>
        <v>27.5</v>
      </c>
      <c r="P26" s="42">
        <f t="shared" si="7"/>
        <v>4</v>
      </c>
      <c r="Q26" s="45">
        <f t="shared" si="8"/>
        <v>51.5</v>
      </c>
      <c r="R26" s="44">
        <f t="shared" si="9"/>
        <v>12.875</v>
      </c>
      <c r="S26" s="42">
        <f t="shared" si="10"/>
        <v>9</v>
      </c>
      <c r="T26" s="43">
        <f>'قانون حماية المستهلك'!I26</f>
        <v>11</v>
      </c>
      <c r="U26" s="42">
        <f t="shared" si="11"/>
        <v>2</v>
      </c>
      <c r="V26" s="45">
        <f t="shared" si="12"/>
        <v>11</v>
      </c>
      <c r="W26" s="44">
        <f t="shared" si="13"/>
        <v>11</v>
      </c>
      <c r="X26" s="42">
        <f t="shared" si="14"/>
        <v>2</v>
      </c>
      <c r="Y26" s="43">
        <f>'لغة أجنبية'!I26</f>
        <v>13.5</v>
      </c>
      <c r="Z26" s="42">
        <f t="shared" si="15"/>
        <v>1</v>
      </c>
      <c r="AA26" s="45">
        <f t="shared" si="16"/>
        <v>13.5</v>
      </c>
      <c r="AB26" s="44">
        <f t="shared" si="17"/>
        <v>13.5</v>
      </c>
      <c r="AC26" s="42">
        <f t="shared" si="18"/>
        <v>1</v>
      </c>
      <c r="AD26" s="99">
        <f t="shared" si="19"/>
        <v>11.979166666666666</v>
      </c>
      <c r="AE26" s="46">
        <f t="shared" si="20"/>
        <v>30</v>
      </c>
    </row>
    <row r="27" spans="1:31" s="21" customFormat="1" ht="18" customHeight="1">
      <c r="A27" s="56">
        <f t="shared" si="21"/>
        <v>16</v>
      </c>
      <c r="B27" s="115" t="s">
        <v>91</v>
      </c>
      <c r="C27" s="116" t="s">
        <v>92</v>
      </c>
      <c r="D27" s="41">
        <f>'مدخل للخدمات'!I27</f>
        <v>28.5</v>
      </c>
      <c r="E27" s="101">
        <f t="shared" si="0"/>
        <v>6</v>
      </c>
      <c r="F27" s="43">
        <f>'مدخل للتسويق المصرفي'!I27</f>
        <v>32.25</v>
      </c>
      <c r="G27" s="42">
        <f t="shared" si="1"/>
        <v>6</v>
      </c>
      <c r="H27" s="43">
        <f>'التسويق الاستراتيجي للخدمات'!I27</f>
        <v>22.5</v>
      </c>
      <c r="I27" s="42">
        <f t="shared" si="2"/>
        <v>6</v>
      </c>
      <c r="J27" s="44">
        <f t="shared" si="3"/>
        <v>83.25</v>
      </c>
      <c r="K27" s="44">
        <f t="shared" si="4"/>
        <v>13.875</v>
      </c>
      <c r="L27" s="42">
        <f t="shared" si="5"/>
        <v>18</v>
      </c>
      <c r="M27" s="43">
        <f>'إدارة المخاطر البنكية'!I27</f>
        <v>28</v>
      </c>
      <c r="N27" s="42">
        <f t="shared" si="6"/>
        <v>5</v>
      </c>
      <c r="O27" s="43">
        <f>مقاولاتية!I27</f>
        <v>26</v>
      </c>
      <c r="P27" s="42">
        <f t="shared" si="7"/>
        <v>4</v>
      </c>
      <c r="Q27" s="45">
        <f t="shared" si="8"/>
        <v>54</v>
      </c>
      <c r="R27" s="44">
        <f t="shared" si="9"/>
        <v>13.5</v>
      </c>
      <c r="S27" s="42">
        <f t="shared" si="10"/>
        <v>9</v>
      </c>
      <c r="T27" s="43">
        <f>'قانون حماية المستهلك'!I27</f>
        <v>15</v>
      </c>
      <c r="U27" s="42">
        <f t="shared" si="11"/>
        <v>2</v>
      </c>
      <c r="V27" s="45">
        <f t="shared" si="12"/>
        <v>15</v>
      </c>
      <c r="W27" s="44">
        <f t="shared" si="13"/>
        <v>15</v>
      </c>
      <c r="X27" s="42">
        <f t="shared" si="14"/>
        <v>2</v>
      </c>
      <c r="Y27" s="43">
        <f>'لغة أجنبية'!I27</f>
        <v>14</v>
      </c>
      <c r="Z27" s="42">
        <f t="shared" si="15"/>
        <v>1</v>
      </c>
      <c r="AA27" s="45">
        <f t="shared" si="16"/>
        <v>14</v>
      </c>
      <c r="AB27" s="44">
        <f t="shared" si="17"/>
        <v>14</v>
      </c>
      <c r="AC27" s="42">
        <f t="shared" si="18"/>
        <v>1</v>
      </c>
      <c r="AD27" s="99">
        <f t="shared" si="19"/>
        <v>13.854166666666666</v>
      </c>
      <c r="AE27" s="46">
        <f t="shared" si="20"/>
        <v>30</v>
      </c>
    </row>
    <row r="28" spans="1:89" s="21" customFormat="1" ht="18" customHeight="1">
      <c r="A28" s="56">
        <f t="shared" si="21"/>
        <v>17</v>
      </c>
      <c r="B28" s="115" t="s">
        <v>93</v>
      </c>
      <c r="C28" s="116" t="s">
        <v>94</v>
      </c>
      <c r="D28" s="41">
        <f>'مدخل للخدمات'!I28</f>
        <v>28</v>
      </c>
      <c r="E28" s="101">
        <f t="shared" si="0"/>
        <v>6</v>
      </c>
      <c r="F28" s="43">
        <f>'مدخل للتسويق المصرفي'!I28</f>
        <v>21.25</v>
      </c>
      <c r="G28" s="42">
        <f t="shared" si="1"/>
        <v>6</v>
      </c>
      <c r="H28" s="43">
        <f>'التسويق الاستراتيجي للخدمات'!I28</f>
        <v>18.5</v>
      </c>
      <c r="I28" s="42">
        <f t="shared" si="2"/>
        <v>0</v>
      </c>
      <c r="J28" s="44">
        <f t="shared" si="3"/>
        <v>67.75</v>
      </c>
      <c r="K28" s="44">
        <f t="shared" si="4"/>
        <v>11.291666666666666</v>
      </c>
      <c r="L28" s="42">
        <f t="shared" si="5"/>
        <v>18</v>
      </c>
      <c r="M28" s="43">
        <f>'إدارة المخاطر البنكية'!I28</f>
        <v>26.5</v>
      </c>
      <c r="N28" s="42">
        <f t="shared" si="6"/>
        <v>5</v>
      </c>
      <c r="O28" s="43">
        <f>مقاولاتية!I28</f>
        <v>24.75</v>
      </c>
      <c r="P28" s="42">
        <f t="shared" si="7"/>
        <v>4</v>
      </c>
      <c r="Q28" s="45">
        <f t="shared" si="8"/>
        <v>51.25</v>
      </c>
      <c r="R28" s="44">
        <f t="shared" si="9"/>
        <v>12.8125</v>
      </c>
      <c r="S28" s="42">
        <f t="shared" si="10"/>
        <v>9</v>
      </c>
      <c r="T28" s="43">
        <f>'قانون حماية المستهلك'!I28</f>
        <v>15.25</v>
      </c>
      <c r="U28" s="42">
        <f t="shared" si="11"/>
        <v>2</v>
      </c>
      <c r="V28" s="45">
        <f t="shared" si="12"/>
        <v>15.25</v>
      </c>
      <c r="W28" s="44">
        <f t="shared" si="13"/>
        <v>15.25</v>
      </c>
      <c r="X28" s="42">
        <f t="shared" si="14"/>
        <v>2</v>
      </c>
      <c r="Y28" s="43">
        <f>'لغة أجنبية'!I28</f>
        <v>14.5</v>
      </c>
      <c r="Z28" s="42">
        <f t="shared" si="15"/>
        <v>1</v>
      </c>
      <c r="AA28" s="45">
        <f t="shared" si="16"/>
        <v>14.5</v>
      </c>
      <c r="AB28" s="44">
        <f t="shared" si="17"/>
        <v>14.5</v>
      </c>
      <c r="AC28" s="42">
        <f t="shared" si="18"/>
        <v>1</v>
      </c>
      <c r="AD28" s="99">
        <f t="shared" si="19"/>
        <v>12.395833333333334</v>
      </c>
      <c r="AE28" s="46">
        <f t="shared" si="20"/>
        <v>30</v>
      </c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</row>
    <row r="29" spans="1:89" s="21" customFormat="1" ht="18" customHeight="1" thickBot="1">
      <c r="A29" s="56">
        <f t="shared" si="21"/>
        <v>18</v>
      </c>
      <c r="B29" s="115" t="s">
        <v>95</v>
      </c>
      <c r="C29" s="116" t="s">
        <v>96</v>
      </c>
      <c r="D29" s="133">
        <f>'مدخل للخدمات'!I29</f>
        <v>27.5</v>
      </c>
      <c r="E29" s="101">
        <f t="shared" si="0"/>
        <v>6</v>
      </c>
      <c r="F29" s="102">
        <f>'مدخل للتسويق المصرفي'!I29</f>
        <v>25.75</v>
      </c>
      <c r="G29" s="101">
        <f t="shared" si="1"/>
        <v>6</v>
      </c>
      <c r="H29" s="102">
        <f>'التسويق الاستراتيجي للخدمات'!I29</f>
        <v>22</v>
      </c>
      <c r="I29" s="101">
        <f t="shared" si="2"/>
        <v>6</v>
      </c>
      <c r="J29" s="134">
        <f t="shared" si="3"/>
        <v>75.25</v>
      </c>
      <c r="K29" s="134">
        <f t="shared" si="4"/>
        <v>12.541666666666666</v>
      </c>
      <c r="L29" s="101">
        <f t="shared" si="5"/>
        <v>18</v>
      </c>
      <c r="M29" s="102">
        <f>'إدارة المخاطر البنكية'!I29</f>
        <v>25</v>
      </c>
      <c r="N29" s="101">
        <f t="shared" si="6"/>
        <v>5</v>
      </c>
      <c r="O29" s="102">
        <f>مقاولاتية!I29</f>
        <v>28</v>
      </c>
      <c r="P29" s="101">
        <f t="shared" si="7"/>
        <v>4</v>
      </c>
      <c r="Q29" s="135">
        <f t="shared" si="8"/>
        <v>53</v>
      </c>
      <c r="R29" s="134">
        <f t="shared" si="9"/>
        <v>13.25</v>
      </c>
      <c r="S29" s="101">
        <f t="shared" si="10"/>
        <v>9</v>
      </c>
      <c r="T29" s="102">
        <f>'قانون حماية المستهلك'!I29</f>
        <v>16.5</v>
      </c>
      <c r="U29" s="101">
        <f t="shared" si="11"/>
        <v>2</v>
      </c>
      <c r="V29" s="135">
        <f t="shared" si="12"/>
        <v>16.5</v>
      </c>
      <c r="W29" s="134">
        <f t="shared" si="13"/>
        <v>16.5</v>
      </c>
      <c r="X29" s="101">
        <f t="shared" si="14"/>
        <v>2</v>
      </c>
      <c r="Y29" s="102">
        <f>'لغة أجنبية'!I29</f>
        <v>14.5</v>
      </c>
      <c r="Z29" s="101">
        <f t="shared" si="15"/>
        <v>1</v>
      </c>
      <c r="AA29" s="135">
        <f t="shared" si="16"/>
        <v>14.5</v>
      </c>
      <c r="AB29" s="134">
        <f t="shared" si="17"/>
        <v>14.5</v>
      </c>
      <c r="AC29" s="101">
        <f t="shared" si="18"/>
        <v>1</v>
      </c>
      <c r="AD29" s="136">
        <f t="shared" si="19"/>
        <v>13.270833333333334</v>
      </c>
      <c r="AE29" s="137">
        <f t="shared" si="20"/>
        <v>30</v>
      </c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</row>
    <row r="30" spans="1:89" s="108" customFormat="1" ht="18" customHeight="1" thickBot="1">
      <c r="A30" s="145">
        <f t="shared" si="21"/>
        <v>19</v>
      </c>
      <c r="B30" s="146" t="s">
        <v>97</v>
      </c>
      <c r="C30" s="147" t="s">
        <v>98</v>
      </c>
      <c r="D30" s="172" t="s">
        <v>158</v>
      </c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4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</row>
    <row r="31" spans="1:89" s="108" customFormat="1" ht="18" customHeight="1">
      <c r="A31" s="56">
        <f t="shared" si="21"/>
        <v>20</v>
      </c>
      <c r="B31" s="115" t="s">
        <v>99</v>
      </c>
      <c r="C31" s="116" t="s">
        <v>70</v>
      </c>
      <c r="D31" s="138">
        <f>'مدخل للخدمات'!I31</f>
        <v>25</v>
      </c>
      <c r="E31" s="128">
        <f t="shared" si="0"/>
        <v>6</v>
      </c>
      <c r="F31" s="139">
        <f>'مدخل للتسويق المصرفي'!I31</f>
        <v>11.5</v>
      </c>
      <c r="G31" s="140">
        <f t="shared" si="1"/>
        <v>0</v>
      </c>
      <c r="H31" s="139">
        <f>'التسويق الاستراتيجي للخدمات'!I31</f>
        <v>18</v>
      </c>
      <c r="I31" s="140">
        <f t="shared" si="2"/>
        <v>0</v>
      </c>
      <c r="J31" s="141">
        <f t="shared" si="3"/>
        <v>54.5</v>
      </c>
      <c r="K31" s="141">
        <f t="shared" si="4"/>
        <v>9.083333333333334</v>
      </c>
      <c r="L31" s="140">
        <f t="shared" si="5"/>
        <v>6</v>
      </c>
      <c r="M31" s="139">
        <f>'إدارة المخاطر البنكية'!I31</f>
        <v>24.5</v>
      </c>
      <c r="N31" s="140">
        <f t="shared" si="6"/>
        <v>5</v>
      </c>
      <c r="O31" s="139">
        <f>مقاولاتية!I31</f>
        <v>21</v>
      </c>
      <c r="P31" s="140">
        <f t="shared" si="7"/>
        <v>4</v>
      </c>
      <c r="Q31" s="142">
        <f t="shared" si="8"/>
        <v>45.5</v>
      </c>
      <c r="R31" s="141">
        <f t="shared" si="9"/>
        <v>11.375</v>
      </c>
      <c r="S31" s="140">
        <f t="shared" si="10"/>
        <v>9</v>
      </c>
      <c r="T31" s="139">
        <f>'قانون حماية المستهلك'!I31</f>
        <v>9.75</v>
      </c>
      <c r="U31" s="140">
        <f t="shared" si="11"/>
        <v>0</v>
      </c>
      <c r="V31" s="142">
        <f t="shared" si="12"/>
        <v>9.75</v>
      </c>
      <c r="W31" s="141">
        <f t="shared" si="13"/>
        <v>9.75</v>
      </c>
      <c r="X31" s="140">
        <f t="shared" si="14"/>
        <v>0</v>
      </c>
      <c r="Y31" s="139">
        <f>'لغة أجنبية'!I31</f>
        <v>13</v>
      </c>
      <c r="Z31" s="140">
        <f t="shared" si="15"/>
        <v>1</v>
      </c>
      <c r="AA31" s="142">
        <f t="shared" si="16"/>
        <v>13</v>
      </c>
      <c r="AB31" s="141">
        <f t="shared" si="17"/>
        <v>13</v>
      </c>
      <c r="AC31" s="140">
        <f t="shared" si="18"/>
        <v>1</v>
      </c>
      <c r="AD31" s="143">
        <f t="shared" si="19"/>
        <v>10.229166666666666</v>
      </c>
      <c r="AE31" s="144">
        <f t="shared" si="20"/>
        <v>30</v>
      </c>
      <c r="AF31" s="103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</row>
    <row r="32" spans="1:89" s="108" customFormat="1" ht="18" customHeight="1">
      <c r="A32" s="56">
        <f t="shared" si="21"/>
        <v>21</v>
      </c>
      <c r="B32" s="115" t="s">
        <v>100</v>
      </c>
      <c r="C32" s="116" t="s">
        <v>101</v>
      </c>
      <c r="D32" s="41">
        <f>'مدخل للخدمات'!I32</f>
        <v>28.25</v>
      </c>
      <c r="E32" s="101">
        <f t="shared" si="0"/>
        <v>6</v>
      </c>
      <c r="F32" s="43">
        <f>'مدخل للتسويق المصرفي'!I32</f>
        <v>19.5</v>
      </c>
      <c r="G32" s="42">
        <f t="shared" si="1"/>
        <v>0</v>
      </c>
      <c r="H32" s="43">
        <f>'التسويق الاستراتيجي للخدمات'!I32</f>
        <v>15</v>
      </c>
      <c r="I32" s="42">
        <f t="shared" si="2"/>
        <v>0</v>
      </c>
      <c r="J32" s="44">
        <f t="shared" si="3"/>
        <v>62.75</v>
      </c>
      <c r="K32" s="44">
        <f t="shared" si="4"/>
        <v>10.458333333333334</v>
      </c>
      <c r="L32" s="42">
        <f t="shared" si="5"/>
        <v>18</v>
      </c>
      <c r="M32" s="43">
        <f>'إدارة المخاطر البنكية'!I32</f>
        <v>17.75</v>
      </c>
      <c r="N32" s="42">
        <f t="shared" si="6"/>
        <v>0</v>
      </c>
      <c r="O32" s="43">
        <f>مقاولاتية!I32</f>
        <v>21</v>
      </c>
      <c r="P32" s="42">
        <f t="shared" si="7"/>
        <v>4</v>
      </c>
      <c r="Q32" s="45">
        <f t="shared" si="8"/>
        <v>38.75</v>
      </c>
      <c r="R32" s="44">
        <f t="shared" si="9"/>
        <v>9.6875</v>
      </c>
      <c r="S32" s="42">
        <f t="shared" si="10"/>
        <v>4</v>
      </c>
      <c r="T32" s="43">
        <f>'قانون حماية المستهلك'!I32</f>
        <v>8</v>
      </c>
      <c r="U32" s="42">
        <f t="shared" si="11"/>
        <v>0</v>
      </c>
      <c r="V32" s="45">
        <f t="shared" si="12"/>
        <v>8</v>
      </c>
      <c r="W32" s="44">
        <f t="shared" si="13"/>
        <v>8</v>
      </c>
      <c r="X32" s="42">
        <f t="shared" si="14"/>
        <v>0</v>
      </c>
      <c r="Y32" s="43">
        <f>'لغة أجنبية'!I32</f>
        <v>14.25</v>
      </c>
      <c r="Z32" s="42">
        <f t="shared" si="15"/>
        <v>1</v>
      </c>
      <c r="AA32" s="45">
        <f t="shared" si="16"/>
        <v>14.25</v>
      </c>
      <c r="AB32" s="44">
        <f t="shared" si="17"/>
        <v>14.25</v>
      </c>
      <c r="AC32" s="42">
        <f t="shared" si="18"/>
        <v>1</v>
      </c>
      <c r="AD32" s="99">
        <f t="shared" si="19"/>
        <v>10.3125</v>
      </c>
      <c r="AE32" s="46">
        <f t="shared" si="20"/>
        <v>30</v>
      </c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</row>
    <row r="33" spans="1:89" s="108" customFormat="1" ht="18" customHeight="1" thickBot="1">
      <c r="A33" s="56">
        <f t="shared" si="21"/>
        <v>22</v>
      </c>
      <c r="B33" s="118" t="s">
        <v>143</v>
      </c>
      <c r="C33" s="119" t="s">
        <v>144</v>
      </c>
      <c r="D33" s="41">
        <f>'مدخل للخدمات'!I33</f>
        <v>20.5</v>
      </c>
      <c r="E33" s="101">
        <f t="shared" si="0"/>
        <v>6</v>
      </c>
      <c r="F33" s="43">
        <f>'مدخل للتسويق المصرفي'!I33</f>
        <v>14.25</v>
      </c>
      <c r="G33" s="42">
        <f t="shared" si="1"/>
        <v>0</v>
      </c>
      <c r="H33" s="43">
        <f>'التسويق الاستراتيجي للخدمات'!I33</f>
        <v>15</v>
      </c>
      <c r="I33" s="42">
        <f t="shared" si="2"/>
        <v>0</v>
      </c>
      <c r="J33" s="44">
        <f t="shared" si="3"/>
        <v>49.75</v>
      </c>
      <c r="K33" s="44">
        <f t="shared" si="4"/>
        <v>8.291666666666666</v>
      </c>
      <c r="L33" s="42">
        <f t="shared" si="5"/>
        <v>6</v>
      </c>
      <c r="M33" s="43">
        <f>'إدارة المخاطر البنكية'!I33</f>
        <v>17.5</v>
      </c>
      <c r="N33" s="42">
        <f t="shared" si="6"/>
        <v>0</v>
      </c>
      <c r="O33" s="43">
        <f>مقاولاتية!I33</f>
        <v>18.5</v>
      </c>
      <c r="P33" s="42">
        <f t="shared" si="7"/>
        <v>0</v>
      </c>
      <c r="Q33" s="45">
        <f t="shared" si="8"/>
        <v>36</v>
      </c>
      <c r="R33" s="44">
        <f t="shared" si="9"/>
        <v>9</v>
      </c>
      <c r="S33" s="42">
        <f t="shared" si="10"/>
        <v>0</v>
      </c>
      <c r="T33" s="43">
        <f>'قانون حماية المستهلك'!I33</f>
        <v>12.75</v>
      </c>
      <c r="U33" s="42">
        <f t="shared" si="11"/>
        <v>2</v>
      </c>
      <c r="V33" s="45">
        <f t="shared" si="12"/>
        <v>12.75</v>
      </c>
      <c r="W33" s="44">
        <f t="shared" si="13"/>
        <v>12.75</v>
      </c>
      <c r="X33" s="42">
        <f t="shared" si="14"/>
        <v>2</v>
      </c>
      <c r="Y33" s="43">
        <f>'لغة أجنبية'!I33</f>
        <v>13.75</v>
      </c>
      <c r="Z33" s="42">
        <f t="shared" si="15"/>
        <v>1</v>
      </c>
      <c r="AA33" s="45">
        <f t="shared" si="16"/>
        <v>13.75</v>
      </c>
      <c r="AB33" s="44">
        <f t="shared" si="17"/>
        <v>13.75</v>
      </c>
      <c r="AC33" s="42">
        <f t="shared" si="18"/>
        <v>1</v>
      </c>
      <c r="AD33" s="99">
        <f t="shared" si="19"/>
        <v>9.354166666666666</v>
      </c>
      <c r="AE33" s="46">
        <f t="shared" si="20"/>
        <v>9</v>
      </c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</row>
    <row r="34" spans="1:89" s="16" customFormat="1" ht="18" customHeight="1" hidden="1" thickBot="1">
      <c r="A34" s="52" t="e">
        <f>#REF!+1</f>
        <v>#REF!</v>
      </c>
      <c r="B34" s="127"/>
      <c r="C34" s="53"/>
      <c r="D34" s="41">
        <f>'مدخل للخدمات'!I34</f>
        <v>0</v>
      </c>
      <c r="E34" s="128">
        <f t="shared" si="0"/>
        <v>0</v>
      </c>
      <c r="F34" s="129">
        <f>'[1]النرية المالية'!H36</f>
        <v>0</v>
      </c>
      <c r="G34" s="128">
        <f t="shared" si="1"/>
        <v>0</v>
      </c>
      <c r="H34" s="102">
        <f>'التسويق الاستراتيجي للخدمات'!I34</f>
        <v>0</v>
      </c>
      <c r="I34" s="128">
        <f t="shared" si="2"/>
        <v>0</v>
      </c>
      <c r="J34" s="130">
        <f t="shared" si="3"/>
        <v>0</v>
      </c>
      <c r="K34" s="130">
        <f t="shared" si="4"/>
        <v>0</v>
      </c>
      <c r="L34" s="128">
        <f t="shared" si="5"/>
        <v>0</v>
      </c>
      <c r="M34" s="43">
        <f>'إدارة المخاطر البنكية'!I34</f>
        <v>0</v>
      </c>
      <c r="N34" s="128">
        <f t="shared" si="6"/>
        <v>0</v>
      </c>
      <c r="O34" s="43">
        <f>مقاولاتية!I34</f>
        <v>0</v>
      </c>
      <c r="P34" s="128">
        <f t="shared" si="7"/>
        <v>0</v>
      </c>
      <c r="Q34" s="131">
        <f t="shared" si="8"/>
        <v>0</v>
      </c>
      <c r="R34" s="130">
        <f t="shared" si="9"/>
        <v>0</v>
      </c>
      <c r="S34" s="42">
        <f t="shared" si="10"/>
        <v>0</v>
      </c>
      <c r="T34" s="43">
        <f>'قانون حماية المستهلك'!I34</f>
        <v>0</v>
      </c>
      <c r="U34" s="42">
        <f t="shared" si="11"/>
        <v>0</v>
      </c>
      <c r="V34" s="45">
        <f t="shared" si="12"/>
        <v>0</v>
      </c>
      <c r="W34" s="44">
        <f t="shared" si="13"/>
        <v>0</v>
      </c>
      <c r="X34" s="42">
        <f t="shared" si="14"/>
        <v>0</v>
      </c>
      <c r="Y34" s="129">
        <f>'لغة أجنبية'!I34</f>
        <v>0</v>
      </c>
      <c r="Z34" s="42">
        <f t="shared" si="15"/>
        <v>0</v>
      </c>
      <c r="AA34" s="131">
        <f t="shared" si="16"/>
        <v>0</v>
      </c>
      <c r="AB34" s="44">
        <f t="shared" si="17"/>
        <v>0</v>
      </c>
      <c r="AC34" s="128">
        <f t="shared" si="18"/>
        <v>0</v>
      </c>
      <c r="AD34" s="132">
        <f t="shared" si="19"/>
        <v>0</v>
      </c>
      <c r="AE34" s="46">
        <f t="shared" si="20"/>
        <v>0</v>
      </c>
      <c r="AF34" s="100"/>
      <c r="AG34" s="100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</row>
    <row r="35" spans="1:33" s="19" customFormat="1" ht="24.75" customHeight="1">
      <c r="A35" s="175" t="s">
        <v>12</v>
      </c>
      <c r="B35" s="176"/>
      <c r="C35" s="177"/>
      <c r="D35" s="181" t="s">
        <v>51</v>
      </c>
      <c r="E35" s="182"/>
      <c r="F35" s="181" t="s">
        <v>159</v>
      </c>
      <c r="G35" s="182"/>
      <c r="H35" s="181" t="s">
        <v>55</v>
      </c>
      <c r="I35" s="182"/>
      <c r="J35" s="181" t="s">
        <v>33</v>
      </c>
      <c r="K35" s="185"/>
      <c r="L35" s="182"/>
      <c r="M35" s="181" t="s">
        <v>57</v>
      </c>
      <c r="N35" s="182"/>
      <c r="O35" s="193" t="s">
        <v>52</v>
      </c>
      <c r="P35" s="194"/>
      <c r="Q35" s="197"/>
      <c r="R35" s="198"/>
      <c r="S35" s="199"/>
      <c r="T35" s="181" t="s">
        <v>53</v>
      </c>
      <c r="U35" s="182"/>
      <c r="V35" s="203"/>
      <c r="W35" s="204"/>
      <c r="X35" s="205"/>
      <c r="Y35" s="181" t="s">
        <v>160</v>
      </c>
      <c r="Z35" s="182"/>
      <c r="AA35" s="209" t="s">
        <v>13</v>
      </c>
      <c r="AB35" s="210"/>
      <c r="AC35" s="210"/>
      <c r="AD35" s="210"/>
      <c r="AE35" s="211"/>
      <c r="AF35" s="100"/>
      <c r="AG35" s="100"/>
    </row>
    <row r="36" spans="1:33" s="19" customFormat="1" ht="49.5" customHeight="1" thickBot="1">
      <c r="A36" s="178"/>
      <c r="B36" s="179"/>
      <c r="C36" s="180"/>
      <c r="D36" s="183"/>
      <c r="E36" s="184"/>
      <c r="F36" s="183"/>
      <c r="G36" s="184"/>
      <c r="H36" s="183"/>
      <c r="I36" s="184"/>
      <c r="J36" s="183"/>
      <c r="K36" s="186"/>
      <c r="L36" s="184"/>
      <c r="M36" s="183"/>
      <c r="N36" s="184"/>
      <c r="O36" s="195"/>
      <c r="P36" s="196"/>
      <c r="Q36" s="200"/>
      <c r="R36" s="201"/>
      <c r="S36" s="202"/>
      <c r="T36" s="183"/>
      <c r="U36" s="184"/>
      <c r="V36" s="206"/>
      <c r="W36" s="207"/>
      <c r="X36" s="208"/>
      <c r="Y36" s="183"/>
      <c r="Z36" s="184"/>
      <c r="AA36" s="212"/>
      <c r="AB36" s="213"/>
      <c r="AC36" s="213"/>
      <c r="AD36" s="213"/>
      <c r="AE36" s="214"/>
      <c r="AF36" s="100"/>
      <c r="AG36" s="100"/>
    </row>
    <row r="37" spans="3:26" ht="18.75" thickBot="1">
      <c r="C37" s="231" t="s">
        <v>17</v>
      </c>
      <c r="D37" s="231"/>
      <c r="E37" s="231"/>
      <c r="T37" s="225" t="s">
        <v>154</v>
      </c>
      <c r="U37" s="226"/>
      <c r="V37" s="226"/>
      <c r="W37" s="226"/>
      <c r="X37" s="226"/>
      <c r="Y37" s="226"/>
      <c r="Z37" s="227"/>
    </row>
    <row r="38" spans="3:5" ht="15.75">
      <c r="C38" s="47" t="s">
        <v>24</v>
      </c>
      <c r="D38" s="91"/>
      <c r="E38" s="92"/>
    </row>
    <row r="39" spans="3:5" ht="15.75">
      <c r="C39" s="18" t="s">
        <v>16</v>
      </c>
      <c r="D39" s="93"/>
      <c r="E39" s="92"/>
    </row>
    <row r="40" spans="3:5" ht="18.75" thickBot="1">
      <c r="C40" s="17" t="s">
        <v>15</v>
      </c>
      <c r="D40" s="94"/>
      <c r="E40" s="94"/>
    </row>
    <row r="41" spans="1:29" ht="21" thickBot="1">
      <c r="A41" s="40"/>
      <c r="B41" s="40"/>
      <c r="C41" s="232"/>
      <c r="D41" s="232"/>
      <c r="E41" s="232"/>
      <c r="F41" s="232"/>
      <c r="G41" s="232"/>
      <c r="H41" s="86"/>
      <c r="I41" s="86"/>
      <c r="J41" s="86"/>
      <c r="K41" s="86"/>
      <c r="L41" s="228" t="s">
        <v>41</v>
      </c>
      <c r="M41" s="229"/>
      <c r="N41" s="229"/>
      <c r="O41" s="229"/>
      <c r="P41" s="229"/>
      <c r="Q41" s="229"/>
      <c r="R41" s="229"/>
      <c r="S41" s="229"/>
      <c r="T41" s="229"/>
      <c r="U41" s="230"/>
      <c r="V41" s="86"/>
      <c r="W41" s="86"/>
      <c r="X41" s="86"/>
      <c r="Y41" s="86"/>
      <c r="Z41" s="86"/>
      <c r="AA41" s="86"/>
      <c r="AB41" s="86"/>
      <c r="AC41" s="86"/>
    </row>
    <row r="42" spans="1:29" ht="14.25" customHeight="1" thickBot="1">
      <c r="A42" s="40"/>
      <c r="B42" s="40"/>
      <c r="C42" s="15"/>
      <c r="D42" s="95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97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</row>
    <row r="43" spans="1:29" ht="21" thickBot="1">
      <c r="A43" s="40"/>
      <c r="B43" s="40"/>
      <c r="C43" s="15"/>
      <c r="D43" s="228" t="s">
        <v>25</v>
      </c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30"/>
      <c r="X43" s="86"/>
      <c r="Y43" s="89"/>
      <c r="Z43" s="90"/>
      <c r="AC43" s="86"/>
    </row>
    <row r="44" spans="1:29" ht="22.5" customHeight="1" thickBot="1">
      <c r="A44" s="40"/>
      <c r="B44" s="40"/>
      <c r="C44" s="15"/>
      <c r="D44" s="95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233" t="s">
        <v>155</v>
      </c>
      <c r="R44" s="233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</row>
    <row r="45" spans="1:31" ht="23.25" customHeight="1">
      <c r="A45" s="221" t="s">
        <v>0</v>
      </c>
      <c r="B45" s="219" t="s">
        <v>59</v>
      </c>
      <c r="C45" s="219" t="s">
        <v>60</v>
      </c>
      <c r="D45" s="223" t="s">
        <v>26</v>
      </c>
      <c r="E45" s="224"/>
      <c r="F45" s="224"/>
      <c r="G45" s="224"/>
      <c r="H45" s="224"/>
      <c r="I45" s="224"/>
      <c r="J45" s="190" t="s">
        <v>9</v>
      </c>
      <c r="K45" s="190" t="s">
        <v>27</v>
      </c>
      <c r="L45" s="190" t="s">
        <v>28</v>
      </c>
      <c r="M45" s="215" t="s">
        <v>29</v>
      </c>
      <c r="N45" s="215"/>
      <c r="O45" s="215"/>
      <c r="P45" s="215"/>
      <c r="Q45" s="188" t="s">
        <v>9</v>
      </c>
      <c r="R45" s="188" t="s">
        <v>10</v>
      </c>
      <c r="S45" s="190" t="s">
        <v>28</v>
      </c>
      <c r="T45" s="215" t="s">
        <v>30</v>
      </c>
      <c r="U45" s="215"/>
      <c r="V45" s="215"/>
      <c r="W45" s="215"/>
      <c r="X45" s="215"/>
      <c r="Y45" s="215" t="s">
        <v>31</v>
      </c>
      <c r="Z45" s="215"/>
      <c r="AA45" s="215"/>
      <c r="AB45" s="215"/>
      <c r="AC45" s="215"/>
      <c r="AD45" s="188" t="s">
        <v>7</v>
      </c>
      <c r="AE45" s="216" t="s">
        <v>8</v>
      </c>
    </row>
    <row r="46" spans="1:31" ht="76.5" customHeight="1">
      <c r="A46" s="222"/>
      <c r="B46" s="220"/>
      <c r="C46" s="220"/>
      <c r="D46" s="234" t="s">
        <v>42</v>
      </c>
      <c r="E46" s="235"/>
      <c r="F46" s="187" t="s">
        <v>43</v>
      </c>
      <c r="G46" s="187"/>
      <c r="H46" s="187" t="s">
        <v>44</v>
      </c>
      <c r="I46" s="187"/>
      <c r="J46" s="191"/>
      <c r="K46" s="191"/>
      <c r="L46" s="191"/>
      <c r="M46" s="187" t="s">
        <v>45</v>
      </c>
      <c r="N46" s="187"/>
      <c r="O46" s="187" t="s">
        <v>32</v>
      </c>
      <c r="P46" s="187"/>
      <c r="Q46" s="187"/>
      <c r="R46" s="187"/>
      <c r="S46" s="191"/>
      <c r="T46" s="187" t="s">
        <v>46</v>
      </c>
      <c r="U46" s="187"/>
      <c r="V46" s="87" t="s">
        <v>9</v>
      </c>
      <c r="W46" s="187" t="s">
        <v>10</v>
      </c>
      <c r="X46" s="187" t="s">
        <v>28</v>
      </c>
      <c r="Y46" s="187" t="s">
        <v>47</v>
      </c>
      <c r="Z46" s="187"/>
      <c r="AA46" s="87" t="s">
        <v>9</v>
      </c>
      <c r="AB46" s="187" t="s">
        <v>10</v>
      </c>
      <c r="AC46" s="187" t="s">
        <v>28</v>
      </c>
      <c r="AD46" s="187"/>
      <c r="AE46" s="217"/>
    </row>
    <row r="47" spans="1:31" ht="18.75" customHeight="1" thickBot="1">
      <c r="A47" s="222"/>
      <c r="B47" s="220"/>
      <c r="C47" s="220"/>
      <c r="D47" s="96">
        <v>6</v>
      </c>
      <c r="E47" s="88" t="s">
        <v>11</v>
      </c>
      <c r="F47" s="88">
        <v>6</v>
      </c>
      <c r="G47" s="88" t="s">
        <v>11</v>
      </c>
      <c r="H47" s="88">
        <v>6</v>
      </c>
      <c r="I47" s="88" t="s">
        <v>11</v>
      </c>
      <c r="J47" s="98">
        <v>18</v>
      </c>
      <c r="K47" s="192"/>
      <c r="L47" s="192"/>
      <c r="M47" s="88">
        <v>5</v>
      </c>
      <c r="N47" s="88" t="s">
        <v>11</v>
      </c>
      <c r="O47" s="88">
        <v>4</v>
      </c>
      <c r="P47" s="88" t="s">
        <v>11</v>
      </c>
      <c r="Q47" s="88">
        <v>9</v>
      </c>
      <c r="R47" s="189"/>
      <c r="S47" s="192"/>
      <c r="T47" s="88">
        <v>2</v>
      </c>
      <c r="U47" s="88" t="s">
        <v>11</v>
      </c>
      <c r="V47" s="88">
        <v>2</v>
      </c>
      <c r="W47" s="189"/>
      <c r="X47" s="189"/>
      <c r="Y47" s="88">
        <v>1</v>
      </c>
      <c r="Z47" s="88" t="s">
        <v>11</v>
      </c>
      <c r="AA47" s="88">
        <v>1</v>
      </c>
      <c r="AB47" s="189"/>
      <c r="AC47" s="189"/>
      <c r="AD47" s="189"/>
      <c r="AE47" s="218"/>
    </row>
    <row r="48" spans="1:32" s="21" customFormat="1" ht="18" customHeight="1">
      <c r="A48" s="54">
        <v>1</v>
      </c>
      <c r="B48" s="113" t="s">
        <v>102</v>
      </c>
      <c r="C48" s="114" t="s">
        <v>103</v>
      </c>
      <c r="D48" s="80">
        <f>'مدخل للخدمات'!I48</f>
        <v>20</v>
      </c>
      <c r="E48" s="81">
        <f>IF(D48&gt;=20,6,0)</f>
        <v>6</v>
      </c>
      <c r="F48" s="82">
        <f>'مدخل للتسويق المصرفي'!I48</f>
        <v>17.25</v>
      </c>
      <c r="G48" s="81">
        <f>IF(F48&gt;=20,6,0)</f>
        <v>0</v>
      </c>
      <c r="H48" s="82">
        <f>'التسويق الاستراتيجي للخدمات'!I48</f>
        <v>16</v>
      </c>
      <c r="I48" s="81">
        <f>IF(H48&gt;=20,6,0)</f>
        <v>0</v>
      </c>
      <c r="J48" s="83">
        <f>(D48+F48+H48)</f>
        <v>53.25</v>
      </c>
      <c r="K48" s="83">
        <f>(J48/6)</f>
        <v>8.875</v>
      </c>
      <c r="L48" s="81">
        <f>IF(K48&gt;=10,18,E48+G48+I48)</f>
        <v>6</v>
      </c>
      <c r="M48" s="82">
        <f>'إدارة المخاطر البنكية'!I48</f>
        <v>19.5</v>
      </c>
      <c r="N48" s="81">
        <f>IF(M48&gt;=20,5,0)</f>
        <v>0</v>
      </c>
      <c r="O48" s="82">
        <f>مقاولاتية!I48</f>
        <v>18.25</v>
      </c>
      <c r="P48" s="81">
        <f>IF(O48&gt;=20,4,0)</f>
        <v>0</v>
      </c>
      <c r="Q48" s="84">
        <f>(M48+O48)</f>
        <v>37.75</v>
      </c>
      <c r="R48" s="83">
        <f>(Q48)/4</f>
        <v>9.4375</v>
      </c>
      <c r="S48" s="81">
        <f>IF(R48&gt;=10,9,N48+P48)</f>
        <v>0</v>
      </c>
      <c r="T48" s="82">
        <f>'قانون حماية المستهلك'!I48</f>
        <v>13</v>
      </c>
      <c r="U48" s="81">
        <f>IF(T48&gt;=10,2,0)</f>
        <v>2</v>
      </c>
      <c r="V48" s="84">
        <f>T48</f>
        <v>13</v>
      </c>
      <c r="W48" s="83">
        <f>(V48)/1</f>
        <v>13</v>
      </c>
      <c r="X48" s="81">
        <f>IF(W48&gt;=10,2,U48)</f>
        <v>2</v>
      </c>
      <c r="Y48" s="82">
        <f>'لغة أجنبية'!I48</f>
        <v>16.5</v>
      </c>
      <c r="Z48" s="81">
        <f>IF(Y48&gt;=10,1,0)</f>
        <v>1</v>
      </c>
      <c r="AA48" s="84">
        <f>Y48</f>
        <v>16.5</v>
      </c>
      <c r="AB48" s="83">
        <f>(AA48)/1</f>
        <v>16.5</v>
      </c>
      <c r="AC48" s="81">
        <f>IF(AB48&gt;=10,1,Z48)</f>
        <v>1</v>
      </c>
      <c r="AD48" s="104">
        <f>(J48+Q48+V48+AA48)/12</f>
        <v>10.041666666666666</v>
      </c>
      <c r="AE48" s="105">
        <f>IF(AD48&gt;=10,30,L48+S48+X48+AC48)</f>
        <v>30</v>
      </c>
      <c r="AF48" s="103"/>
    </row>
    <row r="49" spans="1:31" s="21" customFormat="1" ht="18" customHeight="1">
      <c r="A49" s="106">
        <f>A48+1</f>
        <v>2</v>
      </c>
      <c r="B49" s="115" t="s">
        <v>104</v>
      </c>
      <c r="C49" s="116" t="s">
        <v>105</v>
      </c>
      <c r="D49" s="41">
        <f>'مدخل للخدمات'!I49</f>
        <v>21</v>
      </c>
      <c r="E49" s="42">
        <f aca="true" t="shared" si="22" ref="E49:E70">IF(D49&gt;=20,6,0)</f>
        <v>6</v>
      </c>
      <c r="F49" s="43">
        <f>'مدخل للتسويق المصرفي'!I49</f>
        <v>13.75</v>
      </c>
      <c r="G49" s="42">
        <f aca="true" t="shared" si="23" ref="G49:G70">IF(F49&gt;=20,6,0)</f>
        <v>0</v>
      </c>
      <c r="H49" s="43">
        <f>'التسويق الاستراتيجي للخدمات'!I49</f>
        <v>14.5</v>
      </c>
      <c r="I49" s="42">
        <f aca="true" t="shared" si="24" ref="I49:I70">IF(H49&gt;=20,6,0)</f>
        <v>0</v>
      </c>
      <c r="J49" s="44">
        <f aca="true" t="shared" si="25" ref="J49:J70">(D49+F49+H49)</f>
        <v>49.25</v>
      </c>
      <c r="K49" s="44">
        <f aca="true" t="shared" si="26" ref="K49:K70">(J49/6)</f>
        <v>8.208333333333334</v>
      </c>
      <c r="L49" s="42">
        <f aca="true" t="shared" si="27" ref="L49:L70">IF(K49&gt;=10,18,E49+G49+I49)</f>
        <v>6</v>
      </c>
      <c r="M49" s="43">
        <f>'إدارة المخاطر البنكية'!I49</f>
        <v>11.5</v>
      </c>
      <c r="N49" s="42">
        <f aca="true" t="shared" si="28" ref="N49:N70">IF(M49&gt;=20,5,0)</f>
        <v>0</v>
      </c>
      <c r="O49" s="43">
        <f>مقاولاتية!I49</f>
        <v>17.25</v>
      </c>
      <c r="P49" s="42">
        <f aca="true" t="shared" si="29" ref="P49:P70">IF(O49&gt;=20,4,0)</f>
        <v>0</v>
      </c>
      <c r="Q49" s="45">
        <f aca="true" t="shared" si="30" ref="Q49:Q70">(M49+O49)</f>
        <v>28.75</v>
      </c>
      <c r="R49" s="44">
        <f aca="true" t="shared" si="31" ref="R49:R70">(Q49)/4</f>
        <v>7.1875</v>
      </c>
      <c r="S49" s="42">
        <f aca="true" t="shared" si="32" ref="S49:S70">IF(R49&gt;=10,9,N49+P49)</f>
        <v>0</v>
      </c>
      <c r="T49" s="43">
        <f>'قانون حماية المستهلك'!I49</f>
        <v>7.25</v>
      </c>
      <c r="U49" s="42">
        <f aca="true" t="shared" si="33" ref="U49:U70">IF(T49&gt;=10,2,0)</f>
        <v>0</v>
      </c>
      <c r="V49" s="45">
        <f aca="true" t="shared" si="34" ref="V49:V70">T49</f>
        <v>7.25</v>
      </c>
      <c r="W49" s="44">
        <f aca="true" t="shared" si="35" ref="W49:W70">(V49)/1</f>
        <v>7.25</v>
      </c>
      <c r="X49" s="42">
        <f aca="true" t="shared" si="36" ref="X49:X70">IF(W49&gt;=10,2,U49)</f>
        <v>0</v>
      </c>
      <c r="Y49" s="43">
        <f>'لغة أجنبية'!I49</f>
        <v>16.25</v>
      </c>
      <c r="Z49" s="42">
        <f aca="true" t="shared" si="37" ref="Z49:Z70">IF(Y49&gt;=10,1,0)</f>
        <v>1</v>
      </c>
      <c r="AA49" s="45">
        <f aca="true" t="shared" si="38" ref="AA49:AA70">Y49</f>
        <v>16.25</v>
      </c>
      <c r="AB49" s="44">
        <f aca="true" t="shared" si="39" ref="AB49:AB70">(AA49)/1</f>
        <v>16.25</v>
      </c>
      <c r="AC49" s="42">
        <f aca="true" t="shared" si="40" ref="AC49:AC70">IF(AB49&gt;=10,1,Z49)</f>
        <v>1</v>
      </c>
      <c r="AD49" s="99">
        <f aca="true" t="shared" si="41" ref="AD49:AD70">(J49+Q49+V49+AA49)/12</f>
        <v>8.458333333333334</v>
      </c>
      <c r="AE49" s="46">
        <f aca="true" t="shared" si="42" ref="AE49:AE70">IF(AD49&gt;=10,30,L49+S49+X49+AC49)</f>
        <v>7</v>
      </c>
    </row>
    <row r="50" spans="1:32" s="21" customFormat="1" ht="18" customHeight="1">
      <c r="A50" s="56">
        <f aca="true" t="shared" si="43" ref="A50:A69">A49+1</f>
        <v>3</v>
      </c>
      <c r="B50" s="115" t="s">
        <v>106</v>
      </c>
      <c r="C50" s="116" t="s">
        <v>107</v>
      </c>
      <c r="D50" s="149" t="e">
        <f>'مدخل للخدمات'!I50</f>
        <v>#VALUE!</v>
      </c>
      <c r="E50" s="150" t="e">
        <f t="shared" si="22"/>
        <v>#VALUE!</v>
      </c>
      <c r="F50" s="151" t="e">
        <f>'مدخل للتسويق المصرفي'!I50</f>
        <v>#VALUE!</v>
      </c>
      <c r="G50" s="152" t="e">
        <f t="shared" si="23"/>
        <v>#VALUE!</v>
      </c>
      <c r="H50" s="151" t="e">
        <f>'التسويق الاستراتيجي للخدمات'!I50</f>
        <v>#VALUE!</v>
      </c>
      <c r="I50" s="152" t="e">
        <f t="shared" si="24"/>
        <v>#VALUE!</v>
      </c>
      <c r="J50" s="153" t="e">
        <f t="shared" si="25"/>
        <v>#VALUE!</v>
      </c>
      <c r="K50" s="153" t="e">
        <f t="shared" si="26"/>
        <v>#VALUE!</v>
      </c>
      <c r="L50" s="152" t="e">
        <f t="shared" si="27"/>
        <v>#VALUE!</v>
      </c>
      <c r="M50" s="43">
        <f>'إدارة المخاطر البنكية'!I50</f>
        <v>10</v>
      </c>
      <c r="N50" s="42">
        <f t="shared" si="28"/>
        <v>0</v>
      </c>
      <c r="O50" s="43">
        <f>مقاولاتية!I50</f>
        <v>2</v>
      </c>
      <c r="P50" s="42">
        <f t="shared" si="29"/>
        <v>0</v>
      </c>
      <c r="Q50" s="45">
        <f t="shared" si="30"/>
        <v>12</v>
      </c>
      <c r="R50" s="44">
        <f t="shared" si="31"/>
        <v>3</v>
      </c>
      <c r="S50" s="42">
        <f t="shared" si="32"/>
        <v>0</v>
      </c>
      <c r="T50" s="43">
        <f>'قانون حماية المستهلك'!I50</f>
        <v>0.5</v>
      </c>
      <c r="U50" s="42">
        <f t="shared" si="33"/>
        <v>0</v>
      </c>
      <c r="V50" s="45">
        <f t="shared" si="34"/>
        <v>0.5</v>
      </c>
      <c r="W50" s="44">
        <f t="shared" si="35"/>
        <v>0.5</v>
      </c>
      <c r="X50" s="42">
        <f t="shared" si="36"/>
        <v>0</v>
      </c>
      <c r="Y50" s="43">
        <f>'لغة أجنبية'!I50</f>
        <v>0</v>
      </c>
      <c r="Z50" s="42">
        <f t="shared" si="37"/>
        <v>0</v>
      </c>
      <c r="AA50" s="45">
        <f t="shared" si="38"/>
        <v>0</v>
      </c>
      <c r="AB50" s="44">
        <f t="shared" si="39"/>
        <v>0</v>
      </c>
      <c r="AC50" s="42">
        <f t="shared" si="40"/>
        <v>0</v>
      </c>
      <c r="AD50" s="155" t="e">
        <f t="shared" si="41"/>
        <v>#VALUE!</v>
      </c>
      <c r="AE50" s="156" t="e">
        <f t="shared" si="42"/>
        <v>#VALUE!</v>
      </c>
      <c r="AF50" s="157" t="s">
        <v>163</v>
      </c>
    </row>
    <row r="51" spans="1:31" s="21" customFormat="1" ht="16.5" customHeight="1">
      <c r="A51" s="107">
        <f t="shared" si="43"/>
        <v>4</v>
      </c>
      <c r="B51" s="115" t="s">
        <v>108</v>
      </c>
      <c r="C51" s="116" t="s">
        <v>109</v>
      </c>
      <c r="D51" s="41">
        <f>'مدخل للخدمات'!I51</f>
        <v>27</v>
      </c>
      <c r="E51" s="101">
        <f t="shared" si="22"/>
        <v>6</v>
      </c>
      <c r="F51" s="43">
        <f>'مدخل للتسويق المصرفي'!I51</f>
        <v>29.75</v>
      </c>
      <c r="G51" s="42">
        <f t="shared" si="23"/>
        <v>6</v>
      </c>
      <c r="H51" s="43">
        <f>'التسويق الاستراتيجي للخدمات'!I51</f>
        <v>17.25</v>
      </c>
      <c r="I51" s="42">
        <f t="shared" si="24"/>
        <v>0</v>
      </c>
      <c r="J51" s="44">
        <f t="shared" si="25"/>
        <v>74</v>
      </c>
      <c r="K51" s="44">
        <f t="shared" si="26"/>
        <v>12.333333333333334</v>
      </c>
      <c r="L51" s="42">
        <f t="shared" si="27"/>
        <v>18</v>
      </c>
      <c r="M51" s="43">
        <f>'إدارة المخاطر البنكية'!I51</f>
        <v>20.75</v>
      </c>
      <c r="N51" s="42">
        <f t="shared" si="28"/>
        <v>5</v>
      </c>
      <c r="O51" s="43">
        <f>مقاولاتية!I51</f>
        <v>28.5</v>
      </c>
      <c r="P51" s="42">
        <f t="shared" si="29"/>
        <v>4</v>
      </c>
      <c r="Q51" s="45">
        <f t="shared" si="30"/>
        <v>49.25</v>
      </c>
      <c r="R51" s="44">
        <f t="shared" si="31"/>
        <v>12.3125</v>
      </c>
      <c r="S51" s="42">
        <f t="shared" si="32"/>
        <v>9</v>
      </c>
      <c r="T51" s="43">
        <f>'قانون حماية المستهلك'!I51</f>
        <v>16.75</v>
      </c>
      <c r="U51" s="42">
        <f t="shared" si="33"/>
        <v>2</v>
      </c>
      <c r="V51" s="45">
        <f t="shared" si="34"/>
        <v>16.75</v>
      </c>
      <c r="W51" s="44">
        <f t="shared" si="35"/>
        <v>16.75</v>
      </c>
      <c r="X51" s="42">
        <f t="shared" si="36"/>
        <v>2</v>
      </c>
      <c r="Y51" s="43">
        <f>'لغة أجنبية'!I51</f>
        <v>14</v>
      </c>
      <c r="Z51" s="42">
        <f t="shared" si="37"/>
        <v>1</v>
      </c>
      <c r="AA51" s="45">
        <f t="shared" si="38"/>
        <v>14</v>
      </c>
      <c r="AB51" s="44">
        <f t="shared" si="39"/>
        <v>14</v>
      </c>
      <c r="AC51" s="42">
        <f t="shared" si="40"/>
        <v>1</v>
      </c>
      <c r="AD51" s="99">
        <f t="shared" si="41"/>
        <v>12.833333333333334</v>
      </c>
      <c r="AE51" s="46">
        <f t="shared" si="42"/>
        <v>30</v>
      </c>
    </row>
    <row r="52" spans="1:31" s="21" customFormat="1" ht="18" customHeight="1">
      <c r="A52" s="56">
        <f t="shared" si="43"/>
        <v>5</v>
      </c>
      <c r="B52" s="115" t="s">
        <v>110</v>
      </c>
      <c r="C52" s="116" t="s">
        <v>111</v>
      </c>
      <c r="D52" s="41">
        <f>'مدخل للخدمات'!I52</f>
        <v>24</v>
      </c>
      <c r="E52" s="101">
        <f t="shared" si="22"/>
        <v>6</v>
      </c>
      <c r="F52" s="43">
        <f>'مدخل للتسويق المصرفي'!I52</f>
        <v>23</v>
      </c>
      <c r="G52" s="42">
        <f t="shared" si="23"/>
        <v>6</v>
      </c>
      <c r="H52" s="43">
        <f>'التسويق الاستراتيجي للخدمات'!I52</f>
        <v>17.5</v>
      </c>
      <c r="I52" s="42">
        <f t="shared" si="24"/>
        <v>0</v>
      </c>
      <c r="J52" s="44">
        <f t="shared" si="25"/>
        <v>64.5</v>
      </c>
      <c r="K52" s="44">
        <f t="shared" si="26"/>
        <v>10.75</v>
      </c>
      <c r="L52" s="42">
        <f t="shared" si="27"/>
        <v>18</v>
      </c>
      <c r="M52" s="43">
        <f>'إدارة المخاطر البنكية'!I52</f>
        <v>25</v>
      </c>
      <c r="N52" s="42">
        <f t="shared" si="28"/>
        <v>5</v>
      </c>
      <c r="O52" s="43">
        <f>مقاولاتية!I52</f>
        <v>28</v>
      </c>
      <c r="P52" s="42">
        <f t="shared" si="29"/>
        <v>4</v>
      </c>
      <c r="Q52" s="45">
        <f t="shared" si="30"/>
        <v>53</v>
      </c>
      <c r="R52" s="44">
        <f t="shared" si="31"/>
        <v>13.25</v>
      </c>
      <c r="S52" s="42">
        <f t="shared" si="32"/>
        <v>9</v>
      </c>
      <c r="T52" s="43">
        <f>'قانون حماية المستهلك'!I52</f>
        <v>10.25</v>
      </c>
      <c r="U52" s="42">
        <f t="shared" si="33"/>
        <v>2</v>
      </c>
      <c r="V52" s="45">
        <f t="shared" si="34"/>
        <v>10.25</v>
      </c>
      <c r="W52" s="44">
        <f t="shared" si="35"/>
        <v>10.25</v>
      </c>
      <c r="X52" s="42">
        <f t="shared" si="36"/>
        <v>2</v>
      </c>
      <c r="Y52" s="43">
        <f>'لغة أجنبية'!I52</f>
        <v>16</v>
      </c>
      <c r="Z52" s="42">
        <f t="shared" si="37"/>
        <v>1</v>
      </c>
      <c r="AA52" s="45">
        <f t="shared" si="38"/>
        <v>16</v>
      </c>
      <c r="AB52" s="44">
        <f t="shared" si="39"/>
        <v>16</v>
      </c>
      <c r="AC52" s="42">
        <f t="shared" si="40"/>
        <v>1</v>
      </c>
      <c r="AD52" s="99">
        <f t="shared" si="41"/>
        <v>11.979166666666666</v>
      </c>
      <c r="AE52" s="46">
        <f t="shared" si="42"/>
        <v>30</v>
      </c>
    </row>
    <row r="53" spans="1:31" s="21" customFormat="1" ht="18" customHeight="1">
      <c r="A53" s="106">
        <f t="shared" si="43"/>
        <v>6</v>
      </c>
      <c r="B53" s="115" t="s">
        <v>112</v>
      </c>
      <c r="C53" s="116" t="s">
        <v>113</v>
      </c>
      <c r="D53" s="41">
        <f>'مدخل للخدمات'!I53</f>
        <v>7</v>
      </c>
      <c r="E53" s="101">
        <f t="shared" si="22"/>
        <v>0</v>
      </c>
      <c r="F53" s="43">
        <f>'مدخل للتسويق المصرفي'!I53</f>
        <v>12</v>
      </c>
      <c r="G53" s="42">
        <f t="shared" si="23"/>
        <v>0</v>
      </c>
      <c r="H53" s="43">
        <f>'التسويق الاستراتيجي للخدمات'!I53</f>
        <v>10</v>
      </c>
      <c r="I53" s="42">
        <f t="shared" si="24"/>
        <v>0</v>
      </c>
      <c r="J53" s="44">
        <f t="shared" si="25"/>
        <v>29</v>
      </c>
      <c r="K53" s="44">
        <f t="shared" si="26"/>
        <v>4.833333333333333</v>
      </c>
      <c r="L53" s="42">
        <f t="shared" si="27"/>
        <v>0</v>
      </c>
      <c r="M53" s="43">
        <f>'إدارة المخاطر البنكية'!I53</f>
        <v>17.5</v>
      </c>
      <c r="N53" s="42">
        <f t="shared" si="28"/>
        <v>0</v>
      </c>
      <c r="O53" s="43">
        <f>مقاولاتية!I53</f>
        <v>26.25</v>
      </c>
      <c r="P53" s="42">
        <f t="shared" si="29"/>
        <v>4</v>
      </c>
      <c r="Q53" s="45">
        <f t="shared" si="30"/>
        <v>43.75</v>
      </c>
      <c r="R53" s="44">
        <f t="shared" si="31"/>
        <v>10.9375</v>
      </c>
      <c r="S53" s="42">
        <f t="shared" si="32"/>
        <v>9</v>
      </c>
      <c r="T53" s="43">
        <f>'قانون حماية المستهلك'!I53</f>
        <v>12</v>
      </c>
      <c r="U53" s="42">
        <f t="shared" si="33"/>
        <v>2</v>
      </c>
      <c r="V53" s="45">
        <f t="shared" si="34"/>
        <v>12</v>
      </c>
      <c r="W53" s="44">
        <f t="shared" si="35"/>
        <v>12</v>
      </c>
      <c r="X53" s="42">
        <f t="shared" si="36"/>
        <v>2</v>
      </c>
      <c r="Y53" s="43">
        <f>'لغة أجنبية'!I53</f>
        <v>12.625</v>
      </c>
      <c r="Z53" s="42">
        <f t="shared" si="37"/>
        <v>1</v>
      </c>
      <c r="AA53" s="45">
        <f t="shared" si="38"/>
        <v>12.625</v>
      </c>
      <c r="AB53" s="44">
        <f t="shared" si="39"/>
        <v>12.625</v>
      </c>
      <c r="AC53" s="42">
        <f t="shared" si="40"/>
        <v>1</v>
      </c>
      <c r="AD53" s="99">
        <f t="shared" si="41"/>
        <v>8.114583333333334</v>
      </c>
      <c r="AE53" s="46">
        <f t="shared" si="42"/>
        <v>12</v>
      </c>
    </row>
    <row r="54" spans="1:31" s="21" customFormat="1" ht="18" customHeight="1" thickBot="1">
      <c r="A54" s="107">
        <f t="shared" si="43"/>
        <v>7</v>
      </c>
      <c r="B54" s="115" t="s">
        <v>114</v>
      </c>
      <c r="C54" s="116" t="s">
        <v>115</v>
      </c>
      <c r="D54" s="41">
        <f>'مدخل للخدمات'!I54</f>
        <v>15</v>
      </c>
      <c r="E54" s="101">
        <f t="shared" si="22"/>
        <v>0</v>
      </c>
      <c r="F54" s="43">
        <f>'مدخل للتسويق المصرفي'!I54</f>
        <v>18</v>
      </c>
      <c r="G54" s="42">
        <f t="shared" si="23"/>
        <v>0</v>
      </c>
      <c r="H54" s="43">
        <f>'التسويق الاستراتيجي للخدمات'!I54</f>
        <v>13</v>
      </c>
      <c r="I54" s="42">
        <f t="shared" si="24"/>
        <v>0</v>
      </c>
      <c r="J54" s="44">
        <f t="shared" si="25"/>
        <v>46</v>
      </c>
      <c r="K54" s="44">
        <f t="shared" si="26"/>
        <v>7.666666666666667</v>
      </c>
      <c r="L54" s="42">
        <f t="shared" si="27"/>
        <v>0</v>
      </c>
      <c r="M54" s="43">
        <f>'إدارة المخاطر البنكية'!I54</f>
        <v>18</v>
      </c>
      <c r="N54" s="42">
        <f t="shared" si="28"/>
        <v>0</v>
      </c>
      <c r="O54" s="43">
        <f>مقاولاتية!I54</f>
        <v>17</v>
      </c>
      <c r="P54" s="42">
        <f t="shared" si="29"/>
        <v>0</v>
      </c>
      <c r="Q54" s="45">
        <f t="shared" si="30"/>
        <v>35</v>
      </c>
      <c r="R54" s="44">
        <f t="shared" si="31"/>
        <v>8.75</v>
      </c>
      <c r="S54" s="42">
        <f t="shared" si="32"/>
        <v>0</v>
      </c>
      <c r="T54" s="43">
        <f>'قانون حماية المستهلك'!I54</f>
        <v>12.75</v>
      </c>
      <c r="U54" s="42">
        <f t="shared" si="33"/>
        <v>2</v>
      </c>
      <c r="V54" s="45">
        <f t="shared" si="34"/>
        <v>12.75</v>
      </c>
      <c r="W54" s="44">
        <f t="shared" si="35"/>
        <v>12.75</v>
      </c>
      <c r="X54" s="42">
        <f t="shared" si="36"/>
        <v>2</v>
      </c>
      <c r="Y54" s="43">
        <f>'لغة أجنبية'!I54</f>
        <v>13.25</v>
      </c>
      <c r="Z54" s="42">
        <f t="shared" si="37"/>
        <v>1</v>
      </c>
      <c r="AA54" s="45">
        <f t="shared" si="38"/>
        <v>13.25</v>
      </c>
      <c r="AB54" s="44">
        <f t="shared" si="39"/>
        <v>13.25</v>
      </c>
      <c r="AC54" s="42">
        <f t="shared" si="40"/>
        <v>1</v>
      </c>
      <c r="AD54" s="99">
        <f t="shared" si="41"/>
        <v>8.916666666666666</v>
      </c>
      <c r="AE54" s="46">
        <f t="shared" si="42"/>
        <v>3</v>
      </c>
    </row>
    <row r="55" spans="1:31" s="21" customFormat="1" ht="18" customHeight="1" thickBot="1">
      <c r="A55" s="145">
        <f t="shared" si="43"/>
        <v>8</v>
      </c>
      <c r="B55" s="146" t="s">
        <v>116</v>
      </c>
      <c r="C55" s="147" t="s">
        <v>117</v>
      </c>
      <c r="D55" s="172" t="s">
        <v>158</v>
      </c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4"/>
    </row>
    <row r="56" spans="1:32" s="21" customFormat="1" ht="16.5" customHeight="1">
      <c r="A56" s="106">
        <f t="shared" si="43"/>
        <v>9</v>
      </c>
      <c r="B56" s="115" t="s">
        <v>118</v>
      </c>
      <c r="C56" s="116" t="s">
        <v>119</v>
      </c>
      <c r="D56" s="149" t="e">
        <f>'مدخل للخدمات'!I56</f>
        <v>#VALUE!</v>
      </c>
      <c r="E56" s="150" t="e">
        <f t="shared" si="22"/>
        <v>#VALUE!</v>
      </c>
      <c r="F56" s="43">
        <f>'مدخل للتسويق المصرفي'!I56</f>
        <v>7.5</v>
      </c>
      <c r="G56" s="42">
        <f t="shared" si="23"/>
        <v>0</v>
      </c>
      <c r="H56" s="43">
        <f>'التسويق الاستراتيجي للخدمات'!I56</f>
        <v>6</v>
      </c>
      <c r="I56" s="42">
        <f t="shared" si="24"/>
        <v>0</v>
      </c>
      <c r="J56" s="153" t="e">
        <f t="shared" si="25"/>
        <v>#VALUE!</v>
      </c>
      <c r="K56" s="153" t="e">
        <f t="shared" si="26"/>
        <v>#VALUE!</v>
      </c>
      <c r="L56" s="152" t="e">
        <f t="shared" si="27"/>
        <v>#VALUE!</v>
      </c>
      <c r="M56" s="43">
        <f>'إدارة المخاطر البنكية'!I56</f>
        <v>11</v>
      </c>
      <c r="N56" s="42">
        <f t="shared" si="28"/>
        <v>0</v>
      </c>
      <c r="O56" s="43">
        <f>مقاولاتية!I56</f>
        <v>14</v>
      </c>
      <c r="P56" s="42">
        <f t="shared" si="29"/>
        <v>0</v>
      </c>
      <c r="Q56" s="45">
        <f t="shared" si="30"/>
        <v>25</v>
      </c>
      <c r="R56" s="44">
        <f t="shared" si="31"/>
        <v>6.25</v>
      </c>
      <c r="S56" s="42">
        <f t="shared" si="32"/>
        <v>0</v>
      </c>
      <c r="T56" s="151" t="e">
        <f>'قانون حماية المستهلك'!I56</f>
        <v>#VALUE!</v>
      </c>
      <c r="U56" s="152" t="e">
        <f t="shared" si="33"/>
        <v>#VALUE!</v>
      </c>
      <c r="V56" s="154" t="e">
        <f t="shared" si="34"/>
        <v>#VALUE!</v>
      </c>
      <c r="W56" s="153" t="e">
        <f t="shared" si="35"/>
        <v>#VALUE!</v>
      </c>
      <c r="X56" s="152" t="e">
        <f t="shared" si="36"/>
        <v>#VALUE!</v>
      </c>
      <c r="Y56" s="151" t="e">
        <f>'لغة أجنبية'!I56</f>
        <v>#VALUE!</v>
      </c>
      <c r="Z56" s="152" t="e">
        <f t="shared" si="37"/>
        <v>#VALUE!</v>
      </c>
      <c r="AA56" s="154" t="e">
        <f t="shared" si="38"/>
        <v>#VALUE!</v>
      </c>
      <c r="AB56" s="153" t="e">
        <f t="shared" si="39"/>
        <v>#VALUE!</v>
      </c>
      <c r="AC56" s="152" t="e">
        <f t="shared" si="40"/>
        <v>#VALUE!</v>
      </c>
      <c r="AD56" s="155" t="e">
        <f t="shared" si="41"/>
        <v>#VALUE!</v>
      </c>
      <c r="AE56" s="156" t="e">
        <f t="shared" si="42"/>
        <v>#VALUE!</v>
      </c>
      <c r="AF56" s="157" t="s">
        <v>163</v>
      </c>
    </row>
    <row r="57" spans="1:31" s="21" customFormat="1" ht="18" customHeight="1">
      <c r="A57" s="56">
        <f t="shared" si="43"/>
        <v>10</v>
      </c>
      <c r="B57" s="115" t="s">
        <v>120</v>
      </c>
      <c r="C57" s="116" t="s">
        <v>121</v>
      </c>
      <c r="D57" s="41">
        <f>'مدخل للخدمات'!I57</f>
        <v>17</v>
      </c>
      <c r="E57" s="101">
        <f t="shared" si="22"/>
        <v>0</v>
      </c>
      <c r="F57" s="43">
        <f>'مدخل للتسويق المصرفي'!I57</f>
        <v>14.75</v>
      </c>
      <c r="G57" s="42">
        <f t="shared" si="23"/>
        <v>0</v>
      </c>
      <c r="H57" s="43">
        <f>'التسويق الاستراتيجي للخدمات'!I57</f>
        <v>10.25</v>
      </c>
      <c r="I57" s="42">
        <f t="shared" si="24"/>
        <v>0</v>
      </c>
      <c r="J57" s="44">
        <f t="shared" si="25"/>
        <v>42</v>
      </c>
      <c r="K57" s="44">
        <f t="shared" si="26"/>
        <v>7</v>
      </c>
      <c r="L57" s="42">
        <f t="shared" si="27"/>
        <v>0</v>
      </c>
      <c r="M57" s="43">
        <f>'إدارة المخاطر البنكية'!I57</f>
        <v>20</v>
      </c>
      <c r="N57" s="42">
        <f t="shared" si="28"/>
        <v>5</v>
      </c>
      <c r="O57" s="43">
        <f>مقاولاتية!I57</f>
        <v>22</v>
      </c>
      <c r="P57" s="42">
        <f t="shared" si="29"/>
        <v>4</v>
      </c>
      <c r="Q57" s="45">
        <f t="shared" si="30"/>
        <v>42</v>
      </c>
      <c r="R57" s="44">
        <f t="shared" si="31"/>
        <v>10.5</v>
      </c>
      <c r="S57" s="42">
        <f t="shared" si="32"/>
        <v>9</v>
      </c>
      <c r="T57" s="43">
        <f>'قانون حماية المستهلك'!I57</f>
        <v>2.25</v>
      </c>
      <c r="U57" s="42">
        <f t="shared" si="33"/>
        <v>0</v>
      </c>
      <c r="V57" s="45">
        <f t="shared" si="34"/>
        <v>2.25</v>
      </c>
      <c r="W57" s="44">
        <f t="shared" si="35"/>
        <v>2.25</v>
      </c>
      <c r="X57" s="42">
        <f t="shared" si="36"/>
        <v>0</v>
      </c>
      <c r="Y57" s="43">
        <f>'لغة أجنبية'!I57</f>
        <v>15.25</v>
      </c>
      <c r="Z57" s="42">
        <f t="shared" si="37"/>
        <v>1</v>
      </c>
      <c r="AA57" s="45">
        <f t="shared" si="38"/>
        <v>15.25</v>
      </c>
      <c r="AB57" s="44">
        <f t="shared" si="39"/>
        <v>15.25</v>
      </c>
      <c r="AC57" s="42">
        <f t="shared" si="40"/>
        <v>1</v>
      </c>
      <c r="AD57" s="99">
        <f t="shared" si="41"/>
        <v>8.458333333333334</v>
      </c>
      <c r="AE57" s="46">
        <f t="shared" si="42"/>
        <v>10</v>
      </c>
    </row>
    <row r="58" spans="1:31" s="21" customFormat="1" ht="18" customHeight="1">
      <c r="A58" s="56">
        <f t="shared" si="43"/>
        <v>11</v>
      </c>
      <c r="B58" s="115" t="s">
        <v>122</v>
      </c>
      <c r="C58" s="116" t="s">
        <v>123</v>
      </c>
      <c r="D58" s="41">
        <f>'مدخل للخدمات'!I58</f>
        <v>25.5</v>
      </c>
      <c r="E58" s="101">
        <f t="shared" si="22"/>
        <v>6</v>
      </c>
      <c r="F58" s="43">
        <f>'مدخل للتسويق المصرفي'!I58</f>
        <v>25.5</v>
      </c>
      <c r="G58" s="42">
        <f t="shared" si="23"/>
        <v>6</v>
      </c>
      <c r="H58" s="43">
        <f>'التسويق الاستراتيجي للخدمات'!I58</f>
        <v>22</v>
      </c>
      <c r="I58" s="42">
        <f t="shared" si="24"/>
        <v>6</v>
      </c>
      <c r="J58" s="44">
        <f t="shared" si="25"/>
        <v>73</v>
      </c>
      <c r="K58" s="44">
        <f t="shared" si="26"/>
        <v>12.166666666666666</v>
      </c>
      <c r="L58" s="42">
        <f t="shared" si="27"/>
        <v>18</v>
      </c>
      <c r="M58" s="43">
        <f>'إدارة المخاطر البنكية'!I58</f>
        <v>26</v>
      </c>
      <c r="N58" s="42">
        <f t="shared" si="28"/>
        <v>5</v>
      </c>
      <c r="O58" s="43">
        <f>مقاولاتية!I58</f>
        <v>31</v>
      </c>
      <c r="P58" s="42">
        <f t="shared" si="29"/>
        <v>4</v>
      </c>
      <c r="Q58" s="45">
        <f t="shared" si="30"/>
        <v>57</v>
      </c>
      <c r="R58" s="44">
        <f t="shared" si="31"/>
        <v>14.25</v>
      </c>
      <c r="S58" s="42">
        <f t="shared" si="32"/>
        <v>9</v>
      </c>
      <c r="T58" s="43">
        <f>'قانون حماية المستهلك'!I58</f>
        <v>10.5</v>
      </c>
      <c r="U58" s="42">
        <f t="shared" si="33"/>
        <v>2</v>
      </c>
      <c r="V58" s="45">
        <f t="shared" si="34"/>
        <v>10.5</v>
      </c>
      <c r="W58" s="44">
        <f t="shared" si="35"/>
        <v>10.5</v>
      </c>
      <c r="X58" s="42">
        <f t="shared" si="36"/>
        <v>2</v>
      </c>
      <c r="Y58" s="43">
        <f>'لغة أجنبية'!I58</f>
        <v>16</v>
      </c>
      <c r="Z58" s="42">
        <f t="shared" si="37"/>
        <v>1</v>
      </c>
      <c r="AA58" s="45">
        <f t="shared" si="38"/>
        <v>16</v>
      </c>
      <c r="AB58" s="44">
        <f t="shared" si="39"/>
        <v>16</v>
      </c>
      <c r="AC58" s="42">
        <f t="shared" si="40"/>
        <v>1</v>
      </c>
      <c r="AD58" s="99">
        <f t="shared" si="41"/>
        <v>13.041666666666666</v>
      </c>
      <c r="AE58" s="46">
        <f t="shared" si="42"/>
        <v>30</v>
      </c>
    </row>
    <row r="59" spans="1:31" s="21" customFormat="1" ht="15.75" customHeight="1">
      <c r="A59" s="56">
        <f t="shared" si="43"/>
        <v>12</v>
      </c>
      <c r="B59" s="115" t="s">
        <v>124</v>
      </c>
      <c r="C59" s="116" t="s">
        <v>125</v>
      </c>
      <c r="D59" s="41">
        <f>'مدخل للخدمات'!I59</f>
        <v>18.5</v>
      </c>
      <c r="E59" s="101">
        <f t="shared" si="22"/>
        <v>0</v>
      </c>
      <c r="F59" s="43">
        <f>'مدخل للتسويق المصرفي'!I59</f>
        <v>17.75</v>
      </c>
      <c r="G59" s="42">
        <f t="shared" si="23"/>
        <v>0</v>
      </c>
      <c r="H59" s="43">
        <f>'التسويق الاستراتيجي للخدمات'!I59</f>
        <v>15.5</v>
      </c>
      <c r="I59" s="42">
        <f t="shared" si="24"/>
        <v>0</v>
      </c>
      <c r="J59" s="44">
        <f t="shared" si="25"/>
        <v>51.75</v>
      </c>
      <c r="K59" s="44">
        <f t="shared" si="26"/>
        <v>8.625</v>
      </c>
      <c r="L59" s="42">
        <f t="shared" si="27"/>
        <v>0</v>
      </c>
      <c r="M59" s="43">
        <f>'إدارة المخاطر البنكية'!I59</f>
        <v>19.5</v>
      </c>
      <c r="N59" s="42">
        <f t="shared" si="28"/>
        <v>0</v>
      </c>
      <c r="O59" s="43">
        <f>مقاولاتية!I59</f>
        <v>27.25</v>
      </c>
      <c r="P59" s="42">
        <f t="shared" si="29"/>
        <v>4</v>
      </c>
      <c r="Q59" s="45">
        <f t="shared" si="30"/>
        <v>46.75</v>
      </c>
      <c r="R59" s="44">
        <f t="shared" si="31"/>
        <v>11.6875</v>
      </c>
      <c r="S59" s="42">
        <f t="shared" si="32"/>
        <v>9</v>
      </c>
      <c r="T59" s="43">
        <f>'قانون حماية المستهلك'!I59</f>
        <v>10.5</v>
      </c>
      <c r="U59" s="42">
        <f t="shared" si="33"/>
        <v>2</v>
      </c>
      <c r="V59" s="45">
        <f t="shared" si="34"/>
        <v>10.5</v>
      </c>
      <c r="W59" s="44">
        <f t="shared" si="35"/>
        <v>10.5</v>
      </c>
      <c r="X59" s="42">
        <f t="shared" si="36"/>
        <v>2</v>
      </c>
      <c r="Y59" s="43">
        <f>'لغة أجنبية'!I59</f>
        <v>14</v>
      </c>
      <c r="Z59" s="42">
        <f t="shared" si="37"/>
        <v>1</v>
      </c>
      <c r="AA59" s="45">
        <f t="shared" si="38"/>
        <v>14</v>
      </c>
      <c r="AB59" s="44">
        <f t="shared" si="39"/>
        <v>14</v>
      </c>
      <c r="AC59" s="42">
        <f t="shared" si="40"/>
        <v>1</v>
      </c>
      <c r="AD59" s="99">
        <f t="shared" si="41"/>
        <v>10.25</v>
      </c>
      <c r="AE59" s="46">
        <f t="shared" si="42"/>
        <v>30</v>
      </c>
    </row>
    <row r="60" spans="1:31" s="21" customFormat="1" ht="18" customHeight="1">
      <c r="A60" s="56">
        <f t="shared" si="43"/>
        <v>13</v>
      </c>
      <c r="B60" s="115" t="s">
        <v>126</v>
      </c>
      <c r="C60" s="116" t="s">
        <v>109</v>
      </c>
      <c r="D60" s="41">
        <f>'مدخل للخدمات'!I60</f>
        <v>27</v>
      </c>
      <c r="E60" s="101">
        <f t="shared" si="22"/>
        <v>6</v>
      </c>
      <c r="F60" s="43">
        <f>'مدخل للتسويق المصرفي'!I60</f>
        <v>25.75</v>
      </c>
      <c r="G60" s="42">
        <f t="shared" si="23"/>
        <v>6</v>
      </c>
      <c r="H60" s="43">
        <f>'التسويق الاستراتيجي للخدمات'!I60</f>
        <v>24</v>
      </c>
      <c r="I60" s="42">
        <f t="shared" si="24"/>
        <v>6</v>
      </c>
      <c r="J60" s="44">
        <f t="shared" si="25"/>
        <v>76.75</v>
      </c>
      <c r="K60" s="44">
        <f t="shared" si="26"/>
        <v>12.791666666666666</v>
      </c>
      <c r="L60" s="42">
        <f t="shared" si="27"/>
        <v>18</v>
      </c>
      <c r="M60" s="43">
        <f>'إدارة المخاطر البنكية'!I60</f>
        <v>24</v>
      </c>
      <c r="N60" s="42">
        <f t="shared" si="28"/>
        <v>5</v>
      </c>
      <c r="O60" s="43">
        <f>مقاولاتية!I60</f>
        <v>27.5</v>
      </c>
      <c r="P60" s="42">
        <f t="shared" si="29"/>
        <v>4</v>
      </c>
      <c r="Q60" s="45">
        <f t="shared" si="30"/>
        <v>51.5</v>
      </c>
      <c r="R60" s="44">
        <f t="shared" si="31"/>
        <v>12.875</v>
      </c>
      <c r="S60" s="42">
        <f t="shared" si="32"/>
        <v>9</v>
      </c>
      <c r="T60" s="43">
        <f>'قانون حماية المستهلك'!I60</f>
        <v>12.75</v>
      </c>
      <c r="U60" s="42">
        <f t="shared" si="33"/>
        <v>2</v>
      </c>
      <c r="V60" s="45">
        <f t="shared" si="34"/>
        <v>12.75</v>
      </c>
      <c r="W60" s="44">
        <f t="shared" si="35"/>
        <v>12.75</v>
      </c>
      <c r="X60" s="42">
        <f t="shared" si="36"/>
        <v>2</v>
      </c>
      <c r="Y60" s="43">
        <f>'لغة أجنبية'!I60</f>
        <v>14</v>
      </c>
      <c r="Z60" s="42">
        <f t="shared" si="37"/>
        <v>1</v>
      </c>
      <c r="AA60" s="45">
        <f t="shared" si="38"/>
        <v>14</v>
      </c>
      <c r="AB60" s="44">
        <f t="shared" si="39"/>
        <v>14</v>
      </c>
      <c r="AC60" s="42">
        <f t="shared" si="40"/>
        <v>1</v>
      </c>
      <c r="AD60" s="99">
        <f t="shared" si="41"/>
        <v>12.916666666666666</v>
      </c>
      <c r="AE60" s="46">
        <f t="shared" si="42"/>
        <v>30</v>
      </c>
    </row>
    <row r="61" spans="1:31" s="21" customFormat="1" ht="17.25" customHeight="1">
      <c r="A61" s="56">
        <f t="shared" si="43"/>
        <v>14</v>
      </c>
      <c r="B61" s="115" t="s">
        <v>127</v>
      </c>
      <c r="C61" s="116" t="s">
        <v>128</v>
      </c>
      <c r="D61" s="41">
        <f>'مدخل للخدمات'!I61</f>
        <v>25</v>
      </c>
      <c r="E61" s="101">
        <f t="shared" si="22"/>
        <v>6</v>
      </c>
      <c r="F61" s="43">
        <f>'مدخل للتسويق المصرفي'!I61</f>
        <v>24.5</v>
      </c>
      <c r="G61" s="42">
        <f t="shared" si="23"/>
        <v>6</v>
      </c>
      <c r="H61" s="43">
        <f>'التسويق الاستراتيجي للخدمات'!I61</f>
        <v>17.5</v>
      </c>
      <c r="I61" s="42">
        <f t="shared" si="24"/>
        <v>0</v>
      </c>
      <c r="J61" s="44">
        <f t="shared" si="25"/>
        <v>67</v>
      </c>
      <c r="K61" s="44">
        <f t="shared" si="26"/>
        <v>11.166666666666666</v>
      </c>
      <c r="L61" s="42">
        <f t="shared" si="27"/>
        <v>18</v>
      </c>
      <c r="M61" s="43">
        <f>'إدارة المخاطر البنكية'!I61</f>
        <v>15.5</v>
      </c>
      <c r="N61" s="42">
        <f t="shared" si="28"/>
        <v>0</v>
      </c>
      <c r="O61" s="43">
        <f>مقاولاتية!I61</f>
        <v>29.25</v>
      </c>
      <c r="P61" s="42">
        <f t="shared" si="29"/>
        <v>4</v>
      </c>
      <c r="Q61" s="45">
        <f t="shared" si="30"/>
        <v>44.75</v>
      </c>
      <c r="R61" s="44">
        <f t="shared" si="31"/>
        <v>11.1875</v>
      </c>
      <c r="S61" s="42">
        <f t="shared" si="32"/>
        <v>9</v>
      </c>
      <c r="T61" s="43">
        <f>'قانون حماية المستهلك'!I61</f>
        <v>13</v>
      </c>
      <c r="U61" s="42">
        <f t="shared" si="33"/>
        <v>2</v>
      </c>
      <c r="V61" s="45">
        <f t="shared" si="34"/>
        <v>13</v>
      </c>
      <c r="W61" s="44">
        <f t="shared" si="35"/>
        <v>13</v>
      </c>
      <c r="X61" s="42">
        <f t="shared" si="36"/>
        <v>2</v>
      </c>
      <c r="Y61" s="43">
        <f>'لغة أجنبية'!I61</f>
        <v>15.75</v>
      </c>
      <c r="Z61" s="42">
        <f t="shared" si="37"/>
        <v>1</v>
      </c>
      <c r="AA61" s="45">
        <f t="shared" si="38"/>
        <v>15.75</v>
      </c>
      <c r="AB61" s="44">
        <f t="shared" si="39"/>
        <v>15.75</v>
      </c>
      <c r="AC61" s="42">
        <f t="shared" si="40"/>
        <v>1</v>
      </c>
      <c r="AD61" s="99">
        <f t="shared" si="41"/>
        <v>11.708333333333334</v>
      </c>
      <c r="AE61" s="46">
        <f t="shared" si="42"/>
        <v>30</v>
      </c>
    </row>
    <row r="62" spans="1:31" s="21" customFormat="1" ht="18" customHeight="1">
      <c r="A62" s="56">
        <f t="shared" si="43"/>
        <v>15</v>
      </c>
      <c r="B62" s="115" t="s">
        <v>129</v>
      </c>
      <c r="C62" s="116" t="s">
        <v>130</v>
      </c>
      <c r="D62" s="41">
        <f>'مدخل للخدمات'!I62</f>
        <v>28</v>
      </c>
      <c r="E62" s="101">
        <f t="shared" si="22"/>
        <v>6</v>
      </c>
      <c r="F62" s="43">
        <f>'مدخل للتسويق المصرفي'!I62</f>
        <v>14</v>
      </c>
      <c r="G62" s="42">
        <f t="shared" si="23"/>
        <v>0</v>
      </c>
      <c r="H62" s="43">
        <f>'التسويق الاستراتيجي للخدمات'!I62</f>
        <v>19.25</v>
      </c>
      <c r="I62" s="42">
        <f t="shared" si="24"/>
        <v>0</v>
      </c>
      <c r="J62" s="44">
        <f t="shared" si="25"/>
        <v>61.25</v>
      </c>
      <c r="K62" s="44">
        <f t="shared" si="26"/>
        <v>10.208333333333334</v>
      </c>
      <c r="L62" s="42">
        <f t="shared" si="27"/>
        <v>18</v>
      </c>
      <c r="M62" s="43">
        <f>'إدارة المخاطر البنكية'!I62</f>
        <v>23</v>
      </c>
      <c r="N62" s="42">
        <f t="shared" si="28"/>
        <v>5</v>
      </c>
      <c r="O62" s="43">
        <f>مقاولاتية!I62</f>
        <v>28.25</v>
      </c>
      <c r="P62" s="42">
        <f t="shared" si="29"/>
        <v>4</v>
      </c>
      <c r="Q62" s="45">
        <f t="shared" si="30"/>
        <v>51.25</v>
      </c>
      <c r="R62" s="44">
        <f t="shared" si="31"/>
        <v>12.8125</v>
      </c>
      <c r="S62" s="42">
        <f t="shared" si="32"/>
        <v>9</v>
      </c>
      <c r="T62" s="43">
        <f>'قانون حماية المستهلك'!I62</f>
        <v>15.25</v>
      </c>
      <c r="U62" s="42">
        <f t="shared" si="33"/>
        <v>2</v>
      </c>
      <c r="V62" s="45">
        <f t="shared" si="34"/>
        <v>15.25</v>
      </c>
      <c r="W62" s="44">
        <f t="shared" si="35"/>
        <v>15.25</v>
      </c>
      <c r="X62" s="42">
        <f t="shared" si="36"/>
        <v>2</v>
      </c>
      <c r="Y62" s="43">
        <f>'لغة أجنبية'!I62</f>
        <v>14.5</v>
      </c>
      <c r="Z62" s="42">
        <f t="shared" si="37"/>
        <v>1</v>
      </c>
      <c r="AA62" s="45">
        <f t="shared" si="38"/>
        <v>14.5</v>
      </c>
      <c r="AB62" s="44">
        <f t="shared" si="39"/>
        <v>14.5</v>
      </c>
      <c r="AC62" s="42">
        <f t="shared" si="40"/>
        <v>1</v>
      </c>
      <c r="AD62" s="99">
        <f t="shared" si="41"/>
        <v>11.854166666666666</v>
      </c>
      <c r="AE62" s="46">
        <f t="shared" si="42"/>
        <v>30</v>
      </c>
    </row>
    <row r="63" spans="1:31" s="21" customFormat="1" ht="18" customHeight="1">
      <c r="A63" s="56">
        <f t="shared" si="43"/>
        <v>16</v>
      </c>
      <c r="B63" s="115" t="s">
        <v>131</v>
      </c>
      <c r="C63" s="116" t="s">
        <v>132</v>
      </c>
      <c r="D63" s="41">
        <f>'مدخل للخدمات'!I63</f>
        <v>19.25</v>
      </c>
      <c r="E63" s="101">
        <f t="shared" si="22"/>
        <v>0</v>
      </c>
      <c r="F63" s="43">
        <f>'مدخل للتسويق المصرفي'!I63</f>
        <v>16.25</v>
      </c>
      <c r="G63" s="42">
        <f t="shared" si="23"/>
        <v>0</v>
      </c>
      <c r="H63" s="43">
        <f>'التسويق الاستراتيجي للخدمات'!I63</f>
        <v>14.75</v>
      </c>
      <c r="I63" s="42">
        <f t="shared" si="24"/>
        <v>0</v>
      </c>
      <c r="J63" s="44">
        <f t="shared" si="25"/>
        <v>50.25</v>
      </c>
      <c r="K63" s="44">
        <f t="shared" si="26"/>
        <v>8.375</v>
      </c>
      <c r="L63" s="42">
        <f t="shared" si="27"/>
        <v>0</v>
      </c>
      <c r="M63" s="43">
        <f>'إدارة المخاطر البنكية'!I63</f>
        <v>18.5</v>
      </c>
      <c r="N63" s="42">
        <f t="shared" si="28"/>
        <v>0</v>
      </c>
      <c r="O63" s="43">
        <f>مقاولاتية!I63</f>
        <v>26</v>
      </c>
      <c r="P63" s="42">
        <f t="shared" si="29"/>
        <v>4</v>
      </c>
      <c r="Q63" s="45">
        <f t="shared" si="30"/>
        <v>44.5</v>
      </c>
      <c r="R63" s="44">
        <f t="shared" si="31"/>
        <v>11.125</v>
      </c>
      <c r="S63" s="42">
        <f t="shared" si="32"/>
        <v>9</v>
      </c>
      <c r="T63" s="43">
        <f>'قانون حماية المستهلك'!I63</f>
        <v>6.5</v>
      </c>
      <c r="U63" s="42">
        <f t="shared" si="33"/>
        <v>0</v>
      </c>
      <c r="V63" s="45">
        <f t="shared" si="34"/>
        <v>6.5</v>
      </c>
      <c r="W63" s="44">
        <f t="shared" si="35"/>
        <v>6.5</v>
      </c>
      <c r="X63" s="42">
        <f t="shared" si="36"/>
        <v>0</v>
      </c>
      <c r="Y63" s="43">
        <f>'لغة أجنبية'!I63</f>
        <v>12.625</v>
      </c>
      <c r="Z63" s="42">
        <f t="shared" si="37"/>
        <v>1</v>
      </c>
      <c r="AA63" s="45">
        <f t="shared" si="38"/>
        <v>12.625</v>
      </c>
      <c r="AB63" s="44">
        <f t="shared" si="39"/>
        <v>12.625</v>
      </c>
      <c r="AC63" s="42">
        <f t="shared" si="40"/>
        <v>1</v>
      </c>
      <c r="AD63" s="99">
        <f t="shared" si="41"/>
        <v>9.489583333333334</v>
      </c>
      <c r="AE63" s="46">
        <f t="shared" si="42"/>
        <v>10</v>
      </c>
    </row>
    <row r="64" spans="1:89" s="21" customFormat="1" ht="18" customHeight="1">
      <c r="A64" s="56">
        <f t="shared" si="43"/>
        <v>17</v>
      </c>
      <c r="B64" s="115" t="s">
        <v>133</v>
      </c>
      <c r="C64" s="116" t="s">
        <v>134</v>
      </c>
      <c r="D64" s="41">
        <f>'مدخل للخدمات'!I64</f>
        <v>10</v>
      </c>
      <c r="E64" s="101">
        <f t="shared" si="22"/>
        <v>0</v>
      </c>
      <c r="F64" s="43">
        <f>'مدخل للتسويق المصرفي'!I64</f>
        <v>10.5</v>
      </c>
      <c r="G64" s="42">
        <f t="shared" si="23"/>
        <v>0</v>
      </c>
      <c r="H64" s="43">
        <f>'التسويق الاستراتيجي للخدمات'!I64</f>
        <v>6</v>
      </c>
      <c r="I64" s="42">
        <f t="shared" si="24"/>
        <v>0</v>
      </c>
      <c r="J64" s="44">
        <f t="shared" si="25"/>
        <v>26.5</v>
      </c>
      <c r="K64" s="44">
        <f t="shared" si="26"/>
        <v>4.416666666666667</v>
      </c>
      <c r="L64" s="42">
        <f t="shared" si="27"/>
        <v>0</v>
      </c>
      <c r="M64" s="43">
        <f>'إدارة المخاطر البنكية'!I64</f>
        <v>12</v>
      </c>
      <c r="N64" s="42">
        <f t="shared" si="28"/>
        <v>0</v>
      </c>
      <c r="O64" s="43">
        <f>مقاولاتية!I64</f>
        <v>14.5</v>
      </c>
      <c r="P64" s="42">
        <f t="shared" si="29"/>
        <v>0</v>
      </c>
      <c r="Q64" s="45">
        <f t="shared" si="30"/>
        <v>26.5</v>
      </c>
      <c r="R64" s="44">
        <f t="shared" si="31"/>
        <v>6.625</v>
      </c>
      <c r="S64" s="42">
        <f t="shared" si="32"/>
        <v>0</v>
      </c>
      <c r="T64" s="43">
        <f>'قانون حماية المستهلك'!I64</f>
        <v>4.5</v>
      </c>
      <c r="U64" s="42">
        <f t="shared" si="33"/>
        <v>0</v>
      </c>
      <c r="V64" s="45">
        <f t="shared" si="34"/>
        <v>4.5</v>
      </c>
      <c r="W64" s="44">
        <f t="shared" si="35"/>
        <v>4.5</v>
      </c>
      <c r="X64" s="42">
        <f t="shared" si="36"/>
        <v>0</v>
      </c>
      <c r="Y64" s="43">
        <f>'لغة أجنبية'!I64</f>
        <v>7.5</v>
      </c>
      <c r="Z64" s="42">
        <f t="shared" si="37"/>
        <v>0</v>
      </c>
      <c r="AA64" s="45">
        <f t="shared" si="38"/>
        <v>7.5</v>
      </c>
      <c r="AB64" s="44">
        <f t="shared" si="39"/>
        <v>7.5</v>
      </c>
      <c r="AC64" s="42">
        <f t="shared" si="40"/>
        <v>0</v>
      </c>
      <c r="AD64" s="99">
        <f t="shared" si="41"/>
        <v>5.416666666666667</v>
      </c>
      <c r="AE64" s="46">
        <f t="shared" si="42"/>
        <v>0</v>
      </c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100"/>
      <c r="BS64" s="100"/>
      <c r="BT64" s="100"/>
      <c r="BU64" s="100"/>
      <c r="BV64" s="100"/>
      <c r="BW64" s="100"/>
      <c r="BX64" s="100"/>
      <c r="BY64" s="100"/>
      <c r="BZ64" s="100"/>
      <c r="CA64" s="100"/>
      <c r="CB64" s="100"/>
      <c r="CC64" s="100"/>
      <c r="CD64" s="100"/>
      <c r="CE64" s="100"/>
      <c r="CF64" s="100"/>
      <c r="CG64" s="100"/>
      <c r="CH64" s="100"/>
      <c r="CI64" s="100"/>
      <c r="CJ64" s="100"/>
      <c r="CK64" s="100"/>
    </row>
    <row r="65" spans="1:89" s="21" customFormat="1" ht="18" customHeight="1">
      <c r="A65" s="56">
        <f t="shared" si="43"/>
        <v>18</v>
      </c>
      <c r="B65" s="115" t="s">
        <v>135</v>
      </c>
      <c r="C65" s="116" t="s">
        <v>136</v>
      </c>
      <c r="D65" s="41">
        <f>'مدخل للخدمات'!I65</f>
        <v>24.5</v>
      </c>
      <c r="E65" s="101">
        <f t="shared" si="22"/>
        <v>6</v>
      </c>
      <c r="F65" s="43">
        <f>'مدخل للتسويق المصرفي'!I65</f>
        <v>23</v>
      </c>
      <c r="G65" s="42">
        <f t="shared" si="23"/>
        <v>6</v>
      </c>
      <c r="H65" s="43">
        <f>'التسويق الاستراتيجي للخدمات'!I65</f>
        <v>18</v>
      </c>
      <c r="I65" s="42">
        <f t="shared" si="24"/>
        <v>0</v>
      </c>
      <c r="J65" s="44">
        <f t="shared" si="25"/>
        <v>65.5</v>
      </c>
      <c r="K65" s="44">
        <f t="shared" si="26"/>
        <v>10.916666666666666</v>
      </c>
      <c r="L65" s="42">
        <f t="shared" si="27"/>
        <v>18</v>
      </c>
      <c r="M65" s="43">
        <f>'إدارة المخاطر البنكية'!I65</f>
        <v>20</v>
      </c>
      <c r="N65" s="42">
        <f t="shared" si="28"/>
        <v>5</v>
      </c>
      <c r="O65" s="43">
        <f>مقاولاتية!I65</f>
        <v>26.25</v>
      </c>
      <c r="P65" s="42">
        <f t="shared" si="29"/>
        <v>4</v>
      </c>
      <c r="Q65" s="45">
        <f t="shared" si="30"/>
        <v>46.25</v>
      </c>
      <c r="R65" s="44">
        <f t="shared" si="31"/>
        <v>11.5625</v>
      </c>
      <c r="S65" s="42">
        <f t="shared" si="32"/>
        <v>9</v>
      </c>
      <c r="T65" s="43">
        <f>'قانون حماية المستهلك'!I65</f>
        <v>14.5</v>
      </c>
      <c r="U65" s="42">
        <f t="shared" si="33"/>
        <v>2</v>
      </c>
      <c r="V65" s="45">
        <f t="shared" si="34"/>
        <v>14.5</v>
      </c>
      <c r="W65" s="44">
        <f t="shared" si="35"/>
        <v>14.5</v>
      </c>
      <c r="X65" s="42">
        <f t="shared" si="36"/>
        <v>2</v>
      </c>
      <c r="Y65" s="43">
        <f>'لغة أجنبية'!I65</f>
        <v>15.5</v>
      </c>
      <c r="Z65" s="42">
        <f t="shared" si="37"/>
        <v>1</v>
      </c>
      <c r="AA65" s="45">
        <f t="shared" si="38"/>
        <v>15.5</v>
      </c>
      <c r="AB65" s="44">
        <f t="shared" si="39"/>
        <v>15.5</v>
      </c>
      <c r="AC65" s="42">
        <f t="shared" si="40"/>
        <v>1</v>
      </c>
      <c r="AD65" s="99">
        <f t="shared" si="41"/>
        <v>11.8125</v>
      </c>
      <c r="AE65" s="46">
        <f t="shared" si="42"/>
        <v>30</v>
      </c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100"/>
      <c r="BS65" s="100"/>
      <c r="BT65" s="100"/>
      <c r="BU65" s="100"/>
      <c r="BV65" s="100"/>
      <c r="BW65" s="100"/>
      <c r="BX65" s="100"/>
      <c r="BY65" s="100"/>
      <c r="BZ65" s="100"/>
      <c r="CA65" s="100"/>
      <c r="CB65" s="100"/>
      <c r="CC65" s="100"/>
      <c r="CD65" s="100"/>
      <c r="CE65" s="100"/>
      <c r="CF65" s="100"/>
      <c r="CG65" s="100"/>
      <c r="CH65" s="100"/>
      <c r="CI65" s="100"/>
      <c r="CJ65" s="100"/>
      <c r="CK65" s="100"/>
    </row>
    <row r="66" spans="1:89" s="108" customFormat="1" ht="18" customHeight="1" thickBot="1">
      <c r="A66" s="56">
        <f t="shared" si="43"/>
        <v>19</v>
      </c>
      <c r="B66" s="115" t="s">
        <v>137</v>
      </c>
      <c r="C66" s="116" t="s">
        <v>138</v>
      </c>
      <c r="D66" s="41">
        <f>'مدخل للخدمات'!I66</f>
        <v>17.5</v>
      </c>
      <c r="E66" s="101">
        <f t="shared" si="22"/>
        <v>0</v>
      </c>
      <c r="F66" s="43">
        <f>'مدخل للتسويق المصرفي'!I66</f>
        <v>17</v>
      </c>
      <c r="G66" s="42">
        <f t="shared" si="23"/>
        <v>0</v>
      </c>
      <c r="H66" s="43">
        <f>'التسويق الاستراتيجي للخدمات'!I66</f>
        <v>18</v>
      </c>
      <c r="I66" s="42">
        <f t="shared" si="24"/>
        <v>0</v>
      </c>
      <c r="J66" s="44">
        <f t="shared" si="25"/>
        <v>52.5</v>
      </c>
      <c r="K66" s="44">
        <f t="shared" si="26"/>
        <v>8.75</v>
      </c>
      <c r="L66" s="42">
        <f t="shared" si="27"/>
        <v>0</v>
      </c>
      <c r="M66" s="43">
        <f>'إدارة المخاطر البنكية'!I66</f>
        <v>20.25</v>
      </c>
      <c r="N66" s="42">
        <f t="shared" si="28"/>
        <v>5</v>
      </c>
      <c r="O66" s="43">
        <f>مقاولاتية!I66</f>
        <v>28.5</v>
      </c>
      <c r="P66" s="42">
        <f t="shared" si="29"/>
        <v>4</v>
      </c>
      <c r="Q66" s="45">
        <f t="shared" si="30"/>
        <v>48.75</v>
      </c>
      <c r="R66" s="44">
        <f t="shared" si="31"/>
        <v>12.1875</v>
      </c>
      <c r="S66" s="42">
        <f t="shared" si="32"/>
        <v>9</v>
      </c>
      <c r="T66" s="43">
        <f>'قانون حماية المستهلك'!I66</f>
        <v>12.75</v>
      </c>
      <c r="U66" s="42">
        <f t="shared" si="33"/>
        <v>2</v>
      </c>
      <c r="V66" s="45">
        <f t="shared" si="34"/>
        <v>12.75</v>
      </c>
      <c r="W66" s="44">
        <f t="shared" si="35"/>
        <v>12.75</v>
      </c>
      <c r="X66" s="42">
        <f t="shared" si="36"/>
        <v>2</v>
      </c>
      <c r="Y66" s="43">
        <f>'لغة أجنبية'!I66</f>
        <v>12.75</v>
      </c>
      <c r="Z66" s="42">
        <f t="shared" si="37"/>
        <v>1</v>
      </c>
      <c r="AA66" s="45">
        <f t="shared" si="38"/>
        <v>12.75</v>
      </c>
      <c r="AB66" s="44">
        <f t="shared" si="39"/>
        <v>12.75</v>
      </c>
      <c r="AC66" s="42">
        <f t="shared" si="40"/>
        <v>1</v>
      </c>
      <c r="AD66" s="99">
        <f t="shared" si="41"/>
        <v>10.5625</v>
      </c>
      <c r="AE66" s="46">
        <f t="shared" si="42"/>
        <v>30</v>
      </c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100"/>
      <c r="BS66" s="100"/>
      <c r="BT66" s="100"/>
      <c r="BU66" s="100"/>
      <c r="BV66" s="100"/>
      <c r="BW66" s="100"/>
      <c r="BX66" s="100"/>
      <c r="BY66" s="100"/>
      <c r="BZ66" s="100"/>
      <c r="CA66" s="100"/>
      <c r="CB66" s="100"/>
      <c r="CC66" s="100"/>
      <c r="CD66" s="100"/>
      <c r="CE66" s="100"/>
      <c r="CF66" s="100"/>
      <c r="CG66" s="100"/>
      <c r="CH66" s="100"/>
      <c r="CI66" s="100"/>
      <c r="CJ66" s="100"/>
      <c r="CK66" s="100"/>
    </row>
    <row r="67" spans="1:89" s="108" customFormat="1" ht="18" customHeight="1" thickBot="1">
      <c r="A67" s="145">
        <f t="shared" si="43"/>
        <v>20</v>
      </c>
      <c r="B67" s="146" t="s">
        <v>139</v>
      </c>
      <c r="C67" s="147" t="s">
        <v>140</v>
      </c>
      <c r="D67" s="172" t="s">
        <v>158</v>
      </c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4"/>
      <c r="AF67" s="103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100"/>
      <c r="BS67" s="100"/>
      <c r="BT67" s="100"/>
      <c r="BU67" s="100"/>
      <c r="BV67" s="100"/>
      <c r="BW67" s="100"/>
      <c r="BX67" s="100"/>
      <c r="BY67" s="100"/>
      <c r="BZ67" s="100"/>
      <c r="CA67" s="100"/>
      <c r="CB67" s="100"/>
      <c r="CC67" s="100"/>
      <c r="CD67" s="100"/>
      <c r="CE67" s="100"/>
      <c r="CF67" s="100"/>
      <c r="CG67" s="100"/>
      <c r="CH67" s="100"/>
      <c r="CI67" s="100"/>
      <c r="CJ67" s="100"/>
      <c r="CK67" s="100"/>
    </row>
    <row r="68" spans="1:89" s="108" customFormat="1" ht="18" customHeight="1">
      <c r="A68" s="56">
        <f t="shared" si="43"/>
        <v>21</v>
      </c>
      <c r="B68" s="115" t="s">
        <v>141</v>
      </c>
      <c r="C68" s="116" t="s">
        <v>142</v>
      </c>
      <c r="D68" s="41">
        <f>'مدخل للخدمات'!I68</f>
        <v>25.5</v>
      </c>
      <c r="E68" s="101">
        <f t="shared" si="22"/>
        <v>6</v>
      </c>
      <c r="F68" s="43">
        <f>'مدخل للتسويق المصرفي'!I68</f>
        <v>22</v>
      </c>
      <c r="G68" s="42">
        <f t="shared" si="23"/>
        <v>6</v>
      </c>
      <c r="H68" s="43">
        <f>'التسويق الاستراتيجي للخدمات'!I68</f>
        <v>18.5</v>
      </c>
      <c r="I68" s="42">
        <f t="shared" si="24"/>
        <v>0</v>
      </c>
      <c r="J68" s="44">
        <f t="shared" si="25"/>
        <v>66</v>
      </c>
      <c r="K68" s="44">
        <f t="shared" si="26"/>
        <v>11</v>
      </c>
      <c r="L68" s="42">
        <f t="shared" si="27"/>
        <v>18</v>
      </c>
      <c r="M68" s="43">
        <f>'إدارة المخاطر البنكية'!I68</f>
        <v>25.25</v>
      </c>
      <c r="N68" s="42">
        <f t="shared" si="28"/>
        <v>5</v>
      </c>
      <c r="O68" s="43">
        <f>مقاولاتية!I68</f>
        <v>25.75</v>
      </c>
      <c r="P68" s="42">
        <f t="shared" si="29"/>
        <v>4</v>
      </c>
      <c r="Q68" s="45">
        <f t="shared" si="30"/>
        <v>51</v>
      </c>
      <c r="R68" s="44">
        <f t="shared" si="31"/>
        <v>12.75</v>
      </c>
      <c r="S68" s="42">
        <f t="shared" si="32"/>
        <v>9</v>
      </c>
      <c r="T68" s="43">
        <f>'قانون حماية المستهلك'!I68</f>
        <v>12.25</v>
      </c>
      <c r="U68" s="42">
        <f t="shared" si="33"/>
        <v>2</v>
      </c>
      <c r="V68" s="45">
        <f t="shared" si="34"/>
        <v>12.25</v>
      </c>
      <c r="W68" s="44">
        <f t="shared" si="35"/>
        <v>12.25</v>
      </c>
      <c r="X68" s="42">
        <f t="shared" si="36"/>
        <v>2</v>
      </c>
      <c r="Y68" s="43">
        <f>'لغة أجنبية'!I68</f>
        <v>14.5</v>
      </c>
      <c r="Z68" s="42">
        <f t="shared" si="37"/>
        <v>1</v>
      </c>
      <c r="AA68" s="45">
        <f t="shared" si="38"/>
        <v>14.5</v>
      </c>
      <c r="AB68" s="44">
        <f t="shared" si="39"/>
        <v>14.5</v>
      </c>
      <c r="AC68" s="42">
        <f t="shared" si="40"/>
        <v>1</v>
      </c>
      <c r="AD68" s="99">
        <f t="shared" si="41"/>
        <v>11.979166666666666</v>
      </c>
      <c r="AE68" s="46">
        <f t="shared" si="42"/>
        <v>30</v>
      </c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100"/>
      <c r="BS68" s="100"/>
      <c r="BT68" s="100"/>
      <c r="BU68" s="100"/>
      <c r="BV68" s="100"/>
      <c r="BW68" s="100"/>
      <c r="BX68" s="100"/>
      <c r="BY68" s="100"/>
      <c r="BZ68" s="100"/>
      <c r="CA68" s="100"/>
      <c r="CB68" s="100"/>
      <c r="CC68" s="100"/>
      <c r="CD68" s="100"/>
      <c r="CE68" s="100"/>
      <c r="CF68" s="100"/>
      <c r="CG68" s="100"/>
      <c r="CH68" s="100"/>
      <c r="CI68" s="100"/>
      <c r="CJ68" s="100"/>
      <c r="CK68" s="100"/>
    </row>
    <row r="69" spans="1:89" s="108" customFormat="1" ht="18" customHeight="1" thickBot="1">
      <c r="A69" s="56">
        <f t="shared" si="43"/>
        <v>22</v>
      </c>
      <c r="B69" s="118" t="s">
        <v>164</v>
      </c>
      <c r="C69" s="119" t="s">
        <v>144</v>
      </c>
      <c r="D69" s="41">
        <f>'مدخل للخدمات'!I69</f>
        <v>21.5</v>
      </c>
      <c r="E69" s="101">
        <f t="shared" si="22"/>
        <v>6</v>
      </c>
      <c r="F69" s="43">
        <f>'مدخل للتسويق المصرفي'!I69</f>
        <v>23.5</v>
      </c>
      <c r="G69" s="42">
        <f t="shared" si="23"/>
        <v>6</v>
      </c>
      <c r="H69" s="43">
        <f>'التسويق الاستراتيجي للخدمات'!I69</f>
        <v>15</v>
      </c>
      <c r="I69" s="42">
        <f t="shared" si="24"/>
        <v>0</v>
      </c>
      <c r="J69" s="44">
        <f t="shared" si="25"/>
        <v>60</v>
      </c>
      <c r="K69" s="44">
        <f t="shared" si="26"/>
        <v>10</v>
      </c>
      <c r="L69" s="42">
        <f t="shared" si="27"/>
        <v>18</v>
      </c>
      <c r="M69" s="43">
        <f>'إدارة المخاطر البنكية'!I69</f>
        <v>23.5</v>
      </c>
      <c r="N69" s="42">
        <f t="shared" si="28"/>
        <v>5</v>
      </c>
      <c r="O69" s="43">
        <f>مقاولاتية!I69</f>
        <v>27.75</v>
      </c>
      <c r="P69" s="42">
        <f t="shared" si="29"/>
        <v>4</v>
      </c>
      <c r="Q69" s="45">
        <f t="shared" si="30"/>
        <v>51.25</v>
      </c>
      <c r="R69" s="44">
        <f t="shared" si="31"/>
        <v>12.8125</v>
      </c>
      <c r="S69" s="42">
        <f t="shared" si="32"/>
        <v>9</v>
      </c>
      <c r="T69" s="43">
        <f>'قانون حماية المستهلك'!I69</f>
        <v>9.5</v>
      </c>
      <c r="U69" s="42">
        <f t="shared" si="33"/>
        <v>0</v>
      </c>
      <c r="V69" s="45">
        <f t="shared" si="34"/>
        <v>9.5</v>
      </c>
      <c r="W69" s="44">
        <f t="shared" si="35"/>
        <v>9.5</v>
      </c>
      <c r="X69" s="42">
        <f t="shared" si="36"/>
        <v>0</v>
      </c>
      <c r="Y69" s="43">
        <f>'لغة أجنبية'!I69</f>
        <v>14.5</v>
      </c>
      <c r="Z69" s="42">
        <f t="shared" si="37"/>
        <v>1</v>
      </c>
      <c r="AA69" s="45">
        <f t="shared" si="38"/>
        <v>14.5</v>
      </c>
      <c r="AB69" s="44">
        <f t="shared" si="39"/>
        <v>14.5</v>
      </c>
      <c r="AC69" s="42">
        <f t="shared" si="40"/>
        <v>1</v>
      </c>
      <c r="AD69" s="99">
        <f t="shared" si="41"/>
        <v>11.270833333333334</v>
      </c>
      <c r="AE69" s="46">
        <f t="shared" si="42"/>
        <v>30</v>
      </c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100"/>
      <c r="BS69" s="100"/>
      <c r="BT69" s="100"/>
      <c r="BU69" s="100"/>
      <c r="BV69" s="100"/>
      <c r="BW69" s="100"/>
      <c r="BX69" s="100"/>
      <c r="BY69" s="100"/>
      <c r="BZ69" s="100"/>
      <c r="CA69" s="100"/>
      <c r="CB69" s="100"/>
      <c r="CC69" s="100"/>
      <c r="CD69" s="100"/>
      <c r="CE69" s="100"/>
      <c r="CF69" s="100"/>
      <c r="CG69" s="100"/>
      <c r="CH69" s="100"/>
      <c r="CI69" s="100"/>
      <c r="CJ69" s="100"/>
      <c r="CK69" s="100"/>
    </row>
    <row r="70" spans="1:89" s="16" customFormat="1" ht="18" customHeight="1" hidden="1">
      <c r="A70" s="52" t="e">
        <f>#REF!+1</f>
        <v>#REF!</v>
      </c>
      <c r="B70" s="127"/>
      <c r="C70" s="53"/>
      <c r="D70" s="41">
        <f>'مدخل للخدمات'!I70</f>
        <v>0</v>
      </c>
      <c r="E70" s="128">
        <f t="shared" si="22"/>
        <v>0</v>
      </c>
      <c r="F70" s="129" t="e">
        <f>'[1]النرية المالية'!H72</f>
        <v>#REF!</v>
      </c>
      <c r="G70" s="128" t="e">
        <f t="shared" si="23"/>
        <v>#REF!</v>
      </c>
      <c r="H70" s="102">
        <f>'التسويق الاستراتيجي للخدمات'!I70</f>
        <v>0</v>
      </c>
      <c r="I70" s="128">
        <f t="shared" si="24"/>
        <v>0</v>
      </c>
      <c r="J70" s="130" t="e">
        <f t="shared" si="25"/>
        <v>#REF!</v>
      </c>
      <c r="K70" s="130" t="e">
        <f t="shared" si="26"/>
        <v>#REF!</v>
      </c>
      <c r="L70" s="128" t="e">
        <f t="shared" si="27"/>
        <v>#REF!</v>
      </c>
      <c r="M70" s="43">
        <f>'إدارة المخاطر البنكية'!I70</f>
        <v>0</v>
      </c>
      <c r="N70" s="128">
        <f t="shared" si="28"/>
        <v>0</v>
      </c>
      <c r="O70" s="43">
        <f>مقاولاتية!I70</f>
        <v>0</v>
      </c>
      <c r="P70" s="128">
        <f t="shared" si="29"/>
        <v>0</v>
      </c>
      <c r="Q70" s="131">
        <f t="shared" si="30"/>
        <v>0</v>
      </c>
      <c r="R70" s="130">
        <f t="shared" si="31"/>
        <v>0</v>
      </c>
      <c r="S70" s="42">
        <f t="shared" si="32"/>
        <v>0</v>
      </c>
      <c r="T70" s="43">
        <f>'قانون حماية المستهلك'!I70</f>
        <v>0</v>
      </c>
      <c r="U70" s="42">
        <f t="shared" si="33"/>
        <v>0</v>
      </c>
      <c r="V70" s="45">
        <f t="shared" si="34"/>
        <v>0</v>
      </c>
      <c r="W70" s="44">
        <f t="shared" si="35"/>
        <v>0</v>
      </c>
      <c r="X70" s="42">
        <f t="shared" si="36"/>
        <v>0</v>
      </c>
      <c r="Y70" s="129">
        <f>'لغة أجنبية'!I70</f>
        <v>0</v>
      </c>
      <c r="Z70" s="42">
        <f t="shared" si="37"/>
        <v>0</v>
      </c>
      <c r="AA70" s="131">
        <f t="shared" si="38"/>
        <v>0</v>
      </c>
      <c r="AB70" s="44">
        <f t="shared" si="39"/>
        <v>0</v>
      </c>
      <c r="AC70" s="128">
        <f t="shared" si="40"/>
        <v>0</v>
      </c>
      <c r="AD70" s="132" t="e">
        <f t="shared" si="41"/>
        <v>#REF!</v>
      </c>
      <c r="AE70" s="46" t="e">
        <f t="shared" si="42"/>
        <v>#REF!</v>
      </c>
      <c r="AF70" s="100"/>
      <c r="AG70" s="100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</row>
    <row r="71" spans="1:33" s="19" customFormat="1" ht="24.75" customHeight="1">
      <c r="A71" s="175" t="s">
        <v>12</v>
      </c>
      <c r="B71" s="176"/>
      <c r="C71" s="177"/>
      <c r="D71" s="181" t="s">
        <v>51</v>
      </c>
      <c r="E71" s="182"/>
      <c r="F71" s="181" t="s">
        <v>162</v>
      </c>
      <c r="G71" s="182"/>
      <c r="H71" s="181" t="s">
        <v>55</v>
      </c>
      <c r="I71" s="182"/>
      <c r="J71" s="181" t="s">
        <v>33</v>
      </c>
      <c r="K71" s="185"/>
      <c r="L71" s="182"/>
      <c r="M71" s="181" t="s">
        <v>57</v>
      </c>
      <c r="N71" s="182"/>
      <c r="O71" s="193" t="s">
        <v>52</v>
      </c>
      <c r="P71" s="194"/>
      <c r="Q71" s="197"/>
      <c r="R71" s="198"/>
      <c r="S71" s="199"/>
      <c r="T71" s="181" t="s">
        <v>53</v>
      </c>
      <c r="U71" s="182"/>
      <c r="V71" s="203"/>
      <c r="W71" s="204"/>
      <c r="X71" s="205"/>
      <c r="Y71" s="181" t="s">
        <v>161</v>
      </c>
      <c r="Z71" s="182"/>
      <c r="AA71" s="209" t="s">
        <v>13</v>
      </c>
      <c r="AB71" s="210"/>
      <c r="AC71" s="210"/>
      <c r="AD71" s="210"/>
      <c r="AE71" s="211"/>
      <c r="AF71" s="100"/>
      <c r="AG71" s="100"/>
    </row>
    <row r="72" spans="1:33" s="19" customFormat="1" ht="36" customHeight="1" thickBot="1">
      <c r="A72" s="178"/>
      <c r="B72" s="179"/>
      <c r="C72" s="180"/>
      <c r="D72" s="183"/>
      <c r="E72" s="184"/>
      <c r="F72" s="183"/>
      <c r="G72" s="184"/>
      <c r="H72" s="183"/>
      <c r="I72" s="184"/>
      <c r="J72" s="183"/>
      <c r="K72" s="186"/>
      <c r="L72" s="184"/>
      <c r="M72" s="183"/>
      <c r="N72" s="184"/>
      <c r="O72" s="195"/>
      <c r="P72" s="196"/>
      <c r="Q72" s="200"/>
      <c r="R72" s="201"/>
      <c r="S72" s="202"/>
      <c r="T72" s="183"/>
      <c r="U72" s="184"/>
      <c r="V72" s="206"/>
      <c r="W72" s="207"/>
      <c r="X72" s="208"/>
      <c r="Y72" s="183"/>
      <c r="Z72" s="184"/>
      <c r="AA72" s="212"/>
      <c r="AB72" s="213"/>
      <c r="AC72" s="213"/>
      <c r="AD72" s="213"/>
      <c r="AE72" s="214"/>
      <c r="AF72" s="100"/>
      <c r="AG72" s="100"/>
    </row>
  </sheetData>
  <sheetProtection/>
  <mergeCells count="96">
    <mergeCell ref="Q44:R44"/>
    <mergeCell ref="A45:A47"/>
    <mergeCell ref="B45:B47"/>
    <mergeCell ref="C45:C47"/>
    <mergeCell ref="D45:I45"/>
    <mergeCell ref="J45:J46"/>
    <mergeCell ref="K45:K47"/>
    <mergeCell ref="L45:L47"/>
    <mergeCell ref="M45:P45"/>
    <mergeCell ref="D46:E46"/>
    <mergeCell ref="C37:E37"/>
    <mergeCell ref="T37:Z37"/>
    <mergeCell ref="M35:N36"/>
    <mergeCell ref="C41:G41"/>
    <mergeCell ref="L41:U41"/>
    <mergeCell ref="D43:W43"/>
    <mergeCell ref="O35:P36"/>
    <mergeCell ref="Q35:S36"/>
    <mergeCell ref="T35:U36"/>
    <mergeCell ref="V35:X36"/>
    <mergeCell ref="AA9:AC9"/>
    <mergeCell ref="AD9:AD11"/>
    <mergeCell ref="AE9:AE11"/>
    <mergeCell ref="D10:E10"/>
    <mergeCell ref="F10:G10"/>
    <mergeCell ref="H10:I10"/>
    <mergeCell ref="M10:N10"/>
    <mergeCell ref="O10:P10"/>
    <mergeCell ref="AB10:AB11"/>
    <mergeCell ref="AC10:AC11"/>
    <mergeCell ref="R9:R11"/>
    <mergeCell ref="S9:S11"/>
    <mergeCell ref="T9:U9"/>
    <mergeCell ref="V9:X9"/>
    <mergeCell ref="Y9:Z9"/>
    <mergeCell ref="X10:X11"/>
    <mergeCell ref="Y10:Z10"/>
    <mergeCell ref="T10:U10"/>
    <mergeCell ref="W10:W11"/>
    <mergeCell ref="K9:K11"/>
    <mergeCell ref="L9:L11"/>
    <mergeCell ref="M9:P9"/>
    <mergeCell ref="T1:Z1"/>
    <mergeCell ref="L5:U5"/>
    <mergeCell ref="D7:W7"/>
    <mergeCell ref="C1:E1"/>
    <mergeCell ref="C5:G5"/>
    <mergeCell ref="Q9:Q10"/>
    <mergeCell ref="Q8:R8"/>
    <mergeCell ref="B9:B11"/>
    <mergeCell ref="A35:C36"/>
    <mergeCell ref="D35:E36"/>
    <mergeCell ref="F35:G36"/>
    <mergeCell ref="H35:I36"/>
    <mergeCell ref="J35:L36"/>
    <mergeCell ref="A9:A11"/>
    <mergeCell ref="C9:C11"/>
    <mergeCell ref="D9:I9"/>
    <mergeCell ref="J9:J10"/>
    <mergeCell ref="AA35:AE36"/>
    <mergeCell ref="Y35:Z36"/>
    <mergeCell ref="T45:U45"/>
    <mergeCell ref="V45:X45"/>
    <mergeCell ref="Y45:Z45"/>
    <mergeCell ref="AA45:AC45"/>
    <mergeCell ref="AD45:AD47"/>
    <mergeCell ref="AE45:AE47"/>
    <mergeCell ref="W46:W47"/>
    <mergeCell ref="X46:X47"/>
    <mergeCell ref="Y46:Z46"/>
    <mergeCell ref="AB46:AB47"/>
    <mergeCell ref="O71:P72"/>
    <mergeCell ref="Q71:S72"/>
    <mergeCell ref="T71:U72"/>
    <mergeCell ref="V71:X72"/>
    <mergeCell ref="Y71:Z72"/>
    <mergeCell ref="AA71:AE72"/>
    <mergeCell ref="AC46:AC47"/>
    <mergeCell ref="F46:G46"/>
    <mergeCell ref="H46:I46"/>
    <mergeCell ref="M46:N46"/>
    <mergeCell ref="O46:P46"/>
    <mergeCell ref="T46:U46"/>
    <mergeCell ref="R45:R47"/>
    <mergeCell ref="Q45:Q46"/>
    <mergeCell ref="S45:S47"/>
    <mergeCell ref="D30:AE30"/>
    <mergeCell ref="D17:AE17"/>
    <mergeCell ref="D55:AE55"/>
    <mergeCell ref="D67:AE67"/>
    <mergeCell ref="A71:C72"/>
    <mergeCell ref="D71:E72"/>
    <mergeCell ref="F71:G72"/>
    <mergeCell ref="H71:I72"/>
    <mergeCell ref="J71:L72"/>
    <mergeCell ref="M71:N72"/>
  </mergeCells>
  <printOptions horizontalCentered="1"/>
  <pageMargins left="0.11811023622047245" right="0.11811023622047245" top="0.9448818897637796" bottom="0.9448818897637796" header="0.984251968503937" footer="0.984251968503937"/>
  <pageSetup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BADJI MOKHTAR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RAMDANE</dc:creator>
  <cp:keywords/>
  <dc:description/>
  <cp:lastModifiedBy>layouni</cp:lastModifiedBy>
  <cp:lastPrinted>2019-02-05T10:07:55Z</cp:lastPrinted>
  <dcterms:created xsi:type="dcterms:W3CDTF">2005-09-20T07:51:42Z</dcterms:created>
  <dcterms:modified xsi:type="dcterms:W3CDTF">2019-02-07T20:15:40Z</dcterms:modified>
  <cp:category/>
  <cp:version/>
  <cp:contentType/>
  <cp:contentStatus/>
</cp:coreProperties>
</file>