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355" windowHeight="5385" tabRatio="775" activeTab="7"/>
  </bookViews>
  <sheets>
    <sheet name="تسيير المخاطر المالية" sheetId="1" r:id="rId1"/>
    <sheet name="تسيير واستراتيجية مالية" sheetId="2" r:id="rId2"/>
    <sheet name="التدقيق المالي" sheetId="3" r:id="rId3"/>
    <sheet name="تسيير وإدارة الإئتمان" sheetId="4" r:id="rId4"/>
    <sheet name="منهجية البحث" sheetId="5" r:id="rId5"/>
    <sheet name="قانون الضرائب غير المباشرة" sheetId="6" r:id="rId6"/>
    <sheet name="لغة أجنبية 3" sheetId="7" r:id="rId7"/>
    <sheet name="PV NOTES" sheetId="8" r:id="rId8"/>
  </sheets>
  <definedNames>
    <definedName name="_xlnm.Print_Area" localSheetId="2">'التدقيق المالي'!$A$1:$I$91</definedName>
    <definedName name="_xlnm.Print_Area" localSheetId="0">'تسيير المخاطر المالية'!$A$1:$I$93</definedName>
    <definedName name="_xlnm.Print_Area" localSheetId="3">'تسيير وإدارة الإئتمان'!$A$1:$I$92</definedName>
    <definedName name="_xlnm.Print_Area" localSheetId="1">'تسيير واستراتيجية مالية'!$A$1:$I$92</definedName>
    <definedName name="_xlnm.Print_Area" localSheetId="5">'قانون الضرائب غير المباشرة'!$A$1:$I$92</definedName>
    <definedName name="_xlnm.Print_Area" localSheetId="6">'لغة أجنبية 3'!$A$1:$I$92</definedName>
    <definedName name="_xlnm.Print_Area" localSheetId="4">'منهجية البحث'!$A$1:$I$91</definedName>
  </definedNames>
  <calcPr fullCalcOnLoad="1"/>
</workbook>
</file>

<file path=xl/sharedStrings.xml><?xml version="1.0" encoding="utf-8"?>
<sst xmlns="http://schemas.openxmlformats.org/spreadsheetml/2006/main" count="874" uniqueCount="143">
  <si>
    <t>الرقم</t>
  </si>
  <si>
    <t>المعدل النهائي</t>
  </si>
  <si>
    <t>جامعة باجي مختار- عنابة -</t>
  </si>
  <si>
    <t>كلية العلوم الاقتصادية وعلوم التسيير</t>
  </si>
  <si>
    <t xml:space="preserve">مصلحة : الدراسات العليا </t>
  </si>
  <si>
    <t>التطبيق/20</t>
  </si>
  <si>
    <t>الإمتحان /20</t>
  </si>
  <si>
    <t>الإستدراك/20</t>
  </si>
  <si>
    <t>المجمــوع</t>
  </si>
  <si>
    <t>المعدل</t>
  </si>
  <si>
    <t>مج- الوحدات القياسية</t>
  </si>
  <si>
    <t>المعـــدل</t>
  </si>
  <si>
    <t>و.ق.م</t>
  </si>
  <si>
    <t>إمضاءات الأساتذة</t>
  </si>
  <si>
    <t>إمضاء رئيس القسم:</t>
  </si>
  <si>
    <t>قسم : العلوم المالية</t>
  </si>
  <si>
    <r>
      <t xml:space="preserve"> </t>
    </r>
    <r>
      <rPr>
        <b/>
        <sz val="12"/>
        <rFont val="Arial"/>
        <family val="2"/>
      </rPr>
      <t xml:space="preserve">جامعة باجي مختار - عنابة -                 </t>
    </r>
  </si>
  <si>
    <t xml:space="preserve">               قسم العلوم المالية</t>
  </si>
  <si>
    <r>
      <t xml:space="preserve">   </t>
    </r>
    <r>
      <rPr>
        <b/>
        <sz val="12"/>
        <rFont val="Arial"/>
        <family val="2"/>
      </rPr>
      <t>مصلحة الدراسات العليا</t>
    </r>
    <r>
      <rPr>
        <b/>
        <sz val="14"/>
        <rFont val="Arial"/>
        <family val="2"/>
      </rPr>
      <t xml:space="preserve">      </t>
    </r>
  </si>
  <si>
    <t xml:space="preserve">     كلية العلوم الاقتصادية وعلوم التسيير</t>
  </si>
  <si>
    <t xml:space="preserve">الرقم </t>
  </si>
  <si>
    <t>الإسم واللقب</t>
  </si>
  <si>
    <t>الفــــــوج: 01</t>
  </si>
  <si>
    <t>المعدل40/1</t>
  </si>
  <si>
    <t>المعدل40/2</t>
  </si>
  <si>
    <t>الفــــــوج: 02</t>
  </si>
  <si>
    <t>ماستر تخصص: مالية المؤسسة -FE -</t>
  </si>
  <si>
    <t>الفـــــــــــــوج: 01</t>
  </si>
  <si>
    <t>وحــــدة التعليـــــم الأساسيـــــة</t>
  </si>
  <si>
    <t>وحدة التعليم المنهجية</t>
  </si>
  <si>
    <t>إمضاء استاذ المادة : د. أوضايفيــــة .....................</t>
  </si>
  <si>
    <t>الوحدة الاستكشافية</t>
  </si>
  <si>
    <t>الوحدة الأفقيــــة</t>
  </si>
  <si>
    <t>المعدل20/1</t>
  </si>
  <si>
    <t>المعدل20/2</t>
  </si>
  <si>
    <t>الفـــــــــــــوج: 02</t>
  </si>
  <si>
    <t>رئيس لجنة المداولات:</t>
  </si>
  <si>
    <t>كشف علامات ماستر: مالية المؤسسة-S3-</t>
  </si>
  <si>
    <t>المقياس: تسيير المخاطر المالية -      المعامل:2         الرصيـــد: 6</t>
  </si>
  <si>
    <t>إمضاء استاذ المادة :د. بوفافـــة.....................</t>
  </si>
  <si>
    <t>المقياس: تسيير المخاطر المالية -      المعامل:2      الرصيـــــــد: 6</t>
  </si>
  <si>
    <t>إمضاء استاذ المادة :د. بوفافة.....................</t>
  </si>
  <si>
    <t>المقياس: تسيير واستراتيجية مالية -      المعامل:2         الرصيـــد: 6</t>
  </si>
  <si>
    <t>إمضاء استاذ المادة :د. هـــــــوام .....................</t>
  </si>
  <si>
    <t>إمضاء استاذ المادة :د. هـــــــــــوام .....................</t>
  </si>
  <si>
    <t>المقياس: التدقيق المالي -      المعامل:2         الرصيـــد: 6</t>
  </si>
  <si>
    <t>إمضاء استاذ المادة :د. أحمودة .....................</t>
  </si>
  <si>
    <t>المقياس: تسيير وإدارة الإئتمان-      المعامل:2         الرصيـــد: 5</t>
  </si>
  <si>
    <t>المقياس: منهجية البحث -      المعامل:2         الرصيـــد: 4</t>
  </si>
  <si>
    <t>إمضاء استاذ المادة :أ. نجـــــــاح.....................</t>
  </si>
  <si>
    <t>إمضاء استاذ المادة : أ. نجاح .....................</t>
  </si>
  <si>
    <t>المقياس: قانون الضرائب غير المباشرة -      المعامل:2         الرصيـــد: 2</t>
  </si>
  <si>
    <t>المقياس: قانون الضرائب غي المباشرة -      المعامل:2         الرصيـــد: 2</t>
  </si>
  <si>
    <t>المقياس: لغــة أجنبيـــة 3 -      المعامل:1         الرصيـــد: 1</t>
  </si>
  <si>
    <t xml:space="preserve">محضر مداولات السنة الثانيـــــة - السداسي الثالث-                 الدورة الأولى                       </t>
  </si>
  <si>
    <t>تسيير المخاطر المالية</t>
  </si>
  <si>
    <t>تسيير واستراتيجة مالية</t>
  </si>
  <si>
    <t>التدقيق المالي</t>
  </si>
  <si>
    <t>تسيير وإدارة الإئتمان</t>
  </si>
  <si>
    <t>منهجية البحث</t>
  </si>
  <si>
    <t>قانون الضرائب غير المباشرة</t>
  </si>
  <si>
    <t>لغة أجنبية 3</t>
  </si>
  <si>
    <t>د. بوفافة</t>
  </si>
  <si>
    <t>د. هوام</t>
  </si>
  <si>
    <t>د. أحمودة</t>
  </si>
  <si>
    <t>أ. نجاح</t>
  </si>
  <si>
    <t>أ. د. بن عمارة</t>
  </si>
  <si>
    <t>د. أوضايفية</t>
  </si>
  <si>
    <t xml:space="preserve">محضر مداولات السنة الثانيــــــة - السداسي الثالث-                 الدورة الأولى                       </t>
  </si>
  <si>
    <t>إمضاء استاذ المادة : د. مقراني.....................</t>
  </si>
  <si>
    <t>إمضاء استاذ المادة : د. مقراني .....................</t>
  </si>
  <si>
    <t>إمضاء استاذ المادة :أ. د. بن عمارة .....................</t>
  </si>
  <si>
    <t>د. مقرانــــي</t>
  </si>
  <si>
    <t>للعام الجامعي: 2018-2019</t>
  </si>
  <si>
    <t>العام الجامعي :2018-2019</t>
  </si>
  <si>
    <t>ابديون سناء</t>
  </si>
  <si>
    <t>العمري عبد السلام</t>
  </si>
  <si>
    <t>بوبكر آمال</t>
  </si>
  <si>
    <t>بوزيدة فاطمة الزهراء</t>
  </si>
  <si>
    <t>بوسالم مروة</t>
  </si>
  <si>
    <t>بوشامة عصام</t>
  </si>
  <si>
    <t>بوشوشة لميس</t>
  </si>
  <si>
    <t>بوعبد الله شيماء</t>
  </si>
  <si>
    <t>بوعنان سارة</t>
  </si>
  <si>
    <t>تكواشت رانية</t>
  </si>
  <si>
    <t>تونسي إنصاف</t>
  </si>
  <si>
    <t>جميل محمد الهادي</t>
  </si>
  <si>
    <t>خلفي رحمة</t>
  </si>
  <si>
    <t>خليل عبد الرحيم</t>
  </si>
  <si>
    <t>دباش عون</t>
  </si>
  <si>
    <t>دنداني هارون</t>
  </si>
  <si>
    <t>رحايمية شهرزاد</t>
  </si>
  <si>
    <t xml:space="preserve">زموري حسام </t>
  </si>
  <si>
    <t>زويد بثينة</t>
  </si>
  <si>
    <t>سخري هدى</t>
  </si>
  <si>
    <t>سلام ريان</t>
  </si>
  <si>
    <t>سلامة وفاء</t>
  </si>
  <si>
    <t>سلمان أحلام</t>
  </si>
  <si>
    <t>شوية بلقيس</t>
  </si>
  <si>
    <t>طرفاية وسام</t>
  </si>
  <si>
    <t>عباس خلود</t>
  </si>
  <si>
    <t>عليمات أنفال</t>
  </si>
  <si>
    <t>قرقور سمية</t>
  </si>
  <si>
    <t>مداسي مريم</t>
  </si>
  <si>
    <t>مطلاوي نسرين</t>
  </si>
  <si>
    <t>مقراني بسمة</t>
  </si>
  <si>
    <t>موساوي زينب</t>
  </si>
  <si>
    <t>نواري محمد</t>
  </si>
  <si>
    <t>بن داود نور الهدى</t>
  </si>
  <si>
    <t>بن شعبان منال</t>
  </si>
  <si>
    <t>بوشويشة ابتسام</t>
  </si>
  <si>
    <t>تقيدة سامية</t>
  </si>
  <si>
    <t>حماني دنيا</t>
  </si>
  <si>
    <t>حمايدي أمال</t>
  </si>
  <si>
    <t>حمايدي سوليمة</t>
  </si>
  <si>
    <t>حميدة خلود</t>
  </si>
  <si>
    <t>خلايفية مروى</t>
  </si>
  <si>
    <t>خياط أحلام</t>
  </si>
  <si>
    <t>دلهوم أسماء</t>
  </si>
  <si>
    <t>ربار صفاء</t>
  </si>
  <si>
    <t>رفاع أمينة</t>
  </si>
  <si>
    <t>روقي ريم</t>
  </si>
  <si>
    <t>ساخر منال</t>
  </si>
  <si>
    <t>ساسي إيناس</t>
  </si>
  <si>
    <t>سعيدي فاطمة الزهراء</t>
  </si>
  <si>
    <t>شلوفي خضرة</t>
  </si>
  <si>
    <t>علواش محمد</t>
  </si>
  <si>
    <t>علي راشدي صبري</t>
  </si>
  <si>
    <t>غجاتي ريمة</t>
  </si>
  <si>
    <t>قادر شروق</t>
  </si>
  <si>
    <t>قناوة وسيم</t>
  </si>
  <si>
    <t>لمبوب محمد أمين</t>
  </si>
  <si>
    <t xml:space="preserve">محمدات عبد النور </t>
  </si>
  <si>
    <t>مختاري منيرة</t>
  </si>
  <si>
    <t>معلم أحسن عبد الرؤوف</t>
  </si>
  <si>
    <t>منصوري بشرى</t>
  </si>
  <si>
    <t>نسيب محمد أيمن</t>
  </si>
  <si>
    <t>هميسي خلود</t>
  </si>
  <si>
    <t>ورتسي ليلية</t>
  </si>
  <si>
    <t>معـــدل السداسي الثالث</t>
  </si>
  <si>
    <t>عدد و.ق للسداسي الثالث</t>
  </si>
  <si>
    <t>مقصى</t>
  </si>
  <si>
    <t>مقصــــــــــــــــــــــــــى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</si>
</sst>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0.0"/>
    <numFmt numFmtId="173" formatCode="00.00"/>
    <numFmt numFmtId="174" formatCode="0.000"/>
    <numFmt numFmtId="175" formatCode="0.0000"/>
    <numFmt numFmtId="176" formatCode="0.00000"/>
    <numFmt numFmtId="177" formatCode="0.000000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4"/>
      <name val="Arial"/>
      <family val="2"/>
    </font>
    <font>
      <sz val="16"/>
      <name val="Arabic Transparent"/>
      <family val="0"/>
    </font>
    <font>
      <b/>
      <sz val="16"/>
      <name val="Comic Sans MS"/>
      <family val="4"/>
    </font>
    <font>
      <b/>
      <sz val="16"/>
      <name val="Aharoni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Comic Sans MS"/>
      <family val="4"/>
    </font>
    <font>
      <b/>
      <sz val="12"/>
      <name val="Arabic Transparent"/>
      <family val="0"/>
    </font>
    <font>
      <sz val="12"/>
      <name val="Comic Sans MS"/>
      <family val="4"/>
    </font>
    <font>
      <sz val="8"/>
      <name val="Comic Sans MS"/>
      <family val="4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Comic Sans MS"/>
      <family val="4"/>
    </font>
    <font>
      <b/>
      <u val="single"/>
      <sz val="14"/>
      <name val="Comic Sans MS"/>
      <family val="4"/>
    </font>
    <font>
      <b/>
      <sz val="16"/>
      <name val="Times New Roman"/>
      <family val="1"/>
    </font>
    <font>
      <sz val="11"/>
      <name val="Calibri"/>
      <family val="2"/>
    </font>
    <font>
      <b/>
      <sz val="16"/>
      <name val="Simplified Arabic"/>
      <family val="1"/>
    </font>
    <font>
      <b/>
      <sz val="16"/>
      <color indexed="8"/>
      <name val="Simplified Arabic"/>
      <family val="1"/>
    </font>
    <font>
      <b/>
      <sz val="14"/>
      <name val="Simplified Arabic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Simplified Arabic"/>
      <family val="1"/>
    </font>
    <font>
      <b/>
      <sz val="11"/>
      <name val="Times New Roman"/>
      <family val="1"/>
    </font>
    <font>
      <b/>
      <sz val="11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mbria"/>
      <family val="1"/>
    </font>
    <font>
      <b/>
      <sz val="13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46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 readingOrder="2"/>
    </xf>
    <xf numFmtId="0" fontId="4" fillId="0" borderId="0" xfId="0" applyFont="1" applyAlignment="1">
      <alignment readingOrder="2"/>
    </xf>
    <xf numFmtId="0" fontId="4" fillId="0" borderId="0" xfId="0" applyFont="1" applyAlignment="1">
      <alignment horizontal="center" readingOrder="2"/>
    </xf>
    <xf numFmtId="0" fontId="16" fillId="0" borderId="0" xfId="0" applyFont="1" applyAlignment="1">
      <alignment readingOrder="2"/>
    </xf>
    <xf numFmtId="0" fontId="12" fillId="0" borderId="14" xfId="0" applyFont="1" applyBorder="1" applyAlignment="1">
      <alignment horizontal="center" vertical="center" textRotation="90" wrapText="1" readingOrder="2"/>
    </xf>
    <xf numFmtId="0" fontId="10" fillId="0" borderId="15" xfId="0" applyFont="1" applyBorder="1" applyAlignment="1">
      <alignment horizontal="center" vertical="center" wrapText="1" readingOrder="2"/>
    </xf>
    <xf numFmtId="0" fontId="12" fillId="0" borderId="15" xfId="0" applyFont="1" applyBorder="1" applyAlignment="1">
      <alignment horizontal="center" vertical="center" wrapText="1" readingOrder="2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readingOrder="2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right" readingOrder="2"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2" fontId="4" fillId="0" borderId="18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/>
    </xf>
    <xf numFmtId="0" fontId="25" fillId="0" borderId="2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readingOrder="2"/>
    </xf>
    <xf numFmtId="0" fontId="4" fillId="0" borderId="0" xfId="0" applyFont="1" applyBorder="1" applyAlignment="1">
      <alignment horizontal="center" readingOrder="2"/>
    </xf>
    <xf numFmtId="2" fontId="0" fillId="0" borderId="21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 readingOrder="2"/>
    </xf>
    <xf numFmtId="4" fontId="0" fillId="0" borderId="13" xfId="0" applyNumberFormat="1" applyFont="1" applyFill="1" applyBorder="1" applyAlignment="1">
      <alignment horizontal="center" vertical="center" readingOrder="2"/>
    </xf>
    <xf numFmtId="4" fontId="0" fillId="0" borderId="13" xfId="0" applyNumberFormat="1" applyFont="1" applyFill="1" applyBorder="1" applyAlignment="1">
      <alignment horizontal="center" readingOrder="2"/>
    </xf>
    <xf numFmtId="0" fontId="6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textRotation="90"/>
    </xf>
    <xf numFmtId="0" fontId="14" fillId="0" borderId="24" xfId="0" applyFont="1" applyFill="1" applyBorder="1" applyAlignment="1">
      <alignment horizontal="center" vertical="center" textRotation="90"/>
    </xf>
    <xf numFmtId="0" fontId="14" fillId="0" borderId="22" xfId="0" applyFont="1" applyFill="1" applyBorder="1" applyAlignment="1">
      <alignment horizontal="center" vertical="center" textRotation="90"/>
    </xf>
    <xf numFmtId="0" fontId="21" fillId="0" borderId="17" xfId="0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0" fontId="25" fillId="0" borderId="25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/>
    </xf>
    <xf numFmtId="2" fontId="4" fillId="0" borderId="3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readingOrder="2"/>
    </xf>
    <xf numFmtId="2" fontId="4" fillId="0" borderId="35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 readingOrder="2"/>
    </xf>
    <xf numFmtId="2" fontId="0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 vertical="center" readingOrder="2"/>
    </xf>
    <xf numFmtId="4" fontId="0" fillId="0" borderId="17" xfId="0" applyNumberFormat="1" applyFont="1" applyFill="1" applyBorder="1" applyAlignment="1">
      <alignment horizontal="center" readingOrder="2"/>
    </xf>
    <xf numFmtId="2" fontId="0" fillId="0" borderId="13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 wrapText="1" readingOrder="2"/>
    </xf>
    <xf numFmtId="2" fontId="0" fillId="0" borderId="17" xfId="0" applyNumberFormat="1" applyBorder="1" applyAlignment="1">
      <alignment horizontal="center"/>
    </xf>
    <xf numFmtId="1" fontId="18" fillId="0" borderId="35" xfId="0" applyNumberFormat="1" applyFont="1" applyFill="1" applyBorder="1" applyAlignment="1">
      <alignment horizontal="center" readingOrder="2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center" readingOrder="2"/>
    </xf>
    <xf numFmtId="2" fontId="4" fillId="0" borderId="38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23" fillId="0" borderId="40" xfId="0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10" fillId="0" borderId="42" xfId="0" applyFont="1" applyBorder="1" applyAlignment="1">
      <alignment horizontal="center" vertical="center" wrapText="1" readingOrder="2"/>
    </xf>
    <xf numFmtId="3" fontId="0" fillId="0" borderId="14" xfId="0" applyNumberFormat="1" applyFont="1" applyFill="1" applyBorder="1" applyAlignment="1">
      <alignment horizontal="center" vertical="center" readingOrder="2"/>
    </xf>
    <xf numFmtId="2" fontId="0" fillId="0" borderId="43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readingOrder="2"/>
    </xf>
    <xf numFmtId="2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readingOrder="2"/>
    </xf>
    <xf numFmtId="4" fontId="0" fillId="0" borderId="10" xfId="0" applyNumberFormat="1" applyFont="1" applyFill="1" applyBorder="1" applyAlignment="1">
      <alignment horizontal="center" readingOrder="2"/>
    </xf>
    <xf numFmtId="2" fontId="0" fillId="0" borderId="10" xfId="0" applyNumberFormat="1" applyBorder="1" applyAlignment="1">
      <alignment horizontal="center"/>
    </xf>
    <xf numFmtId="1" fontId="18" fillId="0" borderId="38" xfId="0" applyNumberFormat="1" applyFont="1" applyFill="1" applyBorder="1" applyAlignment="1">
      <alignment horizontal="center" readingOrder="2"/>
    </xf>
    <xf numFmtId="0" fontId="10" fillId="0" borderId="45" xfId="0" applyFont="1" applyBorder="1" applyAlignment="1">
      <alignment horizontal="center" vertical="center" wrapText="1" readingOrder="2"/>
    </xf>
    <xf numFmtId="0" fontId="10" fillId="0" borderId="46" xfId="0" applyFont="1" applyBorder="1" applyAlignment="1">
      <alignment horizontal="center" vertical="center" wrapText="1" readingOrder="2"/>
    </xf>
    <xf numFmtId="0" fontId="12" fillId="0" borderId="46" xfId="0" applyFont="1" applyBorder="1" applyAlignment="1">
      <alignment horizontal="center" vertical="center" wrapText="1" readingOrder="2"/>
    </xf>
    <xf numFmtId="0" fontId="10" fillId="0" borderId="30" xfId="0" applyFont="1" applyBorder="1" applyAlignment="1">
      <alignment horizontal="center" vertical="center" wrapText="1" readingOrder="2"/>
    </xf>
    <xf numFmtId="2" fontId="0" fillId="0" borderId="17" xfId="0" applyNumberFormat="1" applyFill="1" applyBorder="1" applyAlignment="1">
      <alignment horizontal="center"/>
    </xf>
    <xf numFmtId="0" fontId="27" fillId="0" borderId="0" xfId="0" applyFont="1" applyFill="1" applyAlignment="1">
      <alignment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33" borderId="48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2" fontId="0" fillId="35" borderId="17" xfId="0" applyNumberFormat="1" applyFont="1" applyFill="1" applyBorder="1" applyAlignment="1">
      <alignment horizontal="center"/>
    </xf>
    <xf numFmtId="3" fontId="0" fillId="35" borderId="17" xfId="0" applyNumberFormat="1" applyFont="1" applyFill="1" applyBorder="1" applyAlignment="1">
      <alignment horizontal="center" vertical="center" readingOrder="2"/>
    </xf>
    <xf numFmtId="4" fontId="0" fillId="35" borderId="17" xfId="0" applyNumberFormat="1" applyFont="1" applyFill="1" applyBorder="1" applyAlignment="1">
      <alignment horizontal="center" vertical="center" readingOrder="2"/>
    </xf>
    <xf numFmtId="4" fontId="0" fillId="35" borderId="17" xfId="0" applyNumberFormat="1" applyFont="1" applyFill="1" applyBorder="1" applyAlignment="1">
      <alignment horizontal="center" readingOrder="2"/>
    </xf>
    <xf numFmtId="2" fontId="0" fillId="35" borderId="17" xfId="0" applyNumberFormat="1" applyFill="1" applyBorder="1" applyAlignment="1">
      <alignment horizontal="center"/>
    </xf>
    <xf numFmtId="1" fontId="18" fillId="35" borderId="36" xfId="0" applyNumberFormat="1" applyFont="1" applyFill="1" applyBorder="1" applyAlignment="1">
      <alignment horizontal="center" readingOrder="2"/>
    </xf>
    <xf numFmtId="0" fontId="49" fillId="36" borderId="48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6" fillId="0" borderId="33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36" borderId="51" xfId="0" applyFont="1" applyFill="1" applyBorder="1" applyAlignment="1">
      <alignment horizontal="center" vertical="center"/>
    </xf>
    <xf numFmtId="0" fontId="11" fillId="37" borderId="52" xfId="0" applyFont="1" applyFill="1" applyBorder="1" applyAlignment="1">
      <alignment horizontal="center"/>
    </xf>
    <xf numFmtId="0" fontId="11" fillId="37" borderId="53" xfId="0" applyFont="1" applyFill="1" applyBorder="1" applyAlignment="1">
      <alignment horizontal="center"/>
    </xf>
    <xf numFmtId="0" fontId="11" fillId="37" borderId="54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37" borderId="52" xfId="0" applyFont="1" applyFill="1" applyBorder="1" applyAlignment="1">
      <alignment horizontal="center"/>
    </xf>
    <xf numFmtId="0" fontId="8" fillId="37" borderId="53" xfId="0" applyFont="1" applyFill="1" applyBorder="1" applyAlignment="1">
      <alignment horizontal="center"/>
    </xf>
    <xf numFmtId="0" fontId="8" fillId="37" borderId="54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6" fillId="0" borderId="0" xfId="0" applyFont="1" applyAlignment="1">
      <alignment horizontal="center" readingOrder="2"/>
    </xf>
    <xf numFmtId="0" fontId="12" fillId="37" borderId="52" xfId="0" applyFont="1" applyFill="1" applyBorder="1" applyAlignment="1">
      <alignment horizontal="center" readingOrder="2"/>
    </xf>
    <xf numFmtId="0" fontId="12" fillId="37" borderId="53" xfId="0" applyFont="1" applyFill="1" applyBorder="1" applyAlignment="1">
      <alignment horizontal="center" readingOrder="2"/>
    </xf>
    <xf numFmtId="0" fontId="12" fillId="37" borderId="54" xfId="0" applyFont="1" applyFill="1" applyBorder="1" applyAlignment="1">
      <alignment horizontal="center" readingOrder="2"/>
    </xf>
    <xf numFmtId="0" fontId="8" fillId="37" borderId="55" xfId="0" applyFont="1" applyFill="1" applyBorder="1" applyAlignment="1">
      <alignment horizontal="center" vertical="center" readingOrder="1"/>
    </xf>
    <xf numFmtId="0" fontId="8" fillId="37" borderId="23" xfId="0" applyFont="1" applyFill="1" applyBorder="1" applyAlignment="1">
      <alignment horizontal="center" vertical="center" readingOrder="1"/>
    </xf>
    <xf numFmtId="0" fontId="8" fillId="37" borderId="34" xfId="0" applyFont="1" applyFill="1" applyBorder="1" applyAlignment="1">
      <alignment horizontal="center" vertical="center" readingOrder="1"/>
    </xf>
    <xf numFmtId="0" fontId="8" fillId="37" borderId="56" xfId="0" applyFont="1" applyFill="1" applyBorder="1" applyAlignment="1">
      <alignment horizontal="center" vertical="center" readingOrder="1"/>
    </xf>
    <xf numFmtId="0" fontId="8" fillId="37" borderId="57" xfId="0" applyFont="1" applyFill="1" applyBorder="1" applyAlignment="1">
      <alignment horizontal="center" vertical="center" readingOrder="1"/>
    </xf>
    <xf numFmtId="0" fontId="8" fillId="37" borderId="58" xfId="0" applyFont="1" applyFill="1" applyBorder="1" applyAlignment="1">
      <alignment horizontal="center" vertical="center" readingOrder="1"/>
    </xf>
    <xf numFmtId="0" fontId="19" fillId="0" borderId="16" xfId="0" applyFont="1" applyBorder="1" applyAlignment="1">
      <alignment horizontal="center" vertical="top" shrinkToFit="1" readingOrder="2"/>
    </xf>
    <xf numFmtId="0" fontId="4" fillId="0" borderId="17" xfId="0" applyFont="1" applyBorder="1" applyAlignment="1">
      <alignment horizontal="center" vertical="top" shrinkToFit="1" readingOrder="2"/>
    </xf>
    <xf numFmtId="0" fontId="4" fillId="0" borderId="16" xfId="0" applyFont="1" applyBorder="1" applyAlignment="1">
      <alignment horizontal="center" vertical="top" shrinkToFit="1" readingOrder="2"/>
    </xf>
    <xf numFmtId="0" fontId="4" fillId="0" borderId="41" xfId="0" applyFont="1" applyBorder="1" applyAlignment="1">
      <alignment horizontal="center" vertical="top" shrinkToFit="1" readingOrder="2"/>
    </xf>
    <xf numFmtId="0" fontId="4" fillId="0" borderId="29" xfId="0" applyFont="1" applyBorder="1" applyAlignment="1">
      <alignment horizontal="center" vertical="top" shrinkToFit="1" readingOrder="2"/>
    </xf>
    <xf numFmtId="0" fontId="19" fillId="0" borderId="17" xfId="0" applyFont="1" applyBorder="1" applyAlignment="1">
      <alignment horizontal="center" vertical="top" shrinkToFit="1" readingOrder="2"/>
    </xf>
    <xf numFmtId="0" fontId="19" fillId="0" borderId="29" xfId="0" applyFont="1" applyBorder="1" applyAlignment="1">
      <alignment horizontal="center" vertical="top" shrinkToFit="1" readingOrder="2"/>
    </xf>
    <xf numFmtId="0" fontId="19" fillId="37" borderId="17" xfId="0" applyFont="1" applyFill="1" applyBorder="1" applyAlignment="1">
      <alignment horizontal="center" vertical="top" shrinkToFit="1" readingOrder="2"/>
    </xf>
    <xf numFmtId="0" fontId="19" fillId="37" borderId="29" xfId="0" applyFont="1" applyFill="1" applyBorder="1" applyAlignment="1">
      <alignment horizontal="center" vertical="top" shrinkToFit="1" readingOrder="2"/>
    </xf>
    <xf numFmtId="0" fontId="12" fillId="0" borderId="17" xfId="0" applyFont="1" applyBorder="1" applyAlignment="1">
      <alignment horizontal="center" vertical="center" textRotation="90" wrapText="1" readingOrder="2"/>
    </xf>
    <xf numFmtId="0" fontId="12" fillId="0" borderId="14" xfId="0" applyFont="1" applyBorder="1" applyAlignment="1">
      <alignment horizontal="center" vertical="center" textRotation="90" wrapText="1" readingOrder="2"/>
    </xf>
    <xf numFmtId="4" fontId="19" fillId="0" borderId="17" xfId="0" applyNumberFormat="1" applyFont="1" applyBorder="1" applyAlignment="1">
      <alignment horizontal="center" vertical="top" shrinkToFit="1" readingOrder="2"/>
    </xf>
    <xf numFmtId="4" fontId="19" fillId="0" borderId="29" xfId="0" applyNumberFormat="1" applyFont="1" applyBorder="1" applyAlignment="1">
      <alignment horizontal="center" vertical="top" shrinkToFit="1" readingOrder="2"/>
    </xf>
    <xf numFmtId="0" fontId="12" fillId="0" borderId="59" xfId="0" applyFont="1" applyBorder="1" applyAlignment="1">
      <alignment horizontal="center" vertical="center" textRotation="90" wrapText="1" readingOrder="2"/>
    </xf>
    <xf numFmtId="0" fontId="12" fillId="0" borderId="0" xfId="0" applyFont="1" applyBorder="1" applyAlignment="1">
      <alignment horizontal="center" vertical="center" textRotation="90" wrapText="1" readingOrder="2"/>
    </xf>
    <xf numFmtId="0" fontId="12" fillId="0" borderId="15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37" borderId="27" xfId="0" applyFont="1" applyFill="1" applyBorder="1" applyAlignment="1">
      <alignment horizontal="center" vertical="center" wrapText="1" readingOrder="2"/>
    </xf>
    <xf numFmtId="0" fontId="12" fillId="37" borderId="60" xfId="0" applyFont="1" applyFill="1" applyBorder="1" applyAlignment="1">
      <alignment horizontal="center" vertical="center" wrapText="1" readingOrder="2"/>
    </xf>
    <xf numFmtId="2" fontId="6" fillId="36" borderId="48" xfId="0" applyNumberFormat="1" applyFont="1" applyFill="1" applyBorder="1" applyAlignment="1">
      <alignment horizontal="center" vertical="center"/>
    </xf>
    <xf numFmtId="2" fontId="6" fillId="36" borderId="61" xfId="0" applyNumberFormat="1" applyFont="1" applyFill="1" applyBorder="1" applyAlignment="1">
      <alignment horizontal="center" vertical="center"/>
    </xf>
    <xf numFmtId="2" fontId="6" fillId="36" borderId="62" xfId="0" applyNumberFormat="1" applyFont="1" applyFill="1" applyBorder="1" applyAlignment="1">
      <alignment horizontal="center" vertical="center"/>
    </xf>
    <xf numFmtId="0" fontId="6" fillId="37" borderId="52" xfId="0" applyFont="1" applyFill="1" applyBorder="1" applyAlignment="1">
      <alignment horizontal="center" readingOrder="2"/>
    </xf>
    <xf numFmtId="0" fontId="6" fillId="37" borderId="53" xfId="0" applyFont="1" applyFill="1" applyBorder="1" applyAlignment="1">
      <alignment horizontal="center" readingOrder="2"/>
    </xf>
    <xf numFmtId="0" fontId="6" fillId="37" borderId="54" xfId="0" applyFont="1" applyFill="1" applyBorder="1" applyAlignment="1">
      <alignment horizontal="center" readingOrder="2"/>
    </xf>
    <xf numFmtId="0" fontId="12" fillId="0" borderId="27" xfId="0" applyFont="1" applyBorder="1" applyAlignment="1">
      <alignment horizontal="center" vertical="center" wrapText="1" readingOrder="2"/>
    </xf>
    <xf numFmtId="0" fontId="12" fillId="0" borderId="60" xfId="0" applyFont="1" applyBorder="1" applyAlignment="1">
      <alignment horizontal="center" vertical="center" wrapText="1" readingOrder="2"/>
    </xf>
    <xf numFmtId="0" fontId="12" fillId="0" borderId="63" xfId="0" applyFont="1" applyBorder="1" applyAlignment="1">
      <alignment horizontal="center" vertical="center" wrapText="1" readingOrder="2"/>
    </xf>
    <xf numFmtId="0" fontId="12" fillId="37" borderId="53" xfId="0" applyFont="1" applyFill="1" applyBorder="1" applyAlignment="1">
      <alignment horizontal="center" vertical="center" wrapText="1" readingOrder="2"/>
    </xf>
    <xf numFmtId="0" fontId="0" fillId="37" borderId="53" xfId="0" applyFill="1" applyBorder="1" applyAlignment="1">
      <alignment/>
    </xf>
    <xf numFmtId="0" fontId="12" fillId="0" borderId="30" xfId="0" applyFont="1" applyBorder="1" applyAlignment="1">
      <alignment horizontal="center" vertical="center" textRotation="90"/>
    </xf>
    <xf numFmtId="0" fontId="12" fillId="0" borderId="64" xfId="0" applyFont="1" applyBorder="1" applyAlignment="1">
      <alignment horizontal="center" vertical="center" textRotation="90" wrapText="1" readingOrder="2"/>
    </xf>
    <xf numFmtId="0" fontId="12" fillId="0" borderId="65" xfId="0" applyFont="1" applyBorder="1" applyAlignment="1">
      <alignment horizontal="center" vertical="center" textRotation="90" wrapText="1" readingOrder="2"/>
    </xf>
    <xf numFmtId="0" fontId="12" fillId="0" borderId="31" xfId="0" applyFont="1" applyBorder="1" applyAlignment="1">
      <alignment horizontal="center" vertical="center" textRotation="90" wrapText="1" readingOrder="2"/>
    </xf>
    <xf numFmtId="0" fontId="12" fillId="0" borderId="66" xfId="0" applyFont="1" applyBorder="1" applyAlignment="1">
      <alignment horizontal="center" vertical="center" textRotation="90" wrapText="1" readingOrder="2"/>
    </xf>
    <xf numFmtId="0" fontId="17" fillId="0" borderId="66" xfId="0" applyFont="1" applyBorder="1" applyAlignment="1">
      <alignment horizontal="center" vertical="center" textRotation="90" wrapText="1" readingOrder="2"/>
    </xf>
    <xf numFmtId="0" fontId="17" fillId="0" borderId="67" xfId="0" applyFont="1" applyBorder="1" applyAlignment="1">
      <alignment horizontal="center" vertical="center" textRotation="90" wrapText="1" readingOrder="2"/>
    </xf>
    <xf numFmtId="0" fontId="12" fillId="0" borderId="18" xfId="0" applyFont="1" applyBorder="1" applyAlignment="1">
      <alignment horizontal="center" vertical="center" textRotation="90" wrapText="1" readingOrder="2"/>
    </xf>
    <xf numFmtId="0" fontId="12" fillId="0" borderId="0" xfId="0" applyFont="1" applyAlignment="1">
      <alignment horizontal="right" readingOrder="2"/>
    </xf>
    <xf numFmtId="0" fontId="12" fillId="0" borderId="22" xfId="0" applyFont="1" applyBorder="1" applyAlignment="1">
      <alignment horizontal="center" vertical="center" textRotation="90" readingOrder="2"/>
    </xf>
    <xf numFmtId="0" fontId="12" fillId="0" borderId="25" xfId="0" applyFont="1" applyBorder="1" applyAlignment="1">
      <alignment horizontal="center" vertical="center" textRotation="90" readingOrder="2"/>
    </xf>
    <xf numFmtId="0" fontId="12" fillId="0" borderId="22" xfId="0" applyFont="1" applyBorder="1" applyAlignment="1">
      <alignment horizontal="center" vertical="center" readingOrder="2"/>
    </xf>
    <xf numFmtId="0" fontId="12" fillId="0" borderId="25" xfId="0" applyFont="1" applyBorder="1" applyAlignment="1">
      <alignment horizontal="center" vertical="center" readingOrder="2"/>
    </xf>
    <xf numFmtId="0" fontId="12" fillId="0" borderId="68" xfId="0" applyFont="1" applyBorder="1" applyAlignment="1">
      <alignment horizontal="center" vertical="center" readingOrder="2"/>
    </xf>
    <xf numFmtId="0" fontId="12" fillId="0" borderId="24" xfId="0" applyFont="1" applyBorder="1" applyAlignment="1">
      <alignment horizontal="center" vertical="center" textRotation="90" wrapText="1" readingOrder="2"/>
    </xf>
    <xf numFmtId="0" fontId="12" fillId="0" borderId="69" xfId="0" applyFont="1" applyBorder="1" applyAlignment="1">
      <alignment horizontal="center" vertical="center" textRotation="90" wrapText="1" readingOrder="2"/>
    </xf>
    <xf numFmtId="0" fontId="12" fillId="0" borderId="26" xfId="0" applyFont="1" applyBorder="1" applyAlignment="1">
      <alignment horizontal="center" vertical="center" textRotation="90" wrapText="1" readingOrder="2"/>
    </xf>
    <xf numFmtId="0" fontId="12" fillId="0" borderId="70" xfId="0" applyFont="1" applyBorder="1" applyAlignment="1">
      <alignment horizontal="center" vertical="center" textRotation="90" wrapText="1" readingOrder="2"/>
    </xf>
    <xf numFmtId="0" fontId="5" fillId="0" borderId="0" xfId="0" applyFont="1" applyAlignment="1">
      <alignment horizontal="right" readingOrder="2"/>
    </xf>
    <xf numFmtId="0" fontId="12" fillId="0" borderId="35" xfId="0" applyFont="1" applyBorder="1" applyAlignment="1">
      <alignment horizontal="center" vertical="center" textRotation="90" wrapText="1" readingOrder="2"/>
    </xf>
    <xf numFmtId="0" fontId="12" fillId="0" borderId="36" xfId="0" applyFont="1" applyBorder="1" applyAlignment="1">
      <alignment horizontal="center" vertical="center" textRotation="90" wrapText="1" readingOrder="2"/>
    </xf>
    <xf numFmtId="0" fontId="12" fillId="0" borderId="71" xfId="0" applyFont="1" applyBorder="1" applyAlignment="1">
      <alignment horizontal="center" vertical="center" textRotation="90" wrapText="1" readingOrder="2"/>
    </xf>
    <xf numFmtId="0" fontId="20" fillId="0" borderId="17" xfId="0" applyFont="1" applyFill="1" applyBorder="1" applyAlignment="1">
      <alignment horizontal="center" vertical="top" readingOrder="2"/>
    </xf>
    <xf numFmtId="0" fontId="20" fillId="0" borderId="29" xfId="0" applyFont="1" applyFill="1" applyBorder="1" applyAlignment="1">
      <alignment horizontal="center" vertical="top" readingOrder="2"/>
    </xf>
    <xf numFmtId="0" fontId="20" fillId="37" borderId="17" xfId="0" applyFont="1" applyFill="1" applyBorder="1" applyAlignment="1">
      <alignment horizontal="center" vertical="top" readingOrder="2"/>
    </xf>
    <xf numFmtId="0" fontId="20" fillId="37" borderId="36" xfId="0" applyFont="1" applyFill="1" applyBorder="1" applyAlignment="1">
      <alignment horizontal="center" vertical="top" readingOrder="2"/>
    </xf>
    <xf numFmtId="0" fontId="20" fillId="37" borderId="29" xfId="0" applyFont="1" applyFill="1" applyBorder="1" applyAlignment="1">
      <alignment horizontal="center" vertical="top" readingOrder="2"/>
    </xf>
    <xf numFmtId="0" fontId="20" fillId="37" borderId="37" xfId="0" applyFont="1" applyFill="1" applyBorder="1" applyAlignment="1">
      <alignment horizontal="center" vertical="top" readingOrder="2"/>
    </xf>
    <xf numFmtId="0" fontId="12" fillId="0" borderId="24" xfId="0" applyFont="1" applyBorder="1" applyAlignment="1">
      <alignment horizontal="center" vertical="center" textRotation="90"/>
    </xf>
    <xf numFmtId="0" fontId="12" fillId="37" borderId="52" xfId="0" applyFont="1" applyFill="1" applyBorder="1" applyAlignment="1">
      <alignment horizontal="center" vertical="center" wrapText="1" readingOrder="2"/>
    </xf>
    <xf numFmtId="0" fontId="12" fillId="0" borderId="68" xfId="0" applyFont="1" applyBorder="1" applyAlignment="1">
      <alignment horizontal="center" vertical="center" textRotation="90" readingOrder="2"/>
    </xf>
    <xf numFmtId="0" fontId="12" fillId="0" borderId="13" xfId="0" applyFont="1" applyBorder="1" applyAlignment="1">
      <alignment horizontal="center" vertical="center" textRotation="90" wrapText="1" readingOrder="2"/>
    </xf>
    <xf numFmtId="0" fontId="12" fillId="0" borderId="29" xfId="0" applyFont="1" applyBorder="1" applyAlignment="1">
      <alignment horizontal="center" vertical="center" textRotation="90" wrapText="1" readingOrder="2"/>
    </xf>
    <xf numFmtId="0" fontId="12" fillId="0" borderId="72" xfId="0" applyFont="1" applyBorder="1" applyAlignment="1">
      <alignment horizontal="center" vertical="center" textRotation="90" wrapText="1" readingOrder="2"/>
    </xf>
    <xf numFmtId="0" fontId="12" fillId="0" borderId="37" xfId="0" applyFont="1" applyBorder="1" applyAlignment="1">
      <alignment horizontal="center" vertical="center" textRotation="90" wrapText="1" readingOrder="2"/>
    </xf>
    <xf numFmtId="0" fontId="17" fillId="0" borderId="57" xfId="0" applyFont="1" applyBorder="1" applyAlignment="1">
      <alignment horizontal="center" vertical="center" textRotation="90" wrapText="1" readingOrder="2"/>
    </xf>
    <xf numFmtId="0" fontId="19" fillId="0" borderId="21" xfId="0" applyFont="1" applyBorder="1" applyAlignment="1">
      <alignment horizontal="center" vertical="top" shrinkToFit="1" readingOrder="2"/>
    </xf>
    <xf numFmtId="0" fontId="4" fillId="0" borderId="13" xfId="0" applyFont="1" applyBorder="1" applyAlignment="1">
      <alignment horizontal="center" vertical="top" shrinkToFit="1" readingOrder="2"/>
    </xf>
    <xf numFmtId="0" fontId="19" fillId="0" borderId="13" xfId="0" applyFont="1" applyBorder="1" applyAlignment="1">
      <alignment horizontal="center" vertical="top" shrinkToFit="1" readingOrder="2"/>
    </xf>
    <xf numFmtId="0" fontId="19" fillId="37" borderId="13" xfId="0" applyFont="1" applyFill="1" applyBorder="1" applyAlignment="1">
      <alignment horizontal="center" vertical="top" shrinkToFit="1" readingOrder="2"/>
    </xf>
    <xf numFmtId="4" fontId="19" fillId="0" borderId="13" xfId="0" applyNumberFormat="1" applyFont="1" applyBorder="1" applyAlignment="1">
      <alignment horizontal="center" vertical="top" shrinkToFit="1" readingOrder="2"/>
    </xf>
    <xf numFmtId="0" fontId="20" fillId="0" borderId="13" xfId="0" applyFont="1" applyFill="1" applyBorder="1" applyAlignment="1">
      <alignment horizontal="center" vertical="top" readingOrder="2"/>
    </xf>
    <xf numFmtId="0" fontId="20" fillId="37" borderId="13" xfId="0" applyFont="1" applyFill="1" applyBorder="1" applyAlignment="1">
      <alignment horizontal="center" vertical="top" readingOrder="2"/>
    </xf>
    <xf numFmtId="0" fontId="20" fillId="37" borderId="35" xfId="0" applyFont="1" applyFill="1" applyBorder="1" applyAlignment="1">
      <alignment horizontal="center" vertical="top" readingOrder="2"/>
    </xf>
    <xf numFmtId="0" fontId="20" fillId="0" borderId="66" xfId="0" applyFont="1" applyFill="1" applyBorder="1" applyAlignment="1">
      <alignment horizontal="center" vertical="top" readingOrder="2"/>
    </xf>
    <xf numFmtId="0" fontId="8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top" shrinkToFit="1" readingOrder="2"/>
    </xf>
    <xf numFmtId="0" fontId="19" fillId="0" borderId="0" xfId="0" applyFont="1" applyFill="1" applyBorder="1" applyAlignment="1">
      <alignment horizontal="center" vertical="top" shrinkToFit="1" readingOrder="2"/>
    </xf>
    <xf numFmtId="4" fontId="19" fillId="0" borderId="0" xfId="0" applyNumberFormat="1" applyFont="1" applyFill="1" applyBorder="1" applyAlignment="1">
      <alignment horizontal="center" vertical="top" shrinkToFit="1" readingOrder="2"/>
    </xf>
    <xf numFmtId="0" fontId="4" fillId="0" borderId="66" xfId="0" applyFont="1" applyFill="1" applyBorder="1" applyAlignment="1">
      <alignment horizontal="center" vertical="top" shrinkToFit="1" readingOrder="2"/>
    </xf>
    <xf numFmtId="0" fontId="20" fillId="0" borderId="0" xfId="0" applyFont="1" applyFill="1" applyBorder="1" applyAlignment="1">
      <alignment horizontal="center" vertical="top" readingOrder="2"/>
    </xf>
    <xf numFmtId="0" fontId="12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93"/>
  <sheetViews>
    <sheetView rightToLeft="1" view="pageBreakPreview" zoomScaleSheetLayoutView="100" zoomScalePageLayoutView="0" workbookViewId="0" topLeftCell="A52">
      <selection activeCell="D15" sqref="D15"/>
    </sheetView>
  </sheetViews>
  <sheetFormatPr defaultColWidth="11.421875" defaultRowHeight="12.75"/>
  <cols>
    <col min="1" max="1" width="6.7109375" style="4" customWidth="1"/>
    <col min="2" max="2" width="27.421875" style="4" customWidth="1"/>
    <col min="3" max="5" width="10.7109375" style="2" customWidth="1"/>
    <col min="6" max="7" width="10.7109375" style="4" customWidth="1"/>
    <col min="8" max="8" width="10.7109375" style="2" customWidth="1"/>
    <col min="9" max="9" width="2.8515625" style="4" customWidth="1"/>
    <col min="10" max="16384" width="11.421875" style="4" customWidth="1"/>
  </cols>
  <sheetData>
    <row r="1" spans="1:8" ht="19.5">
      <c r="A1" s="147" t="s">
        <v>2</v>
      </c>
      <c r="B1" s="147"/>
      <c r="C1" s="147"/>
      <c r="D1" s="12"/>
      <c r="E1" s="12"/>
      <c r="F1" s="147" t="s">
        <v>15</v>
      </c>
      <c r="G1" s="147"/>
      <c r="H1" s="147"/>
    </row>
    <row r="2" spans="1:8" ht="23.25" customHeight="1">
      <c r="A2" s="147" t="s">
        <v>3</v>
      </c>
      <c r="B2" s="147"/>
      <c r="C2" s="147"/>
      <c r="D2" s="12"/>
      <c r="E2" s="12"/>
      <c r="F2" s="147" t="s">
        <v>4</v>
      </c>
      <c r="G2" s="147"/>
      <c r="H2" s="147"/>
    </row>
    <row r="3" ht="6" customHeight="1" thickBot="1">
      <c r="B3" s="8"/>
    </row>
    <row r="4" spans="2:7" ht="21.75" customHeight="1" thickBot="1">
      <c r="B4" s="148" t="s">
        <v>37</v>
      </c>
      <c r="C4" s="149"/>
      <c r="D4" s="149"/>
      <c r="E4" s="149"/>
      <c r="F4" s="149"/>
      <c r="G4" s="150"/>
    </row>
    <row r="5" ht="3" customHeight="1" thickBot="1"/>
    <row r="6" spans="3:8" ht="18" customHeight="1" thickBot="1">
      <c r="C6" s="151" t="s">
        <v>73</v>
      </c>
      <c r="D6" s="152"/>
      <c r="E6" s="152"/>
      <c r="F6" s="153"/>
      <c r="H6" s="11"/>
    </row>
    <row r="7" spans="3:5" ht="6" customHeight="1" thickBot="1">
      <c r="C7" s="10"/>
      <c r="D7" s="10"/>
      <c r="E7" s="10"/>
    </row>
    <row r="8" spans="2:7" ht="21" customHeight="1" thickBot="1">
      <c r="B8" s="141" t="s">
        <v>38</v>
      </c>
      <c r="C8" s="142"/>
      <c r="D8" s="142"/>
      <c r="E8" s="142"/>
      <c r="F8" s="142"/>
      <c r="G8" s="143"/>
    </row>
    <row r="9" spans="2:7" ht="21" customHeight="1" thickBot="1">
      <c r="B9" s="52"/>
      <c r="C9" s="144" t="s">
        <v>22</v>
      </c>
      <c r="D9" s="145"/>
      <c r="E9" s="146"/>
      <c r="F9" s="52"/>
      <c r="G9" s="52"/>
    </row>
    <row r="10" ht="20.25" customHeight="1" thickBot="1"/>
    <row r="11" spans="1:8" ht="63.75" customHeight="1" thickBot="1">
      <c r="A11" s="43" t="s">
        <v>20</v>
      </c>
      <c r="B11" s="44" t="s">
        <v>21</v>
      </c>
      <c r="C11" s="45" t="s">
        <v>5</v>
      </c>
      <c r="D11" s="45" t="s">
        <v>6</v>
      </c>
      <c r="E11" s="45" t="s">
        <v>23</v>
      </c>
      <c r="F11" s="45" t="s">
        <v>7</v>
      </c>
      <c r="G11" s="46" t="s">
        <v>24</v>
      </c>
      <c r="H11" s="47" t="s">
        <v>1</v>
      </c>
    </row>
    <row r="12" spans="1:8" ht="24" customHeight="1">
      <c r="A12" s="61">
        <v>1</v>
      </c>
      <c r="B12" s="106" t="s">
        <v>75</v>
      </c>
      <c r="C12" s="84">
        <v>11.25</v>
      </c>
      <c r="D12" s="15">
        <v>4.25</v>
      </c>
      <c r="E12" s="15">
        <f>2*(C12+D12)/2</f>
        <v>15.5</v>
      </c>
      <c r="F12" s="54"/>
      <c r="G12" s="15">
        <f>IF(F12="","",2*(C12+F12)/2)</f>
      </c>
      <c r="H12" s="66">
        <f aca="true" t="shared" si="0" ref="H12:H44">IF(G12="",E12,IF(G12&gt;E12,G12,E12))</f>
        <v>15.5</v>
      </c>
    </row>
    <row r="13" spans="1:8" ht="24" customHeight="1">
      <c r="A13" s="62">
        <f>A12+1</f>
        <v>2</v>
      </c>
      <c r="B13" s="107" t="s">
        <v>76</v>
      </c>
      <c r="C13" s="23">
        <v>8</v>
      </c>
      <c r="D13" s="24">
        <v>5.75</v>
      </c>
      <c r="E13" s="25">
        <f aca="true" t="shared" si="1" ref="E13:E44">2*(C13+D13)/2</f>
        <v>13.75</v>
      </c>
      <c r="F13" s="25"/>
      <c r="G13" s="25">
        <f aca="true" t="shared" si="2" ref="G13:G44">IF(F13="","",2*(C13+F13)/2)</f>
      </c>
      <c r="H13" s="67">
        <f t="shared" si="0"/>
        <v>13.75</v>
      </c>
    </row>
    <row r="14" spans="1:8" ht="24" customHeight="1">
      <c r="A14" s="62">
        <f aca="true" t="shared" si="3" ref="A14:A44">A13+1</f>
        <v>3</v>
      </c>
      <c r="B14" s="107" t="s">
        <v>77</v>
      </c>
      <c r="C14" s="23">
        <v>9</v>
      </c>
      <c r="D14" s="24"/>
      <c r="E14" s="25">
        <f t="shared" si="1"/>
        <v>9</v>
      </c>
      <c r="F14" s="25"/>
      <c r="G14" s="25">
        <f t="shared" si="2"/>
      </c>
      <c r="H14" s="67">
        <f t="shared" si="0"/>
        <v>9</v>
      </c>
    </row>
    <row r="15" spans="1:8" ht="24" customHeight="1">
      <c r="A15" s="62">
        <f t="shared" si="3"/>
        <v>4</v>
      </c>
      <c r="B15" s="107" t="s">
        <v>78</v>
      </c>
      <c r="C15" s="26">
        <v>11.75</v>
      </c>
      <c r="D15" s="25">
        <v>6.25</v>
      </c>
      <c r="E15" s="25">
        <f t="shared" si="1"/>
        <v>18</v>
      </c>
      <c r="F15" s="49"/>
      <c r="G15" s="25">
        <f t="shared" si="2"/>
      </c>
      <c r="H15" s="67">
        <f t="shared" si="0"/>
        <v>18</v>
      </c>
    </row>
    <row r="16" spans="1:8" ht="24" customHeight="1">
      <c r="A16" s="62">
        <f t="shared" si="3"/>
        <v>5</v>
      </c>
      <c r="B16" s="107" t="s">
        <v>79</v>
      </c>
      <c r="C16" s="23">
        <v>18.75</v>
      </c>
      <c r="D16" s="24">
        <v>12.25</v>
      </c>
      <c r="E16" s="25">
        <f t="shared" si="1"/>
        <v>31</v>
      </c>
      <c r="F16" s="25"/>
      <c r="G16" s="25">
        <f t="shared" si="2"/>
      </c>
      <c r="H16" s="67">
        <f t="shared" si="0"/>
        <v>31</v>
      </c>
    </row>
    <row r="17" spans="1:8" ht="24" customHeight="1">
      <c r="A17" s="62">
        <f t="shared" si="3"/>
        <v>6</v>
      </c>
      <c r="B17" s="107" t="s">
        <v>80</v>
      </c>
      <c r="C17" s="23">
        <v>9.5</v>
      </c>
      <c r="D17" s="24">
        <v>4.75</v>
      </c>
      <c r="E17" s="25">
        <f t="shared" si="1"/>
        <v>14.25</v>
      </c>
      <c r="F17" s="25"/>
      <c r="G17" s="25">
        <f t="shared" si="2"/>
      </c>
      <c r="H17" s="67">
        <f t="shared" si="0"/>
        <v>14.25</v>
      </c>
    </row>
    <row r="18" spans="1:8" ht="24" customHeight="1">
      <c r="A18" s="62">
        <f t="shared" si="3"/>
        <v>7</v>
      </c>
      <c r="B18" s="107" t="s">
        <v>81</v>
      </c>
      <c r="C18" s="23">
        <v>16.75</v>
      </c>
      <c r="D18" s="24">
        <v>10.5</v>
      </c>
      <c r="E18" s="25">
        <f t="shared" si="1"/>
        <v>27.25</v>
      </c>
      <c r="F18" s="25"/>
      <c r="G18" s="25">
        <f t="shared" si="2"/>
      </c>
      <c r="H18" s="67">
        <f t="shared" si="0"/>
        <v>27.25</v>
      </c>
    </row>
    <row r="19" spans="1:8" ht="24" customHeight="1">
      <c r="A19" s="62">
        <f t="shared" si="3"/>
        <v>8</v>
      </c>
      <c r="B19" s="107" t="s">
        <v>82</v>
      </c>
      <c r="C19" s="23">
        <v>10.25</v>
      </c>
      <c r="D19" s="24">
        <v>9</v>
      </c>
      <c r="E19" s="25">
        <f t="shared" si="1"/>
        <v>19.25</v>
      </c>
      <c r="F19" s="25"/>
      <c r="G19" s="25">
        <f t="shared" si="2"/>
      </c>
      <c r="H19" s="67">
        <f t="shared" si="0"/>
        <v>19.25</v>
      </c>
    </row>
    <row r="20" spans="1:8" ht="24" customHeight="1">
      <c r="A20" s="62">
        <f t="shared" si="3"/>
        <v>9</v>
      </c>
      <c r="B20" s="107" t="s">
        <v>83</v>
      </c>
      <c r="C20" s="23">
        <v>15.25</v>
      </c>
      <c r="D20" s="24">
        <v>7</v>
      </c>
      <c r="E20" s="25">
        <f t="shared" si="1"/>
        <v>22.25</v>
      </c>
      <c r="F20" s="25"/>
      <c r="G20" s="25">
        <f t="shared" si="2"/>
      </c>
      <c r="H20" s="67">
        <f t="shared" si="0"/>
        <v>22.25</v>
      </c>
    </row>
    <row r="21" spans="1:8" ht="24" customHeight="1">
      <c r="A21" s="62">
        <f t="shared" si="3"/>
        <v>10</v>
      </c>
      <c r="B21" s="107" t="s">
        <v>84</v>
      </c>
      <c r="C21" s="23">
        <v>19.5</v>
      </c>
      <c r="D21" s="24">
        <v>11.25</v>
      </c>
      <c r="E21" s="25">
        <f t="shared" si="1"/>
        <v>30.75</v>
      </c>
      <c r="F21" s="25"/>
      <c r="G21" s="25">
        <f t="shared" si="2"/>
      </c>
      <c r="H21" s="67">
        <f t="shared" si="0"/>
        <v>30.75</v>
      </c>
    </row>
    <row r="22" spans="1:8" ht="24" customHeight="1">
      <c r="A22" s="62">
        <f t="shared" si="3"/>
        <v>11</v>
      </c>
      <c r="B22" s="107" t="s">
        <v>85</v>
      </c>
      <c r="C22" s="23">
        <v>12.25</v>
      </c>
      <c r="D22" s="24">
        <v>5.25</v>
      </c>
      <c r="E22" s="25">
        <f t="shared" si="1"/>
        <v>17.5</v>
      </c>
      <c r="F22" s="25"/>
      <c r="G22" s="25">
        <f t="shared" si="2"/>
      </c>
      <c r="H22" s="67">
        <f t="shared" si="0"/>
        <v>17.5</v>
      </c>
    </row>
    <row r="23" spans="1:8" ht="24" customHeight="1">
      <c r="A23" s="62">
        <f t="shared" si="3"/>
        <v>12</v>
      </c>
      <c r="B23" s="107" t="s">
        <v>86</v>
      </c>
      <c r="C23" s="23">
        <v>14.5</v>
      </c>
      <c r="D23" s="24">
        <v>8.5</v>
      </c>
      <c r="E23" s="25">
        <f t="shared" si="1"/>
        <v>23</v>
      </c>
      <c r="F23" s="25"/>
      <c r="G23" s="25">
        <f t="shared" si="2"/>
      </c>
      <c r="H23" s="67">
        <f t="shared" si="0"/>
        <v>23</v>
      </c>
    </row>
    <row r="24" spans="1:8" ht="24" customHeight="1">
      <c r="A24" s="62">
        <f t="shared" si="3"/>
        <v>13</v>
      </c>
      <c r="B24" s="107" t="s">
        <v>87</v>
      </c>
      <c r="C24" s="23">
        <v>16</v>
      </c>
      <c r="D24" s="24">
        <v>9</v>
      </c>
      <c r="E24" s="25">
        <f t="shared" si="1"/>
        <v>25</v>
      </c>
      <c r="F24" s="25"/>
      <c r="G24" s="25">
        <f t="shared" si="2"/>
      </c>
      <c r="H24" s="67">
        <f t="shared" si="0"/>
        <v>25</v>
      </c>
    </row>
    <row r="25" spans="1:8" ht="24" customHeight="1">
      <c r="A25" s="62">
        <f t="shared" si="3"/>
        <v>14</v>
      </c>
      <c r="B25" s="107" t="s">
        <v>88</v>
      </c>
      <c r="C25" s="23">
        <v>18.75</v>
      </c>
      <c r="D25" s="24">
        <v>8</v>
      </c>
      <c r="E25" s="25">
        <f t="shared" si="1"/>
        <v>26.75</v>
      </c>
      <c r="F25" s="25"/>
      <c r="G25" s="25">
        <f t="shared" si="2"/>
      </c>
      <c r="H25" s="67">
        <f t="shared" si="0"/>
        <v>26.75</v>
      </c>
    </row>
    <row r="26" spans="1:8" ht="24" customHeight="1">
      <c r="A26" s="62">
        <f t="shared" si="3"/>
        <v>15</v>
      </c>
      <c r="B26" s="107" t="s">
        <v>89</v>
      </c>
      <c r="C26" s="23">
        <v>18.75</v>
      </c>
      <c r="D26" s="24">
        <v>13</v>
      </c>
      <c r="E26" s="25">
        <f t="shared" si="1"/>
        <v>31.75</v>
      </c>
      <c r="F26" s="25"/>
      <c r="G26" s="25">
        <f t="shared" si="2"/>
      </c>
      <c r="H26" s="67">
        <f t="shared" si="0"/>
        <v>31.75</v>
      </c>
    </row>
    <row r="27" spans="1:8" ht="24" customHeight="1">
      <c r="A27" s="62">
        <f t="shared" si="3"/>
        <v>16</v>
      </c>
      <c r="B27" s="107" t="s">
        <v>90</v>
      </c>
      <c r="C27" s="23">
        <v>3.25</v>
      </c>
      <c r="D27" s="24">
        <v>1</v>
      </c>
      <c r="E27" s="25">
        <f t="shared" si="1"/>
        <v>4.25</v>
      </c>
      <c r="F27" s="25"/>
      <c r="G27" s="25">
        <f t="shared" si="2"/>
      </c>
      <c r="H27" s="67">
        <f t="shared" si="0"/>
        <v>4.25</v>
      </c>
    </row>
    <row r="28" spans="1:8" ht="24" customHeight="1">
      <c r="A28" s="62">
        <f t="shared" si="3"/>
        <v>17</v>
      </c>
      <c r="B28" s="107" t="s">
        <v>91</v>
      </c>
      <c r="C28" s="23">
        <v>11.5</v>
      </c>
      <c r="D28" s="24">
        <v>6.75</v>
      </c>
      <c r="E28" s="25">
        <f t="shared" si="1"/>
        <v>18.25</v>
      </c>
      <c r="F28" s="25"/>
      <c r="G28" s="25">
        <f t="shared" si="2"/>
      </c>
      <c r="H28" s="67">
        <f t="shared" si="0"/>
        <v>18.25</v>
      </c>
    </row>
    <row r="29" spans="1:8" ht="24" customHeight="1">
      <c r="A29" s="62">
        <f t="shared" si="3"/>
        <v>18</v>
      </c>
      <c r="B29" s="107" t="s">
        <v>92</v>
      </c>
      <c r="C29" s="23">
        <v>13</v>
      </c>
      <c r="D29" s="24">
        <v>6.25</v>
      </c>
      <c r="E29" s="25">
        <f t="shared" si="1"/>
        <v>19.25</v>
      </c>
      <c r="F29" s="25"/>
      <c r="G29" s="25">
        <f t="shared" si="2"/>
      </c>
      <c r="H29" s="67">
        <f t="shared" si="0"/>
        <v>19.25</v>
      </c>
    </row>
    <row r="30" spans="1:8" ht="24" customHeight="1">
      <c r="A30" s="62">
        <f t="shared" si="3"/>
        <v>19</v>
      </c>
      <c r="B30" s="107" t="s">
        <v>93</v>
      </c>
      <c r="C30" s="23">
        <v>14.25</v>
      </c>
      <c r="D30" s="24">
        <v>8</v>
      </c>
      <c r="E30" s="25">
        <f t="shared" si="1"/>
        <v>22.25</v>
      </c>
      <c r="F30" s="25"/>
      <c r="G30" s="25">
        <f t="shared" si="2"/>
      </c>
      <c r="H30" s="67">
        <f t="shared" si="0"/>
        <v>22.25</v>
      </c>
    </row>
    <row r="31" spans="1:8" ht="24" customHeight="1">
      <c r="A31" s="62">
        <f t="shared" si="3"/>
        <v>20</v>
      </c>
      <c r="B31" s="108" t="s">
        <v>94</v>
      </c>
      <c r="C31" s="23">
        <v>16.25</v>
      </c>
      <c r="D31" s="24">
        <v>5.75</v>
      </c>
      <c r="E31" s="25">
        <f t="shared" si="1"/>
        <v>22</v>
      </c>
      <c r="F31" s="25"/>
      <c r="G31" s="25">
        <f t="shared" si="2"/>
      </c>
      <c r="H31" s="67">
        <f t="shared" si="0"/>
        <v>22</v>
      </c>
    </row>
    <row r="32" spans="1:8" ht="24" customHeight="1">
      <c r="A32" s="62">
        <f t="shared" si="3"/>
        <v>21</v>
      </c>
      <c r="B32" s="107" t="s">
        <v>95</v>
      </c>
      <c r="C32" s="23">
        <v>19</v>
      </c>
      <c r="D32" s="24">
        <v>8.5</v>
      </c>
      <c r="E32" s="25">
        <f t="shared" si="1"/>
        <v>27.5</v>
      </c>
      <c r="F32" s="25"/>
      <c r="G32" s="25">
        <f t="shared" si="2"/>
      </c>
      <c r="H32" s="67">
        <f t="shared" si="0"/>
        <v>27.5</v>
      </c>
    </row>
    <row r="33" spans="1:8" ht="24" customHeight="1">
      <c r="A33" s="62">
        <f t="shared" si="3"/>
        <v>22</v>
      </c>
      <c r="B33" s="107" t="s">
        <v>96</v>
      </c>
      <c r="C33" s="23">
        <v>14.75</v>
      </c>
      <c r="D33" s="24">
        <v>6.75</v>
      </c>
      <c r="E33" s="25">
        <f t="shared" si="1"/>
        <v>21.5</v>
      </c>
      <c r="F33" s="25"/>
      <c r="G33" s="25">
        <f t="shared" si="2"/>
      </c>
      <c r="H33" s="67">
        <f t="shared" si="0"/>
        <v>21.5</v>
      </c>
    </row>
    <row r="34" spans="1:8" ht="24" customHeight="1">
      <c r="A34" s="62">
        <f t="shared" si="3"/>
        <v>23</v>
      </c>
      <c r="B34" s="107" t="s">
        <v>97</v>
      </c>
      <c r="C34" s="23">
        <v>10.25</v>
      </c>
      <c r="D34" s="24">
        <v>5.5</v>
      </c>
      <c r="E34" s="25">
        <f t="shared" si="1"/>
        <v>15.75</v>
      </c>
      <c r="F34" s="25"/>
      <c r="G34" s="25">
        <f t="shared" si="2"/>
      </c>
      <c r="H34" s="67">
        <f t="shared" si="0"/>
        <v>15.75</v>
      </c>
    </row>
    <row r="35" spans="1:8" ht="24" customHeight="1">
      <c r="A35" s="62">
        <f t="shared" si="3"/>
        <v>24</v>
      </c>
      <c r="B35" s="107" t="s">
        <v>98</v>
      </c>
      <c r="C35" s="23">
        <v>10.75</v>
      </c>
      <c r="D35" s="24">
        <v>6</v>
      </c>
      <c r="E35" s="25">
        <f t="shared" si="1"/>
        <v>16.75</v>
      </c>
      <c r="F35" s="25"/>
      <c r="G35" s="25">
        <f t="shared" si="2"/>
      </c>
      <c r="H35" s="67">
        <f t="shared" si="0"/>
        <v>16.75</v>
      </c>
    </row>
    <row r="36" spans="1:8" ht="24" customHeight="1">
      <c r="A36" s="62">
        <f t="shared" si="3"/>
        <v>25</v>
      </c>
      <c r="B36" s="107" t="s">
        <v>99</v>
      </c>
      <c r="C36" s="23">
        <v>12.75</v>
      </c>
      <c r="D36" s="24">
        <v>9.75</v>
      </c>
      <c r="E36" s="25">
        <f t="shared" si="1"/>
        <v>22.5</v>
      </c>
      <c r="F36" s="25"/>
      <c r="G36" s="25">
        <f t="shared" si="2"/>
      </c>
      <c r="H36" s="67">
        <f t="shared" si="0"/>
        <v>22.5</v>
      </c>
    </row>
    <row r="37" spans="1:8" ht="24" customHeight="1">
      <c r="A37" s="62">
        <f t="shared" si="3"/>
        <v>26</v>
      </c>
      <c r="B37" s="107" t="s">
        <v>100</v>
      </c>
      <c r="C37" s="23">
        <v>14.5</v>
      </c>
      <c r="D37" s="24">
        <v>5.25</v>
      </c>
      <c r="E37" s="25">
        <f t="shared" si="1"/>
        <v>19.75</v>
      </c>
      <c r="F37" s="25"/>
      <c r="G37" s="25">
        <f t="shared" si="2"/>
      </c>
      <c r="H37" s="67">
        <f t="shared" si="0"/>
        <v>19.75</v>
      </c>
    </row>
    <row r="38" spans="1:8" ht="24" customHeight="1">
      <c r="A38" s="62">
        <f t="shared" si="3"/>
        <v>27</v>
      </c>
      <c r="B38" s="109" t="s">
        <v>101</v>
      </c>
      <c r="C38" s="23">
        <v>18</v>
      </c>
      <c r="D38" s="24">
        <v>9.5</v>
      </c>
      <c r="E38" s="25">
        <f t="shared" si="1"/>
        <v>27.5</v>
      </c>
      <c r="F38" s="25"/>
      <c r="G38" s="25">
        <f t="shared" si="2"/>
      </c>
      <c r="H38" s="67">
        <f t="shared" si="0"/>
        <v>27.5</v>
      </c>
    </row>
    <row r="39" spans="1:8" ht="24" customHeight="1">
      <c r="A39" s="62">
        <f t="shared" si="3"/>
        <v>28</v>
      </c>
      <c r="B39" s="107" t="s">
        <v>102</v>
      </c>
      <c r="C39" s="23">
        <v>19</v>
      </c>
      <c r="D39" s="24">
        <v>5.75</v>
      </c>
      <c r="E39" s="25">
        <f t="shared" si="1"/>
        <v>24.75</v>
      </c>
      <c r="F39" s="25"/>
      <c r="G39" s="25">
        <f t="shared" si="2"/>
      </c>
      <c r="H39" s="67">
        <f t="shared" si="0"/>
        <v>24.75</v>
      </c>
    </row>
    <row r="40" spans="1:8" ht="24" customHeight="1">
      <c r="A40" s="62">
        <f t="shared" si="3"/>
        <v>29</v>
      </c>
      <c r="B40" s="107" t="s">
        <v>103</v>
      </c>
      <c r="C40" s="23">
        <v>10.75</v>
      </c>
      <c r="D40" s="24">
        <v>4.25</v>
      </c>
      <c r="E40" s="25">
        <f t="shared" si="1"/>
        <v>15</v>
      </c>
      <c r="F40" s="25"/>
      <c r="G40" s="25">
        <f t="shared" si="2"/>
      </c>
      <c r="H40" s="67">
        <f t="shared" si="0"/>
        <v>15</v>
      </c>
    </row>
    <row r="41" spans="1:8" ht="24" customHeight="1">
      <c r="A41" s="62">
        <f t="shared" si="3"/>
        <v>30</v>
      </c>
      <c r="B41" s="107" t="s">
        <v>104</v>
      </c>
      <c r="C41" s="23" t="s">
        <v>141</v>
      </c>
      <c r="D41" s="24" t="s">
        <v>141</v>
      </c>
      <c r="E41" s="25" t="e">
        <f t="shared" si="1"/>
        <v>#VALUE!</v>
      </c>
      <c r="F41" s="25"/>
      <c r="G41" s="25">
        <f t="shared" si="2"/>
      </c>
      <c r="H41" s="67" t="e">
        <f t="shared" si="0"/>
        <v>#VALUE!</v>
      </c>
    </row>
    <row r="42" spans="1:8" ht="24" customHeight="1">
      <c r="A42" s="62">
        <f t="shared" si="3"/>
        <v>31</v>
      </c>
      <c r="B42" s="107" t="s">
        <v>105</v>
      </c>
      <c r="C42" s="26">
        <v>13</v>
      </c>
      <c r="D42" s="25">
        <v>8.25</v>
      </c>
      <c r="E42" s="25">
        <f t="shared" si="1"/>
        <v>21.25</v>
      </c>
      <c r="F42" s="35"/>
      <c r="G42" s="25">
        <f t="shared" si="2"/>
      </c>
      <c r="H42" s="67">
        <f t="shared" si="0"/>
        <v>21.25</v>
      </c>
    </row>
    <row r="43" spans="1:8" ht="24" customHeight="1">
      <c r="A43" s="62">
        <f t="shared" si="3"/>
        <v>32</v>
      </c>
      <c r="B43" s="107" t="s">
        <v>106</v>
      </c>
      <c r="C43" s="26">
        <v>18.5</v>
      </c>
      <c r="D43" s="25">
        <v>10</v>
      </c>
      <c r="E43" s="25">
        <f t="shared" si="1"/>
        <v>28.5</v>
      </c>
      <c r="F43" s="35"/>
      <c r="G43" s="25">
        <f t="shared" si="2"/>
      </c>
      <c r="H43" s="67">
        <f t="shared" si="0"/>
        <v>28.5</v>
      </c>
    </row>
    <row r="44" spans="1:8" ht="24" customHeight="1" thickBot="1">
      <c r="A44" s="62">
        <f t="shared" si="3"/>
        <v>33</v>
      </c>
      <c r="B44" s="110" t="s">
        <v>107</v>
      </c>
      <c r="C44" s="85">
        <v>13.25</v>
      </c>
      <c r="D44" s="68">
        <v>7</v>
      </c>
      <c r="E44" s="68">
        <f t="shared" si="1"/>
        <v>20.25</v>
      </c>
      <c r="F44" s="57"/>
      <c r="G44" s="68">
        <f t="shared" si="2"/>
      </c>
      <c r="H44" s="69">
        <f t="shared" si="0"/>
        <v>20.25</v>
      </c>
    </row>
    <row r="45" spans="1:8" ht="6" customHeight="1" thickBot="1">
      <c r="A45" s="5"/>
      <c r="B45" s="9"/>
      <c r="C45" s="1"/>
      <c r="D45" s="1"/>
      <c r="E45" s="1"/>
      <c r="F45" s="6"/>
      <c r="G45" s="3"/>
      <c r="H45" s="1"/>
    </row>
    <row r="46" spans="1:8" ht="23.25" customHeight="1" thickBot="1">
      <c r="A46" s="5"/>
      <c r="B46" s="141" t="s">
        <v>39</v>
      </c>
      <c r="C46" s="142"/>
      <c r="D46" s="142"/>
      <c r="E46" s="142"/>
      <c r="F46" s="142"/>
      <c r="G46" s="143"/>
      <c r="H46" s="1"/>
    </row>
    <row r="47" spans="1:8" ht="9" customHeight="1">
      <c r="A47" s="5"/>
      <c r="B47" s="9"/>
      <c r="C47" s="1"/>
      <c r="D47" s="1"/>
      <c r="E47" s="1"/>
      <c r="F47" s="6"/>
      <c r="G47" s="3"/>
      <c r="H47" s="1"/>
    </row>
    <row r="49" spans="1:8" ht="19.5">
      <c r="A49" s="147" t="s">
        <v>2</v>
      </c>
      <c r="B49" s="147"/>
      <c r="C49" s="147"/>
      <c r="D49" s="12"/>
      <c r="E49" s="12"/>
      <c r="F49" s="147" t="s">
        <v>15</v>
      </c>
      <c r="G49" s="147"/>
      <c r="H49" s="147"/>
    </row>
    <row r="50" spans="1:8" ht="19.5">
      <c r="A50" s="147" t="s">
        <v>3</v>
      </c>
      <c r="B50" s="147"/>
      <c r="C50" s="147"/>
      <c r="D50" s="12"/>
      <c r="E50" s="12"/>
      <c r="F50" s="147" t="s">
        <v>4</v>
      </c>
      <c r="G50" s="147"/>
      <c r="H50" s="147"/>
    </row>
    <row r="51" ht="21.75" thickBot="1">
      <c r="B51" s="8"/>
    </row>
    <row r="52" spans="2:7" ht="25.5" thickBot="1">
      <c r="B52" s="148" t="s">
        <v>37</v>
      </c>
      <c r="C52" s="149"/>
      <c r="D52" s="149"/>
      <c r="E52" s="149"/>
      <c r="F52" s="149"/>
      <c r="G52" s="150"/>
    </row>
    <row r="53" ht="14.25" customHeight="1" thickBot="1"/>
    <row r="54" spans="3:8" ht="21" thickBot="1">
      <c r="C54" s="151" t="s">
        <v>73</v>
      </c>
      <c r="D54" s="152"/>
      <c r="E54" s="152"/>
      <c r="F54" s="153"/>
      <c r="H54" s="11"/>
    </row>
    <row r="55" spans="3:5" ht="14.25" customHeight="1" thickBot="1">
      <c r="C55" s="10"/>
      <c r="D55" s="10"/>
      <c r="E55" s="10"/>
    </row>
    <row r="56" spans="2:7" ht="21.75" thickBot="1">
      <c r="B56" s="141" t="s">
        <v>40</v>
      </c>
      <c r="C56" s="142"/>
      <c r="D56" s="142"/>
      <c r="E56" s="142"/>
      <c r="F56" s="142"/>
      <c r="G56" s="143"/>
    </row>
    <row r="57" spans="2:7" ht="21.75" thickBot="1">
      <c r="B57" s="52"/>
      <c r="C57" s="144" t="s">
        <v>25</v>
      </c>
      <c r="D57" s="145"/>
      <c r="E57" s="146"/>
      <c r="F57" s="52"/>
      <c r="G57" s="52"/>
    </row>
    <row r="58" ht="17.25" thickBot="1"/>
    <row r="59" spans="1:8" ht="62.25" thickBot="1">
      <c r="A59" s="43" t="s">
        <v>20</v>
      </c>
      <c r="B59" s="44" t="s">
        <v>21</v>
      </c>
      <c r="C59" s="45" t="s">
        <v>5</v>
      </c>
      <c r="D59" s="45" t="s">
        <v>6</v>
      </c>
      <c r="E59" s="45" t="s">
        <v>23</v>
      </c>
      <c r="F59" s="45" t="s">
        <v>7</v>
      </c>
      <c r="G59" s="46" t="s">
        <v>24</v>
      </c>
      <c r="H59" s="47" t="s">
        <v>1</v>
      </c>
    </row>
    <row r="60" spans="1:8" ht="28.5" customHeight="1">
      <c r="A60" s="62">
        <v>1</v>
      </c>
      <c r="B60" s="111" t="s">
        <v>108</v>
      </c>
      <c r="C60" s="89">
        <v>12</v>
      </c>
      <c r="D60" s="90">
        <v>5</v>
      </c>
      <c r="E60" s="15">
        <f aca="true" t="shared" si="4" ref="E60:E90">2*(C60+D60)/2</f>
        <v>17</v>
      </c>
      <c r="F60" s="15"/>
      <c r="G60" s="66">
        <f aca="true" t="shared" si="5" ref="G60:G90">IF(F60="","",2*(C60+F60)/2)</f>
      </c>
      <c r="H60" s="56">
        <f aca="true" t="shared" si="6" ref="H60:H90">IF(G60="",E60,IF(G60&gt;E60,G60,E60))</f>
        <v>17</v>
      </c>
    </row>
    <row r="61" spans="1:8" ht="27.75">
      <c r="A61" s="62">
        <f aca="true" t="shared" si="7" ref="A61:A90">A60+1</f>
        <v>2</v>
      </c>
      <c r="B61" s="111" t="s">
        <v>109</v>
      </c>
      <c r="C61" s="23">
        <v>16</v>
      </c>
      <c r="D61" s="24">
        <v>9.25</v>
      </c>
      <c r="E61" s="7">
        <f t="shared" si="4"/>
        <v>25.25</v>
      </c>
      <c r="F61" s="7"/>
      <c r="G61" s="81">
        <f t="shared" si="5"/>
      </c>
      <c r="H61" s="13">
        <f t="shared" si="6"/>
        <v>25.25</v>
      </c>
    </row>
    <row r="62" spans="1:8" ht="27.75">
      <c r="A62" s="63">
        <f t="shared" si="7"/>
        <v>3</v>
      </c>
      <c r="B62" s="111" t="s">
        <v>110</v>
      </c>
      <c r="C62" s="33">
        <v>12.75</v>
      </c>
      <c r="D62" s="34">
        <v>7.75</v>
      </c>
      <c r="E62" s="7">
        <f t="shared" si="4"/>
        <v>20.5</v>
      </c>
      <c r="F62" s="32"/>
      <c r="G62" s="81">
        <f t="shared" si="5"/>
      </c>
      <c r="H62" s="13">
        <f t="shared" si="6"/>
        <v>20.5</v>
      </c>
    </row>
    <row r="63" spans="1:8" ht="30">
      <c r="A63" s="64">
        <f t="shared" si="7"/>
        <v>4</v>
      </c>
      <c r="B63" s="112" t="s">
        <v>111</v>
      </c>
      <c r="C63" s="26">
        <v>13.5</v>
      </c>
      <c r="D63" s="25">
        <v>5</v>
      </c>
      <c r="E63" s="7">
        <f t="shared" si="4"/>
        <v>18.5</v>
      </c>
      <c r="F63" s="49"/>
      <c r="G63" s="81">
        <f t="shared" si="5"/>
      </c>
      <c r="H63" s="13">
        <f t="shared" si="6"/>
        <v>18.5</v>
      </c>
    </row>
    <row r="64" spans="1:8" ht="30">
      <c r="A64" s="62">
        <f t="shared" si="7"/>
        <v>5</v>
      </c>
      <c r="B64" s="112" t="s">
        <v>112</v>
      </c>
      <c r="C64" s="23">
        <v>14.25</v>
      </c>
      <c r="D64" s="24">
        <v>6.25</v>
      </c>
      <c r="E64" s="7">
        <f t="shared" si="4"/>
        <v>20.5</v>
      </c>
      <c r="F64" s="7"/>
      <c r="G64" s="81">
        <f t="shared" si="5"/>
      </c>
      <c r="H64" s="13">
        <f t="shared" si="6"/>
        <v>20.5</v>
      </c>
    </row>
    <row r="65" spans="1:8" ht="27.75">
      <c r="A65" s="63">
        <f t="shared" si="7"/>
        <v>6</v>
      </c>
      <c r="B65" s="111" t="s">
        <v>113</v>
      </c>
      <c r="C65" s="33">
        <v>16.5</v>
      </c>
      <c r="D65" s="34">
        <v>9</v>
      </c>
      <c r="E65" s="7">
        <f t="shared" si="4"/>
        <v>25.5</v>
      </c>
      <c r="F65" s="32"/>
      <c r="G65" s="81">
        <f t="shared" si="5"/>
      </c>
      <c r="H65" s="13">
        <f t="shared" si="6"/>
        <v>25.5</v>
      </c>
    </row>
    <row r="66" spans="1:8" ht="27.75">
      <c r="A66" s="64">
        <f t="shared" si="7"/>
        <v>7</v>
      </c>
      <c r="B66" s="111" t="s">
        <v>114</v>
      </c>
      <c r="C66" s="26">
        <v>15</v>
      </c>
      <c r="D66" s="25">
        <v>7</v>
      </c>
      <c r="E66" s="7">
        <f t="shared" si="4"/>
        <v>22</v>
      </c>
      <c r="F66" s="49"/>
      <c r="G66" s="81">
        <f t="shared" si="5"/>
      </c>
      <c r="H66" s="13">
        <f t="shared" si="6"/>
        <v>22</v>
      </c>
    </row>
    <row r="67" spans="1:8" ht="27.75">
      <c r="A67" s="64">
        <f t="shared" si="7"/>
        <v>8</v>
      </c>
      <c r="B67" s="111" t="s">
        <v>115</v>
      </c>
      <c r="C67" s="23">
        <v>11</v>
      </c>
      <c r="D67" s="24">
        <v>2</v>
      </c>
      <c r="E67" s="7">
        <f t="shared" si="4"/>
        <v>13</v>
      </c>
      <c r="F67" s="7"/>
      <c r="G67" s="81">
        <f t="shared" si="5"/>
      </c>
      <c r="H67" s="13">
        <f t="shared" si="6"/>
        <v>13</v>
      </c>
    </row>
    <row r="68" spans="1:8" ht="27.75">
      <c r="A68" s="64">
        <f t="shared" si="7"/>
        <v>9</v>
      </c>
      <c r="B68" s="111" t="s">
        <v>116</v>
      </c>
      <c r="C68" s="23">
        <v>13.5</v>
      </c>
      <c r="D68" s="24">
        <v>5.25</v>
      </c>
      <c r="E68" s="7">
        <f t="shared" si="4"/>
        <v>18.75</v>
      </c>
      <c r="F68" s="7"/>
      <c r="G68" s="81">
        <f t="shared" si="5"/>
      </c>
      <c r="H68" s="13">
        <f t="shared" si="6"/>
        <v>18.75</v>
      </c>
    </row>
    <row r="69" spans="1:8" ht="27.75">
      <c r="A69" s="64">
        <f t="shared" si="7"/>
        <v>10</v>
      </c>
      <c r="B69" s="111" t="s">
        <v>117</v>
      </c>
      <c r="C69" s="23">
        <v>16.75</v>
      </c>
      <c r="D69" s="24">
        <v>9.5</v>
      </c>
      <c r="E69" s="7">
        <f t="shared" si="4"/>
        <v>26.25</v>
      </c>
      <c r="F69" s="7"/>
      <c r="G69" s="81">
        <f t="shared" si="5"/>
      </c>
      <c r="H69" s="13">
        <f t="shared" si="6"/>
        <v>26.25</v>
      </c>
    </row>
    <row r="70" spans="1:8" ht="27.75">
      <c r="A70" s="64">
        <f t="shared" si="7"/>
        <v>11</v>
      </c>
      <c r="B70" s="111" t="s">
        <v>118</v>
      </c>
      <c r="C70" s="23">
        <v>16</v>
      </c>
      <c r="D70" s="24">
        <v>6</v>
      </c>
      <c r="E70" s="7">
        <f t="shared" si="4"/>
        <v>22</v>
      </c>
      <c r="F70" s="7"/>
      <c r="G70" s="81">
        <f t="shared" si="5"/>
      </c>
      <c r="H70" s="13">
        <f t="shared" si="6"/>
        <v>22</v>
      </c>
    </row>
    <row r="71" spans="1:8" ht="27.75">
      <c r="A71" s="64">
        <f t="shared" si="7"/>
        <v>12</v>
      </c>
      <c r="B71" s="111" t="s">
        <v>119</v>
      </c>
      <c r="C71" s="23">
        <v>14.5</v>
      </c>
      <c r="D71" s="24">
        <v>6</v>
      </c>
      <c r="E71" s="7">
        <f t="shared" si="4"/>
        <v>20.5</v>
      </c>
      <c r="F71" s="7"/>
      <c r="G71" s="81">
        <f t="shared" si="5"/>
      </c>
      <c r="H71" s="13">
        <f t="shared" si="6"/>
        <v>20.5</v>
      </c>
    </row>
    <row r="72" spans="1:8" ht="27.75">
      <c r="A72" s="64">
        <f t="shared" si="7"/>
        <v>13</v>
      </c>
      <c r="B72" s="111" t="s">
        <v>120</v>
      </c>
      <c r="C72" s="23">
        <v>16.25</v>
      </c>
      <c r="D72" s="24">
        <v>6.75</v>
      </c>
      <c r="E72" s="7">
        <f t="shared" si="4"/>
        <v>23</v>
      </c>
      <c r="F72" s="7"/>
      <c r="G72" s="81">
        <f t="shared" si="5"/>
      </c>
      <c r="H72" s="13">
        <f t="shared" si="6"/>
        <v>23</v>
      </c>
    </row>
    <row r="73" spans="1:8" ht="30">
      <c r="A73" s="64">
        <f t="shared" si="7"/>
        <v>14</v>
      </c>
      <c r="B73" s="53" t="s">
        <v>121</v>
      </c>
      <c r="C73" s="23">
        <v>17.25</v>
      </c>
      <c r="D73" s="24">
        <v>5.5</v>
      </c>
      <c r="E73" s="7">
        <f t="shared" si="4"/>
        <v>22.75</v>
      </c>
      <c r="F73" s="7"/>
      <c r="G73" s="81">
        <f t="shared" si="5"/>
      </c>
      <c r="H73" s="13">
        <f t="shared" si="6"/>
        <v>22.75</v>
      </c>
    </row>
    <row r="74" spans="1:8" ht="27.75">
      <c r="A74" s="64">
        <f t="shared" si="7"/>
        <v>15</v>
      </c>
      <c r="B74" s="111" t="s">
        <v>122</v>
      </c>
      <c r="C74" s="23">
        <v>9.5</v>
      </c>
      <c r="D74" s="24">
        <v>3.25</v>
      </c>
      <c r="E74" s="7">
        <f t="shared" si="4"/>
        <v>12.75</v>
      </c>
      <c r="F74" s="7"/>
      <c r="G74" s="81">
        <f t="shared" si="5"/>
      </c>
      <c r="H74" s="13">
        <f t="shared" si="6"/>
        <v>12.75</v>
      </c>
    </row>
    <row r="75" spans="1:8" ht="27.75">
      <c r="A75" s="64">
        <f t="shared" si="7"/>
        <v>16</v>
      </c>
      <c r="B75" s="111" t="s">
        <v>123</v>
      </c>
      <c r="C75" s="23">
        <v>10.25</v>
      </c>
      <c r="D75" s="24">
        <v>4.75</v>
      </c>
      <c r="E75" s="7">
        <f t="shared" si="4"/>
        <v>15</v>
      </c>
      <c r="F75" s="7"/>
      <c r="G75" s="81">
        <f t="shared" si="5"/>
      </c>
      <c r="H75" s="13">
        <f t="shared" si="6"/>
        <v>15</v>
      </c>
    </row>
    <row r="76" spans="1:8" ht="27.75">
      <c r="A76" s="64">
        <f t="shared" si="7"/>
        <v>17</v>
      </c>
      <c r="B76" s="111" t="s">
        <v>124</v>
      </c>
      <c r="C76" s="23">
        <v>11.25</v>
      </c>
      <c r="D76" s="24">
        <v>7.25</v>
      </c>
      <c r="E76" s="7">
        <f t="shared" si="4"/>
        <v>18.5</v>
      </c>
      <c r="F76" s="7"/>
      <c r="G76" s="81">
        <f t="shared" si="5"/>
      </c>
      <c r="H76" s="13">
        <f t="shared" si="6"/>
        <v>18.5</v>
      </c>
    </row>
    <row r="77" spans="1:8" ht="27.75">
      <c r="A77" s="64">
        <f t="shared" si="7"/>
        <v>18</v>
      </c>
      <c r="B77" s="111" t="s">
        <v>125</v>
      </c>
      <c r="C77" s="23">
        <v>14</v>
      </c>
      <c r="D77" s="24">
        <v>6.75</v>
      </c>
      <c r="E77" s="7">
        <f t="shared" si="4"/>
        <v>20.75</v>
      </c>
      <c r="F77" s="7"/>
      <c r="G77" s="81">
        <f t="shared" si="5"/>
      </c>
      <c r="H77" s="13">
        <f t="shared" si="6"/>
        <v>20.75</v>
      </c>
    </row>
    <row r="78" spans="1:8" ht="30">
      <c r="A78" s="64">
        <f t="shared" si="7"/>
        <v>19</v>
      </c>
      <c r="B78" s="112" t="s">
        <v>126</v>
      </c>
      <c r="C78" s="23">
        <v>8.5</v>
      </c>
      <c r="D78" s="24">
        <v>5.25</v>
      </c>
      <c r="E78" s="7">
        <f t="shared" si="4"/>
        <v>13.75</v>
      </c>
      <c r="F78" s="7"/>
      <c r="G78" s="81">
        <f t="shared" si="5"/>
      </c>
      <c r="H78" s="13">
        <f t="shared" si="6"/>
        <v>13.75</v>
      </c>
    </row>
    <row r="79" spans="1:8" ht="27.75">
      <c r="A79" s="64">
        <f t="shared" si="7"/>
        <v>20</v>
      </c>
      <c r="B79" s="111" t="s">
        <v>127</v>
      </c>
      <c r="C79" s="23">
        <v>9</v>
      </c>
      <c r="D79" s="24">
        <v>2.75</v>
      </c>
      <c r="E79" s="7">
        <f t="shared" si="4"/>
        <v>11.75</v>
      </c>
      <c r="F79" s="7"/>
      <c r="G79" s="81">
        <f t="shared" si="5"/>
      </c>
      <c r="H79" s="13">
        <f t="shared" si="6"/>
        <v>11.75</v>
      </c>
    </row>
    <row r="80" spans="1:8" ht="27.75">
      <c r="A80" s="64">
        <f t="shared" si="7"/>
        <v>21</v>
      </c>
      <c r="B80" s="111" t="s">
        <v>128</v>
      </c>
      <c r="C80" s="23">
        <v>9.75</v>
      </c>
      <c r="D80" s="24"/>
      <c r="E80" s="7">
        <f t="shared" si="4"/>
        <v>9.75</v>
      </c>
      <c r="F80" s="7"/>
      <c r="G80" s="81">
        <f t="shared" si="5"/>
      </c>
      <c r="H80" s="13">
        <f t="shared" si="6"/>
        <v>9.75</v>
      </c>
    </row>
    <row r="81" spans="1:8" ht="27.75">
      <c r="A81" s="64">
        <f t="shared" si="7"/>
        <v>22</v>
      </c>
      <c r="B81" s="111" t="s">
        <v>129</v>
      </c>
      <c r="C81" s="23">
        <v>14.75</v>
      </c>
      <c r="D81" s="24">
        <v>4.75</v>
      </c>
      <c r="E81" s="7">
        <f t="shared" si="4"/>
        <v>19.5</v>
      </c>
      <c r="F81" s="7"/>
      <c r="G81" s="81">
        <f t="shared" si="5"/>
      </c>
      <c r="H81" s="13">
        <f t="shared" si="6"/>
        <v>19.5</v>
      </c>
    </row>
    <row r="82" spans="1:8" ht="27.75">
      <c r="A82" s="64">
        <f t="shared" si="7"/>
        <v>23</v>
      </c>
      <c r="B82" s="111" t="s">
        <v>130</v>
      </c>
      <c r="C82" s="23">
        <v>11</v>
      </c>
      <c r="D82" s="24">
        <v>5.5</v>
      </c>
      <c r="E82" s="7">
        <f t="shared" si="4"/>
        <v>16.5</v>
      </c>
      <c r="F82" s="7"/>
      <c r="G82" s="81">
        <f t="shared" si="5"/>
      </c>
      <c r="H82" s="13">
        <f t="shared" si="6"/>
        <v>16.5</v>
      </c>
    </row>
    <row r="83" spans="1:8" ht="27.75">
      <c r="A83" s="64">
        <f t="shared" si="7"/>
        <v>24</v>
      </c>
      <c r="B83" s="111" t="s">
        <v>131</v>
      </c>
      <c r="C83" s="23">
        <v>8.75</v>
      </c>
      <c r="D83" s="24">
        <v>3.75</v>
      </c>
      <c r="E83" s="7">
        <f t="shared" si="4"/>
        <v>12.5</v>
      </c>
      <c r="F83" s="7"/>
      <c r="G83" s="81">
        <f t="shared" si="5"/>
      </c>
      <c r="H83" s="13">
        <f t="shared" si="6"/>
        <v>12.5</v>
      </c>
    </row>
    <row r="84" spans="1:8" ht="30">
      <c r="A84" s="64">
        <f t="shared" si="7"/>
        <v>25</v>
      </c>
      <c r="B84" s="112" t="s">
        <v>132</v>
      </c>
      <c r="C84" s="23">
        <v>9</v>
      </c>
      <c r="D84" s="24">
        <v>7.75</v>
      </c>
      <c r="E84" s="7">
        <f t="shared" si="4"/>
        <v>16.75</v>
      </c>
      <c r="F84" s="7"/>
      <c r="G84" s="81">
        <f t="shared" si="5"/>
      </c>
      <c r="H84" s="13">
        <f t="shared" si="6"/>
        <v>16.75</v>
      </c>
    </row>
    <row r="85" spans="1:8" ht="27.75">
      <c r="A85" s="64">
        <f t="shared" si="7"/>
        <v>26</v>
      </c>
      <c r="B85" s="111" t="s">
        <v>133</v>
      </c>
      <c r="C85" s="23">
        <v>12.25</v>
      </c>
      <c r="D85" s="24">
        <v>7.75</v>
      </c>
      <c r="E85" s="7">
        <f t="shared" si="4"/>
        <v>20</v>
      </c>
      <c r="F85" s="7"/>
      <c r="G85" s="81">
        <f t="shared" si="5"/>
      </c>
      <c r="H85" s="13">
        <f t="shared" si="6"/>
        <v>20</v>
      </c>
    </row>
    <row r="86" spans="1:8" ht="27.75">
      <c r="A86" s="64">
        <f t="shared" si="7"/>
        <v>27</v>
      </c>
      <c r="B86" s="111" t="s">
        <v>134</v>
      </c>
      <c r="C86" s="23">
        <v>9.5</v>
      </c>
      <c r="D86" s="24">
        <v>5.75</v>
      </c>
      <c r="E86" s="7">
        <f t="shared" si="4"/>
        <v>15.25</v>
      </c>
      <c r="F86" s="7"/>
      <c r="G86" s="81">
        <f t="shared" si="5"/>
      </c>
      <c r="H86" s="13">
        <f t="shared" si="6"/>
        <v>15.25</v>
      </c>
    </row>
    <row r="87" spans="1:8" ht="30">
      <c r="A87" s="64">
        <f t="shared" si="7"/>
        <v>28</v>
      </c>
      <c r="B87" s="53" t="s">
        <v>135</v>
      </c>
      <c r="C87" s="23">
        <v>12.25</v>
      </c>
      <c r="D87" s="24">
        <v>6.75</v>
      </c>
      <c r="E87" s="7">
        <f t="shared" si="4"/>
        <v>19</v>
      </c>
      <c r="F87" s="7"/>
      <c r="G87" s="81">
        <f t="shared" si="5"/>
      </c>
      <c r="H87" s="13">
        <f t="shared" si="6"/>
        <v>19</v>
      </c>
    </row>
    <row r="88" spans="1:8" ht="27.75">
      <c r="A88" s="64">
        <f t="shared" si="7"/>
        <v>29</v>
      </c>
      <c r="B88" s="111" t="s">
        <v>136</v>
      </c>
      <c r="C88" s="33">
        <v>8.75</v>
      </c>
      <c r="D88" s="34">
        <v>7.5</v>
      </c>
      <c r="E88" s="7">
        <f t="shared" si="4"/>
        <v>16.25</v>
      </c>
      <c r="F88" s="32"/>
      <c r="G88" s="81">
        <f t="shared" si="5"/>
      </c>
      <c r="H88" s="13">
        <f t="shared" si="6"/>
        <v>16.25</v>
      </c>
    </row>
    <row r="89" spans="1:8" ht="27.75">
      <c r="A89" s="64">
        <f t="shared" si="7"/>
        <v>30</v>
      </c>
      <c r="B89" s="111" t="s">
        <v>137</v>
      </c>
      <c r="C89" s="26">
        <v>9.5</v>
      </c>
      <c r="D89" s="25">
        <v>7.25</v>
      </c>
      <c r="E89" s="7">
        <f t="shared" si="4"/>
        <v>16.75</v>
      </c>
      <c r="F89" s="35"/>
      <c r="G89" s="81">
        <f t="shared" si="5"/>
      </c>
      <c r="H89" s="13">
        <f t="shared" si="6"/>
        <v>16.75</v>
      </c>
    </row>
    <row r="90" spans="1:8" ht="28.5" thickBot="1">
      <c r="A90" s="64">
        <f t="shared" si="7"/>
        <v>31</v>
      </c>
      <c r="B90" s="113" t="s">
        <v>138</v>
      </c>
      <c r="C90" s="85">
        <v>16</v>
      </c>
      <c r="D90" s="68">
        <v>7.75</v>
      </c>
      <c r="E90" s="58">
        <f t="shared" si="4"/>
        <v>23.75</v>
      </c>
      <c r="F90" s="57"/>
      <c r="G90" s="82">
        <f t="shared" si="5"/>
      </c>
      <c r="H90" s="60">
        <f t="shared" si="6"/>
        <v>23.75</v>
      </c>
    </row>
    <row r="91" spans="1:8" ht="11.25" customHeight="1" thickBot="1">
      <c r="A91" s="5"/>
      <c r="B91" s="9"/>
      <c r="C91" s="1"/>
      <c r="D91" s="1"/>
      <c r="E91" s="1"/>
      <c r="F91" s="6"/>
      <c r="G91" s="3"/>
      <c r="H91" s="1"/>
    </row>
    <row r="92" spans="1:8" ht="22.5" thickBot="1">
      <c r="A92" s="5"/>
      <c r="B92" s="141" t="s">
        <v>41</v>
      </c>
      <c r="C92" s="142"/>
      <c r="D92" s="142"/>
      <c r="E92" s="142"/>
      <c r="F92" s="142"/>
      <c r="G92" s="143"/>
      <c r="H92" s="1"/>
    </row>
    <row r="93" spans="1:8" ht="20.25" hidden="1">
      <c r="A93" s="5"/>
      <c r="B93" s="9"/>
      <c r="C93" s="1"/>
      <c r="D93" s="1"/>
      <c r="E93" s="1"/>
      <c r="F93" s="6"/>
      <c r="G93" s="3"/>
      <c r="H93" s="1"/>
    </row>
  </sheetData>
  <sheetProtection/>
  <mergeCells count="18">
    <mergeCell ref="B52:G52"/>
    <mergeCell ref="C54:F54"/>
    <mergeCell ref="A1:C1"/>
    <mergeCell ref="F1:H1"/>
    <mergeCell ref="A2:C2"/>
    <mergeCell ref="F2:H2"/>
    <mergeCell ref="C6:F6"/>
    <mergeCell ref="B4:G4"/>
    <mergeCell ref="B56:G56"/>
    <mergeCell ref="C57:E57"/>
    <mergeCell ref="B92:G92"/>
    <mergeCell ref="B8:G8"/>
    <mergeCell ref="B46:G46"/>
    <mergeCell ref="C9:E9"/>
    <mergeCell ref="A49:C49"/>
    <mergeCell ref="F49:H49"/>
    <mergeCell ref="A50:C50"/>
    <mergeCell ref="F50:H50"/>
  </mergeCells>
  <printOptions horizontalCentered="1"/>
  <pageMargins left="0.3937007874015748" right="0.3937007874015748" top="0.5118110236220472" bottom="0.4330708661417323" header="0.1968503937007874" footer="0.4330708661417323"/>
  <pageSetup horizontalDpi="600" verticalDpi="600" orientation="portrait" paperSize="9" scale="68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8" max="8" man="1"/>
    <brk id="9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92"/>
  <sheetViews>
    <sheetView rightToLeft="1" view="pageBreakPreview" zoomScaleSheetLayoutView="100" zoomScalePageLayoutView="0" workbookViewId="0" topLeftCell="A70">
      <selection activeCell="C98" sqref="C98"/>
    </sheetView>
  </sheetViews>
  <sheetFormatPr defaultColWidth="11.421875" defaultRowHeight="12.75"/>
  <cols>
    <col min="1" max="1" width="6.7109375" style="4" customWidth="1"/>
    <col min="2" max="2" width="27.421875" style="4" customWidth="1"/>
    <col min="3" max="5" width="10.7109375" style="2" customWidth="1"/>
    <col min="6" max="7" width="10.7109375" style="4" customWidth="1"/>
    <col min="8" max="8" width="10.7109375" style="2" customWidth="1"/>
    <col min="9" max="9" width="2.8515625" style="4" customWidth="1"/>
    <col min="10" max="16384" width="11.421875" style="4" customWidth="1"/>
  </cols>
  <sheetData>
    <row r="1" spans="1:8" ht="19.5">
      <c r="A1" s="147" t="s">
        <v>2</v>
      </c>
      <c r="B1" s="147"/>
      <c r="C1" s="147"/>
      <c r="D1" s="12"/>
      <c r="E1" s="12"/>
      <c r="F1" s="147" t="s">
        <v>15</v>
      </c>
      <c r="G1" s="147"/>
      <c r="H1" s="147"/>
    </row>
    <row r="2" spans="1:8" ht="23.25" customHeight="1">
      <c r="A2" s="147" t="s">
        <v>3</v>
      </c>
      <c r="B2" s="147"/>
      <c r="C2" s="147"/>
      <c r="D2" s="12"/>
      <c r="E2" s="12"/>
      <c r="F2" s="147" t="s">
        <v>4</v>
      </c>
      <c r="G2" s="147"/>
      <c r="H2" s="147"/>
    </row>
    <row r="3" ht="6" customHeight="1" thickBot="1">
      <c r="B3" s="8"/>
    </row>
    <row r="4" spans="2:7" ht="21.75" customHeight="1" thickBot="1">
      <c r="B4" s="148" t="s">
        <v>37</v>
      </c>
      <c r="C4" s="149"/>
      <c r="D4" s="149"/>
      <c r="E4" s="149"/>
      <c r="F4" s="149"/>
      <c r="G4" s="150"/>
    </row>
    <row r="5" ht="3" customHeight="1" thickBot="1"/>
    <row r="6" spans="3:8" ht="18" customHeight="1" thickBot="1">
      <c r="C6" s="151" t="s">
        <v>73</v>
      </c>
      <c r="D6" s="152"/>
      <c r="E6" s="152"/>
      <c r="F6" s="153"/>
      <c r="H6" s="11"/>
    </row>
    <row r="7" spans="3:5" ht="6" customHeight="1" thickBot="1">
      <c r="C7" s="10"/>
      <c r="D7" s="10"/>
      <c r="E7" s="10"/>
    </row>
    <row r="8" spans="2:7" ht="21" customHeight="1" thickBot="1">
      <c r="B8" s="141" t="s">
        <v>42</v>
      </c>
      <c r="C8" s="142"/>
      <c r="D8" s="142"/>
      <c r="E8" s="142"/>
      <c r="F8" s="142"/>
      <c r="G8" s="143"/>
    </row>
    <row r="9" spans="2:7" ht="21" customHeight="1" thickBot="1">
      <c r="B9" s="52"/>
      <c r="C9" s="144" t="s">
        <v>22</v>
      </c>
      <c r="D9" s="145"/>
      <c r="E9" s="146"/>
      <c r="F9" s="52"/>
      <c r="G9" s="52"/>
    </row>
    <row r="10" ht="20.25" customHeight="1" thickBot="1"/>
    <row r="11" spans="1:8" ht="63.75" customHeight="1" thickBot="1">
      <c r="A11" s="43" t="s">
        <v>20</v>
      </c>
      <c r="B11" s="83" t="s">
        <v>21</v>
      </c>
      <c r="C11" s="45" t="s">
        <v>5</v>
      </c>
      <c r="D11" s="45" t="s">
        <v>6</v>
      </c>
      <c r="E11" s="45" t="s">
        <v>23</v>
      </c>
      <c r="F11" s="45" t="s">
        <v>7</v>
      </c>
      <c r="G11" s="46" t="s">
        <v>24</v>
      </c>
      <c r="H11" s="47" t="s">
        <v>1</v>
      </c>
    </row>
    <row r="12" spans="1:8" ht="24" customHeight="1">
      <c r="A12" s="48">
        <v>1</v>
      </c>
      <c r="B12" s="106" t="s">
        <v>75</v>
      </c>
      <c r="C12" s="84">
        <v>13.5</v>
      </c>
      <c r="D12" s="15">
        <v>8</v>
      </c>
      <c r="E12" s="15">
        <f>2*(C12+D12)/2</f>
        <v>21.5</v>
      </c>
      <c r="F12" s="54"/>
      <c r="G12" s="15">
        <f>IF(F12="","",2*(C12+F12)/2)</f>
      </c>
      <c r="H12" s="66">
        <f aca="true" t="shared" si="0" ref="H12:H44">IF(G12="",E12,IF(G12&gt;E12,G12,E12))</f>
        <v>21.5</v>
      </c>
    </row>
    <row r="13" spans="1:8" ht="24" customHeight="1">
      <c r="A13" s="36">
        <f>A12+1</f>
        <v>2</v>
      </c>
      <c r="B13" s="107" t="s">
        <v>76</v>
      </c>
      <c r="C13" s="23">
        <v>11.5</v>
      </c>
      <c r="D13" s="24">
        <v>7</v>
      </c>
      <c r="E13" s="25">
        <f aca="true" t="shared" si="1" ref="E13:E44">2*(C13+D13)/2</f>
        <v>18.5</v>
      </c>
      <c r="F13" s="25"/>
      <c r="G13" s="25">
        <f aca="true" t="shared" si="2" ref="G13:G44">IF(F13="","",2*(C13+F13)/2)</f>
      </c>
      <c r="H13" s="67">
        <f t="shared" si="0"/>
        <v>18.5</v>
      </c>
    </row>
    <row r="14" spans="1:8" ht="24" customHeight="1">
      <c r="A14" s="36">
        <f aca="true" t="shared" si="3" ref="A14:A43">A13+1</f>
        <v>3</v>
      </c>
      <c r="B14" s="107" t="s">
        <v>77</v>
      </c>
      <c r="C14" s="23">
        <v>11.5</v>
      </c>
      <c r="D14" s="24"/>
      <c r="E14" s="25">
        <f t="shared" si="1"/>
        <v>11.5</v>
      </c>
      <c r="F14" s="25"/>
      <c r="G14" s="25">
        <f t="shared" si="2"/>
      </c>
      <c r="H14" s="67">
        <f t="shared" si="0"/>
        <v>11.5</v>
      </c>
    </row>
    <row r="15" spans="1:8" ht="24" customHeight="1">
      <c r="A15" s="36">
        <f t="shared" si="3"/>
        <v>4</v>
      </c>
      <c r="B15" s="107" t="s">
        <v>78</v>
      </c>
      <c r="C15" s="26">
        <v>14</v>
      </c>
      <c r="D15" s="25">
        <v>10</v>
      </c>
      <c r="E15" s="25">
        <f t="shared" si="1"/>
        <v>24</v>
      </c>
      <c r="F15" s="49"/>
      <c r="G15" s="25">
        <f t="shared" si="2"/>
      </c>
      <c r="H15" s="67">
        <f t="shared" si="0"/>
        <v>24</v>
      </c>
    </row>
    <row r="16" spans="1:8" ht="24" customHeight="1">
      <c r="A16" s="36">
        <f t="shared" si="3"/>
        <v>5</v>
      </c>
      <c r="B16" s="107" t="s">
        <v>79</v>
      </c>
      <c r="C16" s="23">
        <v>14.5</v>
      </c>
      <c r="D16" s="24">
        <v>12</v>
      </c>
      <c r="E16" s="25">
        <f t="shared" si="1"/>
        <v>26.5</v>
      </c>
      <c r="F16" s="25"/>
      <c r="G16" s="25">
        <f t="shared" si="2"/>
      </c>
      <c r="H16" s="67">
        <f t="shared" si="0"/>
        <v>26.5</v>
      </c>
    </row>
    <row r="17" spans="1:8" ht="24" customHeight="1">
      <c r="A17" s="36">
        <f t="shared" si="3"/>
        <v>6</v>
      </c>
      <c r="B17" s="107" t="s">
        <v>80</v>
      </c>
      <c r="C17" s="23">
        <v>13.5</v>
      </c>
      <c r="D17" s="24">
        <v>7.5</v>
      </c>
      <c r="E17" s="25">
        <f t="shared" si="1"/>
        <v>21</v>
      </c>
      <c r="F17" s="25"/>
      <c r="G17" s="25">
        <f t="shared" si="2"/>
      </c>
      <c r="H17" s="67">
        <f t="shared" si="0"/>
        <v>21</v>
      </c>
    </row>
    <row r="18" spans="1:8" ht="24" customHeight="1">
      <c r="A18" s="36">
        <f t="shared" si="3"/>
        <v>7</v>
      </c>
      <c r="B18" s="107" t="s">
        <v>81</v>
      </c>
      <c r="C18" s="23">
        <v>13.5</v>
      </c>
      <c r="D18" s="24">
        <v>10</v>
      </c>
      <c r="E18" s="25">
        <f t="shared" si="1"/>
        <v>23.5</v>
      </c>
      <c r="F18" s="25"/>
      <c r="G18" s="25">
        <f t="shared" si="2"/>
      </c>
      <c r="H18" s="67">
        <f t="shared" si="0"/>
        <v>23.5</v>
      </c>
    </row>
    <row r="19" spans="1:8" ht="24" customHeight="1">
      <c r="A19" s="36">
        <f t="shared" si="3"/>
        <v>8</v>
      </c>
      <c r="B19" s="107" t="s">
        <v>82</v>
      </c>
      <c r="C19" s="23">
        <v>14</v>
      </c>
      <c r="D19" s="24">
        <v>10.5</v>
      </c>
      <c r="E19" s="25">
        <f t="shared" si="1"/>
        <v>24.5</v>
      </c>
      <c r="F19" s="25"/>
      <c r="G19" s="25">
        <f t="shared" si="2"/>
      </c>
      <c r="H19" s="67">
        <f t="shared" si="0"/>
        <v>24.5</v>
      </c>
    </row>
    <row r="20" spans="1:8" ht="24" customHeight="1">
      <c r="A20" s="36">
        <f t="shared" si="3"/>
        <v>9</v>
      </c>
      <c r="B20" s="107" t="s">
        <v>83</v>
      </c>
      <c r="C20" s="23">
        <v>13.5</v>
      </c>
      <c r="D20" s="24">
        <v>11.5</v>
      </c>
      <c r="E20" s="25">
        <f t="shared" si="1"/>
        <v>25</v>
      </c>
      <c r="F20" s="25"/>
      <c r="G20" s="25">
        <f t="shared" si="2"/>
      </c>
      <c r="H20" s="67">
        <f t="shared" si="0"/>
        <v>25</v>
      </c>
    </row>
    <row r="21" spans="1:8" ht="24" customHeight="1">
      <c r="A21" s="36">
        <f t="shared" si="3"/>
        <v>10</v>
      </c>
      <c r="B21" s="107" t="s">
        <v>84</v>
      </c>
      <c r="C21" s="23">
        <v>15.5</v>
      </c>
      <c r="D21" s="24">
        <v>15</v>
      </c>
      <c r="E21" s="25">
        <f t="shared" si="1"/>
        <v>30.5</v>
      </c>
      <c r="F21" s="25"/>
      <c r="G21" s="25">
        <f t="shared" si="2"/>
      </c>
      <c r="H21" s="67">
        <f t="shared" si="0"/>
        <v>30.5</v>
      </c>
    </row>
    <row r="22" spans="1:8" ht="24" customHeight="1">
      <c r="A22" s="36">
        <f t="shared" si="3"/>
        <v>11</v>
      </c>
      <c r="B22" s="107" t="s">
        <v>85</v>
      </c>
      <c r="C22" s="23">
        <v>13.5</v>
      </c>
      <c r="D22" s="24">
        <v>10</v>
      </c>
      <c r="E22" s="25">
        <f t="shared" si="1"/>
        <v>23.5</v>
      </c>
      <c r="F22" s="25"/>
      <c r="G22" s="25">
        <f t="shared" si="2"/>
      </c>
      <c r="H22" s="67">
        <f t="shared" si="0"/>
        <v>23.5</v>
      </c>
    </row>
    <row r="23" spans="1:8" ht="24" customHeight="1">
      <c r="A23" s="36">
        <f t="shared" si="3"/>
        <v>12</v>
      </c>
      <c r="B23" s="107" t="s">
        <v>86</v>
      </c>
      <c r="C23" s="23">
        <v>13</v>
      </c>
      <c r="D23" s="24">
        <v>8.5</v>
      </c>
      <c r="E23" s="25">
        <f t="shared" si="1"/>
        <v>21.5</v>
      </c>
      <c r="F23" s="25"/>
      <c r="G23" s="25">
        <f t="shared" si="2"/>
      </c>
      <c r="H23" s="67">
        <f t="shared" si="0"/>
        <v>21.5</v>
      </c>
    </row>
    <row r="24" spans="1:8" ht="24" customHeight="1">
      <c r="A24" s="36">
        <f t="shared" si="3"/>
        <v>13</v>
      </c>
      <c r="B24" s="107" t="s">
        <v>87</v>
      </c>
      <c r="C24" s="23">
        <v>15</v>
      </c>
      <c r="D24" s="24">
        <v>9</v>
      </c>
      <c r="E24" s="25">
        <f t="shared" si="1"/>
        <v>24</v>
      </c>
      <c r="F24" s="25"/>
      <c r="G24" s="25">
        <f t="shared" si="2"/>
      </c>
      <c r="H24" s="67">
        <f t="shared" si="0"/>
        <v>24</v>
      </c>
    </row>
    <row r="25" spans="1:8" ht="24" customHeight="1">
      <c r="A25" s="36">
        <f t="shared" si="3"/>
        <v>14</v>
      </c>
      <c r="B25" s="107" t="s">
        <v>88</v>
      </c>
      <c r="C25" s="23">
        <v>15.5</v>
      </c>
      <c r="D25" s="24">
        <v>10</v>
      </c>
      <c r="E25" s="25">
        <f t="shared" si="1"/>
        <v>25.5</v>
      </c>
      <c r="F25" s="25"/>
      <c r="G25" s="25">
        <f t="shared" si="2"/>
      </c>
      <c r="H25" s="67">
        <f t="shared" si="0"/>
        <v>25.5</v>
      </c>
    </row>
    <row r="26" spans="1:8" ht="24" customHeight="1">
      <c r="A26" s="36">
        <f t="shared" si="3"/>
        <v>15</v>
      </c>
      <c r="B26" s="107" t="s">
        <v>89</v>
      </c>
      <c r="C26" s="23">
        <v>15.5</v>
      </c>
      <c r="D26" s="24">
        <v>13</v>
      </c>
      <c r="E26" s="25">
        <f t="shared" si="1"/>
        <v>28.5</v>
      </c>
      <c r="F26" s="25"/>
      <c r="G26" s="25">
        <f t="shared" si="2"/>
      </c>
      <c r="H26" s="67">
        <f t="shared" si="0"/>
        <v>28.5</v>
      </c>
    </row>
    <row r="27" spans="1:8" ht="24" customHeight="1">
      <c r="A27" s="36">
        <f t="shared" si="3"/>
        <v>16</v>
      </c>
      <c r="B27" s="107" t="s">
        <v>90</v>
      </c>
      <c r="C27" s="23">
        <v>6</v>
      </c>
      <c r="D27" s="24"/>
      <c r="E27" s="25">
        <f t="shared" si="1"/>
        <v>6</v>
      </c>
      <c r="F27" s="25"/>
      <c r="G27" s="25">
        <f t="shared" si="2"/>
      </c>
      <c r="H27" s="67">
        <f t="shared" si="0"/>
        <v>6</v>
      </c>
    </row>
    <row r="28" spans="1:8" ht="24" customHeight="1">
      <c r="A28" s="36">
        <f t="shared" si="3"/>
        <v>17</v>
      </c>
      <c r="B28" s="107" t="s">
        <v>91</v>
      </c>
      <c r="C28" s="23">
        <v>13.5</v>
      </c>
      <c r="D28" s="24">
        <v>9</v>
      </c>
      <c r="E28" s="25">
        <f t="shared" si="1"/>
        <v>22.5</v>
      </c>
      <c r="F28" s="25"/>
      <c r="G28" s="25">
        <f t="shared" si="2"/>
      </c>
      <c r="H28" s="67">
        <f t="shared" si="0"/>
        <v>22.5</v>
      </c>
    </row>
    <row r="29" spans="1:8" ht="24" customHeight="1">
      <c r="A29" s="36">
        <f t="shared" si="3"/>
        <v>18</v>
      </c>
      <c r="B29" s="107" t="s">
        <v>92</v>
      </c>
      <c r="C29" s="23">
        <v>12</v>
      </c>
      <c r="D29" s="24">
        <v>10</v>
      </c>
      <c r="E29" s="25">
        <f t="shared" si="1"/>
        <v>22</v>
      </c>
      <c r="F29" s="25"/>
      <c r="G29" s="25">
        <f t="shared" si="2"/>
      </c>
      <c r="H29" s="67">
        <f t="shared" si="0"/>
        <v>22</v>
      </c>
    </row>
    <row r="30" spans="1:8" ht="24" customHeight="1">
      <c r="A30" s="36">
        <f t="shared" si="3"/>
        <v>19</v>
      </c>
      <c r="B30" s="107" t="s">
        <v>93</v>
      </c>
      <c r="C30" s="23">
        <v>11</v>
      </c>
      <c r="D30" s="24">
        <v>8</v>
      </c>
      <c r="E30" s="25">
        <f t="shared" si="1"/>
        <v>19</v>
      </c>
      <c r="F30" s="25"/>
      <c r="G30" s="25">
        <f t="shared" si="2"/>
      </c>
      <c r="H30" s="67">
        <f t="shared" si="0"/>
        <v>19</v>
      </c>
    </row>
    <row r="31" spans="1:8" ht="24" customHeight="1">
      <c r="A31" s="36">
        <f t="shared" si="3"/>
        <v>20</v>
      </c>
      <c r="B31" s="108" t="s">
        <v>94</v>
      </c>
      <c r="C31" s="23">
        <v>13.5</v>
      </c>
      <c r="D31" s="24">
        <v>10</v>
      </c>
      <c r="E31" s="25">
        <f t="shared" si="1"/>
        <v>23.5</v>
      </c>
      <c r="F31" s="25"/>
      <c r="G31" s="25">
        <f t="shared" si="2"/>
      </c>
      <c r="H31" s="67">
        <f t="shared" si="0"/>
        <v>23.5</v>
      </c>
    </row>
    <row r="32" spans="1:8" ht="24" customHeight="1">
      <c r="A32" s="36">
        <f t="shared" si="3"/>
        <v>21</v>
      </c>
      <c r="B32" s="107" t="s">
        <v>95</v>
      </c>
      <c r="C32" s="23">
        <v>13</v>
      </c>
      <c r="D32" s="24">
        <v>8.5</v>
      </c>
      <c r="E32" s="25">
        <f t="shared" si="1"/>
        <v>21.5</v>
      </c>
      <c r="F32" s="25"/>
      <c r="G32" s="25">
        <f t="shared" si="2"/>
      </c>
      <c r="H32" s="67">
        <f t="shared" si="0"/>
        <v>21.5</v>
      </c>
    </row>
    <row r="33" spans="1:8" ht="24" customHeight="1">
      <c r="A33" s="36">
        <f t="shared" si="3"/>
        <v>22</v>
      </c>
      <c r="B33" s="107" t="s">
        <v>96</v>
      </c>
      <c r="C33" s="23">
        <v>13.5</v>
      </c>
      <c r="D33" s="24">
        <v>8.5</v>
      </c>
      <c r="E33" s="25">
        <f t="shared" si="1"/>
        <v>22</v>
      </c>
      <c r="F33" s="25"/>
      <c r="G33" s="25">
        <f t="shared" si="2"/>
      </c>
      <c r="H33" s="67">
        <f t="shared" si="0"/>
        <v>22</v>
      </c>
    </row>
    <row r="34" spans="1:8" ht="24" customHeight="1">
      <c r="A34" s="36">
        <f t="shared" si="3"/>
        <v>23</v>
      </c>
      <c r="B34" s="107" t="s">
        <v>97</v>
      </c>
      <c r="C34" s="23">
        <v>13</v>
      </c>
      <c r="D34" s="24">
        <v>9.5</v>
      </c>
      <c r="E34" s="25">
        <f t="shared" si="1"/>
        <v>22.5</v>
      </c>
      <c r="F34" s="25"/>
      <c r="G34" s="25">
        <f t="shared" si="2"/>
      </c>
      <c r="H34" s="67">
        <f t="shared" si="0"/>
        <v>22.5</v>
      </c>
    </row>
    <row r="35" spans="1:8" ht="24" customHeight="1">
      <c r="A35" s="36">
        <f t="shared" si="3"/>
        <v>24</v>
      </c>
      <c r="B35" s="107" t="s">
        <v>98</v>
      </c>
      <c r="C35" s="23">
        <v>13</v>
      </c>
      <c r="D35" s="24">
        <v>9</v>
      </c>
      <c r="E35" s="25">
        <f t="shared" si="1"/>
        <v>22</v>
      </c>
      <c r="F35" s="25"/>
      <c r="G35" s="25">
        <f t="shared" si="2"/>
      </c>
      <c r="H35" s="67">
        <f t="shared" si="0"/>
        <v>22</v>
      </c>
    </row>
    <row r="36" spans="1:8" ht="24" customHeight="1">
      <c r="A36" s="36">
        <f t="shared" si="3"/>
        <v>25</v>
      </c>
      <c r="B36" s="107" t="s">
        <v>99</v>
      </c>
      <c r="C36" s="23">
        <v>14</v>
      </c>
      <c r="D36" s="24">
        <v>10</v>
      </c>
      <c r="E36" s="25">
        <f t="shared" si="1"/>
        <v>24</v>
      </c>
      <c r="F36" s="25"/>
      <c r="G36" s="25">
        <f t="shared" si="2"/>
      </c>
      <c r="H36" s="67">
        <f t="shared" si="0"/>
        <v>24</v>
      </c>
    </row>
    <row r="37" spans="1:8" ht="24" customHeight="1">
      <c r="A37" s="36">
        <f t="shared" si="3"/>
        <v>26</v>
      </c>
      <c r="B37" s="107" t="s">
        <v>100</v>
      </c>
      <c r="C37" s="23">
        <v>11.5</v>
      </c>
      <c r="D37" s="24">
        <v>5.5</v>
      </c>
      <c r="E37" s="25">
        <f t="shared" si="1"/>
        <v>17</v>
      </c>
      <c r="F37" s="25"/>
      <c r="G37" s="25">
        <f t="shared" si="2"/>
      </c>
      <c r="H37" s="67">
        <f t="shared" si="0"/>
        <v>17</v>
      </c>
    </row>
    <row r="38" spans="1:8" ht="24" customHeight="1">
      <c r="A38" s="36">
        <f t="shared" si="3"/>
        <v>27</v>
      </c>
      <c r="B38" s="109" t="s">
        <v>101</v>
      </c>
      <c r="C38" s="23">
        <v>11.5</v>
      </c>
      <c r="D38" s="24">
        <v>13</v>
      </c>
      <c r="E38" s="25">
        <f t="shared" si="1"/>
        <v>24.5</v>
      </c>
      <c r="F38" s="25"/>
      <c r="G38" s="25">
        <f t="shared" si="2"/>
      </c>
      <c r="H38" s="67">
        <f t="shared" si="0"/>
        <v>24.5</v>
      </c>
    </row>
    <row r="39" spans="1:8" ht="24" customHeight="1">
      <c r="A39" s="36">
        <f t="shared" si="3"/>
        <v>28</v>
      </c>
      <c r="B39" s="107" t="s">
        <v>102</v>
      </c>
      <c r="C39" s="23">
        <v>12.5</v>
      </c>
      <c r="D39" s="24">
        <v>9</v>
      </c>
      <c r="E39" s="25">
        <f t="shared" si="1"/>
        <v>21.5</v>
      </c>
      <c r="F39" s="25"/>
      <c r="G39" s="25">
        <f t="shared" si="2"/>
      </c>
      <c r="H39" s="67">
        <f t="shared" si="0"/>
        <v>21.5</v>
      </c>
    </row>
    <row r="40" spans="1:8" ht="24" customHeight="1">
      <c r="A40" s="36">
        <f t="shared" si="3"/>
        <v>29</v>
      </c>
      <c r="B40" s="107" t="s">
        <v>103</v>
      </c>
      <c r="C40" s="23">
        <v>12.5</v>
      </c>
      <c r="D40" s="24">
        <v>9</v>
      </c>
      <c r="E40" s="25">
        <f t="shared" si="1"/>
        <v>21.5</v>
      </c>
      <c r="F40" s="25"/>
      <c r="G40" s="25">
        <f t="shared" si="2"/>
      </c>
      <c r="H40" s="67">
        <f t="shared" si="0"/>
        <v>21.5</v>
      </c>
    </row>
    <row r="41" spans="1:8" ht="24" customHeight="1">
      <c r="A41" s="36">
        <f t="shared" si="3"/>
        <v>30</v>
      </c>
      <c r="B41" s="107" t="s">
        <v>104</v>
      </c>
      <c r="C41" s="23" t="s">
        <v>141</v>
      </c>
      <c r="D41" s="24" t="s">
        <v>141</v>
      </c>
      <c r="E41" s="25" t="e">
        <f t="shared" si="1"/>
        <v>#VALUE!</v>
      </c>
      <c r="F41" s="25"/>
      <c r="G41" s="25">
        <f t="shared" si="2"/>
      </c>
      <c r="H41" s="67" t="e">
        <f t="shared" si="0"/>
        <v>#VALUE!</v>
      </c>
    </row>
    <row r="42" spans="1:8" ht="24" customHeight="1">
      <c r="A42" s="36">
        <f t="shared" si="3"/>
        <v>31</v>
      </c>
      <c r="B42" s="107" t="s">
        <v>105</v>
      </c>
      <c r="C42" s="26">
        <v>14</v>
      </c>
      <c r="D42" s="25">
        <v>11</v>
      </c>
      <c r="E42" s="25">
        <f t="shared" si="1"/>
        <v>25</v>
      </c>
      <c r="F42" s="35"/>
      <c r="G42" s="25">
        <f t="shared" si="2"/>
      </c>
      <c r="H42" s="67">
        <f t="shared" si="0"/>
        <v>25</v>
      </c>
    </row>
    <row r="43" spans="1:8" ht="24" customHeight="1">
      <c r="A43" s="36">
        <f t="shared" si="3"/>
        <v>32</v>
      </c>
      <c r="B43" s="107" t="s">
        <v>106</v>
      </c>
      <c r="C43" s="26">
        <v>13.5</v>
      </c>
      <c r="D43" s="25">
        <v>7.5</v>
      </c>
      <c r="E43" s="25">
        <f t="shared" si="1"/>
        <v>21</v>
      </c>
      <c r="F43" s="35"/>
      <c r="G43" s="25">
        <f t="shared" si="2"/>
      </c>
      <c r="H43" s="67">
        <f t="shared" si="0"/>
        <v>21</v>
      </c>
    </row>
    <row r="44" spans="1:8" ht="24" customHeight="1" thickBot="1">
      <c r="A44" s="51">
        <f>A43+1</f>
        <v>33</v>
      </c>
      <c r="B44" s="110" t="s">
        <v>107</v>
      </c>
      <c r="C44" s="85">
        <v>12.5</v>
      </c>
      <c r="D44" s="68">
        <v>10.5</v>
      </c>
      <c r="E44" s="68">
        <f t="shared" si="1"/>
        <v>23</v>
      </c>
      <c r="F44" s="57"/>
      <c r="G44" s="68">
        <f t="shared" si="2"/>
      </c>
      <c r="H44" s="69">
        <f t="shared" si="0"/>
        <v>23</v>
      </c>
    </row>
    <row r="45" spans="1:8" ht="6" customHeight="1" thickBot="1">
      <c r="A45" s="5"/>
      <c r="B45" s="9"/>
      <c r="C45" s="1"/>
      <c r="D45" s="1"/>
      <c r="E45" s="1"/>
      <c r="F45" s="6"/>
      <c r="G45" s="3"/>
      <c r="H45" s="1"/>
    </row>
    <row r="46" spans="1:8" ht="23.25" customHeight="1" thickBot="1">
      <c r="A46" s="5"/>
      <c r="B46" s="141" t="s">
        <v>43</v>
      </c>
      <c r="C46" s="142"/>
      <c r="D46" s="142"/>
      <c r="E46" s="142"/>
      <c r="F46" s="142"/>
      <c r="G46" s="143"/>
      <c r="H46" s="1"/>
    </row>
    <row r="47" spans="1:8" ht="9" customHeight="1">
      <c r="A47" s="5"/>
      <c r="B47" s="9"/>
      <c r="C47" s="1"/>
      <c r="D47" s="1"/>
      <c r="E47" s="1"/>
      <c r="F47" s="6"/>
      <c r="G47" s="3"/>
      <c r="H47" s="1"/>
    </row>
    <row r="49" spans="1:8" ht="19.5">
      <c r="A49" s="147" t="s">
        <v>2</v>
      </c>
      <c r="B49" s="147"/>
      <c r="C49" s="147"/>
      <c r="D49" s="12"/>
      <c r="E49" s="12"/>
      <c r="F49" s="147" t="s">
        <v>15</v>
      </c>
      <c r="G49" s="147"/>
      <c r="H49" s="147"/>
    </row>
    <row r="50" spans="1:8" ht="19.5">
      <c r="A50" s="147" t="s">
        <v>3</v>
      </c>
      <c r="B50" s="147"/>
      <c r="C50" s="147"/>
      <c r="D50" s="12"/>
      <c r="E50" s="12"/>
      <c r="F50" s="147" t="s">
        <v>4</v>
      </c>
      <c r="G50" s="147"/>
      <c r="H50" s="147"/>
    </row>
    <row r="51" ht="11.25" customHeight="1" thickBot="1">
      <c r="B51" s="8"/>
    </row>
    <row r="52" spans="2:7" ht="25.5" thickBot="1">
      <c r="B52" s="148" t="s">
        <v>37</v>
      </c>
      <c r="C52" s="149"/>
      <c r="D52" s="149"/>
      <c r="E52" s="149"/>
      <c r="F52" s="149"/>
      <c r="G52" s="150"/>
    </row>
    <row r="53" ht="6.75" customHeight="1" thickBot="1"/>
    <row r="54" spans="3:8" ht="21" thickBot="1">
      <c r="C54" s="151" t="s">
        <v>73</v>
      </c>
      <c r="D54" s="152"/>
      <c r="E54" s="152"/>
      <c r="F54" s="153"/>
      <c r="H54" s="11"/>
    </row>
    <row r="55" spans="3:5" ht="9.75" customHeight="1" thickBot="1">
      <c r="C55" s="10"/>
      <c r="D55" s="10"/>
      <c r="E55" s="10"/>
    </row>
    <row r="56" spans="2:7" ht="21.75" thickBot="1">
      <c r="B56" s="141" t="s">
        <v>42</v>
      </c>
      <c r="C56" s="142"/>
      <c r="D56" s="142"/>
      <c r="E56" s="142"/>
      <c r="F56" s="142"/>
      <c r="G56" s="143"/>
    </row>
    <row r="57" spans="2:7" ht="21.75" thickBot="1">
      <c r="B57" s="52"/>
      <c r="C57" s="144" t="s">
        <v>25</v>
      </c>
      <c r="D57" s="145"/>
      <c r="E57" s="146"/>
      <c r="F57" s="52"/>
      <c r="G57" s="52"/>
    </row>
    <row r="58" ht="17.25" thickBot="1"/>
    <row r="59" spans="1:8" ht="62.25" thickBot="1">
      <c r="A59" s="91" t="s">
        <v>20</v>
      </c>
      <c r="B59" s="83" t="s">
        <v>21</v>
      </c>
      <c r="C59" s="45" t="s">
        <v>5</v>
      </c>
      <c r="D59" s="45" t="s">
        <v>6</v>
      </c>
      <c r="E59" s="45" t="s">
        <v>23</v>
      </c>
      <c r="F59" s="45" t="s">
        <v>7</v>
      </c>
      <c r="G59" s="46" t="s">
        <v>24</v>
      </c>
      <c r="H59" s="47" t="s">
        <v>1</v>
      </c>
    </row>
    <row r="60" spans="1:8" ht="27" customHeight="1">
      <c r="A60" s="36">
        <v>1</v>
      </c>
      <c r="B60" s="111" t="s">
        <v>108</v>
      </c>
      <c r="C60" s="89">
        <v>12.5</v>
      </c>
      <c r="D60" s="90">
        <v>10</v>
      </c>
      <c r="E60" s="15">
        <f aca="true" t="shared" si="4" ref="E60:E90">2*(C60+D60)/2</f>
        <v>22.5</v>
      </c>
      <c r="F60" s="15"/>
      <c r="G60" s="55">
        <f aca="true" t="shared" si="5" ref="G60:G90">IF(F60="","",2*(C60+F60)/2)</f>
      </c>
      <c r="H60" s="56">
        <f aca="true" t="shared" si="6" ref="H60:H90">IF(G60="",E60,IF(G60&gt;E60,G60,E60))</f>
        <v>22.5</v>
      </c>
    </row>
    <row r="61" spans="1:8" ht="27.75">
      <c r="A61" s="36">
        <f aca="true" t="shared" si="7" ref="A61:A90">A60+1</f>
        <v>2</v>
      </c>
      <c r="B61" s="111" t="s">
        <v>109</v>
      </c>
      <c r="C61" s="23">
        <v>13</v>
      </c>
      <c r="D61" s="24">
        <v>10</v>
      </c>
      <c r="E61" s="7">
        <f t="shared" si="4"/>
        <v>23</v>
      </c>
      <c r="F61" s="7"/>
      <c r="G61" s="14">
        <f t="shared" si="5"/>
      </c>
      <c r="H61" s="13">
        <f t="shared" si="6"/>
        <v>23</v>
      </c>
    </row>
    <row r="62" spans="1:8" ht="27.75">
      <c r="A62" s="50">
        <f t="shared" si="7"/>
        <v>3</v>
      </c>
      <c r="B62" s="111" t="s">
        <v>110</v>
      </c>
      <c r="C62" s="33">
        <v>11.5</v>
      </c>
      <c r="D62" s="34">
        <v>8</v>
      </c>
      <c r="E62" s="7">
        <f t="shared" si="4"/>
        <v>19.5</v>
      </c>
      <c r="F62" s="32"/>
      <c r="G62" s="14">
        <f t="shared" si="5"/>
      </c>
      <c r="H62" s="13">
        <f t="shared" si="6"/>
        <v>19.5</v>
      </c>
    </row>
    <row r="63" spans="1:8" ht="30">
      <c r="A63" s="51">
        <f t="shared" si="7"/>
        <v>4</v>
      </c>
      <c r="B63" s="112" t="s">
        <v>111</v>
      </c>
      <c r="C63" s="26">
        <v>13.5</v>
      </c>
      <c r="D63" s="25">
        <v>8.5</v>
      </c>
      <c r="E63" s="7">
        <f t="shared" si="4"/>
        <v>22</v>
      </c>
      <c r="F63" s="49"/>
      <c r="G63" s="14">
        <f t="shared" si="5"/>
      </c>
      <c r="H63" s="13">
        <f t="shared" si="6"/>
        <v>22</v>
      </c>
    </row>
    <row r="64" spans="1:8" ht="30">
      <c r="A64" s="36">
        <f t="shared" si="7"/>
        <v>5</v>
      </c>
      <c r="B64" s="112" t="s">
        <v>112</v>
      </c>
      <c r="C64" s="23">
        <v>12.5</v>
      </c>
      <c r="D64" s="24">
        <v>10</v>
      </c>
      <c r="E64" s="7">
        <f t="shared" si="4"/>
        <v>22.5</v>
      </c>
      <c r="F64" s="7"/>
      <c r="G64" s="14">
        <f t="shared" si="5"/>
      </c>
      <c r="H64" s="13">
        <f t="shared" si="6"/>
        <v>22.5</v>
      </c>
    </row>
    <row r="65" spans="1:8" ht="27.75">
      <c r="A65" s="50">
        <f t="shared" si="7"/>
        <v>6</v>
      </c>
      <c r="B65" s="111" t="s">
        <v>113</v>
      </c>
      <c r="C65" s="33">
        <v>13</v>
      </c>
      <c r="D65" s="34">
        <v>10</v>
      </c>
      <c r="E65" s="7">
        <f t="shared" si="4"/>
        <v>23</v>
      </c>
      <c r="F65" s="32"/>
      <c r="G65" s="14">
        <f t="shared" si="5"/>
      </c>
      <c r="H65" s="13">
        <f t="shared" si="6"/>
        <v>23</v>
      </c>
    </row>
    <row r="66" spans="1:8" ht="27.75">
      <c r="A66" s="51">
        <f t="shared" si="7"/>
        <v>7</v>
      </c>
      <c r="B66" s="111" t="s">
        <v>114</v>
      </c>
      <c r="C66" s="26">
        <v>14</v>
      </c>
      <c r="D66" s="25">
        <v>5</v>
      </c>
      <c r="E66" s="7">
        <f t="shared" si="4"/>
        <v>19</v>
      </c>
      <c r="F66" s="49"/>
      <c r="G66" s="14">
        <f t="shared" si="5"/>
      </c>
      <c r="H66" s="13">
        <f t="shared" si="6"/>
        <v>19</v>
      </c>
    </row>
    <row r="67" spans="1:8" ht="27.75">
      <c r="A67" s="51">
        <f t="shared" si="7"/>
        <v>8</v>
      </c>
      <c r="B67" s="111" t="s">
        <v>115</v>
      </c>
      <c r="C67" s="23">
        <v>14</v>
      </c>
      <c r="D67" s="24">
        <v>4.5</v>
      </c>
      <c r="E67" s="7">
        <f t="shared" si="4"/>
        <v>18.5</v>
      </c>
      <c r="F67" s="7"/>
      <c r="G67" s="14">
        <f t="shared" si="5"/>
      </c>
      <c r="H67" s="13">
        <f t="shared" si="6"/>
        <v>18.5</v>
      </c>
    </row>
    <row r="68" spans="1:8" ht="27.75">
      <c r="A68" s="51">
        <f t="shared" si="7"/>
        <v>9</v>
      </c>
      <c r="B68" s="111" t="s">
        <v>116</v>
      </c>
      <c r="C68" s="23">
        <v>14.5</v>
      </c>
      <c r="D68" s="24">
        <v>9.5</v>
      </c>
      <c r="E68" s="7">
        <f t="shared" si="4"/>
        <v>24</v>
      </c>
      <c r="F68" s="7"/>
      <c r="G68" s="14">
        <f t="shared" si="5"/>
      </c>
      <c r="H68" s="13">
        <f t="shared" si="6"/>
        <v>24</v>
      </c>
    </row>
    <row r="69" spans="1:8" ht="27.75">
      <c r="A69" s="51">
        <f t="shared" si="7"/>
        <v>10</v>
      </c>
      <c r="B69" s="111" t="s">
        <v>117</v>
      </c>
      <c r="C69" s="23">
        <v>13</v>
      </c>
      <c r="D69" s="24">
        <v>10.5</v>
      </c>
      <c r="E69" s="7">
        <f t="shared" si="4"/>
        <v>23.5</v>
      </c>
      <c r="F69" s="7"/>
      <c r="G69" s="14">
        <f t="shared" si="5"/>
      </c>
      <c r="H69" s="13">
        <f t="shared" si="6"/>
        <v>23.5</v>
      </c>
    </row>
    <row r="70" spans="1:8" ht="27.75">
      <c r="A70" s="51">
        <f t="shared" si="7"/>
        <v>11</v>
      </c>
      <c r="B70" s="111" t="s">
        <v>118</v>
      </c>
      <c r="C70" s="23">
        <v>14</v>
      </c>
      <c r="D70" s="24">
        <v>8.5</v>
      </c>
      <c r="E70" s="7">
        <f t="shared" si="4"/>
        <v>22.5</v>
      </c>
      <c r="F70" s="7"/>
      <c r="G70" s="14">
        <f t="shared" si="5"/>
      </c>
      <c r="H70" s="13">
        <f t="shared" si="6"/>
        <v>22.5</v>
      </c>
    </row>
    <row r="71" spans="1:8" ht="27.75">
      <c r="A71" s="51">
        <f t="shared" si="7"/>
        <v>12</v>
      </c>
      <c r="B71" s="111" t="s">
        <v>119</v>
      </c>
      <c r="C71" s="23">
        <v>13.5</v>
      </c>
      <c r="D71" s="24">
        <v>9.5</v>
      </c>
      <c r="E71" s="7">
        <f t="shared" si="4"/>
        <v>23</v>
      </c>
      <c r="F71" s="7"/>
      <c r="G71" s="14">
        <f t="shared" si="5"/>
      </c>
      <c r="H71" s="13">
        <f t="shared" si="6"/>
        <v>23</v>
      </c>
    </row>
    <row r="72" spans="1:8" ht="27.75">
      <c r="A72" s="51">
        <f t="shared" si="7"/>
        <v>13</v>
      </c>
      <c r="B72" s="111" t="s">
        <v>120</v>
      </c>
      <c r="C72" s="23">
        <v>14</v>
      </c>
      <c r="D72" s="24">
        <v>7</v>
      </c>
      <c r="E72" s="7">
        <f t="shared" si="4"/>
        <v>21</v>
      </c>
      <c r="F72" s="7"/>
      <c r="G72" s="14">
        <f t="shared" si="5"/>
      </c>
      <c r="H72" s="13">
        <f t="shared" si="6"/>
        <v>21</v>
      </c>
    </row>
    <row r="73" spans="1:8" ht="30">
      <c r="A73" s="51">
        <f t="shared" si="7"/>
        <v>14</v>
      </c>
      <c r="B73" s="53" t="s">
        <v>121</v>
      </c>
      <c r="C73" s="23">
        <v>14.5</v>
      </c>
      <c r="D73" s="24">
        <v>8</v>
      </c>
      <c r="E73" s="7">
        <f t="shared" si="4"/>
        <v>22.5</v>
      </c>
      <c r="F73" s="7"/>
      <c r="G73" s="14">
        <f t="shared" si="5"/>
      </c>
      <c r="H73" s="13">
        <f t="shared" si="6"/>
        <v>22.5</v>
      </c>
    </row>
    <row r="74" spans="1:8" ht="27.75">
      <c r="A74" s="51">
        <f t="shared" si="7"/>
        <v>15</v>
      </c>
      <c r="B74" s="111" t="s">
        <v>122</v>
      </c>
      <c r="C74" s="23">
        <v>12.5</v>
      </c>
      <c r="D74" s="24">
        <v>8</v>
      </c>
      <c r="E74" s="7">
        <f t="shared" si="4"/>
        <v>20.5</v>
      </c>
      <c r="F74" s="7"/>
      <c r="G74" s="14">
        <f t="shared" si="5"/>
      </c>
      <c r="H74" s="13">
        <f t="shared" si="6"/>
        <v>20.5</v>
      </c>
    </row>
    <row r="75" spans="1:8" ht="27.75">
      <c r="A75" s="51">
        <f t="shared" si="7"/>
        <v>16</v>
      </c>
      <c r="B75" s="111" t="s">
        <v>123</v>
      </c>
      <c r="C75" s="23">
        <v>12.5</v>
      </c>
      <c r="D75" s="24">
        <v>6</v>
      </c>
      <c r="E75" s="7">
        <f t="shared" si="4"/>
        <v>18.5</v>
      </c>
      <c r="F75" s="7"/>
      <c r="G75" s="14">
        <f t="shared" si="5"/>
      </c>
      <c r="H75" s="13">
        <f t="shared" si="6"/>
        <v>18.5</v>
      </c>
    </row>
    <row r="76" spans="1:8" ht="27.75">
      <c r="A76" s="51">
        <f t="shared" si="7"/>
        <v>17</v>
      </c>
      <c r="B76" s="111" t="s">
        <v>124</v>
      </c>
      <c r="C76" s="23">
        <v>12</v>
      </c>
      <c r="D76" s="24">
        <v>9</v>
      </c>
      <c r="E76" s="7">
        <f t="shared" si="4"/>
        <v>21</v>
      </c>
      <c r="F76" s="7"/>
      <c r="G76" s="14">
        <f t="shared" si="5"/>
      </c>
      <c r="H76" s="13">
        <f t="shared" si="6"/>
        <v>21</v>
      </c>
    </row>
    <row r="77" spans="1:8" ht="27.75">
      <c r="A77" s="51">
        <f t="shared" si="7"/>
        <v>18</v>
      </c>
      <c r="B77" s="111" t="s">
        <v>125</v>
      </c>
      <c r="C77" s="23">
        <v>13</v>
      </c>
      <c r="D77" s="24">
        <v>9</v>
      </c>
      <c r="E77" s="7">
        <f t="shared" si="4"/>
        <v>22</v>
      </c>
      <c r="F77" s="7"/>
      <c r="G77" s="14">
        <f t="shared" si="5"/>
      </c>
      <c r="H77" s="13">
        <f t="shared" si="6"/>
        <v>22</v>
      </c>
    </row>
    <row r="78" spans="1:8" ht="30">
      <c r="A78" s="51">
        <f t="shared" si="7"/>
        <v>19</v>
      </c>
      <c r="B78" s="112" t="s">
        <v>126</v>
      </c>
      <c r="C78" s="23">
        <v>15</v>
      </c>
      <c r="D78" s="24">
        <v>7.5</v>
      </c>
      <c r="E78" s="7">
        <f t="shared" si="4"/>
        <v>22.5</v>
      </c>
      <c r="F78" s="7"/>
      <c r="G78" s="14">
        <f t="shared" si="5"/>
      </c>
      <c r="H78" s="13">
        <f t="shared" si="6"/>
        <v>22.5</v>
      </c>
    </row>
    <row r="79" spans="1:8" ht="27.75">
      <c r="A79" s="51">
        <f t="shared" si="7"/>
        <v>20</v>
      </c>
      <c r="B79" s="111" t="s">
        <v>127</v>
      </c>
      <c r="C79" s="23">
        <v>12</v>
      </c>
      <c r="D79" s="24">
        <v>3</v>
      </c>
      <c r="E79" s="7">
        <f t="shared" si="4"/>
        <v>15</v>
      </c>
      <c r="F79" s="7"/>
      <c r="G79" s="14">
        <f t="shared" si="5"/>
      </c>
      <c r="H79" s="13">
        <f t="shared" si="6"/>
        <v>15</v>
      </c>
    </row>
    <row r="80" spans="1:8" ht="27.75">
      <c r="A80" s="51">
        <f t="shared" si="7"/>
        <v>21</v>
      </c>
      <c r="B80" s="111" t="s">
        <v>128</v>
      </c>
      <c r="C80" s="23" t="s">
        <v>141</v>
      </c>
      <c r="D80" s="23" t="s">
        <v>141</v>
      </c>
      <c r="E80" s="7" t="e">
        <f t="shared" si="4"/>
        <v>#VALUE!</v>
      </c>
      <c r="F80" s="7"/>
      <c r="G80" s="14">
        <f t="shared" si="5"/>
      </c>
      <c r="H80" s="13" t="e">
        <f t="shared" si="6"/>
        <v>#VALUE!</v>
      </c>
    </row>
    <row r="81" spans="1:8" ht="27.75">
      <c r="A81" s="51">
        <f t="shared" si="7"/>
        <v>22</v>
      </c>
      <c r="B81" s="111" t="s">
        <v>129</v>
      </c>
      <c r="C81" s="23">
        <v>13</v>
      </c>
      <c r="D81" s="24">
        <v>4</v>
      </c>
      <c r="E81" s="7">
        <f t="shared" si="4"/>
        <v>17</v>
      </c>
      <c r="F81" s="7"/>
      <c r="G81" s="14">
        <f t="shared" si="5"/>
      </c>
      <c r="H81" s="13">
        <f t="shared" si="6"/>
        <v>17</v>
      </c>
    </row>
    <row r="82" spans="1:8" ht="27.75">
      <c r="A82" s="51">
        <f t="shared" si="7"/>
        <v>23</v>
      </c>
      <c r="B82" s="111" t="s">
        <v>130</v>
      </c>
      <c r="C82" s="23">
        <v>12</v>
      </c>
      <c r="D82" s="24">
        <v>5</v>
      </c>
      <c r="E82" s="7">
        <f t="shared" si="4"/>
        <v>17</v>
      </c>
      <c r="F82" s="7"/>
      <c r="G82" s="14">
        <f t="shared" si="5"/>
      </c>
      <c r="H82" s="13">
        <f t="shared" si="6"/>
        <v>17</v>
      </c>
    </row>
    <row r="83" spans="1:8" ht="27.75">
      <c r="A83" s="51">
        <f t="shared" si="7"/>
        <v>24</v>
      </c>
      <c r="B83" s="111" t="s">
        <v>131</v>
      </c>
      <c r="C83" s="23">
        <v>11</v>
      </c>
      <c r="D83" s="24">
        <v>5.5</v>
      </c>
      <c r="E83" s="7">
        <f t="shared" si="4"/>
        <v>16.5</v>
      </c>
      <c r="F83" s="7"/>
      <c r="G83" s="14">
        <f t="shared" si="5"/>
      </c>
      <c r="H83" s="13">
        <f t="shared" si="6"/>
        <v>16.5</v>
      </c>
    </row>
    <row r="84" spans="1:8" ht="30">
      <c r="A84" s="51">
        <f t="shared" si="7"/>
        <v>25</v>
      </c>
      <c r="B84" s="112" t="s">
        <v>132</v>
      </c>
      <c r="C84" s="23">
        <v>11.5</v>
      </c>
      <c r="D84" s="24">
        <v>5</v>
      </c>
      <c r="E84" s="7">
        <f t="shared" si="4"/>
        <v>16.5</v>
      </c>
      <c r="F84" s="7"/>
      <c r="G84" s="14">
        <f t="shared" si="5"/>
      </c>
      <c r="H84" s="13">
        <f t="shared" si="6"/>
        <v>16.5</v>
      </c>
    </row>
    <row r="85" spans="1:8" ht="27.75">
      <c r="A85" s="51">
        <f t="shared" si="7"/>
        <v>26</v>
      </c>
      <c r="B85" s="111" t="s">
        <v>133</v>
      </c>
      <c r="C85" s="23">
        <v>13</v>
      </c>
      <c r="D85" s="24">
        <v>5</v>
      </c>
      <c r="E85" s="7">
        <f t="shared" si="4"/>
        <v>18</v>
      </c>
      <c r="F85" s="7"/>
      <c r="G85" s="14">
        <f t="shared" si="5"/>
      </c>
      <c r="H85" s="13">
        <f t="shared" si="6"/>
        <v>18</v>
      </c>
    </row>
    <row r="86" spans="1:8" ht="27.75">
      <c r="A86" s="51">
        <f t="shared" si="7"/>
        <v>27</v>
      </c>
      <c r="B86" s="111" t="s">
        <v>134</v>
      </c>
      <c r="C86" s="23">
        <v>11</v>
      </c>
      <c r="D86" s="24">
        <v>1.5</v>
      </c>
      <c r="E86" s="7">
        <f t="shared" si="4"/>
        <v>12.5</v>
      </c>
      <c r="F86" s="7"/>
      <c r="G86" s="14">
        <f t="shared" si="5"/>
      </c>
      <c r="H86" s="13">
        <f t="shared" si="6"/>
        <v>12.5</v>
      </c>
    </row>
    <row r="87" spans="1:8" ht="30">
      <c r="A87" s="51">
        <f t="shared" si="7"/>
        <v>28</v>
      </c>
      <c r="B87" s="53" t="s">
        <v>135</v>
      </c>
      <c r="C87" s="23">
        <v>12</v>
      </c>
      <c r="D87" s="24">
        <v>8.5</v>
      </c>
      <c r="E87" s="7">
        <f t="shared" si="4"/>
        <v>20.5</v>
      </c>
      <c r="F87" s="7"/>
      <c r="G87" s="14">
        <f t="shared" si="5"/>
      </c>
      <c r="H87" s="13">
        <f t="shared" si="6"/>
        <v>20.5</v>
      </c>
    </row>
    <row r="88" spans="1:8" ht="27.75">
      <c r="A88" s="51">
        <f t="shared" si="7"/>
        <v>29</v>
      </c>
      <c r="B88" s="111" t="s">
        <v>136</v>
      </c>
      <c r="C88" s="33">
        <v>12</v>
      </c>
      <c r="D88" s="34">
        <v>3</v>
      </c>
      <c r="E88" s="7">
        <f t="shared" si="4"/>
        <v>15</v>
      </c>
      <c r="F88" s="32"/>
      <c r="G88" s="14">
        <f t="shared" si="5"/>
      </c>
      <c r="H88" s="13">
        <f t="shared" si="6"/>
        <v>15</v>
      </c>
    </row>
    <row r="89" spans="1:8" ht="27.75">
      <c r="A89" s="51">
        <f t="shared" si="7"/>
        <v>30</v>
      </c>
      <c r="B89" s="111" t="s">
        <v>137</v>
      </c>
      <c r="C89" s="26">
        <v>13</v>
      </c>
      <c r="D89" s="25">
        <v>7</v>
      </c>
      <c r="E89" s="7">
        <f t="shared" si="4"/>
        <v>20</v>
      </c>
      <c r="F89" s="35"/>
      <c r="G89" s="14">
        <f t="shared" si="5"/>
      </c>
      <c r="H89" s="13">
        <f t="shared" si="6"/>
        <v>20</v>
      </c>
    </row>
    <row r="90" spans="1:8" ht="28.5" thickBot="1">
      <c r="A90" s="51">
        <f t="shared" si="7"/>
        <v>31</v>
      </c>
      <c r="B90" s="113" t="s">
        <v>138</v>
      </c>
      <c r="C90" s="85">
        <v>15</v>
      </c>
      <c r="D90" s="68">
        <v>6.5</v>
      </c>
      <c r="E90" s="58">
        <f t="shared" si="4"/>
        <v>21.5</v>
      </c>
      <c r="F90" s="57"/>
      <c r="G90" s="59">
        <f t="shared" si="5"/>
      </c>
      <c r="H90" s="60">
        <f t="shared" si="6"/>
        <v>21.5</v>
      </c>
    </row>
    <row r="91" spans="1:8" ht="10.5" customHeight="1" thickBot="1">
      <c r="A91" s="5"/>
      <c r="B91" s="9"/>
      <c r="C91" s="1"/>
      <c r="D91" s="1"/>
      <c r="E91" s="1"/>
      <c r="F91" s="6"/>
      <c r="G91" s="3"/>
      <c r="H91" s="1"/>
    </row>
    <row r="92" spans="1:8" ht="22.5" thickBot="1">
      <c r="A92" s="5"/>
      <c r="B92" s="141" t="s">
        <v>44</v>
      </c>
      <c r="C92" s="142"/>
      <c r="D92" s="142"/>
      <c r="E92" s="142"/>
      <c r="F92" s="142"/>
      <c r="G92" s="143"/>
      <c r="H92" s="1"/>
    </row>
  </sheetData>
  <sheetProtection/>
  <mergeCells count="18">
    <mergeCell ref="B52:G52"/>
    <mergeCell ref="C54:F54"/>
    <mergeCell ref="A1:C1"/>
    <mergeCell ref="F1:H1"/>
    <mergeCell ref="A2:C2"/>
    <mergeCell ref="F2:H2"/>
    <mergeCell ref="B4:G4"/>
    <mergeCell ref="C6:F6"/>
    <mergeCell ref="B56:G56"/>
    <mergeCell ref="C57:E57"/>
    <mergeCell ref="B92:G92"/>
    <mergeCell ref="B8:G8"/>
    <mergeCell ref="C9:E9"/>
    <mergeCell ref="B46:G46"/>
    <mergeCell ref="A49:C49"/>
    <mergeCell ref="F49:H49"/>
    <mergeCell ref="A50:C50"/>
    <mergeCell ref="F50:H50"/>
  </mergeCells>
  <printOptions horizontalCentered="1"/>
  <pageMargins left="0.3937007874015748" right="0.3937007874015748" top="0.5118110236220472" bottom="0.4330708661417323" header="0.3937007874015748" footer="0.4330708661417323"/>
  <pageSetup horizontalDpi="600" verticalDpi="600" orientation="portrait" paperSize="9" scale="68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8" max="8" man="1"/>
    <brk id="9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91"/>
  <sheetViews>
    <sheetView rightToLeft="1" view="pageBreakPreview" zoomScaleSheetLayoutView="100" zoomScalePageLayoutView="0" workbookViewId="0" topLeftCell="A82">
      <selection activeCell="A56" sqref="A56:IV56"/>
    </sheetView>
  </sheetViews>
  <sheetFormatPr defaultColWidth="11.421875" defaultRowHeight="12.75"/>
  <cols>
    <col min="1" max="1" width="6.7109375" style="4" customWidth="1"/>
    <col min="2" max="2" width="27.421875" style="4" customWidth="1"/>
    <col min="3" max="5" width="10.7109375" style="2" customWidth="1"/>
    <col min="6" max="7" width="10.7109375" style="4" customWidth="1"/>
    <col min="8" max="8" width="10.7109375" style="2" customWidth="1"/>
    <col min="9" max="9" width="2.8515625" style="4" customWidth="1"/>
    <col min="10" max="16384" width="11.421875" style="4" customWidth="1"/>
  </cols>
  <sheetData>
    <row r="1" spans="1:8" ht="19.5">
      <c r="A1" s="147" t="s">
        <v>2</v>
      </c>
      <c r="B1" s="147"/>
      <c r="C1" s="147"/>
      <c r="D1" s="12"/>
      <c r="E1" s="12"/>
      <c r="F1" s="147" t="s">
        <v>15</v>
      </c>
      <c r="G1" s="147"/>
      <c r="H1" s="147"/>
    </row>
    <row r="2" spans="1:8" ht="23.25" customHeight="1">
      <c r="A2" s="147" t="s">
        <v>3</v>
      </c>
      <c r="B2" s="147"/>
      <c r="C2" s="147"/>
      <c r="D2" s="12"/>
      <c r="E2" s="12"/>
      <c r="F2" s="147" t="s">
        <v>4</v>
      </c>
      <c r="G2" s="147"/>
      <c r="H2" s="147"/>
    </row>
    <row r="3" ht="6" customHeight="1" thickBot="1">
      <c r="B3" s="8"/>
    </row>
    <row r="4" spans="2:7" ht="21.75" customHeight="1" thickBot="1">
      <c r="B4" s="148" t="s">
        <v>37</v>
      </c>
      <c r="C4" s="149"/>
      <c r="D4" s="149"/>
      <c r="E4" s="149"/>
      <c r="F4" s="149"/>
      <c r="G4" s="150"/>
    </row>
    <row r="5" ht="3" customHeight="1" thickBot="1"/>
    <row r="6" spans="3:8" ht="18" customHeight="1" thickBot="1">
      <c r="C6" s="151" t="s">
        <v>73</v>
      </c>
      <c r="D6" s="152"/>
      <c r="E6" s="152"/>
      <c r="F6" s="153"/>
      <c r="H6" s="11"/>
    </row>
    <row r="7" spans="3:5" ht="6" customHeight="1" thickBot="1">
      <c r="C7" s="10"/>
      <c r="D7" s="10"/>
      <c r="E7" s="10"/>
    </row>
    <row r="8" spans="2:7" ht="21" customHeight="1" thickBot="1">
      <c r="B8" s="141" t="s">
        <v>45</v>
      </c>
      <c r="C8" s="142"/>
      <c r="D8" s="142"/>
      <c r="E8" s="142"/>
      <c r="F8" s="142"/>
      <c r="G8" s="143"/>
    </row>
    <row r="9" spans="2:7" ht="21" customHeight="1" thickBot="1">
      <c r="B9" s="52"/>
      <c r="C9" s="144" t="s">
        <v>22</v>
      </c>
      <c r="D9" s="145"/>
      <c r="E9" s="146"/>
      <c r="F9" s="52"/>
      <c r="G9" s="52"/>
    </row>
    <row r="10" ht="20.25" customHeight="1" thickBot="1"/>
    <row r="11" spans="1:8" ht="63.75" customHeight="1" thickBot="1">
      <c r="A11" s="43" t="s">
        <v>20</v>
      </c>
      <c r="B11" s="83" t="s">
        <v>21</v>
      </c>
      <c r="C11" s="45" t="s">
        <v>5</v>
      </c>
      <c r="D11" s="45" t="s">
        <v>6</v>
      </c>
      <c r="E11" s="45" t="s">
        <v>23</v>
      </c>
      <c r="F11" s="45" t="s">
        <v>7</v>
      </c>
      <c r="G11" s="46" t="s">
        <v>24</v>
      </c>
      <c r="H11" s="47" t="s">
        <v>1</v>
      </c>
    </row>
    <row r="12" spans="1:8" ht="24" customHeight="1">
      <c r="A12" s="61">
        <v>1</v>
      </c>
      <c r="B12" s="106" t="s">
        <v>75</v>
      </c>
      <c r="C12" s="84">
        <v>13</v>
      </c>
      <c r="D12" s="15">
        <v>6.5</v>
      </c>
      <c r="E12" s="15">
        <f>2*(C12+D12)/2</f>
        <v>19.5</v>
      </c>
      <c r="F12" s="54"/>
      <c r="G12" s="15">
        <f>IF(F12="","",2*(C12+F12)/2)</f>
      </c>
      <c r="H12" s="66">
        <f aca="true" t="shared" si="0" ref="H12:H44">IF(G12="",E12,IF(G12&gt;E12,G12,E12))</f>
        <v>19.5</v>
      </c>
    </row>
    <row r="13" spans="1:8" ht="24" customHeight="1">
      <c r="A13" s="62">
        <f aca="true" t="shared" si="1" ref="A13:A18">A12+1</f>
        <v>2</v>
      </c>
      <c r="B13" s="107" t="s">
        <v>76</v>
      </c>
      <c r="C13" s="23">
        <v>12</v>
      </c>
      <c r="D13" s="24">
        <v>9</v>
      </c>
      <c r="E13" s="25">
        <f aca="true" t="shared" si="2" ref="E13:E44">2*(C13+D13)/2</f>
        <v>21</v>
      </c>
      <c r="F13" s="25"/>
      <c r="G13" s="25">
        <f aca="true" t="shared" si="3" ref="G13:G44">IF(F13="","",2*(C13+F13)/2)</f>
      </c>
      <c r="H13" s="67">
        <f t="shared" si="0"/>
        <v>21</v>
      </c>
    </row>
    <row r="14" spans="1:8" ht="24" customHeight="1">
      <c r="A14" s="62">
        <f t="shared" si="1"/>
        <v>3</v>
      </c>
      <c r="B14" s="107" t="s">
        <v>77</v>
      </c>
      <c r="C14" s="23">
        <v>12.5</v>
      </c>
      <c r="D14" s="24"/>
      <c r="E14" s="25">
        <f t="shared" si="2"/>
        <v>12.5</v>
      </c>
      <c r="F14" s="25"/>
      <c r="G14" s="25">
        <f t="shared" si="3"/>
      </c>
      <c r="H14" s="67">
        <f t="shared" si="0"/>
        <v>12.5</v>
      </c>
    </row>
    <row r="15" spans="1:8" ht="24" customHeight="1">
      <c r="A15" s="62">
        <f t="shared" si="1"/>
        <v>4</v>
      </c>
      <c r="B15" s="107" t="s">
        <v>78</v>
      </c>
      <c r="C15" s="26">
        <v>14.5</v>
      </c>
      <c r="D15" s="25">
        <v>10</v>
      </c>
      <c r="E15" s="25">
        <f t="shared" si="2"/>
        <v>24.5</v>
      </c>
      <c r="F15" s="49"/>
      <c r="G15" s="25">
        <f t="shared" si="3"/>
      </c>
      <c r="H15" s="67">
        <f t="shared" si="0"/>
        <v>24.5</v>
      </c>
    </row>
    <row r="16" spans="1:8" ht="24" customHeight="1">
      <c r="A16" s="62">
        <f t="shared" si="1"/>
        <v>5</v>
      </c>
      <c r="B16" s="107" t="s">
        <v>79</v>
      </c>
      <c r="C16" s="23">
        <v>15</v>
      </c>
      <c r="D16" s="24">
        <v>13</v>
      </c>
      <c r="E16" s="25">
        <f t="shared" si="2"/>
        <v>28</v>
      </c>
      <c r="F16" s="25"/>
      <c r="G16" s="25">
        <f t="shared" si="3"/>
      </c>
      <c r="H16" s="67">
        <f t="shared" si="0"/>
        <v>28</v>
      </c>
    </row>
    <row r="17" spans="1:8" ht="24" customHeight="1">
      <c r="A17" s="62">
        <f t="shared" si="1"/>
        <v>6</v>
      </c>
      <c r="B17" s="107" t="s">
        <v>80</v>
      </c>
      <c r="C17" s="23">
        <v>13</v>
      </c>
      <c r="D17" s="24">
        <v>7.5</v>
      </c>
      <c r="E17" s="25">
        <f t="shared" si="2"/>
        <v>20.5</v>
      </c>
      <c r="F17" s="25"/>
      <c r="G17" s="25">
        <f t="shared" si="3"/>
      </c>
      <c r="H17" s="67">
        <f t="shared" si="0"/>
        <v>20.5</v>
      </c>
    </row>
    <row r="18" spans="1:8" ht="24" customHeight="1">
      <c r="A18" s="62">
        <f t="shared" si="1"/>
        <v>7</v>
      </c>
      <c r="B18" s="107" t="s">
        <v>81</v>
      </c>
      <c r="C18" s="23">
        <v>15</v>
      </c>
      <c r="D18" s="24">
        <v>16</v>
      </c>
      <c r="E18" s="25">
        <f t="shared" si="2"/>
        <v>31</v>
      </c>
      <c r="F18" s="25"/>
      <c r="G18" s="25">
        <f t="shared" si="3"/>
      </c>
      <c r="H18" s="67">
        <f t="shared" si="0"/>
        <v>31</v>
      </c>
    </row>
    <row r="19" spans="1:8" ht="24" customHeight="1">
      <c r="A19" s="62">
        <f aca="true" t="shared" si="4" ref="A19:A44">A18+1</f>
        <v>8</v>
      </c>
      <c r="B19" s="107" t="s">
        <v>82</v>
      </c>
      <c r="C19" s="23">
        <v>12.5</v>
      </c>
      <c r="D19" s="24">
        <v>16.5</v>
      </c>
      <c r="E19" s="25">
        <f t="shared" si="2"/>
        <v>29</v>
      </c>
      <c r="F19" s="25"/>
      <c r="G19" s="25">
        <f t="shared" si="3"/>
      </c>
      <c r="H19" s="67">
        <f t="shared" si="0"/>
        <v>29</v>
      </c>
    </row>
    <row r="20" spans="1:8" ht="24" customHeight="1">
      <c r="A20" s="62">
        <f t="shared" si="4"/>
        <v>9</v>
      </c>
      <c r="B20" s="107" t="s">
        <v>83</v>
      </c>
      <c r="C20" s="23">
        <v>13.5</v>
      </c>
      <c r="D20" s="24">
        <v>14</v>
      </c>
      <c r="E20" s="25">
        <f t="shared" si="2"/>
        <v>27.5</v>
      </c>
      <c r="F20" s="25"/>
      <c r="G20" s="25">
        <f t="shared" si="3"/>
      </c>
      <c r="H20" s="67">
        <f t="shared" si="0"/>
        <v>27.5</v>
      </c>
    </row>
    <row r="21" spans="1:8" ht="24" customHeight="1">
      <c r="A21" s="62">
        <f t="shared" si="4"/>
        <v>10</v>
      </c>
      <c r="B21" s="107" t="s">
        <v>84</v>
      </c>
      <c r="C21" s="23">
        <v>16</v>
      </c>
      <c r="D21" s="24">
        <v>14.5</v>
      </c>
      <c r="E21" s="25">
        <f t="shared" si="2"/>
        <v>30.5</v>
      </c>
      <c r="F21" s="25"/>
      <c r="G21" s="25">
        <f t="shared" si="3"/>
      </c>
      <c r="H21" s="67">
        <f t="shared" si="0"/>
        <v>30.5</v>
      </c>
    </row>
    <row r="22" spans="1:8" ht="24" customHeight="1">
      <c r="A22" s="62">
        <f t="shared" si="4"/>
        <v>11</v>
      </c>
      <c r="B22" s="107" t="s">
        <v>85</v>
      </c>
      <c r="C22" s="23">
        <v>13.5</v>
      </c>
      <c r="D22" s="24">
        <v>6</v>
      </c>
      <c r="E22" s="25">
        <f t="shared" si="2"/>
        <v>19.5</v>
      </c>
      <c r="F22" s="25"/>
      <c r="G22" s="25">
        <f t="shared" si="3"/>
      </c>
      <c r="H22" s="67">
        <f t="shared" si="0"/>
        <v>19.5</v>
      </c>
    </row>
    <row r="23" spans="1:8" ht="24" customHeight="1">
      <c r="A23" s="62">
        <f t="shared" si="4"/>
        <v>12</v>
      </c>
      <c r="B23" s="107" t="s">
        <v>86</v>
      </c>
      <c r="C23" s="23">
        <v>14</v>
      </c>
      <c r="D23" s="24">
        <v>12</v>
      </c>
      <c r="E23" s="25">
        <f t="shared" si="2"/>
        <v>26</v>
      </c>
      <c r="F23" s="25"/>
      <c r="G23" s="25">
        <f t="shared" si="3"/>
      </c>
      <c r="H23" s="67">
        <f t="shared" si="0"/>
        <v>26</v>
      </c>
    </row>
    <row r="24" spans="1:8" ht="24" customHeight="1">
      <c r="A24" s="62">
        <f t="shared" si="4"/>
        <v>13</v>
      </c>
      <c r="B24" s="107" t="s">
        <v>87</v>
      </c>
      <c r="C24" s="23">
        <v>12.5</v>
      </c>
      <c r="D24" s="24">
        <v>12</v>
      </c>
      <c r="E24" s="25">
        <f t="shared" si="2"/>
        <v>24.5</v>
      </c>
      <c r="F24" s="25"/>
      <c r="G24" s="25">
        <f t="shared" si="3"/>
      </c>
      <c r="H24" s="67">
        <f t="shared" si="0"/>
        <v>24.5</v>
      </c>
    </row>
    <row r="25" spans="1:8" ht="24" customHeight="1">
      <c r="A25" s="62">
        <f t="shared" si="4"/>
        <v>14</v>
      </c>
      <c r="B25" s="107" t="s">
        <v>88</v>
      </c>
      <c r="C25" s="23">
        <v>14</v>
      </c>
      <c r="D25" s="24">
        <v>10.5</v>
      </c>
      <c r="E25" s="25">
        <f t="shared" si="2"/>
        <v>24.5</v>
      </c>
      <c r="F25" s="25"/>
      <c r="G25" s="25">
        <f t="shared" si="3"/>
      </c>
      <c r="H25" s="67">
        <f t="shared" si="0"/>
        <v>24.5</v>
      </c>
    </row>
    <row r="26" spans="1:8" ht="24" customHeight="1">
      <c r="A26" s="62">
        <f t="shared" si="4"/>
        <v>15</v>
      </c>
      <c r="B26" s="107" t="s">
        <v>89</v>
      </c>
      <c r="C26" s="23">
        <v>14.5</v>
      </c>
      <c r="D26" s="24">
        <v>11</v>
      </c>
      <c r="E26" s="25">
        <f t="shared" si="2"/>
        <v>25.5</v>
      </c>
      <c r="F26" s="25"/>
      <c r="G26" s="25">
        <f t="shared" si="3"/>
      </c>
      <c r="H26" s="67">
        <f t="shared" si="0"/>
        <v>25.5</v>
      </c>
    </row>
    <row r="27" spans="1:8" ht="24" customHeight="1">
      <c r="A27" s="62">
        <f t="shared" si="4"/>
        <v>16</v>
      </c>
      <c r="B27" s="107" t="s">
        <v>90</v>
      </c>
      <c r="C27" s="23">
        <v>10</v>
      </c>
      <c r="D27" s="24">
        <v>3.5</v>
      </c>
      <c r="E27" s="25">
        <f t="shared" si="2"/>
        <v>13.5</v>
      </c>
      <c r="F27" s="25"/>
      <c r="G27" s="25">
        <f t="shared" si="3"/>
      </c>
      <c r="H27" s="67">
        <f t="shared" si="0"/>
        <v>13.5</v>
      </c>
    </row>
    <row r="28" spans="1:8" ht="24" customHeight="1">
      <c r="A28" s="62">
        <f t="shared" si="4"/>
        <v>17</v>
      </c>
      <c r="B28" s="107" t="s">
        <v>91</v>
      </c>
      <c r="C28" s="23">
        <v>12</v>
      </c>
      <c r="D28" s="24">
        <v>11.5</v>
      </c>
      <c r="E28" s="25">
        <f t="shared" si="2"/>
        <v>23.5</v>
      </c>
      <c r="F28" s="25"/>
      <c r="G28" s="25">
        <f t="shared" si="3"/>
      </c>
      <c r="H28" s="67">
        <f t="shared" si="0"/>
        <v>23.5</v>
      </c>
    </row>
    <row r="29" spans="1:8" ht="24" customHeight="1">
      <c r="A29" s="62">
        <f t="shared" si="4"/>
        <v>18</v>
      </c>
      <c r="B29" s="107" t="s">
        <v>92</v>
      </c>
      <c r="C29" s="23">
        <v>12</v>
      </c>
      <c r="D29" s="24">
        <v>14</v>
      </c>
      <c r="E29" s="25">
        <f t="shared" si="2"/>
        <v>26</v>
      </c>
      <c r="F29" s="25"/>
      <c r="G29" s="25">
        <f t="shared" si="3"/>
      </c>
      <c r="H29" s="67">
        <f t="shared" si="0"/>
        <v>26</v>
      </c>
    </row>
    <row r="30" spans="1:8" ht="24" customHeight="1">
      <c r="A30" s="62">
        <f t="shared" si="4"/>
        <v>19</v>
      </c>
      <c r="B30" s="107" t="s">
        <v>93</v>
      </c>
      <c r="C30" s="23">
        <v>15</v>
      </c>
      <c r="D30" s="24">
        <v>13</v>
      </c>
      <c r="E30" s="25">
        <f t="shared" si="2"/>
        <v>28</v>
      </c>
      <c r="F30" s="25"/>
      <c r="G30" s="25">
        <f t="shared" si="3"/>
      </c>
      <c r="H30" s="67">
        <f t="shared" si="0"/>
        <v>28</v>
      </c>
    </row>
    <row r="31" spans="1:8" ht="24" customHeight="1">
      <c r="A31" s="62">
        <f t="shared" si="4"/>
        <v>20</v>
      </c>
      <c r="B31" s="108" t="s">
        <v>94</v>
      </c>
      <c r="C31" s="23">
        <v>13</v>
      </c>
      <c r="D31" s="24">
        <v>13</v>
      </c>
      <c r="E31" s="25">
        <f t="shared" si="2"/>
        <v>26</v>
      </c>
      <c r="F31" s="25"/>
      <c r="G31" s="25">
        <f t="shared" si="3"/>
      </c>
      <c r="H31" s="67">
        <f t="shared" si="0"/>
        <v>26</v>
      </c>
    </row>
    <row r="32" spans="1:8" ht="24" customHeight="1">
      <c r="A32" s="62">
        <f t="shared" si="4"/>
        <v>21</v>
      </c>
      <c r="B32" s="107" t="s">
        <v>95</v>
      </c>
      <c r="C32" s="23">
        <v>12</v>
      </c>
      <c r="D32" s="24">
        <v>5.5</v>
      </c>
      <c r="E32" s="25">
        <f t="shared" si="2"/>
        <v>17.5</v>
      </c>
      <c r="F32" s="25"/>
      <c r="G32" s="25">
        <f t="shared" si="3"/>
      </c>
      <c r="H32" s="67">
        <f t="shared" si="0"/>
        <v>17.5</v>
      </c>
    </row>
    <row r="33" spans="1:8" ht="24" customHeight="1">
      <c r="A33" s="62">
        <f t="shared" si="4"/>
        <v>22</v>
      </c>
      <c r="B33" s="107" t="s">
        <v>96</v>
      </c>
      <c r="C33" s="23">
        <v>14</v>
      </c>
      <c r="D33" s="24">
        <v>13</v>
      </c>
      <c r="E33" s="25">
        <f t="shared" si="2"/>
        <v>27</v>
      </c>
      <c r="F33" s="25"/>
      <c r="G33" s="25">
        <f t="shared" si="3"/>
      </c>
      <c r="H33" s="67">
        <f t="shared" si="0"/>
        <v>27</v>
      </c>
    </row>
    <row r="34" spans="1:8" ht="24" customHeight="1">
      <c r="A34" s="62">
        <f t="shared" si="4"/>
        <v>23</v>
      </c>
      <c r="B34" s="107" t="s">
        <v>97</v>
      </c>
      <c r="C34" s="23">
        <v>12.5</v>
      </c>
      <c r="D34" s="24">
        <v>13</v>
      </c>
      <c r="E34" s="25">
        <f t="shared" si="2"/>
        <v>25.5</v>
      </c>
      <c r="F34" s="25"/>
      <c r="G34" s="25">
        <f t="shared" si="3"/>
      </c>
      <c r="H34" s="67">
        <f t="shared" si="0"/>
        <v>25.5</v>
      </c>
    </row>
    <row r="35" spans="1:8" ht="24" customHeight="1">
      <c r="A35" s="62">
        <f t="shared" si="4"/>
        <v>24</v>
      </c>
      <c r="B35" s="107" t="s">
        <v>98</v>
      </c>
      <c r="C35" s="23">
        <v>13</v>
      </c>
      <c r="D35" s="24">
        <v>15</v>
      </c>
      <c r="E35" s="25">
        <f t="shared" si="2"/>
        <v>28</v>
      </c>
      <c r="F35" s="25"/>
      <c r="G35" s="25">
        <f t="shared" si="3"/>
      </c>
      <c r="H35" s="67">
        <f t="shared" si="0"/>
        <v>28</v>
      </c>
    </row>
    <row r="36" spans="1:8" ht="24" customHeight="1">
      <c r="A36" s="62">
        <f t="shared" si="4"/>
        <v>25</v>
      </c>
      <c r="B36" s="107" t="s">
        <v>99</v>
      </c>
      <c r="C36" s="23">
        <v>16</v>
      </c>
      <c r="D36" s="24">
        <v>12</v>
      </c>
      <c r="E36" s="25">
        <f t="shared" si="2"/>
        <v>28</v>
      </c>
      <c r="F36" s="25"/>
      <c r="G36" s="25">
        <f t="shared" si="3"/>
      </c>
      <c r="H36" s="67">
        <f t="shared" si="0"/>
        <v>28</v>
      </c>
    </row>
    <row r="37" spans="1:8" ht="24" customHeight="1">
      <c r="A37" s="62">
        <f t="shared" si="4"/>
        <v>26</v>
      </c>
      <c r="B37" s="107" t="s">
        <v>100</v>
      </c>
      <c r="C37" s="23">
        <v>11</v>
      </c>
      <c r="D37" s="24">
        <v>14.5</v>
      </c>
      <c r="E37" s="25">
        <f t="shared" si="2"/>
        <v>25.5</v>
      </c>
      <c r="F37" s="25"/>
      <c r="G37" s="25">
        <f t="shared" si="3"/>
      </c>
      <c r="H37" s="67">
        <f t="shared" si="0"/>
        <v>25.5</v>
      </c>
    </row>
    <row r="38" spans="1:8" ht="24" customHeight="1">
      <c r="A38" s="62">
        <f t="shared" si="4"/>
        <v>27</v>
      </c>
      <c r="B38" s="109" t="s">
        <v>101</v>
      </c>
      <c r="C38" s="23">
        <v>13.5</v>
      </c>
      <c r="D38" s="24">
        <v>11</v>
      </c>
      <c r="E38" s="25">
        <f t="shared" si="2"/>
        <v>24.5</v>
      </c>
      <c r="F38" s="25"/>
      <c r="G38" s="25">
        <f t="shared" si="3"/>
      </c>
      <c r="H38" s="67">
        <f t="shared" si="0"/>
        <v>24.5</v>
      </c>
    </row>
    <row r="39" spans="1:8" ht="24" customHeight="1">
      <c r="A39" s="62">
        <f t="shared" si="4"/>
        <v>28</v>
      </c>
      <c r="B39" s="107" t="s">
        <v>102</v>
      </c>
      <c r="C39" s="23">
        <v>13.5</v>
      </c>
      <c r="D39" s="24">
        <v>15.5</v>
      </c>
      <c r="E39" s="25">
        <f t="shared" si="2"/>
        <v>29</v>
      </c>
      <c r="F39" s="25"/>
      <c r="G39" s="25">
        <f t="shared" si="3"/>
      </c>
      <c r="H39" s="67">
        <f t="shared" si="0"/>
        <v>29</v>
      </c>
    </row>
    <row r="40" spans="1:8" ht="24" customHeight="1">
      <c r="A40" s="62">
        <f t="shared" si="4"/>
        <v>29</v>
      </c>
      <c r="B40" s="107" t="s">
        <v>103</v>
      </c>
      <c r="C40" s="23">
        <v>12.5</v>
      </c>
      <c r="D40" s="24">
        <v>8</v>
      </c>
      <c r="E40" s="25">
        <f t="shared" si="2"/>
        <v>20.5</v>
      </c>
      <c r="F40" s="25"/>
      <c r="G40" s="25">
        <f t="shared" si="3"/>
      </c>
      <c r="H40" s="67">
        <f t="shared" si="0"/>
        <v>20.5</v>
      </c>
    </row>
    <row r="41" spans="1:8" ht="24" customHeight="1">
      <c r="A41" s="62">
        <f t="shared" si="4"/>
        <v>30</v>
      </c>
      <c r="B41" s="107" t="s">
        <v>104</v>
      </c>
      <c r="C41" s="23" t="s">
        <v>141</v>
      </c>
      <c r="D41" s="24" t="s">
        <v>141</v>
      </c>
      <c r="E41" s="25" t="e">
        <f t="shared" si="2"/>
        <v>#VALUE!</v>
      </c>
      <c r="F41" s="25"/>
      <c r="G41" s="25">
        <f t="shared" si="3"/>
      </c>
      <c r="H41" s="67" t="e">
        <f t="shared" si="0"/>
        <v>#VALUE!</v>
      </c>
    </row>
    <row r="42" spans="1:8" ht="24" customHeight="1">
      <c r="A42" s="62">
        <f t="shared" si="4"/>
        <v>31</v>
      </c>
      <c r="B42" s="107" t="s">
        <v>105</v>
      </c>
      <c r="C42" s="26">
        <v>11.5</v>
      </c>
      <c r="D42" s="25">
        <v>5.5</v>
      </c>
      <c r="E42" s="25">
        <f t="shared" si="2"/>
        <v>17</v>
      </c>
      <c r="F42" s="35"/>
      <c r="G42" s="25">
        <f t="shared" si="3"/>
      </c>
      <c r="H42" s="67">
        <f t="shared" si="0"/>
        <v>17</v>
      </c>
    </row>
    <row r="43" spans="1:8" ht="24" customHeight="1">
      <c r="A43" s="63">
        <f t="shared" si="4"/>
        <v>32</v>
      </c>
      <c r="B43" s="107" t="s">
        <v>106</v>
      </c>
      <c r="C43" s="26">
        <v>13.5</v>
      </c>
      <c r="D43" s="25">
        <v>14</v>
      </c>
      <c r="E43" s="25">
        <f t="shared" si="2"/>
        <v>27.5</v>
      </c>
      <c r="F43" s="35"/>
      <c r="G43" s="25">
        <f t="shared" si="3"/>
      </c>
      <c r="H43" s="67">
        <f t="shared" si="0"/>
        <v>27.5</v>
      </c>
    </row>
    <row r="44" spans="1:8" ht="24" customHeight="1" thickBot="1">
      <c r="A44" s="64">
        <f t="shared" si="4"/>
        <v>33</v>
      </c>
      <c r="B44" s="110" t="s">
        <v>107</v>
      </c>
      <c r="C44" s="85">
        <v>13</v>
      </c>
      <c r="D44" s="68">
        <v>11</v>
      </c>
      <c r="E44" s="68">
        <f t="shared" si="2"/>
        <v>24</v>
      </c>
      <c r="F44" s="57"/>
      <c r="G44" s="68">
        <f t="shared" si="3"/>
      </c>
      <c r="H44" s="69">
        <f t="shared" si="0"/>
        <v>24</v>
      </c>
    </row>
    <row r="45" spans="1:8" ht="6" customHeight="1" thickBot="1">
      <c r="A45" s="5"/>
      <c r="B45" s="9"/>
      <c r="C45" s="1"/>
      <c r="D45" s="1"/>
      <c r="E45" s="1"/>
      <c r="F45" s="6"/>
      <c r="G45" s="3"/>
      <c r="H45" s="1"/>
    </row>
    <row r="46" spans="1:8" ht="23.25" customHeight="1" thickBot="1">
      <c r="A46" s="5"/>
      <c r="B46" s="141" t="s">
        <v>46</v>
      </c>
      <c r="C46" s="142"/>
      <c r="D46" s="142"/>
      <c r="E46" s="142"/>
      <c r="F46" s="142"/>
      <c r="G46" s="143"/>
      <c r="H46" s="1"/>
    </row>
    <row r="47" spans="1:8" ht="19.5">
      <c r="A47" s="147" t="s">
        <v>2</v>
      </c>
      <c r="B47" s="147"/>
      <c r="C47" s="147"/>
      <c r="D47" s="12"/>
      <c r="E47" s="12"/>
      <c r="F47" s="147" t="s">
        <v>15</v>
      </c>
      <c r="G47" s="147"/>
      <c r="H47" s="147"/>
    </row>
    <row r="48" spans="1:8" ht="19.5">
      <c r="A48" s="147" t="s">
        <v>3</v>
      </c>
      <c r="B48" s="147"/>
      <c r="C48" s="147"/>
      <c r="D48" s="12"/>
      <c r="E48" s="12"/>
      <c r="F48" s="147" t="s">
        <v>4</v>
      </c>
      <c r="G48" s="147"/>
      <c r="H48" s="147"/>
    </row>
    <row r="49" ht="10.5" customHeight="1" thickBot="1">
      <c r="B49" s="8"/>
    </row>
    <row r="50" spans="2:7" ht="25.5" thickBot="1">
      <c r="B50" s="148" t="s">
        <v>37</v>
      </c>
      <c r="C50" s="149"/>
      <c r="D50" s="149"/>
      <c r="E50" s="149"/>
      <c r="F50" s="149"/>
      <c r="G50" s="150"/>
    </row>
    <row r="51" ht="9" customHeight="1" thickBot="1"/>
    <row r="52" spans="3:8" ht="21" thickBot="1">
      <c r="C52" s="151" t="s">
        <v>73</v>
      </c>
      <c r="D52" s="152"/>
      <c r="E52" s="152"/>
      <c r="F52" s="153"/>
      <c r="H52" s="11"/>
    </row>
    <row r="53" spans="3:5" ht="10.5" customHeight="1" thickBot="1">
      <c r="C53" s="10"/>
      <c r="D53" s="10"/>
      <c r="E53" s="10"/>
    </row>
    <row r="54" spans="2:7" ht="21.75" thickBot="1">
      <c r="B54" s="141" t="s">
        <v>45</v>
      </c>
      <c r="C54" s="142"/>
      <c r="D54" s="142"/>
      <c r="E54" s="142"/>
      <c r="F54" s="142"/>
      <c r="G54" s="143"/>
    </row>
    <row r="55" spans="2:7" ht="21.75" thickBot="1">
      <c r="B55" s="52"/>
      <c r="C55" s="144" t="s">
        <v>25</v>
      </c>
      <c r="D55" s="145"/>
      <c r="E55" s="146"/>
      <c r="F55" s="52"/>
      <c r="G55" s="52"/>
    </row>
    <row r="56" ht="12" customHeight="1" thickBot="1"/>
    <row r="57" spans="1:8" ht="62.25" thickBot="1">
      <c r="A57" s="91" t="s">
        <v>20</v>
      </c>
      <c r="B57" s="44" t="s">
        <v>21</v>
      </c>
      <c r="C57" s="45" t="s">
        <v>5</v>
      </c>
      <c r="D57" s="45" t="s">
        <v>6</v>
      </c>
      <c r="E57" s="45" t="s">
        <v>23</v>
      </c>
      <c r="F57" s="45" t="s">
        <v>7</v>
      </c>
      <c r="G57" s="46" t="s">
        <v>24</v>
      </c>
      <c r="H57" s="47" t="s">
        <v>1</v>
      </c>
    </row>
    <row r="58" spans="1:8" ht="24.75" customHeight="1">
      <c r="A58" s="62">
        <v>1</v>
      </c>
      <c r="B58" s="111" t="s">
        <v>108</v>
      </c>
      <c r="C58" s="89">
        <v>11.5</v>
      </c>
      <c r="D58" s="90">
        <v>4</v>
      </c>
      <c r="E58" s="15">
        <f aca="true" t="shared" si="5" ref="E58:E88">2*(C58+D58)/2</f>
        <v>15.5</v>
      </c>
      <c r="F58" s="15"/>
      <c r="G58" s="55">
        <f aca="true" t="shared" si="6" ref="G58:G88">IF(F58="","",2*(C58+F58)/2)</f>
      </c>
      <c r="H58" s="56">
        <f aca="true" t="shared" si="7" ref="H58:H88">IF(G58="",E58,IF(G58&gt;E58,G58,E58))</f>
        <v>15.5</v>
      </c>
    </row>
    <row r="59" spans="1:8" ht="27.75">
      <c r="A59" s="62">
        <f aca="true" t="shared" si="8" ref="A59:A88">A58+1</f>
        <v>2</v>
      </c>
      <c r="B59" s="111" t="s">
        <v>109</v>
      </c>
      <c r="C59" s="23">
        <v>14.5</v>
      </c>
      <c r="D59" s="24">
        <v>10.5</v>
      </c>
      <c r="E59" s="7">
        <f t="shared" si="5"/>
        <v>25</v>
      </c>
      <c r="F59" s="7"/>
      <c r="G59" s="14">
        <f t="shared" si="6"/>
      </c>
      <c r="H59" s="13">
        <f t="shared" si="7"/>
        <v>25</v>
      </c>
    </row>
    <row r="60" spans="1:8" ht="27.75">
      <c r="A60" s="63">
        <f t="shared" si="8"/>
        <v>3</v>
      </c>
      <c r="B60" s="111" t="s">
        <v>110</v>
      </c>
      <c r="C60" s="33">
        <v>12.5</v>
      </c>
      <c r="D60" s="34">
        <v>10</v>
      </c>
      <c r="E60" s="7">
        <f t="shared" si="5"/>
        <v>22.5</v>
      </c>
      <c r="F60" s="32"/>
      <c r="G60" s="14">
        <f t="shared" si="6"/>
      </c>
      <c r="H60" s="13">
        <f t="shared" si="7"/>
        <v>22.5</v>
      </c>
    </row>
    <row r="61" spans="1:8" ht="30">
      <c r="A61" s="64">
        <f t="shared" si="8"/>
        <v>4</v>
      </c>
      <c r="B61" s="112" t="s">
        <v>111</v>
      </c>
      <c r="C61" s="26">
        <v>13</v>
      </c>
      <c r="D61" s="25">
        <v>10</v>
      </c>
      <c r="E61" s="7">
        <f t="shared" si="5"/>
        <v>23</v>
      </c>
      <c r="F61" s="49"/>
      <c r="G61" s="14">
        <f t="shared" si="6"/>
      </c>
      <c r="H61" s="13">
        <f t="shared" si="7"/>
        <v>23</v>
      </c>
    </row>
    <row r="62" spans="1:8" ht="30">
      <c r="A62" s="62">
        <f t="shared" si="8"/>
        <v>5</v>
      </c>
      <c r="B62" s="112" t="s">
        <v>112</v>
      </c>
      <c r="C62" s="23">
        <v>12.5</v>
      </c>
      <c r="D62" s="24">
        <v>11.5</v>
      </c>
      <c r="E62" s="7">
        <f t="shared" si="5"/>
        <v>24</v>
      </c>
      <c r="F62" s="7"/>
      <c r="G62" s="14">
        <f t="shared" si="6"/>
      </c>
      <c r="H62" s="13">
        <f t="shared" si="7"/>
        <v>24</v>
      </c>
    </row>
    <row r="63" spans="1:8" ht="27.75">
      <c r="A63" s="63">
        <f t="shared" si="8"/>
        <v>6</v>
      </c>
      <c r="B63" s="111" t="s">
        <v>113</v>
      </c>
      <c r="C63" s="33">
        <v>11.5</v>
      </c>
      <c r="D63" s="34">
        <v>7</v>
      </c>
      <c r="E63" s="7">
        <f t="shared" si="5"/>
        <v>18.5</v>
      </c>
      <c r="F63" s="32"/>
      <c r="G63" s="14">
        <f t="shared" si="6"/>
      </c>
      <c r="H63" s="13">
        <f t="shared" si="7"/>
        <v>18.5</v>
      </c>
    </row>
    <row r="64" spans="1:8" ht="27.75">
      <c r="A64" s="64">
        <f t="shared" si="8"/>
        <v>7</v>
      </c>
      <c r="B64" s="111" t="s">
        <v>114</v>
      </c>
      <c r="C64" s="26">
        <v>14</v>
      </c>
      <c r="D64" s="25">
        <v>9</v>
      </c>
      <c r="E64" s="7">
        <f t="shared" si="5"/>
        <v>23</v>
      </c>
      <c r="F64" s="49"/>
      <c r="G64" s="14">
        <f t="shared" si="6"/>
      </c>
      <c r="H64" s="13">
        <f t="shared" si="7"/>
        <v>23</v>
      </c>
    </row>
    <row r="65" spans="1:8" ht="27.75">
      <c r="A65" s="64">
        <f t="shared" si="8"/>
        <v>8</v>
      </c>
      <c r="B65" s="111" t="s">
        <v>115</v>
      </c>
      <c r="C65" s="23">
        <v>11</v>
      </c>
      <c r="D65" s="24">
        <v>5</v>
      </c>
      <c r="E65" s="7">
        <f t="shared" si="5"/>
        <v>16</v>
      </c>
      <c r="F65" s="7"/>
      <c r="G65" s="14">
        <f t="shared" si="6"/>
      </c>
      <c r="H65" s="13">
        <f t="shared" si="7"/>
        <v>16</v>
      </c>
    </row>
    <row r="66" spans="1:8" ht="27.75">
      <c r="A66" s="64">
        <f t="shared" si="8"/>
        <v>9</v>
      </c>
      <c r="B66" s="111" t="s">
        <v>116</v>
      </c>
      <c r="C66" s="23">
        <v>11</v>
      </c>
      <c r="D66" s="24">
        <v>11</v>
      </c>
      <c r="E66" s="7">
        <f t="shared" si="5"/>
        <v>22</v>
      </c>
      <c r="F66" s="7"/>
      <c r="G66" s="14">
        <f t="shared" si="6"/>
      </c>
      <c r="H66" s="13">
        <f t="shared" si="7"/>
        <v>22</v>
      </c>
    </row>
    <row r="67" spans="1:8" ht="27.75">
      <c r="A67" s="64">
        <f t="shared" si="8"/>
        <v>10</v>
      </c>
      <c r="B67" s="111" t="s">
        <v>117</v>
      </c>
      <c r="C67" s="23">
        <v>11.5</v>
      </c>
      <c r="D67" s="24">
        <v>16</v>
      </c>
      <c r="E67" s="7">
        <f t="shared" si="5"/>
        <v>27.5</v>
      </c>
      <c r="F67" s="7"/>
      <c r="G67" s="14">
        <f t="shared" si="6"/>
      </c>
      <c r="H67" s="13">
        <f t="shared" si="7"/>
        <v>27.5</v>
      </c>
    </row>
    <row r="68" spans="1:8" ht="27.75">
      <c r="A68" s="64">
        <f t="shared" si="8"/>
        <v>11</v>
      </c>
      <c r="B68" s="111" t="s">
        <v>118</v>
      </c>
      <c r="C68" s="23">
        <v>14.5</v>
      </c>
      <c r="D68" s="24">
        <v>11</v>
      </c>
      <c r="E68" s="7">
        <f t="shared" si="5"/>
        <v>25.5</v>
      </c>
      <c r="F68" s="7"/>
      <c r="G68" s="14">
        <f t="shared" si="6"/>
      </c>
      <c r="H68" s="13">
        <f t="shared" si="7"/>
        <v>25.5</v>
      </c>
    </row>
    <row r="69" spans="1:8" ht="27.75">
      <c r="A69" s="64">
        <f t="shared" si="8"/>
        <v>12</v>
      </c>
      <c r="B69" s="111" t="s">
        <v>119</v>
      </c>
      <c r="C69" s="23">
        <v>14</v>
      </c>
      <c r="D69" s="24">
        <v>4</v>
      </c>
      <c r="E69" s="7">
        <f t="shared" si="5"/>
        <v>18</v>
      </c>
      <c r="F69" s="7"/>
      <c r="G69" s="14">
        <f t="shared" si="6"/>
      </c>
      <c r="H69" s="13">
        <f t="shared" si="7"/>
        <v>18</v>
      </c>
    </row>
    <row r="70" spans="1:8" ht="27.75">
      <c r="A70" s="64">
        <f t="shared" si="8"/>
        <v>13</v>
      </c>
      <c r="B70" s="111" t="s">
        <v>120</v>
      </c>
      <c r="C70" s="23">
        <v>13</v>
      </c>
      <c r="D70" s="24">
        <v>10</v>
      </c>
      <c r="E70" s="7">
        <f t="shared" si="5"/>
        <v>23</v>
      </c>
      <c r="F70" s="7"/>
      <c r="G70" s="14">
        <f t="shared" si="6"/>
      </c>
      <c r="H70" s="13">
        <f t="shared" si="7"/>
        <v>23</v>
      </c>
    </row>
    <row r="71" spans="1:8" ht="30">
      <c r="A71" s="64">
        <f t="shared" si="8"/>
        <v>14</v>
      </c>
      <c r="B71" s="53" t="s">
        <v>121</v>
      </c>
      <c r="C71" s="23">
        <v>13.5</v>
      </c>
      <c r="D71" s="24">
        <v>10.5</v>
      </c>
      <c r="E71" s="7">
        <f t="shared" si="5"/>
        <v>24</v>
      </c>
      <c r="F71" s="7"/>
      <c r="G71" s="14">
        <f t="shared" si="6"/>
      </c>
      <c r="H71" s="13">
        <f t="shared" si="7"/>
        <v>24</v>
      </c>
    </row>
    <row r="72" spans="1:8" ht="27.75">
      <c r="A72" s="64">
        <f t="shared" si="8"/>
        <v>15</v>
      </c>
      <c r="B72" s="111" t="s">
        <v>122</v>
      </c>
      <c r="C72" s="23">
        <v>12</v>
      </c>
      <c r="D72" s="24">
        <v>6.5</v>
      </c>
      <c r="E72" s="7">
        <f t="shared" si="5"/>
        <v>18.5</v>
      </c>
      <c r="F72" s="7"/>
      <c r="G72" s="14">
        <f t="shared" si="6"/>
      </c>
      <c r="H72" s="13">
        <f t="shared" si="7"/>
        <v>18.5</v>
      </c>
    </row>
    <row r="73" spans="1:8" ht="27.75">
      <c r="A73" s="64">
        <f t="shared" si="8"/>
        <v>16</v>
      </c>
      <c r="B73" s="111" t="s">
        <v>123</v>
      </c>
      <c r="C73" s="23">
        <v>12</v>
      </c>
      <c r="D73" s="24">
        <v>6</v>
      </c>
      <c r="E73" s="7">
        <f t="shared" si="5"/>
        <v>18</v>
      </c>
      <c r="F73" s="7"/>
      <c r="G73" s="14">
        <f t="shared" si="6"/>
      </c>
      <c r="H73" s="13">
        <f t="shared" si="7"/>
        <v>18</v>
      </c>
    </row>
    <row r="74" spans="1:8" ht="27.75">
      <c r="A74" s="64">
        <f t="shared" si="8"/>
        <v>17</v>
      </c>
      <c r="B74" s="111" t="s">
        <v>124</v>
      </c>
      <c r="C74" s="23">
        <v>12.5</v>
      </c>
      <c r="D74" s="24">
        <v>7</v>
      </c>
      <c r="E74" s="7">
        <f t="shared" si="5"/>
        <v>19.5</v>
      </c>
      <c r="F74" s="7"/>
      <c r="G74" s="14">
        <f t="shared" si="6"/>
      </c>
      <c r="H74" s="13">
        <f t="shared" si="7"/>
        <v>19.5</v>
      </c>
    </row>
    <row r="75" spans="1:8" ht="27.75">
      <c r="A75" s="64">
        <f t="shared" si="8"/>
        <v>18</v>
      </c>
      <c r="B75" s="111" t="s">
        <v>125</v>
      </c>
      <c r="C75" s="23">
        <v>12</v>
      </c>
      <c r="D75" s="24">
        <v>12.5</v>
      </c>
      <c r="E75" s="7">
        <f t="shared" si="5"/>
        <v>24.5</v>
      </c>
      <c r="F75" s="7"/>
      <c r="G75" s="14">
        <f t="shared" si="6"/>
      </c>
      <c r="H75" s="13">
        <f t="shared" si="7"/>
        <v>24.5</v>
      </c>
    </row>
    <row r="76" spans="1:8" ht="30">
      <c r="A76" s="64">
        <f t="shared" si="8"/>
        <v>19</v>
      </c>
      <c r="B76" s="112" t="s">
        <v>126</v>
      </c>
      <c r="C76" s="23">
        <v>11.5</v>
      </c>
      <c r="D76" s="24">
        <v>6</v>
      </c>
      <c r="E76" s="7">
        <f t="shared" si="5"/>
        <v>17.5</v>
      </c>
      <c r="F76" s="7"/>
      <c r="G76" s="14">
        <f t="shared" si="6"/>
      </c>
      <c r="H76" s="13">
        <f t="shared" si="7"/>
        <v>17.5</v>
      </c>
    </row>
    <row r="77" spans="1:8" ht="27.75">
      <c r="A77" s="64">
        <f t="shared" si="8"/>
        <v>20</v>
      </c>
      <c r="B77" s="111" t="s">
        <v>127</v>
      </c>
      <c r="C77" s="23">
        <v>13</v>
      </c>
      <c r="D77" s="24">
        <v>4</v>
      </c>
      <c r="E77" s="7">
        <f t="shared" si="5"/>
        <v>17</v>
      </c>
      <c r="F77" s="7"/>
      <c r="G77" s="14">
        <f t="shared" si="6"/>
      </c>
      <c r="H77" s="13">
        <f t="shared" si="7"/>
        <v>17</v>
      </c>
    </row>
    <row r="78" spans="1:8" ht="27.75">
      <c r="A78" s="64">
        <f t="shared" si="8"/>
        <v>21</v>
      </c>
      <c r="B78" s="111" t="s">
        <v>128</v>
      </c>
      <c r="C78" s="23">
        <v>10</v>
      </c>
      <c r="D78" s="24"/>
      <c r="E78" s="7">
        <f t="shared" si="5"/>
        <v>10</v>
      </c>
      <c r="F78" s="7"/>
      <c r="G78" s="14">
        <f t="shared" si="6"/>
      </c>
      <c r="H78" s="13">
        <f t="shared" si="7"/>
        <v>10</v>
      </c>
    </row>
    <row r="79" spans="1:8" ht="27.75">
      <c r="A79" s="64">
        <f t="shared" si="8"/>
        <v>22</v>
      </c>
      <c r="B79" s="111" t="s">
        <v>129</v>
      </c>
      <c r="C79" s="23">
        <v>13</v>
      </c>
      <c r="D79" s="24">
        <v>10</v>
      </c>
      <c r="E79" s="7">
        <f t="shared" si="5"/>
        <v>23</v>
      </c>
      <c r="F79" s="7"/>
      <c r="G79" s="14">
        <f t="shared" si="6"/>
      </c>
      <c r="H79" s="13">
        <f t="shared" si="7"/>
        <v>23</v>
      </c>
    </row>
    <row r="80" spans="1:8" ht="27.75">
      <c r="A80" s="64">
        <f t="shared" si="8"/>
        <v>23</v>
      </c>
      <c r="B80" s="111" t="s">
        <v>130</v>
      </c>
      <c r="C80" s="23">
        <v>11.5</v>
      </c>
      <c r="D80" s="24">
        <v>6</v>
      </c>
      <c r="E80" s="7">
        <f t="shared" si="5"/>
        <v>17.5</v>
      </c>
      <c r="F80" s="7"/>
      <c r="G80" s="14">
        <f t="shared" si="6"/>
      </c>
      <c r="H80" s="13">
        <f t="shared" si="7"/>
        <v>17.5</v>
      </c>
    </row>
    <row r="81" spans="1:8" ht="27.75">
      <c r="A81" s="64">
        <f t="shared" si="8"/>
        <v>24</v>
      </c>
      <c r="B81" s="111" t="s">
        <v>131</v>
      </c>
      <c r="C81" s="23">
        <v>11</v>
      </c>
      <c r="D81" s="24">
        <v>11</v>
      </c>
      <c r="E81" s="7">
        <f t="shared" si="5"/>
        <v>22</v>
      </c>
      <c r="F81" s="7"/>
      <c r="G81" s="14">
        <f t="shared" si="6"/>
      </c>
      <c r="H81" s="13">
        <f t="shared" si="7"/>
        <v>22</v>
      </c>
    </row>
    <row r="82" spans="1:8" ht="30">
      <c r="A82" s="64">
        <f t="shared" si="8"/>
        <v>25</v>
      </c>
      <c r="B82" s="112" t="s">
        <v>132</v>
      </c>
      <c r="C82" s="23">
        <v>12</v>
      </c>
      <c r="D82" s="24">
        <v>10.5</v>
      </c>
      <c r="E82" s="7">
        <f t="shared" si="5"/>
        <v>22.5</v>
      </c>
      <c r="F82" s="7"/>
      <c r="G82" s="14">
        <f t="shared" si="6"/>
      </c>
      <c r="H82" s="13">
        <f t="shared" si="7"/>
        <v>22.5</v>
      </c>
    </row>
    <row r="83" spans="1:8" ht="27.75">
      <c r="A83" s="64">
        <f t="shared" si="8"/>
        <v>26</v>
      </c>
      <c r="B83" s="111" t="s">
        <v>133</v>
      </c>
      <c r="C83" s="23">
        <v>13</v>
      </c>
      <c r="D83" s="24">
        <v>4.5</v>
      </c>
      <c r="E83" s="7">
        <f t="shared" si="5"/>
        <v>17.5</v>
      </c>
      <c r="F83" s="7"/>
      <c r="G83" s="14">
        <f t="shared" si="6"/>
      </c>
      <c r="H83" s="13">
        <f t="shared" si="7"/>
        <v>17.5</v>
      </c>
    </row>
    <row r="84" spans="1:8" ht="27.75">
      <c r="A84" s="64">
        <f t="shared" si="8"/>
        <v>27</v>
      </c>
      <c r="B84" s="111" t="s">
        <v>134</v>
      </c>
      <c r="C84" s="23">
        <v>11.5</v>
      </c>
      <c r="D84" s="24">
        <v>6</v>
      </c>
      <c r="E84" s="7">
        <f t="shared" si="5"/>
        <v>17.5</v>
      </c>
      <c r="F84" s="7"/>
      <c r="G84" s="14">
        <f t="shared" si="6"/>
      </c>
      <c r="H84" s="13">
        <f t="shared" si="7"/>
        <v>17.5</v>
      </c>
    </row>
    <row r="85" spans="1:8" ht="30">
      <c r="A85" s="64">
        <f t="shared" si="8"/>
        <v>28</v>
      </c>
      <c r="B85" s="53" t="s">
        <v>135</v>
      </c>
      <c r="C85" s="23">
        <v>13</v>
      </c>
      <c r="D85" s="24">
        <v>14.5</v>
      </c>
      <c r="E85" s="7">
        <f t="shared" si="5"/>
        <v>27.5</v>
      </c>
      <c r="F85" s="7"/>
      <c r="G85" s="14">
        <f t="shared" si="6"/>
      </c>
      <c r="H85" s="13">
        <f t="shared" si="7"/>
        <v>27.5</v>
      </c>
    </row>
    <row r="86" spans="1:8" ht="27.75">
      <c r="A86" s="64">
        <f t="shared" si="8"/>
        <v>29</v>
      </c>
      <c r="B86" s="111" t="s">
        <v>136</v>
      </c>
      <c r="C86" s="33">
        <v>11</v>
      </c>
      <c r="D86" s="34">
        <v>9</v>
      </c>
      <c r="E86" s="7">
        <f t="shared" si="5"/>
        <v>20</v>
      </c>
      <c r="F86" s="32"/>
      <c r="G86" s="14">
        <f t="shared" si="6"/>
      </c>
      <c r="H86" s="13">
        <f t="shared" si="7"/>
        <v>20</v>
      </c>
    </row>
    <row r="87" spans="1:8" ht="27.75">
      <c r="A87" s="64">
        <f t="shared" si="8"/>
        <v>30</v>
      </c>
      <c r="B87" s="111" t="s">
        <v>137</v>
      </c>
      <c r="C87" s="26">
        <v>11</v>
      </c>
      <c r="D87" s="25">
        <v>9</v>
      </c>
      <c r="E87" s="7">
        <f t="shared" si="5"/>
        <v>20</v>
      </c>
      <c r="F87" s="35"/>
      <c r="G87" s="14">
        <f t="shared" si="6"/>
      </c>
      <c r="H87" s="13">
        <f t="shared" si="7"/>
        <v>20</v>
      </c>
    </row>
    <row r="88" spans="1:8" ht="28.5" thickBot="1">
      <c r="A88" s="64">
        <f t="shared" si="8"/>
        <v>31</v>
      </c>
      <c r="B88" s="113" t="s">
        <v>138</v>
      </c>
      <c r="C88" s="85">
        <v>12</v>
      </c>
      <c r="D88" s="68">
        <v>6</v>
      </c>
      <c r="E88" s="58">
        <f t="shared" si="5"/>
        <v>18</v>
      </c>
      <c r="F88" s="57"/>
      <c r="G88" s="59">
        <f t="shared" si="6"/>
      </c>
      <c r="H88" s="60">
        <f t="shared" si="7"/>
        <v>18</v>
      </c>
    </row>
    <row r="89" spans="1:8" ht="21" thickBot="1">
      <c r="A89" s="5"/>
      <c r="B89" s="9"/>
      <c r="C89" s="1"/>
      <c r="D89" s="1"/>
      <c r="E89" s="1"/>
      <c r="F89" s="6"/>
      <c r="G89" s="3"/>
      <c r="H89" s="1"/>
    </row>
    <row r="90" spans="1:8" ht="22.5" thickBot="1">
      <c r="A90" s="5"/>
      <c r="B90" s="141" t="s">
        <v>46</v>
      </c>
      <c r="C90" s="142"/>
      <c r="D90" s="142"/>
      <c r="E90" s="142"/>
      <c r="F90" s="142"/>
      <c r="G90" s="143"/>
      <c r="H90" s="1"/>
    </row>
    <row r="91" spans="1:8" ht="20.25">
      <c r="A91" s="5"/>
      <c r="B91" s="9"/>
      <c r="C91" s="1"/>
      <c r="D91" s="1"/>
      <c r="E91" s="1"/>
      <c r="F91" s="6"/>
      <c r="G91" s="3"/>
      <c r="H91" s="1"/>
    </row>
  </sheetData>
  <sheetProtection/>
  <mergeCells count="18">
    <mergeCell ref="B50:G50"/>
    <mergeCell ref="C52:F52"/>
    <mergeCell ref="A1:C1"/>
    <mergeCell ref="F1:H1"/>
    <mergeCell ref="A2:C2"/>
    <mergeCell ref="F2:H2"/>
    <mergeCell ref="B4:G4"/>
    <mergeCell ref="C6:F6"/>
    <mergeCell ref="B54:G54"/>
    <mergeCell ref="C55:E55"/>
    <mergeCell ref="B90:G90"/>
    <mergeCell ref="B8:G8"/>
    <mergeCell ref="C9:E9"/>
    <mergeCell ref="B46:G46"/>
    <mergeCell ref="A47:C47"/>
    <mergeCell ref="F47:H47"/>
    <mergeCell ref="A48:C48"/>
    <mergeCell ref="F48:H48"/>
  </mergeCells>
  <printOptions horizontalCentered="1"/>
  <pageMargins left="0.3937007874015748" right="0.3937007874015748" top="0.31496062992125984" bottom="0.4330708661417323" header="0.3937007874015748" footer="0.4330708661417323"/>
  <pageSetup horizontalDpi="600" verticalDpi="600" orientation="portrait" paperSize="9" scale="68" r:id="rId1"/>
  <headerFooter alignWithMargins="0">
    <oddHeader>&amp;L&amp;"Comic Sans MS,Gras"&amp;12
&amp;C&amp;"Comic Sans MS,Gras"&amp;12        &amp;R&amp;"Comic Sans MS,Gras"&amp;12
</oddHeader>
  </headerFooter>
  <rowBreaks count="1" manualBreakCount="1">
    <brk id="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93"/>
  <sheetViews>
    <sheetView rightToLeft="1" view="pageBreakPreview" zoomScaleSheetLayoutView="100" zoomScalePageLayoutView="0" workbookViewId="0" topLeftCell="A76">
      <selection activeCell="F85" sqref="F85"/>
    </sheetView>
  </sheetViews>
  <sheetFormatPr defaultColWidth="11.421875" defaultRowHeight="12.75"/>
  <cols>
    <col min="1" max="1" width="6.7109375" style="4" customWidth="1"/>
    <col min="2" max="2" width="27.421875" style="4" customWidth="1"/>
    <col min="3" max="5" width="10.7109375" style="2" customWidth="1"/>
    <col min="6" max="7" width="10.7109375" style="4" customWidth="1"/>
    <col min="8" max="8" width="10.7109375" style="2" customWidth="1"/>
    <col min="9" max="9" width="2.8515625" style="4" customWidth="1"/>
    <col min="10" max="16384" width="11.421875" style="4" customWidth="1"/>
  </cols>
  <sheetData>
    <row r="1" spans="1:8" ht="19.5">
      <c r="A1" s="147" t="s">
        <v>2</v>
      </c>
      <c r="B1" s="147"/>
      <c r="C1" s="147"/>
      <c r="D1" s="12"/>
      <c r="E1" s="12"/>
      <c r="F1" s="147" t="s">
        <v>15</v>
      </c>
      <c r="G1" s="147"/>
      <c r="H1" s="147"/>
    </row>
    <row r="2" spans="1:8" ht="23.25" customHeight="1">
      <c r="A2" s="147" t="s">
        <v>3</v>
      </c>
      <c r="B2" s="147"/>
      <c r="C2" s="147"/>
      <c r="D2" s="12"/>
      <c r="E2" s="12"/>
      <c r="F2" s="147" t="s">
        <v>4</v>
      </c>
      <c r="G2" s="147"/>
      <c r="H2" s="147"/>
    </row>
    <row r="3" ht="6" customHeight="1" thickBot="1">
      <c r="B3" s="8"/>
    </row>
    <row r="4" spans="2:7" ht="21.75" customHeight="1" thickBot="1">
      <c r="B4" s="148" t="s">
        <v>37</v>
      </c>
      <c r="C4" s="149"/>
      <c r="D4" s="149"/>
      <c r="E4" s="149"/>
      <c r="F4" s="149"/>
      <c r="G4" s="150"/>
    </row>
    <row r="5" ht="3" customHeight="1" thickBot="1"/>
    <row r="6" spans="3:8" ht="18" customHeight="1" thickBot="1">
      <c r="C6" s="151" t="s">
        <v>73</v>
      </c>
      <c r="D6" s="152"/>
      <c r="E6" s="152"/>
      <c r="F6" s="153"/>
      <c r="H6" s="11"/>
    </row>
    <row r="7" spans="3:5" ht="6" customHeight="1" thickBot="1">
      <c r="C7" s="10"/>
      <c r="D7" s="10"/>
      <c r="E7" s="10"/>
    </row>
    <row r="8" spans="2:7" ht="21" customHeight="1" thickBot="1">
      <c r="B8" s="141" t="s">
        <v>47</v>
      </c>
      <c r="C8" s="142"/>
      <c r="D8" s="142"/>
      <c r="E8" s="142"/>
      <c r="F8" s="142"/>
      <c r="G8" s="143"/>
    </row>
    <row r="9" spans="2:7" ht="21" customHeight="1" thickBot="1">
      <c r="B9" s="52"/>
      <c r="C9" s="144" t="s">
        <v>22</v>
      </c>
      <c r="D9" s="145"/>
      <c r="E9" s="146"/>
      <c r="F9" s="52"/>
      <c r="G9" s="52"/>
    </row>
    <row r="10" ht="20.25" customHeight="1" thickBot="1"/>
    <row r="11" spans="1:8" ht="63.75" customHeight="1" thickBot="1">
      <c r="A11" s="43" t="s">
        <v>20</v>
      </c>
      <c r="B11" s="83" t="s">
        <v>21</v>
      </c>
      <c r="C11" s="45" t="s">
        <v>5</v>
      </c>
      <c r="D11" s="45" t="s">
        <v>6</v>
      </c>
      <c r="E11" s="45" t="s">
        <v>23</v>
      </c>
      <c r="F11" s="45" t="s">
        <v>7</v>
      </c>
      <c r="G11" s="46" t="s">
        <v>24</v>
      </c>
      <c r="H11" s="47" t="s">
        <v>1</v>
      </c>
    </row>
    <row r="12" spans="1:8" ht="24" customHeight="1">
      <c r="A12" s="61">
        <v>1</v>
      </c>
      <c r="B12" s="106" t="s">
        <v>75</v>
      </c>
      <c r="C12" s="84">
        <v>14</v>
      </c>
      <c r="D12" s="15">
        <v>3</v>
      </c>
      <c r="E12" s="15">
        <f>2*(C12+D12)/2</f>
        <v>17</v>
      </c>
      <c r="F12" s="54"/>
      <c r="G12" s="15">
        <f>IF(F12="","",2*(C12+F12)/2)</f>
      </c>
      <c r="H12" s="66">
        <f aca="true" t="shared" si="0" ref="H12:H44">IF(G12="",E12,IF(G12&gt;E12,G12,E12))</f>
        <v>17</v>
      </c>
    </row>
    <row r="13" spans="1:8" ht="24" customHeight="1">
      <c r="A13" s="62">
        <f>A12+1</f>
        <v>2</v>
      </c>
      <c r="B13" s="107" t="s">
        <v>76</v>
      </c>
      <c r="C13" s="23">
        <v>11</v>
      </c>
      <c r="D13" s="24">
        <v>4</v>
      </c>
      <c r="E13" s="25">
        <f aca="true" t="shared" si="1" ref="E13:E44">2*(C13+D13)/2</f>
        <v>15</v>
      </c>
      <c r="F13" s="25"/>
      <c r="G13" s="25">
        <f aca="true" t="shared" si="2" ref="G13:G44">IF(F13="","",2*(C13+F13)/2)</f>
      </c>
      <c r="H13" s="67">
        <f t="shared" si="0"/>
        <v>15</v>
      </c>
    </row>
    <row r="14" spans="1:8" ht="24" customHeight="1">
      <c r="A14" s="62">
        <f aca="true" t="shared" si="3" ref="A14:A43">A13+1</f>
        <v>3</v>
      </c>
      <c r="B14" s="107" t="s">
        <v>77</v>
      </c>
      <c r="C14" s="23">
        <v>12</v>
      </c>
      <c r="D14" s="24"/>
      <c r="E14" s="25">
        <f t="shared" si="1"/>
        <v>12</v>
      </c>
      <c r="F14" s="25"/>
      <c r="G14" s="25">
        <f t="shared" si="2"/>
      </c>
      <c r="H14" s="67">
        <f t="shared" si="0"/>
        <v>12</v>
      </c>
    </row>
    <row r="15" spans="1:8" ht="24" customHeight="1">
      <c r="A15" s="62">
        <f t="shared" si="3"/>
        <v>4</v>
      </c>
      <c r="B15" s="107" t="s">
        <v>78</v>
      </c>
      <c r="C15" s="26">
        <v>12.5</v>
      </c>
      <c r="D15" s="25">
        <v>9.5</v>
      </c>
      <c r="E15" s="25">
        <f t="shared" si="1"/>
        <v>22</v>
      </c>
      <c r="F15" s="49"/>
      <c r="G15" s="25">
        <f t="shared" si="2"/>
      </c>
      <c r="H15" s="67">
        <f t="shared" si="0"/>
        <v>22</v>
      </c>
    </row>
    <row r="16" spans="1:8" ht="24" customHeight="1">
      <c r="A16" s="62">
        <f t="shared" si="3"/>
        <v>5</v>
      </c>
      <c r="B16" s="107" t="s">
        <v>79</v>
      </c>
      <c r="C16" s="23">
        <v>13</v>
      </c>
      <c r="D16" s="24">
        <v>14</v>
      </c>
      <c r="E16" s="25">
        <f t="shared" si="1"/>
        <v>27</v>
      </c>
      <c r="F16" s="25"/>
      <c r="G16" s="25">
        <f t="shared" si="2"/>
      </c>
      <c r="H16" s="67">
        <f t="shared" si="0"/>
        <v>27</v>
      </c>
    </row>
    <row r="17" spans="1:8" ht="24" customHeight="1">
      <c r="A17" s="62">
        <f t="shared" si="3"/>
        <v>6</v>
      </c>
      <c r="B17" s="107" t="s">
        <v>80</v>
      </c>
      <c r="C17" s="23">
        <v>12</v>
      </c>
      <c r="D17" s="24">
        <v>2.5</v>
      </c>
      <c r="E17" s="25">
        <f t="shared" si="1"/>
        <v>14.5</v>
      </c>
      <c r="F17" s="25"/>
      <c r="G17" s="25">
        <f t="shared" si="2"/>
      </c>
      <c r="H17" s="67">
        <f t="shared" si="0"/>
        <v>14.5</v>
      </c>
    </row>
    <row r="18" spans="1:8" ht="24" customHeight="1">
      <c r="A18" s="62">
        <f t="shared" si="3"/>
        <v>7</v>
      </c>
      <c r="B18" s="107" t="s">
        <v>81</v>
      </c>
      <c r="C18" s="23">
        <v>15</v>
      </c>
      <c r="D18" s="24">
        <v>14</v>
      </c>
      <c r="E18" s="25">
        <f t="shared" si="1"/>
        <v>29</v>
      </c>
      <c r="F18" s="25"/>
      <c r="G18" s="25">
        <f t="shared" si="2"/>
      </c>
      <c r="H18" s="67">
        <f t="shared" si="0"/>
        <v>29</v>
      </c>
    </row>
    <row r="19" spans="1:8" ht="24" customHeight="1">
      <c r="A19" s="62">
        <f t="shared" si="3"/>
        <v>8</v>
      </c>
      <c r="B19" s="107" t="s">
        <v>82</v>
      </c>
      <c r="C19" s="23">
        <v>15</v>
      </c>
      <c r="D19" s="24">
        <v>6.5</v>
      </c>
      <c r="E19" s="25">
        <f t="shared" si="1"/>
        <v>21.5</v>
      </c>
      <c r="F19" s="25"/>
      <c r="G19" s="25">
        <f t="shared" si="2"/>
      </c>
      <c r="H19" s="67">
        <f t="shared" si="0"/>
        <v>21.5</v>
      </c>
    </row>
    <row r="20" spans="1:8" ht="24" customHeight="1">
      <c r="A20" s="62">
        <f t="shared" si="3"/>
        <v>9</v>
      </c>
      <c r="B20" s="107" t="s">
        <v>83</v>
      </c>
      <c r="C20" s="23">
        <v>15.5</v>
      </c>
      <c r="D20" s="24">
        <v>8</v>
      </c>
      <c r="E20" s="25">
        <f t="shared" si="1"/>
        <v>23.5</v>
      </c>
      <c r="F20" s="25"/>
      <c r="G20" s="25">
        <f t="shared" si="2"/>
      </c>
      <c r="H20" s="67">
        <f t="shared" si="0"/>
        <v>23.5</v>
      </c>
    </row>
    <row r="21" spans="1:8" ht="24" customHeight="1">
      <c r="A21" s="62">
        <f t="shared" si="3"/>
        <v>10</v>
      </c>
      <c r="B21" s="107" t="s">
        <v>84</v>
      </c>
      <c r="C21" s="23">
        <v>15</v>
      </c>
      <c r="D21" s="24">
        <v>15.5</v>
      </c>
      <c r="E21" s="25">
        <f t="shared" si="1"/>
        <v>30.5</v>
      </c>
      <c r="F21" s="25"/>
      <c r="G21" s="25">
        <f t="shared" si="2"/>
      </c>
      <c r="H21" s="67">
        <f t="shared" si="0"/>
        <v>30.5</v>
      </c>
    </row>
    <row r="22" spans="1:8" ht="24" customHeight="1">
      <c r="A22" s="62">
        <f t="shared" si="3"/>
        <v>11</v>
      </c>
      <c r="B22" s="107" t="s">
        <v>85</v>
      </c>
      <c r="C22" s="23">
        <v>12</v>
      </c>
      <c r="D22" s="24">
        <v>13</v>
      </c>
      <c r="E22" s="25">
        <f t="shared" si="1"/>
        <v>25</v>
      </c>
      <c r="F22" s="25"/>
      <c r="G22" s="25">
        <f t="shared" si="2"/>
      </c>
      <c r="H22" s="67">
        <f t="shared" si="0"/>
        <v>25</v>
      </c>
    </row>
    <row r="23" spans="1:8" ht="24" customHeight="1">
      <c r="A23" s="62">
        <f t="shared" si="3"/>
        <v>12</v>
      </c>
      <c r="B23" s="107" t="s">
        <v>86</v>
      </c>
      <c r="C23" s="23">
        <v>15</v>
      </c>
      <c r="D23" s="24">
        <v>7</v>
      </c>
      <c r="E23" s="25">
        <f t="shared" si="1"/>
        <v>22</v>
      </c>
      <c r="F23" s="25"/>
      <c r="G23" s="25">
        <f t="shared" si="2"/>
      </c>
      <c r="H23" s="67">
        <f t="shared" si="0"/>
        <v>22</v>
      </c>
    </row>
    <row r="24" spans="1:8" ht="24" customHeight="1">
      <c r="A24" s="62">
        <f t="shared" si="3"/>
        <v>13</v>
      </c>
      <c r="B24" s="107" t="s">
        <v>87</v>
      </c>
      <c r="C24" s="23">
        <v>14.5</v>
      </c>
      <c r="D24" s="24">
        <v>10</v>
      </c>
      <c r="E24" s="25">
        <f t="shared" si="1"/>
        <v>24.5</v>
      </c>
      <c r="F24" s="25"/>
      <c r="G24" s="25">
        <f t="shared" si="2"/>
      </c>
      <c r="H24" s="67">
        <f t="shared" si="0"/>
        <v>24.5</v>
      </c>
    </row>
    <row r="25" spans="1:8" ht="24" customHeight="1">
      <c r="A25" s="62">
        <f t="shared" si="3"/>
        <v>14</v>
      </c>
      <c r="B25" s="107" t="s">
        <v>88</v>
      </c>
      <c r="C25" s="23">
        <v>14</v>
      </c>
      <c r="D25" s="24">
        <v>13.5</v>
      </c>
      <c r="E25" s="25">
        <f t="shared" si="1"/>
        <v>27.5</v>
      </c>
      <c r="F25" s="25"/>
      <c r="G25" s="25">
        <f t="shared" si="2"/>
      </c>
      <c r="H25" s="67">
        <f t="shared" si="0"/>
        <v>27.5</v>
      </c>
    </row>
    <row r="26" spans="1:8" ht="24" customHeight="1">
      <c r="A26" s="62">
        <f t="shared" si="3"/>
        <v>15</v>
      </c>
      <c r="B26" s="107" t="s">
        <v>89</v>
      </c>
      <c r="C26" s="23">
        <v>16</v>
      </c>
      <c r="D26" s="24">
        <v>18</v>
      </c>
      <c r="E26" s="25">
        <f t="shared" si="1"/>
        <v>34</v>
      </c>
      <c r="F26" s="25"/>
      <c r="G26" s="25">
        <f t="shared" si="2"/>
      </c>
      <c r="H26" s="67">
        <f t="shared" si="0"/>
        <v>34</v>
      </c>
    </row>
    <row r="27" spans="1:8" ht="24" customHeight="1">
      <c r="A27" s="62">
        <f t="shared" si="3"/>
        <v>16</v>
      </c>
      <c r="B27" s="107" t="s">
        <v>90</v>
      </c>
      <c r="C27" s="23">
        <v>12</v>
      </c>
      <c r="D27" s="24"/>
      <c r="E27" s="25">
        <f t="shared" si="1"/>
        <v>12</v>
      </c>
      <c r="F27" s="25"/>
      <c r="G27" s="25">
        <f t="shared" si="2"/>
      </c>
      <c r="H27" s="67">
        <f t="shared" si="0"/>
        <v>12</v>
      </c>
    </row>
    <row r="28" spans="1:8" ht="24" customHeight="1">
      <c r="A28" s="62">
        <f t="shared" si="3"/>
        <v>17</v>
      </c>
      <c r="B28" s="107" t="s">
        <v>91</v>
      </c>
      <c r="C28" s="23">
        <v>12</v>
      </c>
      <c r="D28" s="24">
        <v>6</v>
      </c>
      <c r="E28" s="25">
        <f t="shared" si="1"/>
        <v>18</v>
      </c>
      <c r="F28" s="25"/>
      <c r="G28" s="25">
        <f t="shared" si="2"/>
      </c>
      <c r="H28" s="67">
        <f t="shared" si="0"/>
        <v>18</v>
      </c>
    </row>
    <row r="29" spans="1:8" ht="24" customHeight="1">
      <c r="A29" s="62">
        <f t="shared" si="3"/>
        <v>18</v>
      </c>
      <c r="B29" s="107" t="s">
        <v>92</v>
      </c>
      <c r="C29" s="23">
        <v>13.5</v>
      </c>
      <c r="D29" s="24">
        <v>11.5</v>
      </c>
      <c r="E29" s="25">
        <f t="shared" si="1"/>
        <v>25</v>
      </c>
      <c r="F29" s="25"/>
      <c r="G29" s="25">
        <f t="shared" si="2"/>
      </c>
      <c r="H29" s="67">
        <f t="shared" si="0"/>
        <v>25</v>
      </c>
    </row>
    <row r="30" spans="1:8" ht="24" customHeight="1">
      <c r="A30" s="62">
        <f t="shared" si="3"/>
        <v>19</v>
      </c>
      <c r="B30" s="107" t="s">
        <v>93</v>
      </c>
      <c r="C30" s="23">
        <v>12.5</v>
      </c>
      <c r="D30" s="24">
        <v>8</v>
      </c>
      <c r="E30" s="25">
        <f t="shared" si="1"/>
        <v>20.5</v>
      </c>
      <c r="F30" s="25"/>
      <c r="G30" s="25">
        <f t="shared" si="2"/>
      </c>
      <c r="H30" s="67">
        <f t="shared" si="0"/>
        <v>20.5</v>
      </c>
    </row>
    <row r="31" spans="1:8" ht="24" customHeight="1">
      <c r="A31" s="62">
        <f t="shared" si="3"/>
        <v>20</v>
      </c>
      <c r="B31" s="108" t="s">
        <v>94</v>
      </c>
      <c r="C31" s="23">
        <v>14</v>
      </c>
      <c r="D31" s="24">
        <v>6</v>
      </c>
      <c r="E31" s="25">
        <f t="shared" si="1"/>
        <v>20</v>
      </c>
      <c r="F31" s="25"/>
      <c r="G31" s="25">
        <f t="shared" si="2"/>
      </c>
      <c r="H31" s="67">
        <f t="shared" si="0"/>
        <v>20</v>
      </c>
    </row>
    <row r="32" spans="1:8" ht="24" customHeight="1">
      <c r="A32" s="62">
        <f t="shared" si="3"/>
        <v>21</v>
      </c>
      <c r="B32" s="107" t="s">
        <v>95</v>
      </c>
      <c r="C32" s="23">
        <v>14.5</v>
      </c>
      <c r="D32" s="24">
        <v>12.5</v>
      </c>
      <c r="E32" s="25">
        <f t="shared" si="1"/>
        <v>27</v>
      </c>
      <c r="F32" s="25"/>
      <c r="G32" s="25">
        <f t="shared" si="2"/>
      </c>
      <c r="H32" s="67">
        <f t="shared" si="0"/>
        <v>27</v>
      </c>
    </row>
    <row r="33" spans="1:8" ht="24" customHeight="1">
      <c r="A33" s="62">
        <f t="shared" si="3"/>
        <v>22</v>
      </c>
      <c r="B33" s="107" t="s">
        <v>96</v>
      </c>
      <c r="C33" s="23">
        <v>13</v>
      </c>
      <c r="D33" s="24">
        <v>6.5</v>
      </c>
      <c r="E33" s="25">
        <f t="shared" si="1"/>
        <v>19.5</v>
      </c>
      <c r="F33" s="25"/>
      <c r="G33" s="25">
        <f t="shared" si="2"/>
      </c>
      <c r="H33" s="67">
        <f t="shared" si="0"/>
        <v>19.5</v>
      </c>
    </row>
    <row r="34" spans="1:8" ht="24" customHeight="1">
      <c r="A34" s="62">
        <f t="shared" si="3"/>
        <v>23</v>
      </c>
      <c r="B34" s="107" t="s">
        <v>97</v>
      </c>
      <c r="C34" s="23">
        <v>14</v>
      </c>
      <c r="D34" s="24">
        <v>11.5</v>
      </c>
      <c r="E34" s="25">
        <f t="shared" si="1"/>
        <v>25.5</v>
      </c>
      <c r="F34" s="25"/>
      <c r="G34" s="25">
        <f t="shared" si="2"/>
      </c>
      <c r="H34" s="67">
        <f t="shared" si="0"/>
        <v>25.5</v>
      </c>
    </row>
    <row r="35" spans="1:8" ht="24" customHeight="1">
      <c r="A35" s="62">
        <f t="shared" si="3"/>
        <v>24</v>
      </c>
      <c r="B35" s="107" t="s">
        <v>98</v>
      </c>
      <c r="C35" s="23">
        <v>13.5</v>
      </c>
      <c r="D35" s="24">
        <v>5.5</v>
      </c>
      <c r="E35" s="25">
        <f t="shared" si="1"/>
        <v>19</v>
      </c>
      <c r="F35" s="25"/>
      <c r="G35" s="25">
        <f t="shared" si="2"/>
      </c>
      <c r="H35" s="67">
        <f t="shared" si="0"/>
        <v>19</v>
      </c>
    </row>
    <row r="36" spans="1:8" ht="24" customHeight="1">
      <c r="A36" s="62">
        <f t="shared" si="3"/>
        <v>25</v>
      </c>
      <c r="B36" s="107" t="s">
        <v>99</v>
      </c>
      <c r="C36" s="23">
        <v>12.5</v>
      </c>
      <c r="D36" s="24">
        <v>12.5</v>
      </c>
      <c r="E36" s="25">
        <f t="shared" si="1"/>
        <v>25</v>
      </c>
      <c r="F36" s="25"/>
      <c r="G36" s="25">
        <f t="shared" si="2"/>
      </c>
      <c r="H36" s="67">
        <f t="shared" si="0"/>
        <v>25</v>
      </c>
    </row>
    <row r="37" spans="1:8" ht="24" customHeight="1">
      <c r="A37" s="62">
        <f t="shared" si="3"/>
        <v>26</v>
      </c>
      <c r="B37" s="107" t="s">
        <v>100</v>
      </c>
      <c r="C37" s="23">
        <v>13</v>
      </c>
      <c r="D37" s="24">
        <v>12</v>
      </c>
      <c r="E37" s="25">
        <f t="shared" si="1"/>
        <v>25</v>
      </c>
      <c r="F37" s="25"/>
      <c r="G37" s="25">
        <f t="shared" si="2"/>
      </c>
      <c r="H37" s="67">
        <f t="shared" si="0"/>
        <v>25</v>
      </c>
    </row>
    <row r="38" spans="1:8" ht="24" customHeight="1">
      <c r="A38" s="62">
        <f t="shared" si="3"/>
        <v>27</v>
      </c>
      <c r="B38" s="109" t="s">
        <v>101</v>
      </c>
      <c r="C38" s="23">
        <v>14</v>
      </c>
      <c r="D38" s="24">
        <v>15.5</v>
      </c>
      <c r="E38" s="25">
        <f t="shared" si="1"/>
        <v>29.5</v>
      </c>
      <c r="F38" s="25"/>
      <c r="G38" s="25">
        <f t="shared" si="2"/>
      </c>
      <c r="H38" s="67">
        <f t="shared" si="0"/>
        <v>29.5</v>
      </c>
    </row>
    <row r="39" spans="1:8" ht="24" customHeight="1">
      <c r="A39" s="62">
        <f t="shared" si="3"/>
        <v>28</v>
      </c>
      <c r="B39" s="107" t="s">
        <v>102</v>
      </c>
      <c r="C39" s="23">
        <v>14</v>
      </c>
      <c r="D39" s="24">
        <v>15.5</v>
      </c>
      <c r="E39" s="25">
        <f t="shared" si="1"/>
        <v>29.5</v>
      </c>
      <c r="F39" s="25"/>
      <c r="G39" s="25">
        <f t="shared" si="2"/>
      </c>
      <c r="H39" s="67">
        <f t="shared" si="0"/>
        <v>29.5</v>
      </c>
    </row>
    <row r="40" spans="1:8" ht="24" customHeight="1">
      <c r="A40" s="62">
        <f t="shared" si="3"/>
        <v>29</v>
      </c>
      <c r="B40" s="107" t="s">
        <v>103</v>
      </c>
      <c r="C40" s="23">
        <v>13</v>
      </c>
      <c r="D40" s="24">
        <v>10</v>
      </c>
      <c r="E40" s="25">
        <f t="shared" si="1"/>
        <v>23</v>
      </c>
      <c r="F40" s="25"/>
      <c r="G40" s="25">
        <f t="shared" si="2"/>
      </c>
      <c r="H40" s="67">
        <f t="shared" si="0"/>
        <v>23</v>
      </c>
    </row>
    <row r="41" spans="1:8" ht="24" customHeight="1">
      <c r="A41" s="62">
        <f t="shared" si="3"/>
        <v>30</v>
      </c>
      <c r="B41" s="107" t="s">
        <v>104</v>
      </c>
      <c r="C41" s="23" t="s">
        <v>141</v>
      </c>
      <c r="D41" s="24" t="s">
        <v>141</v>
      </c>
      <c r="E41" s="25" t="e">
        <f t="shared" si="1"/>
        <v>#VALUE!</v>
      </c>
      <c r="F41" s="25"/>
      <c r="G41" s="25">
        <f t="shared" si="2"/>
      </c>
      <c r="H41" s="67" t="e">
        <f t="shared" si="0"/>
        <v>#VALUE!</v>
      </c>
    </row>
    <row r="42" spans="1:8" ht="24" customHeight="1">
      <c r="A42" s="62">
        <f t="shared" si="3"/>
        <v>31</v>
      </c>
      <c r="B42" s="107" t="s">
        <v>105</v>
      </c>
      <c r="C42" s="26">
        <v>14</v>
      </c>
      <c r="D42" s="25">
        <v>8.5</v>
      </c>
      <c r="E42" s="25">
        <f t="shared" si="1"/>
        <v>22.5</v>
      </c>
      <c r="F42" s="35"/>
      <c r="G42" s="25">
        <f t="shared" si="2"/>
      </c>
      <c r="H42" s="67">
        <f t="shared" si="0"/>
        <v>22.5</v>
      </c>
    </row>
    <row r="43" spans="1:8" ht="24" customHeight="1">
      <c r="A43" s="62">
        <f t="shared" si="3"/>
        <v>32</v>
      </c>
      <c r="B43" s="107" t="s">
        <v>106</v>
      </c>
      <c r="C43" s="26">
        <v>14.5</v>
      </c>
      <c r="D43" s="25">
        <v>16</v>
      </c>
      <c r="E43" s="25">
        <f t="shared" si="1"/>
        <v>30.5</v>
      </c>
      <c r="F43" s="35"/>
      <c r="G43" s="25">
        <f t="shared" si="2"/>
      </c>
      <c r="H43" s="67">
        <f t="shared" si="0"/>
        <v>30.5</v>
      </c>
    </row>
    <row r="44" spans="1:8" ht="24" customHeight="1" thickBot="1">
      <c r="A44" s="64">
        <f>A43+1</f>
        <v>33</v>
      </c>
      <c r="B44" s="110" t="s">
        <v>107</v>
      </c>
      <c r="C44" s="85">
        <v>14</v>
      </c>
      <c r="D44" s="68">
        <v>5.5</v>
      </c>
      <c r="E44" s="68">
        <f t="shared" si="1"/>
        <v>19.5</v>
      </c>
      <c r="F44" s="57"/>
      <c r="G44" s="68">
        <f t="shared" si="2"/>
      </c>
      <c r="H44" s="69">
        <f t="shared" si="0"/>
        <v>19.5</v>
      </c>
    </row>
    <row r="45" spans="1:8" ht="6" customHeight="1" thickBot="1">
      <c r="A45" s="5"/>
      <c r="B45" s="9"/>
      <c r="C45" s="1"/>
      <c r="D45" s="1"/>
      <c r="E45" s="1"/>
      <c r="F45" s="6"/>
      <c r="G45" s="3"/>
      <c r="H45" s="1"/>
    </row>
    <row r="46" spans="1:8" ht="23.25" customHeight="1" thickBot="1">
      <c r="A46" s="5"/>
      <c r="B46" s="141" t="s">
        <v>70</v>
      </c>
      <c r="C46" s="142"/>
      <c r="D46" s="142"/>
      <c r="E46" s="142"/>
      <c r="F46" s="142"/>
      <c r="G46" s="143"/>
      <c r="H46" s="1"/>
    </row>
    <row r="47" spans="1:8" ht="9" customHeight="1">
      <c r="A47" s="5"/>
      <c r="B47" s="9"/>
      <c r="C47" s="1"/>
      <c r="D47" s="1"/>
      <c r="E47" s="1"/>
      <c r="F47" s="6"/>
      <c r="G47" s="3"/>
      <c r="H47" s="1"/>
    </row>
    <row r="49" spans="1:8" ht="19.5">
      <c r="A49" s="147" t="s">
        <v>2</v>
      </c>
      <c r="B49" s="147"/>
      <c r="C49" s="147"/>
      <c r="D49" s="12"/>
      <c r="E49" s="12"/>
      <c r="F49" s="147" t="s">
        <v>15</v>
      </c>
      <c r="G49" s="147"/>
      <c r="H49" s="147"/>
    </row>
    <row r="50" spans="1:8" ht="19.5">
      <c r="A50" s="147" t="s">
        <v>3</v>
      </c>
      <c r="B50" s="147"/>
      <c r="C50" s="147"/>
      <c r="D50" s="12"/>
      <c r="E50" s="12"/>
      <c r="F50" s="147" t="s">
        <v>4</v>
      </c>
      <c r="G50" s="147"/>
      <c r="H50" s="147"/>
    </row>
    <row r="51" ht="12" customHeight="1" thickBot="1">
      <c r="B51" s="8"/>
    </row>
    <row r="52" spans="2:7" ht="25.5" thickBot="1">
      <c r="B52" s="148" t="s">
        <v>37</v>
      </c>
      <c r="C52" s="149"/>
      <c r="D52" s="149"/>
      <c r="E52" s="149"/>
      <c r="F52" s="149"/>
      <c r="G52" s="150"/>
    </row>
    <row r="53" ht="8.25" customHeight="1" thickBot="1"/>
    <row r="54" spans="3:8" ht="21" thickBot="1">
      <c r="C54" s="151" t="s">
        <v>73</v>
      </c>
      <c r="D54" s="152"/>
      <c r="E54" s="152"/>
      <c r="F54" s="153"/>
      <c r="H54" s="11"/>
    </row>
    <row r="55" spans="3:5" ht="10.5" customHeight="1" thickBot="1">
      <c r="C55" s="10"/>
      <c r="D55" s="10"/>
      <c r="E55" s="10"/>
    </row>
    <row r="56" spans="2:7" ht="21.75" thickBot="1">
      <c r="B56" s="141" t="s">
        <v>47</v>
      </c>
      <c r="C56" s="142"/>
      <c r="D56" s="142"/>
      <c r="E56" s="142"/>
      <c r="F56" s="142"/>
      <c r="G56" s="143"/>
    </row>
    <row r="57" spans="2:7" ht="21.75" thickBot="1">
      <c r="B57" s="52"/>
      <c r="C57" s="144" t="s">
        <v>25</v>
      </c>
      <c r="D57" s="145"/>
      <c r="E57" s="146"/>
      <c r="F57" s="52"/>
      <c r="G57" s="52"/>
    </row>
    <row r="58" ht="12" customHeight="1" thickBot="1"/>
    <row r="59" spans="1:8" ht="62.25" thickBot="1">
      <c r="A59" s="91" t="s">
        <v>20</v>
      </c>
      <c r="B59" s="83" t="s">
        <v>21</v>
      </c>
      <c r="C59" s="45" t="s">
        <v>5</v>
      </c>
      <c r="D59" s="45" t="s">
        <v>6</v>
      </c>
      <c r="E59" s="45" t="s">
        <v>23</v>
      </c>
      <c r="F59" s="45" t="s">
        <v>7</v>
      </c>
      <c r="G59" s="46" t="s">
        <v>24</v>
      </c>
      <c r="H59" s="47" t="s">
        <v>1</v>
      </c>
    </row>
    <row r="60" spans="1:8" ht="27" customHeight="1">
      <c r="A60" s="36">
        <v>1</v>
      </c>
      <c r="B60" s="124" t="s">
        <v>108</v>
      </c>
      <c r="C60" s="89">
        <v>13</v>
      </c>
      <c r="D60" s="90">
        <v>4</v>
      </c>
      <c r="E60" s="15">
        <f aca="true" t="shared" si="4" ref="E60:E90">2*(C60+D60)/2</f>
        <v>17</v>
      </c>
      <c r="F60" s="15"/>
      <c r="G60" s="55">
        <f aca="true" t="shared" si="5" ref="G60:G90">IF(F60="","",2*(C60+F60)/2)</f>
      </c>
      <c r="H60" s="56">
        <f aca="true" t="shared" si="6" ref="H60:H90">IF(G60="",E60,IF(G60&gt;E60,G60,E60))</f>
        <v>17</v>
      </c>
    </row>
    <row r="61" spans="1:8" ht="27.75">
      <c r="A61" s="36">
        <f aca="true" t="shared" si="7" ref="A61:A90">A60+1</f>
        <v>2</v>
      </c>
      <c r="B61" s="111" t="s">
        <v>109</v>
      </c>
      <c r="C61" s="23">
        <v>14.5</v>
      </c>
      <c r="D61" s="24">
        <v>9.5</v>
      </c>
      <c r="E61" s="7">
        <f t="shared" si="4"/>
        <v>24</v>
      </c>
      <c r="F61" s="7"/>
      <c r="G61" s="14">
        <f t="shared" si="5"/>
      </c>
      <c r="H61" s="13">
        <f t="shared" si="6"/>
        <v>24</v>
      </c>
    </row>
    <row r="62" spans="1:8" ht="27.75">
      <c r="A62" s="50">
        <f t="shared" si="7"/>
        <v>3</v>
      </c>
      <c r="B62" s="111" t="s">
        <v>110</v>
      </c>
      <c r="C62" s="33">
        <v>13</v>
      </c>
      <c r="D62" s="34">
        <v>11</v>
      </c>
      <c r="E62" s="7">
        <f t="shared" si="4"/>
        <v>24</v>
      </c>
      <c r="F62" s="32"/>
      <c r="G62" s="14">
        <f t="shared" si="5"/>
      </c>
      <c r="H62" s="13">
        <f t="shared" si="6"/>
        <v>24</v>
      </c>
    </row>
    <row r="63" spans="1:8" ht="30">
      <c r="A63" s="92">
        <f t="shared" si="7"/>
        <v>4</v>
      </c>
      <c r="B63" s="112" t="s">
        <v>111</v>
      </c>
      <c r="C63" s="26">
        <v>13</v>
      </c>
      <c r="D63" s="25">
        <v>6.5</v>
      </c>
      <c r="E63" s="7">
        <f t="shared" si="4"/>
        <v>19.5</v>
      </c>
      <c r="F63" s="49"/>
      <c r="G63" s="14">
        <f t="shared" si="5"/>
      </c>
      <c r="H63" s="13">
        <f t="shared" si="6"/>
        <v>19.5</v>
      </c>
    </row>
    <row r="64" spans="1:8" ht="30">
      <c r="A64" s="36">
        <f t="shared" si="7"/>
        <v>5</v>
      </c>
      <c r="B64" s="112" t="s">
        <v>112</v>
      </c>
      <c r="C64" s="23">
        <v>12</v>
      </c>
      <c r="D64" s="24">
        <v>8</v>
      </c>
      <c r="E64" s="7">
        <f t="shared" si="4"/>
        <v>20</v>
      </c>
      <c r="F64" s="7"/>
      <c r="G64" s="14">
        <f t="shared" si="5"/>
      </c>
      <c r="H64" s="13">
        <f t="shared" si="6"/>
        <v>20</v>
      </c>
    </row>
    <row r="65" spans="1:8" ht="27.75">
      <c r="A65" s="50">
        <f t="shared" si="7"/>
        <v>6</v>
      </c>
      <c r="B65" s="111" t="s">
        <v>113</v>
      </c>
      <c r="C65" s="33">
        <v>13</v>
      </c>
      <c r="D65" s="34">
        <v>10</v>
      </c>
      <c r="E65" s="7">
        <f t="shared" si="4"/>
        <v>23</v>
      </c>
      <c r="F65" s="32"/>
      <c r="G65" s="14">
        <f t="shared" si="5"/>
      </c>
      <c r="H65" s="13">
        <f t="shared" si="6"/>
        <v>23</v>
      </c>
    </row>
    <row r="66" spans="1:8" ht="27.75">
      <c r="A66" s="92">
        <f t="shared" si="7"/>
        <v>7</v>
      </c>
      <c r="B66" s="111" t="s">
        <v>114</v>
      </c>
      <c r="C66" s="26">
        <v>14.5</v>
      </c>
      <c r="D66" s="25">
        <v>11</v>
      </c>
      <c r="E66" s="7">
        <f t="shared" si="4"/>
        <v>25.5</v>
      </c>
      <c r="F66" s="49"/>
      <c r="G66" s="14">
        <f t="shared" si="5"/>
      </c>
      <c r="H66" s="13">
        <f t="shared" si="6"/>
        <v>25.5</v>
      </c>
    </row>
    <row r="67" spans="1:8" ht="27.75">
      <c r="A67" s="92">
        <f t="shared" si="7"/>
        <v>8</v>
      </c>
      <c r="B67" s="111" t="s">
        <v>115</v>
      </c>
      <c r="C67" s="23">
        <v>13</v>
      </c>
      <c r="D67" s="24">
        <v>8.5</v>
      </c>
      <c r="E67" s="7">
        <f t="shared" si="4"/>
        <v>21.5</v>
      </c>
      <c r="F67" s="7"/>
      <c r="G67" s="14">
        <f t="shared" si="5"/>
      </c>
      <c r="H67" s="13">
        <f t="shared" si="6"/>
        <v>21.5</v>
      </c>
    </row>
    <row r="68" spans="1:8" ht="27.75">
      <c r="A68" s="92">
        <f t="shared" si="7"/>
        <v>9</v>
      </c>
      <c r="B68" s="111" t="s">
        <v>116</v>
      </c>
      <c r="C68" s="23">
        <v>13</v>
      </c>
      <c r="D68" s="24">
        <v>5.5</v>
      </c>
      <c r="E68" s="7">
        <f t="shared" si="4"/>
        <v>18.5</v>
      </c>
      <c r="F68" s="7"/>
      <c r="G68" s="14">
        <f t="shared" si="5"/>
      </c>
      <c r="H68" s="13">
        <f t="shared" si="6"/>
        <v>18.5</v>
      </c>
    </row>
    <row r="69" spans="1:8" ht="27.75">
      <c r="A69" s="92">
        <f t="shared" si="7"/>
        <v>10</v>
      </c>
      <c r="B69" s="111" t="s">
        <v>117</v>
      </c>
      <c r="C69" s="23">
        <v>13.5</v>
      </c>
      <c r="D69" s="24">
        <v>6.5</v>
      </c>
      <c r="E69" s="7">
        <f t="shared" si="4"/>
        <v>20</v>
      </c>
      <c r="F69" s="7"/>
      <c r="G69" s="14">
        <f t="shared" si="5"/>
      </c>
      <c r="H69" s="13">
        <f t="shared" si="6"/>
        <v>20</v>
      </c>
    </row>
    <row r="70" spans="1:8" ht="27.75">
      <c r="A70" s="92">
        <f t="shared" si="7"/>
        <v>11</v>
      </c>
      <c r="B70" s="111" t="s">
        <v>118</v>
      </c>
      <c r="C70" s="23">
        <v>14.5</v>
      </c>
      <c r="D70" s="24">
        <v>8.5</v>
      </c>
      <c r="E70" s="7">
        <f t="shared" si="4"/>
        <v>23</v>
      </c>
      <c r="F70" s="7"/>
      <c r="G70" s="14">
        <f t="shared" si="5"/>
      </c>
      <c r="H70" s="13">
        <f t="shared" si="6"/>
        <v>23</v>
      </c>
    </row>
    <row r="71" spans="1:8" ht="27.75">
      <c r="A71" s="92">
        <f t="shared" si="7"/>
        <v>12</v>
      </c>
      <c r="B71" s="111" t="s">
        <v>119</v>
      </c>
      <c r="C71" s="23">
        <v>13.5</v>
      </c>
      <c r="D71" s="24">
        <v>4.5</v>
      </c>
      <c r="E71" s="7">
        <f t="shared" si="4"/>
        <v>18</v>
      </c>
      <c r="F71" s="7"/>
      <c r="G71" s="14">
        <f t="shared" si="5"/>
      </c>
      <c r="H71" s="13">
        <f t="shared" si="6"/>
        <v>18</v>
      </c>
    </row>
    <row r="72" spans="1:8" ht="27.75">
      <c r="A72" s="92">
        <f t="shared" si="7"/>
        <v>13</v>
      </c>
      <c r="B72" s="111" t="s">
        <v>120</v>
      </c>
      <c r="C72" s="23">
        <v>13.5</v>
      </c>
      <c r="D72" s="24">
        <v>9</v>
      </c>
      <c r="E72" s="7">
        <f t="shared" si="4"/>
        <v>22.5</v>
      </c>
      <c r="F72" s="7"/>
      <c r="G72" s="14">
        <f t="shared" si="5"/>
      </c>
      <c r="H72" s="13">
        <f t="shared" si="6"/>
        <v>22.5</v>
      </c>
    </row>
    <row r="73" spans="1:8" ht="30">
      <c r="A73" s="92">
        <f t="shared" si="7"/>
        <v>14</v>
      </c>
      <c r="B73" s="53" t="s">
        <v>121</v>
      </c>
      <c r="C73" s="23">
        <v>14</v>
      </c>
      <c r="D73" s="24">
        <v>9</v>
      </c>
      <c r="E73" s="7">
        <f t="shared" si="4"/>
        <v>23</v>
      </c>
      <c r="F73" s="7"/>
      <c r="G73" s="14">
        <f t="shared" si="5"/>
      </c>
      <c r="H73" s="13">
        <f t="shared" si="6"/>
        <v>23</v>
      </c>
    </row>
    <row r="74" spans="1:8" ht="27.75">
      <c r="A74" s="92">
        <f t="shared" si="7"/>
        <v>15</v>
      </c>
      <c r="B74" s="111" t="s">
        <v>122</v>
      </c>
      <c r="C74" s="23">
        <v>13</v>
      </c>
      <c r="D74" s="24">
        <v>9</v>
      </c>
      <c r="E74" s="7">
        <f t="shared" si="4"/>
        <v>22</v>
      </c>
      <c r="F74" s="7"/>
      <c r="G74" s="14">
        <f t="shared" si="5"/>
      </c>
      <c r="H74" s="13">
        <f t="shared" si="6"/>
        <v>22</v>
      </c>
    </row>
    <row r="75" spans="1:8" ht="27.75">
      <c r="A75" s="92">
        <f t="shared" si="7"/>
        <v>16</v>
      </c>
      <c r="B75" s="111" t="s">
        <v>123</v>
      </c>
      <c r="C75" s="23">
        <v>13.5</v>
      </c>
      <c r="D75" s="24">
        <v>3</v>
      </c>
      <c r="E75" s="7">
        <f t="shared" si="4"/>
        <v>16.5</v>
      </c>
      <c r="F75" s="7"/>
      <c r="G75" s="14">
        <f t="shared" si="5"/>
      </c>
      <c r="H75" s="13">
        <f t="shared" si="6"/>
        <v>16.5</v>
      </c>
    </row>
    <row r="76" spans="1:8" ht="27.75">
      <c r="A76" s="92">
        <f t="shared" si="7"/>
        <v>17</v>
      </c>
      <c r="B76" s="111" t="s">
        <v>124</v>
      </c>
      <c r="C76" s="23">
        <v>11.5</v>
      </c>
      <c r="D76" s="24">
        <v>12.5</v>
      </c>
      <c r="E76" s="7">
        <f t="shared" si="4"/>
        <v>24</v>
      </c>
      <c r="F76" s="7"/>
      <c r="G76" s="14">
        <f t="shared" si="5"/>
      </c>
      <c r="H76" s="13">
        <f t="shared" si="6"/>
        <v>24</v>
      </c>
    </row>
    <row r="77" spans="1:8" ht="27.75">
      <c r="A77" s="92">
        <f t="shared" si="7"/>
        <v>18</v>
      </c>
      <c r="B77" s="111" t="s">
        <v>125</v>
      </c>
      <c r="C77" s="23">
        <v>13</v>
      </c>
      <c r="D77" s="24">
        <v>5.5</v>
      </c>
      <c r="E77" s="7">
        <f t="shared" si="4"/>
        <v>18.5</v>
      </c>
      <c r="F77" s="7"/>
      <c r="G77" s="14">
        <f t="shared" si="5"/>
      </c>
      <c r="H77" s="13">
        <f t="shared" si="6"/>
        <v>18.5</v>
      </c>
    </row>
    <row r="78" spans="1:8" ht="30">
      <c r="A78" s="92">
        <f t="shared" si="7"/>
        <v>19</v>
      </c>
      <c r="B78" s="112" t="s">
        <v>126</v>
      </c>
      <c r="C78" s="23">
        <v>12</v>
      </c>
      <c r="D78" s="24">
        <v>11.5</v>
      </c>
      <c r="E78" s="7">
        <f t="shared" si="4"/>
        <v>23.5</v>
      </c>
      <c r="F78" s="7"/>
      <c r="G78" s="14">
        <f t="shared" si="5"/>
      </c>
      <c r="H78" s="13">
        <f t="shared" si="6"/>
        <v>23.5</v>
      </c>
    </row>
    <row r="79" spans="1:8" ht="27.75">
      <c r="A79" s="92">
        <f t="shared" si="7"/>
        <v>20</v>
      </c>
      <c r="B79" s="111" t="s">
        <v>127</v>
      </c>
      <c r="C79" s="23">
        <v>11</v>
      </c>
      <c r="D79" s="24">
        <v>6</v>
      </c>
      <c r="E79" s="7">
        <f t="shared" si="4"/>
        <v>17</v>
      </c>
      <c r="F79" s="7"/>
      <c r="G79" s="14">
        <f t="shared" si="5"/>
      </c>
      <c r="H79" s="13">
        <f t="shared" si="6"/>
        <v>17</v>
      </c>
    </row>
    <row r="80" spans="1:8" ht="27.75">
      <c r="A80" s="92">
        <f t="shared" si="7"/>
        <v>21</v>
      </c>
      <c r="B80" s="111" t="s">
        <v>128</v>
      </c>
      <c r="C80" s="23">
        <v>12.5</v>
      </c>
      <c r="D80" s="24"/>
      <c r="E80" s="7">
        <f t="shared" si="4"/>
        <v>12.5</v>
      </c>
      <c r="F80" s="7"/>
      <c r="G80" s="14">
        <f t="shared" si="5"/>
      </c>
      <c r="H80" s="13">
        <f t="shared" si="6"/>
        <v>12.5</v>
      </c>
    </row>
    <row r="81" spans="1:8" ht="27.75">
      <c r="A81" s="92">
        <f t="shared" si="7"/>
        <v>22</v>
      </c>
      <c r="B81" s="111" t="s">
        <v>129</v>
      </c>
      <c r="C81" s="23">
        <v>13</v>
      </c>
      <c r="D81" s="24">
        <v>3.5</v>
      </c>
      <c r="E81" s="7">
        <f t="shared" si="4"/>
        <v>16.5</v>
      </c>
      <c r="F81" s="7"/>
      <c r="G81" s="14">
        <f t="shared" si="5"/>
      </c>
      <c r="H81" s="13">
        <f t="shared" si="6"/>
        <v>16.5</v>
      </c>
    </row>
    <row r="82" spans="1:8" ht="27.75">
      <c r="A82" s="92">
        <f t="shared" si="7"/>
        <v>23</v>
      </c>
      <c r="B82" s="111" t="s">
        <v>130</v>
      </c>
      <c r="C82" s="23">
        <v>14</v>
      </c>
      <c r="D82" s="24">
        <v>12</v>
      </c>
      <c r="E82" s="7">
        <f t="shared" si="4"/>
        <v>26</v>
      </c>
      <c r="F82" s="7"/>
      <c r="G82" s="14">
        <f t="shared" si="5"/>
      </c>
      <c r="H82" s="13">
        <f t="shared" si="6"/>
        <v>26</v>
      </c>
    </row>
    <row r="83" spans="1:8" ht="27.75">
      <c r="A83" s="92">
        <f t="shared" si="7"/>
        <v>24</v>
      </c>
      <c r="B83" s="111" t="s">
        <v>131</v>
      </c>
      <c r="C83" s="23">
        <v>11</v>
      </c>
      <c r="D83" s="24">
        <v>12</v>
      </c>
      <c r="E83" s="7">
        <f t="shared" si="4"/>
        <v>23</v>
      </c>
      <c r="F83" s="7"/>
      <c r="G83" s="14">
        <f t="shared" si="5"/>
      </c>
      <c r="H83" s="13">
        <f t="shared" si="6"/>
        <v>23</v>
      </c>
    </row>
    <row r="84" spans="1:8" ht="30">
      <c r="A84" s="92">
        <f t="shared" si="7"/>
        <v>25</v>
      </c>
      <c r="B84" s="112" t="s">
        <v>132</v>
      </c>
      <c r="C84" s="23">
        <v>11</v>
      </c>
      <c r="D84" s="24">
        <v>7</v>
      </c>
      <c r="E84" s="7">
        <f t="shared" si="4"/>
        <v>18</v>
      </c>
      <c r="F84" s="7"/>
      <c r="G84" s="14">
        <f t="shared" si="5"/>
      </c>
      <c r="H84" s="13">
        <f t="shared" si="6"/>
        <v>18</v>
      </c>
    </row>
    <row r="85" spans="1:8" ht="27.75">
      <c r="A85" s="92">
        <f t="shared" si="7"/>
        <v>26</v>
      </c>
      <c r="B85" s="111" t="s">
        <v>133</v>
      </c>
      <c r="C85" s="23">
        <v>13</v>
      </c>
      <c r="D85" s="24">
        <v>8</v>
      </c>
      <c r="E85" s="7">
        <f t="shared" si="4"/>
        <v>21</v>
      </c>
      <c r="F85" s="7"/>
      <c r="G85" s="14">
        <f t="shared" si="5"/>
      </c>
      <c r="H85" s="13">
        <f t="shared" si="6"/>
        <v>21</v>
      </c>
    </row>
    <row r="86" spans="1:8" ht="27.75">
      <c r="A86" s="92">
        <f t="shared" si="7"/>
        <v>27</v>
      </c>
      <c r="B86" s="111" t="s">
        <v>134</v>
      </c>
      <c r="C86" s="23">
        <v>10</v>
      </c>
      <c r="D86" s="24">
        <v>3</v>
      </c>
      <c r="E86" s="7">
        <f t="shared" si="4"/>
        <v>13</v>
      </c>
      <c r="F86" s="7"/>
      <c r="G86" s="14">
        <f t="shared" si="5"/>
      </c>
      <c r="H86" s="13">
        <f t="shared" si="6"/>
        <v>13</v>
      </c>
    </row>
    <row r="87" spans="1:8" ht="30">
      <c r="A87" s="92">
        <f t="shared" si="7"/>
        <v>28</v>
      </c>
      <c r="B87" s="53" t="s">
        <v>135</v>
      </c>
      <c r="C87" s="23">
        <v>13.5</v>
      </c>
      <c r="D87" s="24">
        <v>9.5</v>
      </c>
      <c r="E87" s="7">
        <f t="shared" si="4"/>
        <v>23</v>
      </c>
      <c r="F87" s="7"/>
      <c r="G87" s="14">
        <f t="shared" si="5"/>
      </c>
      <c r="H87" s="13">
        <f t="shared" si="6"/>
        <v>23</v>
      </c>
    </row>
    <row r="88" spans="1:8" ht="27.75">
      <c r="A88" s="92">
        <f t="shared" si="7"/>
        <v>29</v>
      </c>
      <c r="B88" s="111" t="s">
        <v>136</v>
      </c>
      <c r="C88" s="33">
        <v>11</v>
      </c>
      <c r="D88" s="34">
        <v>10</v>
      </c>
      <c r="E88" s="7">
        <f t="shared" si="4"/>
        <v>21</v>
      </c>
      <c r="F88" s="32"/>
      <c r="G88" s="14">
        <f t="shared" si="5"/>
      </c>
      <c r="H88" s="13">
        <f t="shared" si="6"/>
        <v>21</v>
      </c>
    </row>
    <row r="89" spans="1:8" ht="27.75">
      <c r="A89" s="92">
        <f t="shared" si="7"/>
        <v>30</v>
      </c>
      <c r="B89" s="111" t="s">
        <v>137</v>
      </c>
      <c r="C89" s="26">
        <v>13</v>
      </c>
      <c r="D89" s="25">
        <v>11.5</v>
      </c>
      <c r="E89" s="7">
        <f t="shared" si="4"/>
        <v>24.5</v>
      </c>
      <c r="F89" s="35"/>
      <c r="G89" s="14">
        <f t="shared" si="5"/>
      </c>
      <c r="H89" s="13">
        <f t="shared" si="6"/>
        <v>24.5</v>
      </c>
    </row>
    <row r="90" spans="1:8" ht="28.5" thickBot="1">
      <c r="A90" s="92">
        <f t="shared" si="7"/>
        <v>31</v>
      </c>
      <c r="B90" s="113" t="s">
        <v>138</v>
      </c>
      <c r="C90" s="85">
        <v>14</v>
      </c>
      <c r="D90" s="68">
        <v>7.5</v>
      </c>
      <c r="E90" s="58">
        <f t="shared" si="4"/>
        <v>21.5</v>
      </c>
      <c r="F90" s="57"/>
      <c r="G90" s="59">
        <f t="shared" si="5"/>
      </c>
      <c r="H90" s="60">
        <f t="shared" si="6"/>
        <v>21.5</v>
      </c>
    </row>
    <row r="91" spans="1:8" ht="9" customHeight="1" thickBot="1">
      <c r="A91" s="5"/>
      <c r="B91" s="9"/>
      <c r="C91" s="1"/>
      <c r="D91" s="1"/>
      <c r="E91" s="1"/>
      <c r="F91" s="6"/>
      <c r="G91" s="3"/>
      <c r="H91" s="1"/>
    </row>
    <row r="92" spans="1:8" ht="22.5" thickBot="1">
      <c r="A92" s="5"/>
      <c r="B92" s="141" t="s">
        <v>69</v>
      </c>
      <c r="C92" s="142"/>
      <c r="D92" s="142"/>
      <c r="E92" s="142"/>
      <c r="F92" s="142"/>
      <c r="G92" s="143"/>
      <c r="H92" s="1"/>
    </row>
    <row r="93" spans="1:8" ht="20.25">
      <c r="A93" s="5"/>
      <c r="B93" s="9"/>
      <c r="C93" s="1"/>
      <c r="D93" s="1"/>
      <c r="E93" s="1"/>
      <c r="F93" s="6"/>
      <c r="G93" s="3"/>
      <c r="H93" s="1"/>
    </row>
  </sheetData>
  <sheetProtection/>
  <mergeCells count="18">
    <mergeCell ref="B52:G52"/>
    <mergeCell ref="C54:F54"/>
    <mergeCell ref="A1:C1"/>
    <mergeCell ref="F1:H1"/>
    <mergeCell ref="A2:C2"/>
    <mergeCell ref="F2:H2"/>
    <mergeCell ref="B4:G4"/>
    <mergeCell ref="C6:F6"/>
    <mergeCell ref="B56:G56"/>
    <mergeCell ref="C57:E57"/>
    <mergeCell ref="B92:G92"/>
    <mergeCell ref="B8:G8"/>
    <mergeCell ref="C9:E9"/>
    <mergeCell ref="B46:G46"/>
    <mergeCell ref="A49:C49"/>
    <mergeCell ref="F49:H49"/>
    <mergeCell ref="A50:C50"/>
    <mergeCell ref="F50:H50"/>
  </mergeCells>
  <printOptions horizontalCentered="1" verticalCentered="1"/>
  <pageMargins left="0.3937007874015748" right="0.5905511811023623" top="0.7086614173228347" bottom="0.4330708661417323" header="0.1968503937007874" footer="0.4330708661417323"/>
  <pageSetup horizontalDpi="600" verticalDpi="600" orientation="portrait" paperSize="9" scale="68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8" max="8" man="1"/>
    <brk id="9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91"/>
  <sheetViews>
    <sheetView rightToLeft="1" view="pageBreakPreview" zoomScaleSheetLayoutView="100" zoomScalePageLayoutView="0" workbookViewId="0" topLeftCell="A88">
      <selection activeCell="F108" sqref="F108"/>
    </sheetView>
  </sheetViews>
  <sheetFormatPr defaultColWidth="11.421875" defaultRowHeight="12.75"/>
  <cols>
    <col min="1" max="1" width="6.7109375" style="4" customWidth="1"/>
    <col min="2" max="2" width="27.421875" style="4" customWidth="1"/>
    <col min="3" max="5" width="10.7109375" style="2" customWidth="1"/>
    <col min="6" max="7" width="10.7109375" style="4" customWidth="1"/>
    <col min="8" max="8" width="10.7109375" style="2" customWidth="1"/>
    <col min="9" max="9" width="2.8515625" style="4" customWidth="1"/>
    <col min="10" max="16384" width="11.421875" style="4" customWidth="1"/>
  </cols>
  <sheetData>
    <row r="1" spans="1:8" ht="19.5">
      <c r="A1" s="147" t="s">
        <v>2</v>
      </c>
      <c r="B1" s="147"/>
      <c r="C1" s="147"/>
      <c r="D1" s="12"/>
      <c r="E1" s="12"/>
      <c r="F1" s="147" t="s">
        <v>15</v>
      </c>
      <c r="G1" s="147"/>
      <c r="H1" s="147"/>
    </row>
    <row r="2" spans="1:8" ht="23.25" customHeight="1">
      <c r="A2" s="147" t="s">
        <v>3</v>
      </c>
      <c r="B2" s="147"/>
      <c r="C2" s="147"/>
      <c r="D2" s="12"/>
      <c r="E2" s="12"/>
      <c r="F2" s="147" t="s">
        <v>4</v>
      </c>
      <c r="G2" s="147"/>
      <c r="H2" s="147"/>
    </row>
    <row r="3" ht="6" customHeight="1" thickBot="1">
      <c r="B3" s="8"/>
    </row>
    <row r="4" spans="2:7" ht="21.75" customHeight="1" thickBot="1">
      <c r="B4" s="148" t="s">
        <v>37</v>
      </c>
      <c r="C4" s="149"/>
      <c r="D4" s="149"/>
      <c r="E4" s="149"/>
      <c r="F4" s="149"/>
      <c r="G4" s="150"/>
    </row>
    <row r="5" ht="6.75" customHeight="1" thickBot="1"/>
    <row r="6" spans="3:8" ht="18" customHeight="1" thickBot="1">
      <c r="C6" s="151" t="s">
        <v>73</v>
      </c>
      <c r="D6" s="152"/>
      <c r="E6" s="152"/>
      <c r="F6" s="153"/>
      <c r="H6" s="11"/>
    </row>
    <row r="7" spans="3:5" ht="12" customHeight="1" thickBot="1">
      <c r="C7" s="10"/>
      <c r="D7" s="10"/>
      <c r="E7" s="10"/>
    </row>
    <row r="8" spans="2:7" ht="21" customHeight="1" thickBot="1">
      <c r="B8" s="141" t="s">
        <v>48</v>
      </c>
      <c r="C8" s="142"/>
      <c r="D8" s="142"/>
      <c r="E8" s="142"/>
      <c r="F8" s="142"/>
      <c r="G8" s="143"/>
    </row>
    <row r="9" spans="2:7" ht="21" customHeight="1" thickBot="1">
      <c r="B9" s="52"/>
      <c r="C9" s="144" t="s">
        <v>22</v>
      </c>
      <c r="D9" s="145"/>
      <c r="E9" s="146"/>
      <c r="F9" s="52"/>
      <c r="G9" s="52"/>
    </row>
    <row r="10" ht="20.25" customHeight="1" thickBot="1"/>
    <row r="11" spans="1:8" ht="63.75" customHeight="1" thickBot="1">
      <c r="A11" s="43" t="s">
        <v>20</v>
      </c>
      <c r="B11" s="83" t="s">
        <v>21</v>
      </c>
      <c r="C11" s="45" t="s">
        <v>5</v>
      </c>
      <c r="D11" s="45" t="s">
        <v>6</v>
      </c>
      <c r="E11" s="45" t="s">
        <v>23</v>
      </c>
      <c r="F11" s="45" t="s">
        <v>7</v>
      </c>
      <c r="G11" s="46" t="s">
        <v>24</v>
      </c>
      <c r="H11" s="47" t="s">
        <v>1</v>
      </c>
    </row>
    <row r="12" spans="1:8" ht="24" customHeight="1">
      <c r="A12" s="61">
        <v>1</v>
      </c>
      <c r="B12" s="106" t="s">
        <v>75</v>
      </c>
      <c r="C12" s="84">
        <v>14</v>
      </c>
      <c r="D12" s="15">
        <v>12</v>
      </c>
      <c r="E12" s="15">
        <f>2*(C12+D12)/2</f>
        <v>26</v>
      </c>
      <c r="F12" s="54"/>
      <c r="G12" s="15">
        <f>IF(F12="","",2*(C12+F12)/2)</f>
      </c>
      <c r="H12" s="66">
        <f aca="true" t="shared" si="0" ref="H12:H44">IF(G12="",E12,IF(G12&gt;E12,G12,E12))</f>
        <v>26</v>
      </c>
    </row>
    <row r="13" spans="1:8" ht="24" customHeight="1">
      <c r="A13" s="62">
        <f>A12+1</f>
        <v>2</v>
      </c>
      <c r="B13" s="107" t="s">
        <v>76</v>
      </c>
      <c r="C13" s="23">
        <v>13</v>
      </c>
      <c r="D13" s="24">
        <v>13</v>
      </c>
      <c r="E13" s="25">
        <f aca="true" t="shared" si="1" ref="E13:E44">2*(C13+D13)/2</f>
        <v>26</v>
      </c>
      <c r="F13" s="25"/>
      <c r="G13" s="25">
        <f aca="true" t="shared" si="2" ref="G13:G44">IF(F13="","",2*(C13+F13)/2)</f>
      </c>
      <c r="H13" s="67">
        <f t="shared" si="0"/>
        <v>26</v>
      </c>
    </row>
    <row r="14" spans="1:8" ht="24" customHeight="1">
      <c r="A14" s="62">
        <f aca="true" t="shared" si="3" ref="A14:A39">A13+1</f>
        <v>3</v>
      </c>
      <c r="B14" s="107" t="s">
        <v>77</v>
      </c>
      <c r="C14" s="23">
        <v>15</v>
      </c>
      <c r="D14" s="24"/>
      <c r="E14" s="25">
        <f>2*(C14+D14)/2</f>
        <v>15</v>
      </c>
      <c r="F14" s="25"/>
      <c r="G14" s="25">
        <f>IF(F14="","",2*(C14+F14)/2)</f>
      </c>
      <c r="H14" s="67">
        <f t="shared" si="0"/>
        <v>15</v>
      </c>
    </row>
    <row r="15" spans="1:8" ht="24" customHeight="1">
      <c r="A15" s="62">
        <f t="shared" si="3"/>
        <v>4</v>
      </c>
      <c r="B15" s="107" t="s">
        <v>78</v>
      </c>
      <c r="C15" s="26">
        <v>15</v>
      </c>
      <c r="D15" s="25">
        <v>15</v>
      </c>
      <c r="E15" s="25">
        <f>2*(C15+D15)/2</f>
        <v>30</v>
      </c>
      <c r="F15" s="49"/>
      <c r="G15" s="25">
        <f>IF(F15="","",2*(C15+F15)/2)</f>
      </c>
      <c r="H15" s="67">
        <f t="shared" si="0"/>
        <v>30</v>
      </c>
    </row>
    <row r="16" spans="1:8" ht="24" customHeight="1">
      <c r="A16" s="62">
        <f t="shared" si="3"/>
        <v>5</v>
      </c>
      <c r="B16" s="107" t="s">
        <v>79</v>
      </c>
      <c r="C16" s="23">
        <v>17</v>
      </c>
      <c r="D16" s="24">
        <v>16</v>
      </c>
      <c r="E16" s="25">
        <f t="shared" si="1"/>
        <v>33</v>
      </c>
      <c r="F16" s="25"/>
      <c r="G16" s="25">
        <f t="shared" si="2"/>
      </c>
      <c r="H16" s="67">
        <f t="shared" si="0"/>
        <v>33</v>
      </c>
    </row>
    <row r="17" spans="1:8" ht="24" customHeight="1">
      <c r="A17" s="62">
        <f t="shared" si="3"/>
        <v>6</v>
      </c>
      <c r="B17" s="107" t="s">
        <v>80</v>
      </c>
      <c r="C17" s="23">
        <v>14</v>
      </c>
      <c r="D17" s="24">
        <v>14</v>
      </c>
      <c r="E17" s="25">
        <f t="shared" si="1"/>
        <v>28</v>
      </c>
      <c r="F17" s="25"/>
      <c r="G17" s="25">
        <f t="shared" si="2"/>
      </c>
      <c r="H17" s="67">
        <f t="shared" si="0"/>
        <v>28</v>
      </c>
    </row>
    <row r="18" spans="1:8" ht="24" customHeight="1">
      <c r="A18" s="62">
        <f t="shared" si="3"/>
        <v>7</v>
      </c>
      <c r="B18" s="107" t="s">
        <v>81</v>
      </c>
      <c r="C18" s="23">
        <v>15</v>
      </c>
      <c r="D18" s="24">
        <v>16</v>
      </c>
      <c r="E18" s="25">
        <f t="shared" si="1"/>
        <v>31</v>
      </c>
      <c r="F18" s="25"/>
      <c r="G18" s="25">
        <f t="shared" si="2"/>
      </c>
      <c r="H18" s="67">
        <f t="shared" si="0"/>
        <v>31</v>
      </c>
    </row>
    <row r="19" spans="1:8" ht="24" customHeight="1">
      <c r="A19" s="62">
        <f t="shared" si="3"/>
        <v>8</v>
      </c>
      <c r="B19" s="107" t="s">
        <v>82</v>
      </c>
      <c r="C19" s="23">
        <v>16</v>
      </c>
      <c r="D19" s="24">
        <v>14</v>
      </c>
      <c r="E19" s="25">
        <f t="shared" si="1"/>
        <v>30</v>
      </c>
      <c r="F19" s="25"/>
      <c r="G19" s="25">
        <f t="shared" si="2"/>
      </c>
      <c r="H19" s="67">
        <f t="shared" si="0"/>
        <v>30</v>
      </c>
    </row>
    <row r="20" spans="1:8" ht="24" customHeight="1">
      <c r="A20" s="62">
        <f t="shared" si="3"/>
        <v>9</v>
      </c>
      <c r="B20" s="107" t="s">
        <v>83</v>
      </c>
      <c r="C20" s="23">
        <v>14</v>
      </c>
      <c r="D20" s="24">
        <v>15</v>
      </c>
      <c r="E20" s="25">
        <f t="shared" si="1"/>
        <v>29</v>
      </c>
      <c r="F20" s="25"/>
      <c r="G20" s="25">
        <f t="shared" si="2"/>
      </c>
      <c r="H20" s="67">
        <f t="shared" si="0"/>
        <v>29</v>
      </c>
    </row>
    <row r="21" spans="1:8" ht="24" customHeight="1">
      <c r="A21" s="62">
        <f t="shared" si="3"/>
        <v>10</v>
      </c>
      <c r="B21" s="107" t="s">
        <v>84</v>
      </c>
      <c r="C21" s="23">
        <v>17</v>
      </c>
      <c r="D21" s="24">
        <v>16</v>
      </c>
      <c r="E21" s="25">
        <f t="shared" si="1"/>
        <v>33</v>
      </c>
      <c r="F21" s="25"/>
      <c r="G21" s="25">
        <f t="shared" si="2"/>
      </c>
      <c r="H21" s="67">
        <f t="shared" si="0"/>
        <v>33</v>
      </c>
    </row>
    <row r="22" spans="1:8" ht="24" customHeight="1">
      <c r="A22" s="62">
        <f t="shared" si="3"/>
        <v>11</v>
      </c>
      <c r="B22" s="107" t="s">
        <v>85</v>
      </c>
      <c r="C22" s="23">
        <v>14</v>
      </c>
      <c r="D22" s="24">
        <v>14</v>
      </c>
      <c r="E22" s="25">
        <f t="shared" si="1"/>
        <v>28</v>
      </c>
      <c r="F22" s="25"/>
      <c r="G22" s="25">
        <f t="shared" si="2"/>
      </c>
      <c r="H22" s="67">
        <f t="shared" si="0"/>
        <v>28</v>
      </c>
    </row>
    <row r="23" spans="1:8" ht="24" customHeight="1">
      <c r="A23" s="62">
        <f t="shared" si="3"/>
        <v>12</v>
      </c>
      <c r="B23" s="107" t="s">
        <v>86</v>
      </c>
      <c r="C23" s="23">
        <v>15</v>
      </c>
      <c r="D23" s="24">
        <v>14</v>
      </c>
      <c r="E23" s="25">
        <f t="shared" si="1"/>
        <v>29</v>
      </c>
      <c r="F23" s="25"/>
      <c r="G23" s="25">
        <f t="shared" si="2"/>
      </c>
      <c r="H23" s="67">
        <f t="shared" si="0"/>
        <v>29</v>
      </c>
    </row>
    <row r="24" spans="1:8" ht="24" customHeight="1">
      <c r="A24" s="62">
        <f t="shared" si="3"/>
        <v>13</v>
      </c>
      <c r="B24" s="107" t="s">
        <v>87</v>
      </c>
      <c r="C24" s="23">
        <v>14</v>
      </c>
      <c r="D24" s="24">
        <v>15</v>
      </c>
      <c r="E24" s="25">
        <f t="shared" si="1"/>
        <v>29</v>
      </c>
      <c r="F24" s="25"/>
      <c r="G24" s="25">
        <f t="shared" si="2"/>
      </c>
      <c r="H24" s="67">
        <f t="shared" si="0"/>
        <v>29</v>
      </c>
    </row>
    <row r="25" spans="1:8" ht="24" customHeight="1">
      <c r="A25" s="62">
        <f t="shared" si="3"/>
        <v>14</v>
      </c>
      <c r="B25" s="107" t="s">
        <v>88</v>
      </c>
      <c r="C25" s="23">
        <v>15</v>
      </c>
      <c r="D25" s="24">
        <v>14</v>
      </c>
      <c r="E25" s="25">
        <f t="shared" si="1"/>
        <v>29</v>
      </c>
      <c r="F25" s="25"/>
      <c r="G25" s="25">
        <f t="shared" si="2"/>
      </c>
      <c r="H25" s="67">
        <f t="shared" si="0"/>
        <v>29</v>
      </c>
    </row>
    <row r="26" spans="1:8" ht="24" customHeight="1">
      <c r="A26" s="62">
        <f t="shared" si="3"/>
        <v>15</v>
      </c>
      <c r="B26" s="107" t="s">
        <v>89</v>
      </c>
      <c r="C26" s="23">
        <v>15</v>
      </c>
      <c r="D26" s="24">
        <v>16</v>
      </c>
      <c r="E26" s="25">
        <f t="shared" si="1"/>
        <v>31</v>
      </c>
      <c r="F26" s="25"/>
      <c r="G26" s="25">
        <f t="shared" si="2"/>
      </c>
      <c r="H26" s="67">
        <f t="shared" si="0"/>
        <v>31</v>
      </c>
    </row>
    <row r="27" spans="1:8" ht="24" customHeight="1">
      <c r="A27" s="62">
        <f t="shared" si="3"/>
        <v>16</v>
      </c>
      <c r="B27" s="107" t="s">
        <v>90</v>
      </c>
      <c r="C27" s="23"/>
      <c r="D27" s="24"/>
      <c r="E27" s="25">
        <f t="shared" si="1"/>
        <v>0</v>
      </c>
      <c r="F27" s="25"/>
      <c r="G27" s="25">
        <f t="shared" si="2"/>
      </c>
      <c r="H27" s="67">
        <f t="shared" si="0"/>
        <v>0</v>
      </c>
    </row>
    <row r="28" spans="1:8" ht="24" customHeight="1">
      <c r="A28" s="62">
        <f t="shared" si="3"/>
        <v>17</v>
      </c>
      <c r="B28" s="107" t="s">
        <v>91</v>
      </c>
      <c r="C28" s="23">
        <v>14</v>
      </c>
      <c r="D28" s="24">
        <v>14</v>
      </c>
      <c r="E28" s="25">
        <f t="shared" si="1"/>
        <v>28</v>
      </c>
      <c r="F28" s="25"/>
      <c r="G28" s="25">
        <f t="shared" si="2"/>
      </c>
      <c r="H28" s="67">
        <f t="shared" si="0"/>
        <v>28</v>
      </c>
    </row>
    <row r="29" spans="1:8" ht="24" customHeight="1">
      <c r="A29" s="62">
        <f t="shared" si="3"/>
        <v>18</v>
      </c>
      <c r="B29" s="107" t="s">
        <v>92</v>
      </c>
      <c r="C29" s="23">
        <v>16</v>
      </c>
      <c r="D29" s="24">
        <v>12</v>
      </c>
      <c r="E29" s="25">
        <f t="shared" si="1"/>
        <v>28</v>
      </c>
      <c r="F29" s="25"/>
      <c r="G29" s="25">
        <f t="shared" si="2"/>
      </c>
      <c r="H29" s="67">
        <f t="shared" si="0"/>
        <v>28</v>
      </c>
    </row>
    <row r="30" spans="1:8" ht="24" customHeight="1">
      <c r="A30" s="62">
        <f t="shared" si="3"/>
        <v>19</v>
      </c>
      <c r="B30" s="107" t="s">
        <v>93</v>
      </c>
      <c r="C30" s="23">
        <v>16</v>
      </c>
      <c r="D30" s="24">
        <v>12</v>
      </c>
      <c r="E30" s="25">
        <f t="shared" si="1"/>
        <v>28</v>
      </c>
      <c r="F30" s="25"/>
      <c r="G30" s="25">
        <f t="shared" si="2"/>
      </c>
      <c r="H30" s="67">
        <f t="shared" si="0"/>
        <v>28</v>
      </c>
    </row>
    <row r="31" spans="1:8" ht="24" customHeight="1">
      <c r="A31" s="62">
        <f t="shared" si="3"/>
        <v>20</v>
      </c>
      <c r="B31" s="108" t="s">
        <v>94</v>
      </c>
      <c r="C31" s="23">
        <v>17</v>
      </c>
      <c r="D31" s="24">
        <v>16</v>
      </c>
      <c r="E31" s="25">
        <f t="shared" si="1"/>
        <v>33</v>
      </c>
      <c r="F31" s="25"/>
      <c r="G31" s="25">
        <f t="shared" si="2"/>
      </c>
      <c r="H31" s="67">
        <f t="shared" si="0"/>
        <v>33</v>
      </c>
    </row>
    <row r="32" spans="1:8" ht="24" customHeight="1">
      <c r="A32" s="62">
        <f t="shared" si="3"/>
        <v>21</v>
      </c>
      <c r="B32" s="107" t="s">
        <v>95</v>
      </c>
      <c r="C32" s="23">
        <v>14</v>
      </c>
      <c r="D32" s="24">
        <v>14</v>
      </c>
      <c r="E32" s="25">
        <f t="shared" si="1"/>
        <v>28</v>
      </c>
      <c r="F32" s="25"/>
      <c r="G32" s="25">
        <f t="shared" si="2"/>
      </c>
      <c r="H32" s="67">
        <f t="shared" si="0"/>
        <v>28</v>
      </c>
    </row>
    <row r="33" spans="1:8" ht="24" customHeight="1">
      <c r="A33" s="62">
        <f t="shared" si="3"/>
        <v>22</v>
      </c>
      <c r="B33" s="107" t="s">
        <v>96</v>
      </c>
      <c r="C33" s="23">
        <v>16</v>
      </c>
      <c r="D33" s="24">
        <v>14</v>
      </c>
      <c r="E33" s="25">
        <f t="shared" si="1"/>
        <v>30</v>
      </c>
      <c r="F33" s="25"/>
      <c r="G33" s="25">
        <f t="shared" si="2"/>
      </c>
      <c r="H33" s="67">
        <f t="shared" si="0"/>
        <v>30</v>
      </c>
    </row>
    <row r="34" spans="1:8" ht="24" customHeight="1">
      <c r="A34" s="62">
        <f t="shared" si="3"/>
        <v>23</v>
      </c>
      <c r="B34" s="107" t="s">
        <v>97</v>
      </c>
      <c r="C34" s="23">
        <v>14</v>
      </c>
      <c r="D34" s="24">
        <v>13</v>
      </c>
      <c r="E34" s="25">
        <f t="shared" si="1"/>
        <v>27</v>
      </c>
      <c r="F34" s="25"/>
      <c r="G34" s="25">
        <f t="shared" si="2"/>
      </c>
      <c r="H34" s="67">
        <f t="shared" si="0"/>
        <v>27</v>
      </c>
    </row>
    <row r="35" spans="1:8" ht="24" customHeight="1">
      <c r="A35" s="62">
        <f t="shared" si="3"/>
        <v>24</v>
      </c>
      <c r="B35" s="107" t="s">
        <v>98</v>
      </c>
      <c r="C35" s="23">
        <v>14</v>
      </c>
      <c r="D35" s="24">
        <v>12</v>
      </c>
      <c r="E35" s="25">
        <f t="shared" si="1"/>
        <v>26</v>
      </c>
      <c r="F35" s="25"/>
      <c r="G35" s="25">
        <f t="shared" si="2"/>
      </c>
      <c r="H35" s="67">
        <f t="shared" si="0"/>
        <v>26</v>
      </c>
    </row>
    <row r="36" spans="1:8" ht="24" customHeight="1">
      <c r="A36" s="62">
        <f t="shared" si="3"/>
        <v>25</v>
      </c>
      <c r="B36" s="107" t="s">
        <v>99</v>
      </c>
      <c r="C36" s="23">
        <v>16</v>
      </c>
      <c r="D36" s="24">
        <v>12</v>
      </c>
      <c r="E36" s="25">
        <f t="shared" si="1"/>
        <v>28</v>
      </c>
      <c r="F36" s="25"/>
      <c r="G36" s="25">
        <f t="shared" si="2"/>
      </c>
      <c r="H36" s="67">
        <f t="shared" si="0"/>
        <v>28</v>
      </c>
    </row>
    <row r="37" spans="1:8" ht="24" customHeight="1">
      <c r="A37" s="62">
        <f t="shared" si="3"/>
        <v>26</v>
      </c>
      <c r="B37" s="107" t="s">
        <v>100</v>
      </c>
      <c r="C37" s="23">
        <v>13</v>
      </c>
      <c r="D37" s="24">
        <v>11</v>
      </c>
      <c r="E37" s="25">
        <f t="shared" si="1"/>
        <v>24</v>
      </c>
      <c r="F37" s="25"/>
      <c r="G37" s="25">
        <f t="shared" si="2"/>
      </c>
      <c r="H37" s="67">
        <f t="shared" si="0"/>
        <v>24</v>
      </c>
    </row>
    <row r="38" spans="1:8" ht="24" customHeight="1">
      <c r="A38" s="62">
        <f t="shared" si="3"/>
        <v>27</v>
      </c>
      <c r="B38" s="109" t="s">
        <v>101</v>
      </c>
      <c r="C38" s="23">
        <v>14</v>
      </c>
      <c r="D38" s="24">
        <v>15</v>
      </c>
      <c r="E38" s="25">
        <f t="shared" si="1"/>
        <v>29</v>
      </c>
      <c r="F38" s="25"/>
      <c r="G38" s="25">
        <f t="shared" si="2"/>
      </c>
      <c r="H38" s="67">
        <f t="shared" si="0"/>
        <v>29</v>
      </c>
    </row>
    <row r="39" spans="1:8" ht="24" customHeight="1">
      <c r="A39" s="62">
        <f t="shared" si="3"/>
        <v>28</v>
      </c>
      <c r="B39" s="107" t="s">
        <v>102</v>
      </c>
      <c r="C39" s="23">
        <v>16</v>
      </c>
      <c r="D39" s="24">
        <v>15</v>
      </c>
      <c r="E39" s="25">
        <f t="shared" si="1"/>
        <v>31</v>
      </c>
      <c r="F39" s="25"/>
      <c r="G39" s="25">
        <f t="shared" si="2"/>
      </c>
      <c r="H39" s="67">
        <f t="shared" si="0"/>
        <v>31</v>
      </c>
    </row>
    <row r="40" spans="1:8" ht="24" customHeight="1">
      <c r="A40" s="62">
        <f>A39+1</f>
        <v>29</v>
      </c>
      <c r="B40" s="107" t="s">
        <v>103</v>
      </c>
      <c r="C40" s="23">
        <v>16</v>
      </c>
      <c r="D40" s="24">
        <v>12</v>
      </c>
      <c r="E40" s="25">
        <f t="shared" si="1"/>
        <v>28</v>
      </c>
      <c r="F40" s="25"/>
      <c r="G40" s="25">
        <f t="shared" si="2"/>
      </c>
      <c r="H40" s="67">
        <f t="shared" si="0"/>
        <v>28</v>
      </c>
    </row>
    <row r="41" spans="1:8" ht="24" customHeight="1">
      <c r="A41" s="62">
        <f>A40+1</f>
        <v>30</v>
      </c>
      <c r="B41" s="107" t="s">
        <v>104</v>
      </c>
      <c r="C41" s="23" t="s">
        <v>141</v>
      </c>
      <c r="D41" s="24" t="s">
        <v>141</v>
      </c>
      <c r="E41" s="25" t="e">
        <f t="shared" si="1"/>
        <v>#VALUE!</v>
      </c>
      <c r="F41" s="25"/>
      <c r="G41" s="25">
        <f t="shared" si="2"/>
      </c>
      <c r="H41" s="67" t="e">
        <f t="shared" si="0"/>
        <v>#VALUE!</v>
      </c>
    </row>
    <row r="42" spans="1:8" ht="24" customHeight="1">
      <c r="A42" s="62">
        <f>A41+1</f>
        <v>31</v>
      </c>
      <c r="B42" s="107" t="s">
        <v>105</v>
      </c>
      <c r="C42" s="26">
        <v>16</v>
      </c>
      <c r="D42" s="25">
        <v>12</v>
      </c>
      <c r="E42" s="25">
        <f t="shared" si="1"/>
        <v>28</v>
      </c>
      <c r="F42" s="35"/>
      <c r="G42" s="25">
        <f t="shared" si="2"/>
      </c>
      <c r="H42" s="67">
        <f t="shared" si="0"/>
        <v>28</v>
      </c>
    </row>
    <row r="43" spans="1:8" ht="24" customHeight="1">
      <c r="A43" s="63">
        <f>A42+1</f>
        <v>32</v>
      </c>
      <c r="B43" s="107" t="s">
        <v>106</v>
      </c>
      <c r="C43" s="26">
        <v>16</v>
      </c>
      <c r="D43" s="25">
        <v>16</v>
      </c>
      <c r="E43" s="25">
        <f t="shared" si="1"/>
        <v>32</v>
      </c>
      <c r="F43" s="35"/>
      <c r="G43" s="25">
        <f t="shared" si="2"/>
      </c>
      <c r="H43" s="67">
        <f t="shared" si="0"/>
        <v>32</v>
      </c>
    </row>
    <row r="44" spans="1:8" ht="24" customHeight="1" thickBot="1">
      <c r="A44" s="64">
        <f>A43+1</f>
        <v>33</v>
      </c>
      <c r="B44" s="110" t="s">
        <v>107</v>
      </c>
      <c r="C44" s="85">
        <v>14</v>
      </c>
      <c r="D44" s="68">
        <v>11</v>
      </c>
      <c r="E44" s="68">
        <f t="shared" si="1"/>
        <v>25</v>
      </c>
      <c r="F44" s="57"/>
      <c r="G44" s="68">
        <f t="shared" si="2"/>
      </c>
      <c r="H44" s="69">
        <f t="shared" si="0"/>
        <v>25</v>
      </c>
    </row>
    <row r="45" spans="1:8" ht="6" customHeight="1" thickBot="1">
      <c r="A45" s="5"/>
      <c r="B45" s="9"/>
      <c r="C45" s="1"/>
      <c r="D45" s="1"/>
      <c r="E45" s="1"/>
      <c r="F45" s="6"/>
      <c r="G45" s="3"/>
      <c r="H45" s="1"/>
    </row>
    <row r="46" spans="1:8" ht="23.25" customHeight="1" thickBot="1">
      <c r="A46" s="5"/>
      <c r="B46" s="141" t="s">
        <v>49</v>
      </c>
      <c r="C46" s="142"/>
      <c r="D46" s="142"/>
      <c r="E46" s="142"/>
      <c r="F46" s="142"/>
      <c r="G46" s="143"/>
      <c r="H46" s="1"/>
    </row>
    <row r="47" spans="1:8" ht="9" customHeight="1">
      <c r="A47" s="5"/>
      <c r="B47" s="9"/>
      <c r="C47" s="1"/>
      <c r="D47" s="1"/>
      <c r="E47" s="1"/>
      <c r="F47" s="6"/>
      <c r="G47" s="3"/>
      <c r="H47" s="1"/>
    </row>
    <row r="48" spans="1:8" ht="19.5">
      <c r="A48" s="147" t="s">
        <v>2</v>
      </c>
      <c r="B48" s="147"/>
      <c r="C48" s="147"/>
      <c r="D48" s="12"/>
      <c r="E48" s="12"/>
      <c r="F48" s="147" t="s">
        <v>15</v>
      </c>
      <c r="G48" s="147"/>
      <c r="H48" s="147"/>
    </row>
    <row r="49" spans="1:8" ht="19.5">
      <c r="A49" s="147" t="s">
        <v>3</v>
      </c>
      <c r="B49" s="147"/>
      <c r="C49" s="147"/>
      <c r="D49" s="12"/>
      <c r="E49" s="12"/>
      <c r="F49" s="147" t="s">
        <v>4</v>
      </c>
      <c r="G49" s="147"/>
      <c r="H49" s="147"/>
    </row>
    <row r="50" ht="9" customHeight="1" thickBot="1">
      <c r="B50" s="8"/>
    </row>
    <row r="51" spans="2:7" ht="25.5" thickBot="1">
      <c r="B51" s="148" t="s">
        <v>37</v>
      </c>
      <c r="C51" s="149"/>
      <c r="D51" s="149"/>
      <c r="E51" s="149"/>
      <c r="F51" s="149"/>
      <c r="G51" s="150"/>
    </row>
    <row r="52" ht="10.5" customHeight="1" thickBot="1"/>
    <row r="53" spans="3:8" ht="21" thickBot="1">
      <c r="C53" s="151" t="s">
        <v>73</v>
      </c>
      <c r="D53" s="152"/>
      <c r="E53" s="152"/>
      <c r="F53" s="153"/>
      <c r="H53" s="11"/>
    </row>
    <row r="54" spans="3:5" ht="11.25" customHeight="1" thickBot="1">
      <c r="C54" s="10"/>
      <c r="D54" s="10"/>
      <c r="E54" s="10"/>
    </row>
    <row r="55" spans="2:7" ht="21.75" thickBot="1">
      <c r="B55" s="141" t="s">
        <v>48</v>
      </c>
      <c r="C55" s="142"/>
      <c r="D55" s="142"/>
      <c r="E55" s="142"/>
      <c r="F55" s="142"/>
      <c r="G55" s="143"/>
    </row>
    <row r="56" spans="2:7" ht="21.75" thickBot="1">
      <c r="B56" s="52"/>
      <c r="C56" s="144" t="s">
        <v>25</v>
      </c>
      <c r="D56" s="145"/>
      <c r="E56" s="146"/>
      <c r="F56" s="52"/>
      <c r="G56" s="52"/>
    </row>
    <row r="57" ht="9.75" customHeight="1" thickBot="1"/>
    <row r="58" spans="1:8" ht="62.25" thickBot="1">
      <c r="A58" s="91" t="s">
        <v>20</v>
      </c>
      <c r="B58" s="44" t="s">
        <v>21</v>
      </c>
      <c r="C58" s="45" t="s">
        <v>5</v>
      </c>
      <c r="D58" s="45" t="s">
        <v>6</v>
      </c>
      <c r="E58" s="45" t="s">
        <v>23</v>
      </c>
      <c r="F58" s="45" t="s">
        <v>7</v>
      </c>
      <c r="G58" s="46" t="s">
        <v>24</v>
      </c>
      <c r="H58" s="47" t="s">
        <v>1</v>
      </c>
    </row>
    <row r="59" spans="1:8" ht="27.75" customHeight="1">
      <c r="A59" s="62">
        <v>1</v>
      </c>
      <c r="B59" s="111" t="s">
        <v>108</v>
      </c>
      <c r="C59" s="89">
        <v>14</v>
      </c>
      <c r="D59" s="90">
        <v>11</v>
      </c>
      <c r="E59" s="15">
        <f aca="true" t="shared" si="4" ref="E59:E89">2*(C59+D59)/2</f>
        <v>25</v>
      </c>
      <c r="F59" s="15"/>
      <c r="G59" s="55">
        <f aca="true" t="shared" si="5" ref="G59:G89">IF(F59="","",2*(C59+F59)/2)</f>
      </c>
      <c r="H59" s="56">
        <f aca="true" t="shared" si="6" ref="H59:H89">IF(G59="",E59,IF(G59&gt;E59,G59,E59))</f>
        <v>25</v>
      </c>
    </row>
    <row r="60" spans="1:8" ht="27.75">
      <c r="A60" s="62">
        <f aca="true" t="shared" si="7" ref="A60:A89">A59+1</f>
        <v>2</v>
      </c>
      <c r="B60" s="111" t="s">
        <v>109</v>
      </c>
      <c r="C60" s="23">
        <v>16</v>
      </c>
      <c r="D60" s="24">
        <v>14</v>
      </c>
      <c r="E60" s="7">
        <f t="shared" si="4"/>
        <v>30</v>
      </c>
      <c r="F60" s="7"/>
      <c r="G60" s="14">
        <f t="shared" si="5"/>
      </c>
      <c r="H60" s="13">
        <f t="shared" si="6"/>
        <v>30</v>
      </c>
    </row>
    <row r="61" spans="1:8" ht="27.75">
      <c r="A61" s="63">
        <f t="shared" si="7"/>
        <v>3</v>
      </c>
      <c r="B61" s="111" t="s">
        <v>110</v>
      </c>
      <c r="C61" s="33">
        <v>15</v>
      </c>
      <c r="D61" s="34">
        <v>8</v>
      </c>
      <c r="E61" s="7">
        <f t="shared" si="4"/>
        <v>23</v>
      </c>
      <c r="F61" s="32"/>
      <c r="G61" s="14">
        <f t="shared" si="5"/>
      </c>
      <c r="H61" s="13">
        <f t="shared" si="6"/>
        <v>23</v>
      </c>
    </row>
    <row r="62" spans="1:8" ht="30">
      <c r="A62" s="64">
        <f t="shared" si="7"/>
        <v>4</v>
      </c>
      <c r="B62" s="112" t="s">
        <v>111</v>
      </c>
      <c r="C62" s="26">
        <v>16</v>
      </c>
      <c r="D62" s="25">
        <v>14</v>
      </c>
      <c r="E62" s="7">
        <f t="shared" si="4"/>
        <v>30</v>
      </c>
      <c r="F62" s="49"/>
      <c r="G62" s="14">
        <f t="shared" si="5"/>
      </c>
      <c r="H62" s="13">
        <f t="shared" si="6"/>
        <v>30</v>
      </c>
    </row>
    <row r="63" spans="1:8" ht="30">
      <c r="A63" s="62">
        <f t="shared" si="7"/>
        <v>5</v>
      </c>
      <c r="B63" s="112" t="s">
        <v>112</v>
      </c>
      <c r="C63" s="23">
        <v>16</v>
      </c>
      <c r="D63" s="24">
        <v>14</v>
      </c>
      <c r="E63" s="7">
        <f t="shared" si="4"/>
        <v>30</v>
      </c>
      <c r="F63" s="7"/>
      <c r="G63" s="14">
        <f t="shared" si="5"/>
      </c>
      <c r="H63" s="13">
        <f t="shared" si="6"/>
        <v>30</v>
      </c>
    </row>
    <row r="64" spans="1:8" ht="27.75">
      <c r="A64" s="63">
        <f t="shared" si="7"/>
        <v>6</v>
      </c>
      <c r="B64" s="111" t="s">
        <v>113</v>
      </c>
      <c r="C64" s="33">
        <v>16</v>
      </c>
      <c r="D64" s="34">
        <v>11</v>
      </c>
      <c r="E64" s="7">
        <f t="shared" si="4"/>
        <v>27</v>
      </c>
      <c r="F64" s="32"/>
      <c r="G64" s="14">
        <f t="shared" si="5"/>
      </c>
      <c r="H64" s="13">
        <f t="shared" si="6"/>
        <v>27</v>
      </c>
    </row>
    <row r="65" spans="1:8" ht="27.75">
      <c r="A65" s="64">
        <f t="shared" si="7"/>
        <v>7</v>
      </c>
      <c r="B65" s="111" t="s">
        <v>114</v>
      </c>
      <c r="C65" s="26">
        <v>13</v>
      </c>
      <c r="D65" s="25">
        <v>11</v>
      </c>
      <c r="E65" s="7">
        <f t="shared" si="4"/>
        <v>24</v>
      </c>
      <c r="F65" s="49"/>
      <c r="G65" s="14">
        <f t="shared" si="5"/>
      </c>
      <c r="H65" s="13">
        <f t="shared" si="6"/>
        <v>24</v>
      </c>
    </row>
    <row r="66" spans="1:8" ht="27.75">
      <c r="A66" s="64">
        <f t="shared" si="7"/>
        <v>8</v>
      </c>
      <c r="B66" s="111" t="s">
        <v>115</v>
      </c>
      <c r="C66" s="23">
        <v>13</v>
      </c>
      <c r="D66" s="24">
        <v>5</v>
      </c>
      <c r="E66" s="7">
        <f t="shared" si="4"/>
        <v>18</v>
      </c>
      <c r="F66" s="7"/>
      <c r="G66" s="14">
        <f t="shared" si="5"/>
      </c>
      <c r="H66" s="13">
        <f t="shared" si="6"/>
        <v>18</v>
      </c>
    </row>
    <row r="67" spans="1:8" ht="27.75">
      <c r="A67" s="64">
        <f t="shared" si="7"/>
        <v>9</v>
      </c>
      <c r="B67" s="111" t="s">
        <v>116</v>
      </c>
      <c r="C67" s="23">
        <v>16</v>
      </c>
      <c r="D67" s="24">
        <v>10</v>
      </c>
      <c r="E67" s="7">
        <f t="shared" si="4"/>
        <v>26</v>
      </c>
      <c r="F67" s="7"/>
      <c r="G67" s="14">
        <f t="shared" si="5"/>
      </c>
      <c r="H67" s="13">
        <f t="shared" si="6"/>
        <v>26</v>
      </c>
    </row>
    <row r="68" spans="1:8" ht="27.75">
      <c r="A68" s="64">
        <f t="shared" si="7"/>
        <v>10</v>
      </c>
      <c r="B68" s="111" t="s">
        <v>117</v>
      </c>
      <c r="C68" s="23">
        <v>16</v>
      </c>
      <c r="D68" s="24">
        <v>11</v>
      </c>
      <c r="E68" s="7">
        <f t="shared" si="4"/>
        <v>27</v>
      </c>
      <c r="F68" s="7"/>
      <c r="G68" s="14">
        <f t="shared" si="5"/>
      </c>
      <c r="H68" s="13">
        <f t="shared" si="6"/>
        <v>27</v>
      </c>
    </row>
    <row r="69" spans="1:8" ht="27.75">
      <c r="A69" s="64">
        <f t="shared" si="7"/>
        <v>11</v>
      </c>
      <c r="B69" s="111" t="s">
        <v>118</v>
      </c>
      <c r="C69" s="23">
        <v>16</v>
      </c>
      <c r="D69" s="24">
        <v>16</v>
      </c>
      <c r="E69" s="7">
        <f t="shared" si="4"/>
        <v>32</v>
      </c>
      <c r="F69" s="7"/>
      <c r="G69" s="14">
        <f t="shared" si="5"/>
      </c>
      <c r="H69" s="13">
        <f t="shared" si="6"/>
        <v>32</v>
      </c>
    </row>
    <row r="70" spans="1:8" ht="27.75">
      <c r="A70" s="64">
        <f t="shared" si="7"/>
        <v>12</v>
      </c>
      <c r="B70" s="111" t="s">
        <v>119</v>
      </c>
      <c r="C70" s="23">
        <v>15</v>
      </c>
      <c r="D70" s="24">
        <v>8</v>
      </c>
      <c r="E70" s="7">
        <f t="shared" si="4"/>
        <v>23</v>
      </c>
      <c r="F70" s="7"/>
      <c r="G70" s="14">
        <f t="shared" si="5"/>
      </c>
      <c r="H70" s="13">
        <f t="shared" si="6"/>
        <v>23</v>
      </c>
    </row>
    <row r="71" spans="1:8" ht="27.75">
      <c r="A71" s="64">
        <f t="shared" si="7"/>
        <v>13</v>
      </c>
      <c r="B71" s="111" t="s">
        <v>120</v>
      </c>
      <c r="C71" s="23">
        <v>16</v>
      </c>
      <c r="D71" s="24">
        <v>16</v>
      </c>
      <c r="E71" s="7">
        <f t="shared" si="4"/>
        <v>32</v>
      </c>
      <c r="F71" s="7"/>
      <c r="G71" s="14">
        <f t="shared" si="5"/>
      </c>
      <c r="H71" s="13">
        <f t="shared" si="6"/>
        <v>32</v>
      </c>
    </row>
    <row r="72" spans="1:8" ht="30">
      <c r="A72" s="64">
        <f t="shared" si="7"/>
        <v>14</v>
      </c>
      <c r="B72" s="53" t="s">
        <v>121</v>
      </c>
      <c r="C72" s="23">
        <v>14</v>
      </c>
      <c r="D72" s="24">
        <v>10</v>
      </c>
      <c r="E72" s="7">
        <f t="shared" si="4"/>
        <v>24</v>
      </c>
      <c r="F72" s="7"/>
      <c r="G72" s="14">
        <f t="shared" si="5"/>
      </c>
      <c r="H72" s="13">
        <f t="shared" si="6"/>
        <v>24</v>
      </c>
    </row>
    <row r="73" spans="1:8" ht="27.75">
      <c r="A73" s="64">
        <f t="shared" si="7"/>
        <v>15</v>
      </c>
      <c r="B73" s="111" t="s">
        <v>122</v>
      </c>
      <c r="C73" s="23">
        <v>14</v>
      </c>
      <c r="D73" s="24">
        <v>6</v>
      </c>
      <c r="E73" s="7">
        <f t="shared" si="4"/>
        <v>20</v>
      </c>
      <c r="F73" s="7"/>
      <c r="G73" s="14">
        <f t="shared" si="5"/>
      </c>
      <c r="H73" s="13">
        <f t="shared" si="6"/>
        <v>20</v>
      </c>
    </row>
    <row r="74" spans="1:8" ht="27.75">
      <c r="A74" s="64">
        <f t="shared" si="7"/>
        <v>16</v>
      </c>
      <c r="B74" s="111" t="s">
        <v>123</v>
      </c>
      <c r="C74" s="23">
        <v>16</v>
      </c>
      <c r="D74" s="24">
        <v>10</v>
      </c>
      <c r="E74" s="7">
        <f t="shared" si="4"/>
        <v>26</v>
      </c>
      <c r="F74" s="7"/>
      <c r="G74" s="14">
        <f t="shared" si="5"/>
      </c>
      <c r="H74" s="13">
        <f t="shared" si="6"/>
        <v>26</v>
      </c>
    </row>
    <row r="75" spans="1:8" ht="27.75">
      <c r="A75" s="64">
        <f t="shared" si="7"/>
        <v>17</v>
      </c>
      <c r="B75" s="111" t="s">
        <v>124</v>
      </c>
      <c r="C75" s="23">
        <v>16</v>
      </c>
      <c r="D75" s="24">
        <v>8</v>
      </c>
      <c r="E75" s="7">
        <f t="shared" si="4"/>
        <v>24</v>
      </c>
      <c r="F75" s="7"/>
      <c r="G75" s="14">
        <f t="shared" si="5"/>
      </c>
      <c r="H75" s="13">
        <f t="shared" si="6"/>
        <v>24</v>
      </c>
    </row>
    <row r="76" spans="1:8" ht="27.75">
      <c r="A76" s="64">
        <f t="shared" si="7"/>
        <v>18</v>
      </c>
      <c r="B76" s="111" t="s">
        <v>125</v>
      </c>
      <c r="C76" s="23">
        <v>16</v>
      </c>
      <c r="D76" s="24">
        <v>10</v>
      </c>
      <c r="E76" s="7">
        <f t="shared" si="4"/>
        <v>26</v>
      </c>
      <c r="F76" s="7"/>
      <c r="G76" s="14">
        <f t="shared" si="5"/>
      </c>
      <c r="H76" s="13">
        <f t="shared" si="6"/>
        <v>26</v>
      </c>
    </row>
    <row r="77" spans="1:8" ht="30">
      <c r="A77" s="64">
        <f t="shared" si="7"/>
        <v>19</v>
      </c>
      <c r="B77" s="112" t="s">
        <v>126</v>
      </c>
      <c r="C77" s="23">
        <v>15</v>
      </c>
      <c r="D77" s="24">
        <v>5</v>
      </c>
      <c r="E77" s="7">
        <f t="shared" si="4"/>
        <v>20</v>
      </c>
      <c r="F77" s="7"/>
      <c r="G77" s="14">
        <f t="shared" si="5"/>
      </c>
      <c r="H77" s="13">
        <f t="shared" si="6"/>
        <v>20</v>
      </c>
    </row>
    <row r="78" spans="1:8" ht="27.75">
      <c r="A78" s="64">
        <f t="shared" si="7"/>
        <v>20</v>
      </c>
      <c r="B78" s="111" t="s">
        <v>127</v>
      </c>
      <c r="C78" s="23">
        <v>13</v>
      </c>
      <c r="D78" s="24">
        <v>6</v>
      </c>
      <c r="E78" s="7">
        <f t="shared" si="4"/>
        <v>19</v>
      </c>
      <c r="F78" s="7"/>
      <c r="G78" s="14">
        <f t="shared" si="5"/>
      </c>
      <c r="H78" s="13">
        <f t="shared" si="6"/>
        <v>19</v>
      </c>
    </row>
    <row r="79" spans="1:8" ht="27.75">
      <c r="A79" s="64">
        <f t="shared" si="7"/>
        <v>21</v>
      </c>
      <c r="B79" s="111" t="s">
        <v>128</v>
      </c>
      <c r="C79" s="23"/>
      <c r="D79" s="24"/>
      <c r="E79" s="7">
        <f t="shared" si="4"/>
        <v>0</v>
      </c>
      <c r="F79" s="7"/>
      <c r="G79" s="14">
        <f t="shared" si="5"/>
      </c>
      <c r="H79" s="13">
        <f t="shared" si="6"/>
        <v>0</v>
      </c>
    </row>
    <row r="80" spans="1:8" ht="27.75">
      <c r="A80" s="64">
        <f t="shared" si="7"/>
        <v>22</v>
      </c>
      <c r="B80" s="111" t="s">
        <v>129</v>
      </c>
      <c r="C80" s="23">
        <v>16</v>
      </c>
      <c r="D80" s="24"/>
      <c r="E80" s="7">
        <f t="shared" si="4"/>
        <v>16</v>
      </c>
      <c r="F80" s="7"/>
      <c r="G80" s="14">
        <f t="shared" si="5"/>
      </c>
      <c r="H80" s="13">
        <f t="shared" si="6"/>
        <v>16</v>
      </c>
    </row>
    <row r="81" spans="1:8" ht="27.75">
      <c r="A81" s="64">
        <f t="shared" si="7"/>
        <v>23</v>
      </c>
      <c r="B81" s="111" t="s">
        <v>130</v>
      </c>
      <c r="C81" s="23">
        <v>16</v>
      </c>
      <c r="D81" s="24">
        <v>8</v>
      </c>
      <c r="E81" s="7">
        <f t="shared" si="4"/>
        <v>24</v>
      </c>
      <c r="F81" s="7"/>
      <c r="G81" s="14">
        <f t="shared" si="5"/>
      </c>
      <c r="H81" s="13">
        <f t="shared" si="6"/>
        <v>24</v>
      </c>
    </row>
    <row r="82" spans="1:8" ht="27.75">
      <c r="A82" s="64">
        <f t="shared" si="7"/>
        <v>24</v>
      </c>
      <c r="B82" s="111" t="s">
        <v>131</v>
      </c>
      <c r="C82" s="23">
        <v>15</v>
      </c>
      <c r="D82" s="24">
        <v>5</v>
      </c>
      <c r="E82" s="7">
        <f t="shared" si="4"/>
        <v>20</v>
      </c>
      <c r="F82" s="7"/>
      <c r="G82" s="14">
        <f t="shared" si="5"/>
      </c>
      <c r="H82" s="13">
        <f t="shared" si="6"/>
        <v>20</v>
      </c>
    </row>
    <row r="83" spans="1:8" ht="30">
      <c r="A83" s="64">
        <f t="shared" si="7"/>
        <v>25</v>
      </c>
      <c r="B83" s="112" t="s">
        <v>132</v>
      </c>
      <c r="C83" s="23">
        <v>16</v>
      </c>
      <c r="D83" s="24">
        <v>7</v>
      </c>
      <c r="E83" s="7">
        <f t="shared" si="4"/>
        <v>23</v>
      </c>
      <c r="F83" s="7"/>
      <c r="G83" s="14">
        <f t="shared" si="5"/>
      </c>
      <c r="H83" s="13">
        <f t="shared" si="6"/>
        <v>23</v>
      </c>
    </row>
    <row r="84" spans="1:8" ht="27.75">
      <c r="A84" s="64">
        <f t="shared" si="7"/>
        <v>26</v>
      </c>
      <c r="B84" s="111" t="s">
        <v>133</v>
      </c>
      <c r="C84" s="23">
        <v>16</v>
      </c>
      <c r="D84" s="24">
        <v>8</v>
      </c>
      <c r="E84" s="7">
        <f t="shared" si="4"/>
        <v>24</v>
      </c>
      <c r="F84" s="7"/>
      <c r="G84" s="14">
        <f t="shared" si="5"/>
      </c>
      <c r="H84" s="13">
        <f t="shared" si="6"/>
        <v>24</v>
      </c>
    </row>
    <row r="85" spans="1:8" ht="27.75">
      <c r="A85" s="64">
        <f t="shared" si="7"/>
        <v>27</v>
      </c>
      <c r="B85" s="111" t="s">
        <v>134</v>
      </c>
      <c r="C85" s="23">
        <v>13</v>
      </c>
      <c r="D85" s="24">
        <v>5</v>
      </c>
      <c r="E85" s="7">
        <f t="shared" si="4"/>
        <v>18</v>
      </c>
      <c r="F85" s="7"/>
      <c r="G85" s="14">
        <f t="shared" si="5"/>
      </c>
      <c r="H85" s="13">
        <f t="shared" si="6"/>
        <v>18</v>
      </c>
    </row>
    <row r="86" spans="1:8" ht="30">
      <c r="A86" s="64">
        <f t="shared" si="7"/>
        <v>28</v>
      </c>
      <c r="B86" s="53" t="s">
        <v>135</v>
      </c>
      <c r="C86" s="23">
        <v>15</v>
      </c>
      <c r="D86" s="24">
        <v>8</v>
      </c>
      <c r="E86" s="7">
        <f t="shared" si="4"/>
        <v>23</v>
      </c>
      <c r="F86" s="7"/>
      <c r="G86" s="14">
        <f t="shared" si="5"/>
      </c>
      <c r="H86" s="13">
        <f t="shared" si="6"/>
        <v>23</v>
      </c>
    </row>
    <row r="87" spans="1:8" ht="27.75">
      <c r="A87" s="64">
        <f t="shared" si="7"/>
        <v>29</v>
      </c>
      <c r="B87" s="111" t="s">
        <v>136</v>
      </c>
      <c r="C87" s="33">
        <v>14</v>
      </c>
      <c r="D87" s="34">
        <v>11</v>
      </c>
      <c r="E87" s="7">
        <f t="shared" si="4"/>
        <v>25</v>
      </c>
      <c r="F87" s="32"/>
      <c r="G87" s="14">
        <f t="shared" si="5"/>
      </c>
      <c r="H87" s="13">
        <f t="shared" si="6"/>
        <v>25</v>
      </c>
    </row>
    <row r="88" spans="1:8" ht="27.75">
      <c r="A88" s="64">
        <f t="shared" si="7"/>
        <v>30</v>
      </c>
      <c r="B88" s="111" t="s">
        <v>137</v>
      </c>
      <c r="C88" s="26">
        <v>14</v>
      </c>
      <c r="D88" s="25">
        <v>5</v>
      </c>
      <c r="E88" s="7">
        <f t="shared" si="4"/>
        <v>19</v>
      </c>
      <c r="F88" s="35"/>
      <c r="G88" s="14">
        <f t="shared" si="5"/>
      </c>
      <c r="H88" s="13">
        <f t="shared" si="6"/>
        <v>19</v>
      </c>
    </row>
    <row r="89" spans="1:8" ht="28.5" thickBot="1">
      <c r="A89" s="64">
        <f t="shared" si="7"/>
        <v>31</v>
      </c>
      <c r="B89" s="113" t="s">
        <v>138</v>
      </c>
      <c r="C89" s="85">
        <v>17</v>
      </c>
      <c r="D89" s="68">
        <v>8</v>
      </c>
      <c r="E89" s="58">
        <f t="shared" si="4"/>
        <v>25</v>
      </c>
      <c r="F89" s="57"/>
      <c r="G89" s="59">
        <f t="shared" si="5"/>
      </c>
      <c r="H89" s="60">
        <f t="shared" si="6"/>
        <v>25</v>
      </c>
    </row>
    <row r="90" spans="1:8" ht="21" thickBot="1">
      <c r="A90" s="5"/>
      <c r="B90" s="9"/>
      <c r="C90" s="1"/>
      <c r="D90" s="1"/>
      <c r="E90" s="1"/>
      <c r="F90" s="6"/>
      <c r="G90" s="3"/>
      <c r="H90" s="1"/>
    </row>
    <row r="91" spans="1:8" ht="22.5" thickBot="1">
      <c r="A91" s="5"/>
      <c r="B91" s="141" t="s">
        <v>50</v>
      </c>
      <c r="C91" s="142"/>
      <c r="D91" s="142"/>
      <c r="E91" s="142"/>
      <c r="F91" s="142"/>
      <c r="G91" s="143"/>
      <c r="H91" s="1"/>
    </row>
  </sheetData>
  <sheetProtection/>
  <mergeCells count="18">
    <mergeCell ref="B51:G51"/>
    <mergeCell ref="C53:F53"/>
    <mergeCell ref="A1:C1"/>
    <mergeCell ref="F1:H1"/>
    <mergeCell ref="A2:C2"/>
    <mergeCell ref="F2:H2"/>
    <mergeCell ref="B4:G4"/>
    <mergeCell ref="C6:F6"/>
    <mergeCell ref="B55:G55"/>
    <mergeCell ref="C56:E56"/>
    <mergeCell ref="B91:G91"/>
    <mergeCell ref="B8:G8"/>
    <mergeCell ref="C9:E9"/>
    <mergeCell ref="B46:G46"/>
    <mergeCell ref="A48:C48"/>
    <mergeCell ref="F48:H48"/>
    <mergeCell ref="A49:C49"/>
    <mergeCell ref="F49:H49"/>
  </mergeCells>
  <printOptions horizontalCentered="1" verticalCentered="1"/>
  <pageMargins left="0.3937007874015748" right="0.5905511811023623" top="0.7086614173228347" bottom="0.4330708661417323" header="0.1968503937007874" footer="0.4330708661417323"/>
  <pageSetup horizontalDpi="600" verticalDpi="600" orientation="portrait" paperSize="9" scale="68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8" man="1"/>
    <brk id="9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92"/>
  <sheetViews>
    <sheetView rightToLeft="1" view="pageBreakPreview" zoomScaleSheetLayoutView="100" zoomScalePageLayoutView="0" workbookViewId="0" topLeftCell="A1">
      <selection activeCell="B55" sqref="B55:G55"/>
    </sheetView>
  </sheetViews>
  <sheetFormatPr defaultColWidth="11.421875" defaultRowHeight="12.75"/>
  <cols>
    <col min="1" max="1" width="6.7109375" style="4" customWidth="1"/>
    <col min="2" max="2" width="27.421875" style="4" customWidth="1"/>
    <col min="3" max="5" width="10.7109375" style="2" customWidth="1"/>
    <col min="6" max="7" width="10.7109375" style="4" customWidth="1"/>
    <col min="8" max="8" width="10.7109375" style="2" customWidth="1"/>
    <col min="9" max="9" width="2.8515625" style="4" customWidth="1"/>
    <col min="10" max="16384" width="11.421875" style="4" customWidth="1"/>
  </cols>
  <sheetData>
    <row r="1" spans="1:8" ht="19.5">
      <c r="A1" s="147" t="s">
        <v>2</v>
      </c>
      <c r="B1" s="147"/>
      <c r="C1" s="147"/>
      <c r="D1" s="12"/>
      <c r="E1" s="12"/>
      <c r="F1" s="147" t="s">
        <v>15</v>
      </c>
      <c r="G1" s="147"/>
      <c r="H1" s="147"/>
    </row>
    <row r="2" spans="1:8" ht="23.25" customHeight="1">
      <c r="A2" s="147" t="s">
        <v>3</v>
      </c>
      <c r="B2" s="147"/>
      <c r="C2" s="147"/>
      <c r="D2" s="12"/>
      <c r="E2" s="12"/>
      <c r="F2" s="147" t="s">
        <v>4</v>
      </c>
      <c r="G2" s="147"/>
      <c r="H2" s="147"/>
    </row>
    <row r="3" ht="6" customHeight="1" thickBot="1">
      <c r="B3" s="8"/>
    </row>
    <row r="4" spans="2:7" ht="21.75" customHeight="1" thickBot="1">
      <c r="B4" s="148" t="s">
        <v>37</v>
      </c>
      <c r="C4" s="149"/>
      <c r="D4" s="149"/>
      <c r="E4" s="149"/>
      <c r="F4" s="149"/>
      <c r="G4" s="150"/>
    </row>
    <row r="5" ht="3" customHeight="1" thickBot="1"/>
    <row r="6" spans="3:8" ht="18" customHeight="1" thickBot="1">
      <c r="C6" s="151" t="s">
        <v>73</v>
      </c>
      <c r="D6" s="152"/>
      <c r="E6" s="152"/>
      <c r="F6" s="153"/>
      <c r="H6" s="11"/>
    </row>
    <row r="7" spans="3:5" ht="6" customHeight="1" thickBot="1">
      <c r="C7" s="10"/>
      <c r="D7" s="10"/>
      <c r="E7" s="10"/>
    </row>
    <row r="8" spans="2:7" ht="21" customHeight="1" thickBot="1">
      <c r="B8" s="141" t="s">
        <v>51</v>
      </c>
      <c r="C8" s="142"/>
      <c r="D8" s="142"/>
      <c r="E8" s="142"/>
      <c r="F8" s="142"/>
      <c r="G8" s="143"/>
    </row>
    <row r="9" spans="2:7" ht="21" customHeight="1" thickBot="1">
      <c r="B9" s="52"/>
      <c r="C9" s="144" t="s">
        <v>22</v>
      </c>
      <c r="D9" s="145"/>
      <c r="E9" s="146"/>
      <c r="F9" s="52"/>
      <c r="G9" s="52"/>
    </row>
    <row r="10" ht="20.25" customHeight="1" thickBot="1"/>
    <row r="11" spans="1:8" ht="63.75" customHeight="1" thickBot="1">
      <c r="A11" s="43" t="s">
        <v>20</v>
      </c>
      <c r="B11" s="83" t="s">
        <v>21</v>
      </c>
      <c r="C11" s="45" t="s">
        <v>5</v>
      </c>
      <c r="D11" s="45" t="s">
        <v>6</v>
      </c>
      <c r="E11" s="45" t="s">
        <v>23</v>
      </c>
      <c r="F11" s="45" t="s">
        <v>7</v>
      </c>
      <c r="G11" s="46" t="s">
        <v>24</v>
      </c>
      <c r="H11" s="47" t="s">
        <v>1</v>
      </c>
    </row>
    <row r="12" spans="1:8" ht="24" customHeight="1">
      <c r="A12" s="61">
        <v>1</v>
      </c>
      <c r="B12" s="106" t="s">
        <v>75</v>
      </c>
      <c r="C12" s="84">
        <v>10</v>
      </c>
      <c r="D12" s="15">
        <v>6</v>
      </c>
      <c r="E12" s="15">
        <f>2*(C12+D12)/2</f>
        <v>16</v>
      </c>
      <c r="F12" s="54"/>
      <c r="G12" s="15">
        <f>IF(F12="","",2*(C12+F12)/2)</f>
      </c>
      <c r="H12" s="66">
        <f aca="true" t="shared" si="0" ref="H12:H44">IF(G12="",E12,IF(G12&gt;E12,G12,E12))</f>
        <v>16</v>
      </c>
    </row>
    <row r="13" spans="1:8" ht="24" customHeight="1">
      <c r="A13" s="62">
        <f>A12+1</f>
        <v>2</v>
      </c>
      <c r="B13" s="107" t="s">
        <v>76</v>
      </c>
      <c r="C13" s="23">
        <v>10</v>
      </c>
      <c r="D13" s="24">
        <v>5</v>
      </c>
      <c r="E13" s="25">
        <f aca="true" t="shared" si="1" ref="E13:E44">2*(C13+D13)/2</f>
        <v>15</v>
      </c>
      <c r="F13" s="25"/>
      <c r="G13" s="25">
        <f aca="true" t="shared" si="2" ref="G13:G44">IF(F13="","",2*(C13+F13)/2)</f>
      </c>
      <c r="H13" s="67">
        <f t="shared" si="0"/>
        <v>15</v>
      </c>
    </row>
    <row r="14" spans="1:8" ht="24" customHeight="1">
      <c r="A14" s="62">
        <f aca="true" t="shared" si="3" ref="A14:A44">A13+1</f>
        <v>3</v>
      </c>
      <c r="B14" s="107" t="s">
        <v>77</v>
      </c>
      <c r="C14" s="23">
        <v>10</v>
      </c>
      <c r="D14" s="24"/>
      <c r="E14" s="25">
        <f t="shared" si="1"/>
        <v>10</v>
      </c>
      <c r="F14" s="25"/>
      <c r="G14" s="25">
        <f t="shared" si="2"/>
      </c>
      <c r="H14" s="67">
        <f t="shared" si="0"/>
        <v>10</v>
      </c>
    </row>
    <row r="15" spans="1:8" ht="24" customHeight="1">
      <c r="A15" s="62">
        <f t="shared" si="3"/>
        <v>4</v>
      </c>
      <c r="B15" s="107" t="s">
        <v>78</v>
      </c>
      <c r="C15" s="26">
        <v>11</v>
      </c>
      <c r="D15" s="25">
        <v>7</v>
      </c>
      <c r="E15" s="25">
        <f t="shared" si="1"/>
        <v>18</v>
      </c>
      <c r="F15" s="49"/>
      <c r="G15" s="25">
        <f t="shared" si="2"/>
      </c>
      <c r="H15" s="67">
        <f t="shared" si="0"/>
        <v>18</v>
      </c>
    </row>
    <row r="16" spans="1:8" ht="24" customHeight="1">
      <c r="A16" s="62">
        <f t="shared" si="3"/>
        <v>5</v>
      </c>
      <c r="B16" s="107" t="s">
        <v>79</v>
      </c>
      <c r="C16" s="23">
        <v>14</v>
      </c>
      <c r="D16" s="24">
        <v>12</v>
      </c>
      <c r="E16" s="25">
        <f t="shared" si="1"/>
        <v>26</v>
      </c>
      <c r="F16" s="25"/>
      <c r="G16" s="25">
        <f t="shared" si="2"/>
      </c>
      <c r="H16" s="67">
        <f t="shared" si="0"/>
        <v>26</v>
      </c>
    </row>
    <row r="17" spans="1:8" ht="24" customHeight="1">
      <c r="A17" s="62">
        <f t="shared" si="3"/>
        <v>6</v>
      </c>
      <c r="B17" s="107" t="s">
        <v>80</v>
      </c>
      <c r="C17" s="23">
        <v>6</v>
      </c>
      <c r="D17" s="24">
        <v>4</v>
      </c>
      <c r="E17" s="25">
        <f t="shared" si="1"/>
        <v>10</v>
      </c>
      <c r="F17" s="25"/>
      <c r="G17" s="25">
        <f t="shared" si="2"/>
      </c>
      <c r="H17" s="67">
        <f t="shared" si="0"/>
        <v>10</v>
      </c>
    </row>
    <row r="18" spans="1:8" ht="24" customHeight="1">
      <c r="A18" s="62">
        <f t="shared" si="3"/>
        <v>7</v>
      </c>
      <c r="B18" s="107" t="s">
        <v>81</v>
      </c>
      <c r="C18" s="23">
        <v>10</v>
      </c>
      <c r="D18" s="24">
        <v>9</v>
      </c>
      <c r="E18" s="25">
        <f t="shared" si="1"/>
        <v>19</v>
      </c>
      <c r="F18" s="25"/>
      <c r="G18" s="25">
        <f t="shared" si="2"/>
      </c>
      <c r="H18" s="67">
        <f t="shared" si="0"/>
        <v>19</v>
      </c>
    </row>
    <row r="19" spans="1:8" ht="24" customHeight="1">
      <c r="A19" s="62">
        <f t="shared" si="3"/>
        <v>8</v>
      </c>
      <c r="B19" s="107" t="s">
        <v>82</v>
      </c>
      <c r="C19" s="23">
        <v>12</v>
      </c>
      <c r="D19" s="24">
        <v>12</v>
      </c>
      <c r="E19" s="25">
        <f t="shared" si="1"/>
        <v>24</v>
      </c>
      <c r="F19" s="25"/>
      <c r="G19" s="25">
        <f t="shared" si="2"/>
      </c>
      <c r="H19" s="67">
        <f t="shared" si="0"/>
        <v>24</v>
      </c>
    </row>
    <row r="20" spans="1:8" ht="24" customHeight="1">
      <c r="A20" s="62">
        <f t="shared" si="3"/>
        <v>9</v>
      </c>
      <c r="B20" s="107" t="s">
        <v>83</v>
      </c>
      <c r="C20" s="23">
        <v>10</v>
      </c>
      <c r="D20" s="24">
        <v>9</v>
      </c>
      <c r="E20" s="25">
        <f t="shared" si="1"/>
        <v>19</v>
      </c>
      <c r="F20" s="25"/>
      <c r="G20" s="25">
        <f t="shared" si="2"/>
      </c>
      <c r="H20" s="67">
        <f t="shared" si="0"/>
        <v>19</v>
      </c>
    </row>
    <row r="21" spans="1:8" ht="24" customHeight="1">
      <c r="A21" s="62">
        <f t="shared" si="3"/>
        <v>10</v>
      </c>
      <c r="B21" s="107" t="s">
        <v>84</v>
      </c>
      <c r="C21" s="23">
        <v>16</v>
      </c>
      <c r="D21" s="24">
        <v>8</v>
      </c>
      <c r="E21" s="25">
        <f t="shared" si="1"/>
        <v>24</v>
      </c>
      <c r="F21" s="25"/>
      <c r="G21" s="25">
        <f t="shared" si="2"/>
      </c>
      <c r="H21" s="67">
        <f t="shared" si="0"/>
        <v>24</v>
      </c>
    </row>
    <row r="22" spans="1:8" ht="24" customHeight="1">
      <c r="A22" s="62">
        <f t="shared" si="3"/>
        <v>11</v>
      </c>
      <c r="B22" s="107" t="s">
        <v>85</v>
      </c>
      <c r="C22" s="23">
        <v>10</v>
      </c>
      <c r="D22" s="24">
        <v>5</v>
      </c>
      <c r="E22" s="25">
        <f t="shared" si="1"/>
        <v>15</v>
      </c>
      <c r="F22" s="25"/>
      <c r="G22" s="25">
        <f t="shared" si="2"/>
      </c>
      <c r="H22" s="67">
        <f t="shared" si="0"/>
        <v>15</v>
      </c>
    </row>
    <row r="23" spans="1:8" ht="24" customHeight="1">
      <c r="A23" s="62">
        <f t="shared" si="3"/>
        <v>12</v>
      </c>
      <c r="B23" s="107" t="s">
        <v>86</v>
      </c>
      <c r="C23" s="23">
        <v>13</v>
      </c>
      <c r="D23" s="24">
        <v>10</v>
      </c>
      <c r="E23" s="25">
        <f t="shared" si="1"/>
        <v>23</v>
      </c>
      <c r="F23" s="25"/>
      <c r="G23" s="25">
        <f t="shared" si="2"/>
      </c>
      <c r="H23" s="67">
        <f t="shared" si="0"/>
        <v>23</v>
      </c>
    </row>
    <row r="24" spans="1:8" ht="24" customHeight="1">
      <c r="A24" s="62">
        <f t="shared" si="3"/>
        <v>13</v>
      </c>
      <c r="B24" s="107" t="s">
        <v>87</v>
      </c>
      <c r="C24" s="23">
        <v>14</v>
      </c>
      <c r="D24" s="24">
        <v>7</v>
      </c>
      <c r="E24" s="25">
        <f t="shared" si="1"/>
        <v>21</v>
      </c>
      <c r="F24" s="25"/>
      <c r="G24" s="25">
        <f t="shared" si="2"/>
      </c>
      <c r="H24" s="67">
        <f t="shared" si="0"/>
        <v>21</v>
      </c>
    </row>
    <row r="25" spans="1:8" ht="24" customHeight="1">
      <c r="A25" s="62">
        <f t="shared" si="3"/>
        <v>14</v>
      </c>
      <c r="B25" s="107" t="s">
        <v>88</v>
      </c>
      <c r="C25" s="23">
        <v>13</v>
      </c>
      <c r="D25" s="24">
        <v>9</v>
      </c>
      <c r="E25" s="25">
        <f t="shared" si="1"/>
        <v>22</v>
      </c>
      <c r="F25" s="25"/>
      <c r="G25" s="25">
        <f t="shared" si="2"/>
      </c>
      <c r="H25" s="67">
        <f t="shared" si="0"/>
        <v>22</v>
      </c>
    </row>
    <row r="26" spans="1:8" ht="24" customHeight="1">
      <c r="A26" s="62">
        <f t="shared" si="3"/>
        <v>15</v>
      </c>
      <c r="B26" s="107" t="s">
        <v>89</v>
      </c>
      <c r="C26" s="23">
        <v>13</v>
      </c>
      <c r="D26" s="24">
        <v>11</v>
      </c>
      <c r="E26" s="25">
        <f t="shared" si="1"/>
        <v>24</v>
      </c>
      <c r="F26" s="25"/>
      <c r="G26" s="25">
        <f t="shared" si="2"/>
      </c>
      <c r="H26" s="67">
        <f t="shared" si="0"/>
        <v>24</v>
      </c>
    </row>
    <row r="27" spans="1:8" ht="24" customHeight="1">
      <c r="A27" s="62">
        <f t="shared" si="3"/>
        <v>16</v>
      </c>
      <c r="B27" s="107" t="s">
        <v>90</v>
      </c>
      <c r="C27" s="23">
        <v>5</v>
      </c>
      <c r="D27" s="24"/>
      <c r="E27" s="25">
        <f t="shared" si="1"/>
        <v>5</v>
      </c>
      <c r="F27" s="25"/>
      <c r="G27" s="25">
        <f t="shared" si="2"/>
      </c>
      <c r="H27" s="67">
        <f t="shared" si="0"/>
        <v>5</v>
      </c>
    </row>
    <row r="28" spans="1:8" ht="24" customHeight="1">
      <c r="A28" s="62">
        <f t="shared" si="3"/>
        <v>17</v>
      </c>
      <c r="B28" s="107" t="s">
        <v>91</v>
      </c>
      <c r="C28" s="23">
        <v>10</v>
      </c>
      <c r="D28" s="24">
        <v>5.5</v>
      </c>
      <c r="E28" s="25">
        <f t="shared" si="1"/>
        <v>15.5</v>
      </c>
      <c r="F28" s="25"/>
      <c r="G28" s="25">
        <f t="shared" si="2"/>
      </c>
      <c r="H28" s="67">
        <f t="shared" si="0"/>
        <v>15.5</v>
      </c>
    </row>
    <row r="29" spans="1:8" ht="24" customHeight="1">
      <c r="A29" s="62">
        <f t="shared" si="3"/>
        <v>18</v>
      </c>
      <c r="B29" s="107" t="s">
        <v>92</v>
      </c>
      <c r="C29" s="23">
        <v>10</v>
      </c>
      <c r="D29" s="24">
        <v>5</v>
      </c>
      <c r="E29" s="25">
        <f t="shared" si="1"/>
        <v>15</v>
      </c>
      <c r="F29" s="25"/>
      <c r="G29" s="25">
        <f t="shared" si="2"/>
      </c>
      <c r="H29" s="67">
        <f t="shared" si="0"/>
        <v>15</v>
      </c>
    </row>
    <row r="30" spans="1:8" ht="24" customHeight="1">
      <c r="A30" s="62">
        <f t="shared" si="3"/>
        <v>19</v>
      </c>
      <c r="B30" s="107" t="s">
        <v>93</v>
      </c>
      <c r="C30" s="23">
        <v>10</v>
      </c>
      <c r="D30" s="24">
        <v>8</v>
      </c>
      <c r="E30" s="25">
        <f t="shared" si="1"/>
        <v>18</v>
      </c>
      <c r="F30" s="25"/>
      <c r="G30" s="25">
        <f t="shared" si="2"/>
      </c>
      <c r="H30" s="67">
        <f t="shared" si="0"/>
        <v>18</v>
      </c>
    </row>
    <row r="31" spans="1:8" ht="24" customHeight="1">
      <c r="A31" s="62">
        <f t="shared" si="3"/>
        <v>20</v>
      </c>
      <c r="B31" s="108" t="s">
        <v>94</v>
      </c>
      <c r="C31" s="23">
        <v>12</v>
      </c>
      <c r="D31" s="24">
        <v>8</v>
      </c>
      <c r="E31" s="25">
        <f t="shared" si="1"/>
        <v>20</v>
      </c>
      <c r="F31" s="25"/>
      <c r="G31" s="25">
        <f t="shared" si="2"/>
      </c>
      <c r="H31" s="67">
        <f t="shared" si="0"/>
        <v>20</v>
      </c>
    </row>
    <row r="32" spans="1:8" ht="24" customHeight="1">
      <c r="A32" s="62">
        <f t="shared" si="3"/>
        <v>21</v>
      </c>
      <c r="B32" s="107" t="s">
        <v>95</v>
      </c>
      <c r="C32" s="23">
        <v>10</v>
      </c>
      <c r="D32" s="24">
        <v>7</v>
      </c>
      <c r="E32" s="25">
        <f t="shared" si="1"/>
        <v>17</v>
      </c>
      <c r="F32" s="25"/>
      <c r="G32" s="25">
        <f t="shared" si="2"/>
      </c>
      <c r="H32" s="67">
        <f t="shared" si="0"/>
        <v>17</v>
      </c>
    </row>
    <row r="33" spans="1:8" ht="24" customHeight="1">
      <c r="A33" s="62">
        <f t="shared" si="3"/>
        <v>22</v>
      </c>
      <c r="B33" s="107" t="s">
        <v>96</v>
      </c>
      <c r="C33" s="23">
        <v>10</v>
      </c>
      <c r="D33" s="24">
        <v>1</v>
      </c>
      <c r="E33" s="25">
        <f t="shared" si="1"/>
        <v>11</v>
      </c>
      <c r="F33" s="25"/>
      <c r="G33" s="25">
        <f t="shared" si="2"/>
      </c>
      <c r="H33" s="67">
        <f t="shared" si="0"/>
        <v>11</v>
      </c>
    </row>
    <row r="34" spans="1:8" ht="24" customHeight="1">
      <c r="A34" s="62">
        <f t="shared" si="3"/>
        <v>23</v>
      </c>
      <c r="B34" s="107" t="s">
        <v>97</v>
      </c>
      <c r="C34" s="23">
        <v>10</v>
      </c>
      <c r="D34" s="24">
        <v>6</v>
      </c>
      <c r="E34" s="25">
        <f t="shared" si="1"/>
        <v>16</v>
      </c>
      <c r="F34" s="25"/>
      <c r="G34" s="25">
        <f t="shared" si="2"/>
      </c>
      <c r="H34" s="67">
        <f t="shared" si="0"/>
        <v>16</v>
      </c>
    </row>
    <row r="35" spans="1:8" ht="24" customHeight="1">
      <c r="A35" s="62">
        <f t="shared" si="3"/>
        <v>24</v>
      </c>
      <c r="B35" s="107" t="s">
        <v>98</v>
      </c>
      <c r="C35" s="23">
        <v>10</v>
      </c>
      <c r="D35" s="24">
        <v>2</v>
      </c>
      <c r="E35" s="25">
        <f t="shared" si="1"/>
        <v>12</v>
      </c>
      <c r="F35" s="25"/>
      <c r="G35" s="25">
        <f t="shared" si="2"/>
      </c>
      <c r="H35" s="67">
        <f t="shared" si="0"/>
        <v>12</v>
      </c>
    </row>
    <row r="36" spans="1:8" ht="24" customHeight="1">
      <c r="A36" s="62">
        <f t="shared" si="3"/>
        <v>25</v>
      </c>
      <c r="B36" s="107" t="s">
        <v>99</v>
      </c>
      <c r="C36" s="23">
        <v>10</v>
      </c>
      <c r="D36" s="24">
        <v>7</v>
      </c>
      <c r="E36" s="25">
        <f t="shared" si="1"/>
        <v>17</v>
      </c>
      <c r="F36" s="25"/>
      <c r="G36" s="25">
        <f t="shared" si="2"/>
      </c>
      <c r="H36" s="67">
        <f t="shared" si="0"/>
        <v>17</v>
      </c>
    </row>
    <row r="37" spans="1:8" ht="24" customHeight="1">
      <c r="A37" s="62">
        <f t="shared" si="3"/>
        <v>26</v>
      </c>
      <c r="B37" s="107" t="s">
        <v>100</v>
      </c>
      <c r="C37" s="23">
        <v>14</v>
      </c>
      <c r="D37" s="24">
        <v>6</v>
      </c>
      <c r="E37" s="25">
        <f t="shared" si="1"/>
        <v>20</v>
      </c>
      <c r="F37" s="25"/>
      <c r="G37" s="25">
        <f t="shared" si="2"/>
      </c>
      <c r="H37" s="67">
        <f t="shared" si="0"/>
        <v>20</v>
      </c>
    </row>
    <row r="38" spans="1:8" ht="24" customHeight="1">
      <c r="A38" s="62">
        <f t="shared" si="3"/>
        <v>27</v>
      </c>
      <c r="B38" s="109" t="s">
        <v>101</v>
      </c>
      <c r="C38" s="23">
        <v>11</v>
      </c>
      <c r="D38" s="24">
        <v>10</v>
      </c>
      <c r="E38" s="25">
        <f t="shared" si="1"/>
        <v>21</v>
      </c>
      <c r="F38" s="25"/>
      <c r="G38" s="25">
        <f t="shared" si="2"/>
      </c>
      <c r="H38" s="67">
        <f t="shared" si="0"/>
        <v>21</v>
      </c>
    </row>
    <row r="39" spans="1:8" ht="24" customHeight="1">
      <c r="A39" s="62">
        <f t="shared" si="3"/>
        <v>28</v>
      </c>
      <c r="B39" s="107" t="s">
        <v>102</v>
      </c>
      <c r="C39" s="23">
        <v>11</v>
      </c>
      <c r="D39" s="24">
        <v>6</v>
      </c>
      <c r="E39" s="25">
        <f t="shared" si="1"/>
        <v>17</v>
      </c>
      <c r="F39" s="25"/>
      <c r="G39" s="25">
        <f t="shared" si="2"/>
      </c>
      <c r="H39" s="67">
        <f t="shared" si="0"/>
        <v>17</v>
      </c>
    </row>
    <row r="40" spans="1:8" ht="24" customHeight="1">
      <c r="A40" s="62">
        <f t="shared" si="3"/>
        <v>29</v>
      </c>
      <c r="B40" s="107" t="s">
        <v>103</v>
      </c>
      <c r="C40" s="23">
        <v>10</v>
      </c>
      <c r="D40" s="24">
        <v>7</v>
      </c>
      <c r="E40" s="25">
        <f t="shared" si="1"/>
        <v>17</v>
      </c>
      <c r="F40" s="25"/>
      <c r="G40" s="25">
        <f t="shared" si="2"/>
      </c>
      <c r="H40" s="67">
        <f t="shared" si="0"/>
        <v>17</v>
      </c>
    </row>
    <row r="41" spans="1:8" ht="24" customHeight="1">
      <c r="A41" s="62">
        <f t="shared" si="3"/>
        <v>30</v>
      </c>
      <c r="B41" s="107" t="s">
        <v>104</v>
      </c>
      <c r="C41" s="23" t="s">
        <v>141</v>
      </c>
      <c r="D41" s="24" t="s">
        <v>141</v>
      </c>
      <c r="E41" s="25" t="e">
        <f t="shared" si="1"/>
        <v>#VALUE!</v>
      </c>
      <c r="F41" s="25"/>
      <c r="G41" s="25">
        <f t="shared" si="2"/>
      </c>
      <c r="H41" s="67" t="e">
        <f t="shared" si="0"/>
        <v>#VALUE!</v>
      </c>
    </row>
    <row r="42" spans="1:8" ht="24" customHeight="1">
      <c r="A42" s="62">
        <f t="shared" si="3"/>
        <v>31</v>
      </c>
      <c r="B42" s="107" t="s">
        <v>105</v>
      </c>
      <c r="C42" s="26">
        <v>10</v>
      </c>
      <c r="D42" s="25">
        <v>6</v>
      </c>
      <c r="E42" s="25">
        <f t="shared" si="1"/>
        <v>16</v>
      </c>
      <c r="F42" s="35"/>
      <c r="G42" s="25">
        <f t="shared" si="2"/>
      </c>
      <c r="H42" s="67">
        <f t="shared" si="0"/>
        <v>16</v>
      </c>
    </row>
    <row r="43" spans="1:8" ht="24" customHeight="1">
      <c r="A43" s="62">
        <f t="shared" si="3"/>
        <v>32</v>
      </c>
      <c r="B43" s="107" t="s">
        <v>106</v>
      </c>
      <c r="C43" s="26">
        <v>11</v>
      </c>
      <c r="D43" s="25">
        <v>6</v>
      </c>
      <c r="E43" s="25">
        <f t="shared" si="1"/>
        <v>17</v>
      </c>
      <c r="F43" s="35"/>
      <c r="G43" s="25">
        <f t="shared" si="2"/>
      </c>
      <c r="H43" s="67">
        <f t="shared" si="0"/>
        <v>17</v>
      </c>
    </row>
    <row r="44" spans="1:8" ht="24" customHeight="1" thickBot="1">
      <c r="A44" s="62">
        <f t="shared" si="3"/>
        <v>33</v>
      </c>
      <c r="B44" s="110" t="s">
        <v>107</v>
      </c>
      <c r="C44" s="85">
        <v>10</v>
      </c>
      <c r="D44" s="68">
        <v>4.5</v>
      </c>
      <c r="E44" s="68">
        <f t="shared" si="1"/>
        <v>14.5</v>
      </c>
      <c r="F44" s="57"/>
      <c r="G44" s="68">
        <f t="shared" si="2"/>
      </c>
      <c r="H44" s="69">
        <f t="shared" si="0"/>
        <v>14.5</v>
      </c>
    </row>
    <row r="45" spans="1:8" ht="6" customHeight="1" thickBot="1">
      <c r="A45" s="5"/>
      <c r="B45" s="9"/>
      <c r="C45" s="1"/>
      <c r="D45" s="1"/>
      <c r="E45" s="1"/>
      <c r="F45" s="6"/>
      <c r="G45" s="3"/>
      <c r="H45" s="1"/>
    </row>
    <row r="46" spans="1:8" ht="23.25" customHeight="1" thickBot="1">
      <c r="A46" s="5"/>
      <c r="B46" s="141" t="s">
        <v>71</v>
      </c>
      <c r="C46" s="142"/>
      <c r="D46" s="142"/>
      <c r="E46" s="142"/>
      <c r="F46" s="142"/>
      <c r="G46" s="143"/>
      <c r="H46" s="1"/>
    </row>
    <row r="47" spans="1:8" ht="9" customHeight="1">
      <c r="A47" s="5"/>
      <c r="B47" s="9"/>
      <c r="C47" s="1"/>
      <c r="D47" s="1"/>
      <c r="E47" s="1"/>
      <c r="F47" s="6"/>
      <c r="G47" s="3"/>
      <c r="H47" s="1"/>
    </row>
    <row r="48" spans="1:8" ht="19.5">
      <c r="A48" s="147" t="s">
        <v>2</v>
      </c>
      <c r="B48" s="147"/>
      <c r="C48" s="147"/>
      <c r="D48" s="12"/>
      <c r="E48" s="12"/>
      <c r="F48" s="147" t="s">
        <v>15</v>
      </c>
      <c r="G48" s="147"/>
      <c r="H48" s="147"/>
    </row>
    <row r="49" spans="1:8" ht="19.5">
      <c r="A49" s="147" t="s">
        <v>3</v>
      </c>
      <c r="B49" s="147"/>
      <c r="C49" s="147"/>
      <c r="D49" s="12"/>
      <c r="E49" s="12"/>
      <c r="F49" s="147" t="s">
        <v>4</v>
      </c>
      <c r="G49" s="147"/>
      <c r="H49" s="147"/>
    </row>
    <row r="50" ht="21.75" thickBot="1">
      <c r="B50" s="8"/>
    </row>
    <row r="51" spans="2:7" ht="25.5" thickBot="1">
      <c r="B51" s="148" t="s">
        <v>37</v>
      </c>
      <c r="C51" s="149"/>
      <c r="D51" s="149"/>
      <c r="E51" s="149"/>
      <c r="F51" s="149"/>
      <c r="G51" s="150"/>
    </row>
    <row r="52" ht="12.75" customHeight="1" thickBot="1"/>
    <row r="53" spans="3:8" ht="21" thickBot="1">
      <c r="C53" s="151" t="s">
        <v>73</v>
      </c>
      <c r="D53" s="152"/>
      <c r="E53" s="152"/>
      <c r="F53" s="153"/>
      <c r="H53" s="11"/>
    </row>
    <row r="54" spans="3:5" ht="12" customHeight="1" thickBot="1">
      <c r="C54" s="10"/>
      <c r="D54" s="10"/>
      <c r="E54" s="10"/>
    </row>
    <row r="55" spans="2:7" ht="21.75" thickBot="1">
      <c r="B55" s="141" t="s">
        <v>52</v>
      </c>
      <c r="C55" s="142"/>
      <c r="D55" s="142"/>
      <c r="E55" s="142"/>
      <c r="F55" s="142"/>
      <c r="G55" s="143"/>
    </row>
    <row r="56" spans="2:7" ht="21.75" thickBot="1">
      <c r="B56" s="52"/>
      <c r="C56" s="144" t="s">
        <v>25</v>
      </c>
      <c r="D56" s="145"/>
      <c r="E56" s="146"/>
      <c r="F56" s="52"/>
      <c r="G56" s="52"/>
    </row>
    <row r="57" ht="17.25" thickBot="1"/>
    <row r="58" spans="1:8" ht="62.25" thickBot="1">
      <c r="A58" s="91" t="s">
        <v>20</v>
      </c>
      <c r="B58" s="83" t="s">
        <v>21</v>
      </c>
      <c r="C58" s="45" t="s">
        <v>5</v>
      </c>
      <c r="D58" s="45" t="s">
        <v>6</v>
      </c>
      <c r="E58" s="45" t="s">
        <v>23</v>
      </c>
      <c r="F58" s="45" t="s">
        <v>7</v>
      </c>
      <c r="G58" s="46" t="s">
        <v>24</v>
      </c>
      <c r="H58" s="47" t="s">
        <v>1</v>
      </c>
    </row>
    <row r="59" spans="1:8" ht="27" customHeight="1">
      <c r="A59" s="62">
        <v>1</v>
      </c>
      <c r="B59" s="111" t="s">
        <v>108</v>
      </c>
      <c r="C59" s="89">
        <v>10</v>
      </c>
      <c r="D59" s="90">
        <v>1</v>
      </c>
      <c r="E59" s="15">
        <f aca="true" t="shared" si="4" ref="E59:E89">2*(C59+D59)/2</f>
        <v>11</v>
      </c>
      <c r="F59" s="15"/>
      <c r="G59" s="55">
        <f aca="true" t="shared" si="5" ref="G59:G89">IF(F59="","",2*(C59+F59)/2)</f>
      </c>
      <c r="H59" s="56">
        <f aca="true" t="shared" si="6" ref="H59:H89">IF(G59="",E59,IF(G59&gt;E59,G59,E59))</f>
        <v>11</v>
      </c>
    </row>
    <row r="60" spans="1:8" ht="27.75">
      <c r="A60" s="62">
        <f aca="true" t="shared" si="7" ref="A60:A89">A59+1</f>
        <v>2</v>
      </c>
      <c r="B60" s="111" t="s">
        <v>109</v>
      </c>
      <c r="C60" s="23">
        <v>10</v>
      </c>
      <c r="D60" s="24">
        <v>7</v>
      </c>
      <c r="E60" s="7">
        <f t="shared" si="4"/>
        <v>17</v>
      </c>
      <c r="F60" s="7"/>
      <c r="G60" s="14">
        <f t="shared" si="5"/>
      </c>
      <c r="H60" s="13">
        <f t="shared" si="6"/>
        <v>17</v>
      </c>
    </row>
    <row r="61" spans="1:8" ht="27.75">
      <c r="A61" s="63">
        <f t="shared" si="7"/>
        <v>3</v>
      </c>
      <c r="B61" s="111" t="s">
        <v>110</v>
      </c>
      <c r="C61" s="33">
        <v>10</v>
      </c>
      <c r="D61" s="34">
        <v>6</v>
      </c>
      <c r="E61" s="7">
        <f t="shared" si="4"/>
        <v>16</v>
      </c>
      <c r="F61" s="32"/>
      <c r="G61" s="14">
        <f t="shared" si="5"/>
      </c>
      <c r="H61" s="13">
        <f t="shared" si="6"/>
        <v>16</v>
      </c>
    </row>
    <row r="62" spans="1:8" ht="30">
      <c r="A62" s="64">
        <f t="shared" si="7"/>
        <v>4</v>
      </c>
      <c r="B62" s="112" t="s">
        <v>111</v>
      </c>
      <c r="C62" s="26">
        <v>11</v>
      </c>
      <c r="D62" s="25">
        <v>6</v>
      </c>
      <c r="E62" s="7">
        <f t="shared" si="4"/>
        <v>17</v>
      </c>
      <c r="F62" s="49"/>
      <c r="G62" s="14">
        <f t="shared" si="5"/>
      </c>
      <c r="H62" s="13">
        <f t="shared" si="6"/>
        <v>17</v>
      </c>
    </row>
    <row r="63" spans="1:8" ht="30">
      <c r="A63" s="62">
        <f t="shared" si="7"/>
        <v>5</v>
      </c>
      <c r="B63" s="112" t="s">
        <v>112</v>
      </c>
      <c r="C63" s="23">
        <v>10</v>
      </c>
      <c r="D63" s="24">
        <v>5</v>
      </c>
      <c r="E63" s="7">
        <f t="shared" si="4"/>
        <v>15</v>
      </c>
      <c r="F63" s="7"/>
      <c r="G63" s="14">
        <f t="shared" si="5"/>
      </c>
      <c r="H63" s="13">
        <f t="shared" si="6"/>
        <v>15</v>
      </c>
    </row>
    <row r="64" spans="1:8" ht="27.75">
      <c r="A64" s="63">
        <f t="shared" si="7"/>
        <v>6</v>
      </c>
      <c r="B64" s="111" t="s">
        <v>113</v>
      </c>
      <c r="C64" s="33">
        <v>11</v>
      </c>
      <c r="D64" s="34">
        <v>3</v>
      </c>
      <c r="E64" s="7">
        <f t="shared" si="4"/>
        <v>14</v>
      </c>
      <c r="F64" s="32"/>
      <c r="G64" s="14">
        <f t="shared" si="5"/>
      </c>
      <c r="H64" s="13">
        <f t="shared" si="6"/>
        <v>14</v>
      </c>
    </row>
    <row r="65" spans="1:8" ht="27.75">
      <c r="A65" s="64">
        <f t="shared" si="7"/>
        <v>7</v>
      </c>
      <c r="B65" s="111" t="s">
        <v>114</v>
      </c>
      <c r="C65" s="26">
        <v>11</v>
      </c>
      <c r="D65" s="25">
        <v>5</v>
      </c>
      <c r="E65" s="7">
        <f t="shared" si="4"/>
        <v>16</v>
      </c>
      <c r="F65" s="49"/>
      <c r="G65" s="14">
        <f t="shared" si="5"/>
      </c>
      <c r="H65" s="13">
        <f t="shared" si="6"/>
        <v>16</v>
      </c>
    </row>
    <row r="66" spans="1:8" ht="27.75">
      <c r="A66" s="64">
        <f t="shared" si="7"/>
        <v>8</v>
      </c>
      <c r="B66" s="111" t="s">
        <v>115</v>
      </c>
      <c r="C66" s="23">
        <v>9</v>
      </c>
      <c r="D66" s="24">
        <v>1.5</v>
      </c>
      <c r="E66" s="7">
        <f t="shared" si="4"/>
        <v>10.5</v>
      </c>
      <c r="F66" s="7"/>
      <c r="G66" s="14">
        <f t="shared" si="5"/>
      </c>
      <c r="H66" s="13">
        <f t="shared" si="6"/>
        <v>10.5</v>
      </c>
    </row>
    <row r="67" spans="1:8" ht="27.75">
      <c r="A67" s="64">
        <f t="shared" si="7"/>
        <v>9</v>
      </c>
      <c r="B67" s="111" t="s">
        <v>116</v>
      </c>
      <c r="C67" s="23">
        <v>11</v>
      </c>
      <c r="D67" s="24">
        <v>3</v>
      </c>
      <c r="E67" s="7">
        <f t="shared" si="4"/>
        <v>14</v>
      </c>
      <c r="F67" s="7"/>
      <c r="G67" s="14">
        <f t="shared" si="5"/>
      </c>
      <c r="H67" s="13">
        <f t="shared" si="6"/>
        <v>14</v>
      </c>
    </row>
    <row r="68" spans="1:8" ht="27.75">
      <c r="A68" s="64">
        <f t="shared" si="7"/>
        <v>10</v>
      </c>
      <c r="B68" s="111" t="s">
        <v>117</v>
      </c>
      <c r="C68" s="23">
        <v>10</v>
      </c>
      <c r="D68" s="24">
        <v>1.5</v>
      </c>
      <c r="E68" s="7">
        <f t="shared" si="4"/>
        <v>11.5</v>
      </c>
      <c r="F68" s="7"/>
      <c r="G68" s="14">
        <f t="shared" si="5"/>
      </c>
      <c r="H68" s="13">
        <f t="shared" si="6"/>
        <v>11.5</v>
      </c>
    </row>
    <row r="69" spans="1:8" ht="27.75">
      <c r="A69" s="64">
        <f t="shared" si="7"/>
        <v>11</v>
      </c>
      <c r="B69" s="111" t="s">
        <v>118</v>
      </c>
      <c r="C69" s="23">
        <v>11</v>
      </c>
      <c r="D69" s="24">
        <v>10</v>
      </c>
      <c r="E69" s="7">
        <f t="shared" si="4"/>
        <v>21</v>
      </c>
      <c r="F69" s="7"/>
      <c r="G69" s="14">
        <f t="shared" si="5"/>
      </c>
      <c r="H69" s="13">
        <f t="shared" si="6"/>
        <v>21</v>
      </c>
    </row>
    <row r="70" spans="1:8" ht="27.75">
      <c r="A70" s="64">
        <f t="shared" si="7"/>
        <v>12</v>
      </c>
      <c r="B70" s="111" t="s">
        <v>119</v>
      </c>
      <c r="C70" s="23">
        <v>10</v>
      </c>
      <c r="D70" s="24">
        <v>2.5</v>
      </c>
      <c r="E70" s="7">
        <f t="shared" si="4"/>
        <v>12.5</v>
      </c>
      <c r="F70" s="7"/>
      <c r="G70" s="14">
        <f t="shared" si="5"/>
      </c>
      <c r="H70" s="13">
        <f t="shared" si="6"/>
        <v>12.5</v>
      </c>
    </row>
    <row r="71" spans="1:8" ht="27.75">
      <c r="A71" s="64">
        <f t="shared" si="7"/>
        <v>13</v>
      </c>
      <c r="B71" s="111" t="s">
        <v>120</v>
      </c>
      <c r="C71" s="23">
        <v>11</v>
      </c>
      <c r="D71" s="24">
        <v>5.5</v>
      </c>
      <c r="E71" s="7">
        <f t="shared" si="4"/>
        <v>16.5</v>
      </c>
      <c r="F71" s="7"/>
      <c r="G71" s="14">
        <f t="shared" si="5"/>
      </c>
      <c r="H71" s="13">
        <f t="shared" si="6"/>
        <v>16.5</v>
      </c>
    </row>
    <row r="72" spans="1:8" ht="30">
      <c r="A72" s="64">
        <f t="shared" si="7"/>
        <v>14</v>
      </c>
      <c r="B72" s="53" t="s">
        <v>121</v>
      </c>
      <c r="C72" s="23">
        <v>11</v>
      </c>
      <c r="D72" s="24">
        <v>3</v>
      </c>
      <c r="E72" s="7">
        <f t="shared" si="4"/>
        <v>14</v>
      </c>
      <c r="F72" s="7"/>
      <c r="G72" s="14">
        <f t="shared" si="5"/>
      </c>
      <c r="H72" s="13">
        <f t="shared" si="6"/>
        <v>14</v>
      </c>
    </row>
    <row r="73" spans="1:8" ht="27.75">
      <c r="A73" s="64">
        <f t="shared" si="7"/>
        <v>15</v>
      </c>
      <c r="B73" s="111" t="s">
        <v>122</v>
      </c>
      <c r="C73" s="23">
        <v>9</v>
      </c>
      <c r="D73" s="24">
        <v>7</v>
      </c>
      <c r="E73" s="7">
        <f t="shared" si="4"/>
        <v>16</v>
      </c>
      <c r="F73" s="7"/>
      <c r="G73" s="14">
        <f t="shared" si="5"/>
      </c>
      <c r="H73" s="13">
        <f t="shared" si="6"/>
        <v>16</v>
      </c>
    </row>
    <row r="74" spans="1:8" ht="27.75">
      <c r="A74" s="64">
        <f t="shared" si="7"/>
        <v>16</v>
      </c>
      <c r="B74" s="111" t="s">
        <v>123</v>
      </c>
      <c r="C74" s="23">
        <v>10</v>
      </c>
      <c r="D74" s="24">
        <v>5</v>
      </c>
      <c r="E74" s="7">
        <f t="shared" si="4"/>
        <v>15</v>
      </c>
      <c r="F74" s="7"/>
      <c r="G74" s="14">
        <f t="shared" si="5"/>
      </c>
      <c r="H74" s="13">
        <f t="shared" si="6"/>
        <v>15</v>
      </c>
    </row>
    <row r="75" spans="1:8" ht="27.75">
      <c r="A75" s="64">
        <f t="shared" si="7"/>
        <v>17</v>
      </c>
      <c r="B75" s="111" t="s">
        <v>124</v>
      </c>
      <c r="C75" s="23">
        <v>10</v>
      </c>
      <c r="D75" s="24">
        <v>5.5</v>
      </c>
      <c r="E75" s="7">
        <f t="shared" si="4"/>
        <v>15.5</v>
      </c>
      <c r="F75" s="7"/>
      <c r="G75" s="14">
        <f t="shared" si="5"/>
      </c>
      <c r="H75" s="13">
        <f t="shared" si="6"/>
        <v>15.5</v>
      </c>
    </row>
    <row r="76" spans="1:8" ht="27.75">
      <c r="A76" s="64">
        <f t="shared" si="7"/>
        <v>18</v>
      </c>
      <c r="B76" s="111" t="s">
        <v>125</v>
      </c>
      <c r="C76" s="23">
        <v>8</v>
      </c>
      <c r="D76" s="24">
        <v>4</v>
      </c>
      <c r="E76" s="7">
        <f t="shared" si="4"/>
        <v>12</v>
      </c>
      <c r="F76" s="7"/>
      <c r="G76" s="14">
        <f t="shared" si="5"/>
      </c>
      <c r="H76" s="13">
        <f t="shared" si="6"/>
        <v>12</v>
      </c>
    </row>
    <row r="77" spans="1:8" ht="30">
      <c r="A77" s="64">
        <f t="shared" si="7"/>
        <v>19</v>
      </c>
      <c r="B77" s="112" t="s">
        <v>126</v>
      </c>
      <c r="C77" s="23">
        <v>8</v>
      </c>
      <c r="D77" s="24">
        <v>10</v>
      </c>
      <c r="E77" s="7">
        <f t="shared" si="4"/>
        <v>18</v>
      </c>
      <c r="F77" s="7"/>
      <c r="G77" s="14">
        <f t="shared" si="5"/>
      </c>
      <c r="H77" s="13">
        <f t="shared" si="6"/>
        <v>18</v>
      </c>
    </row>
    <row r="78" spans="1:8" ht="27.75">
      <c r="A78" s="64">
        <f t="shared" si="7"/>
        <v>20</v>
      </c>
      <c r="B78" s="111" t="s">
        <v>127</v>
      </c>
      <c r="C78" s="23">
        <v>9</v>
      </c>
      <c r="D78" s="24">
        <v>8.5</v>
      </c>
      <c r="E78" s="7">
        <f t="shared" si="4"/>
        <v>17.5</v>
      </c>
      <c r="F78" s="7"/>
      <c r="G78" s="14">
        <f t="shared" si="5"/>
      </c>
      <c r="H78" s="13">
        <f t="shared" si="6"/>
        <v>17.5</v>
      </c>
    </row>
    <row r="79" spans="1:8" ht="27.75">
      <c r="A79" s="64">
        <f t="shared" si="7"/>
        <v>21</v>
      </c>
      <c r="B79" s="111" t="s">
        <v>128</v>
      </c>
      <c r="C79" s="23">
        <v>8</v>
      </c>
      <c r="D79" s="24"/>
      <c r="E79" s="7">
        <f t="shared" si="4"/>
        <v>8</v>
      </c>
      <c r="F79" s="7"/>
      <c r="G79" s="14">
        <f t="shared" si="5"/>
      </c>
      <c r="H79" s="13">
        <f t="shared" si="6"/>
        <v>8</v>
      </c>
    </row>
    <row r="80" spans="1:8" ht="27.75">
      <c r="A80" s="64">
        <f t="shared" si="7"/>
        <v>22</v>
      </c>
      <c r="B80" s="111" t="s">
        <v>129</v>
      </c>
      <c r="C80" s="23">
        <v>8</v>
      </c>
      <c r="D80" s="24">
        <v>0</v>
      </c>
      <c r="E80" s="7">
        <f t="shared" si="4"/>
        <v>8</v>
      </c>
      <c r="F80" s="7"/>
      <c r="G80" s="14">
        <f t="shared" si="5"/>
      </c>
      <c r="H80" s="13">
        <f t="shared" si="6"/>
        <v>8</v>
      </c>
    </row>
    <row r="81" spans="1:8" ht="27.75">
      <c r="A81" s="64">
        <f t="shared" si="7"/>
        <v>23</v>
      </c>
      <c r="B81" s="111" t="s">
        <v>130</v>
      </c>
      <c r="C81" s="23">
        <v>8</v>
      </c>
      <c r="D81" s="24">
        <v>9.5</v>
      </c>
      <c r="E81" s="7">
        <f t="shared" si="4"/>
        <v>17.5</v>
      </c>
      <c r="F81" s="7"/>
      <c r="G81" s="14">
        <f t="shared" si="5"/>
      </c>
      <c r="H81" s="13">
        <f t="shared" si="6"/>
        <v>17.5</v>
      </c>
    </row>
    <row r="82" spans="1:8" ht="27.75">
      <c r="A82" s="64">
        <f t="shared" si="7"/>
        <v>24</v>
      </c>
      <c r="B82" s="111" t="s">
        <v>131</v>
      </c>
      <c r="C82" s="23">
        <v>9</v>
      </c>
      <c r="D82" s="24">
        <v>6</v>
      </c>
      <c r="E82" s="7">
        <f t="shared" si="4"/>
        <v>15</v>
      </c>
      <c r="F82" s="7"/>
      <c r="G82" s="14">
        <f t="shared" si="5"/>
      </c>
      <c r="H82" s="13">
        <f t="shared" si="6"/>
        <v>15</v>
      </c>
    </row>
    <row r="83" spans="1:8" ht="30">
      <c r="A83" s="64">
        <f t="shared" si="7"/>
        <v>25</v>
      </c>
      <c r="B83" s="112" t="s">
        <v>132</v>
      </c>
      <c r="C83" s="23">
        <v>8</v>
      </c>
      <c r="D83" s="24">
        <v>5</v>
      </c>
      <c r="E83" s="7">
        <f t="shared" si="4"/>
        <v>13</v>
      </c>
      <c r="F83" s="7"/>
      <c r="G83" s="14">
        <f t="shared" si="5"/>
      </c>
      <c r="H83" s="13">
        <f t="shared" si="6"/>
        <v>13</v>
      </c>
    </row>
    <row r="84" spans="1:8" ht="27.75">
      <c r="A84" s="64">
        <f t="shared" si="7"/>
        <v>26</v>
      </c>
      <c r="B84" s="111" t="s">
        <v>133</v>
      </c>
      <c r="C84" s="23">
        <v>10</v>
      </c>
      <c r="D84" s="24">
        <v>10</v>
      </c>
      <c r="E84" s="7">
        <f t="shared" si="4"/>
        <v>20</v>
      </c>
      <c r="F84" s="7"/>
      <c r="G84" s="14">
        <f t="shared" si="5"/>
      </c>
      <c r="H84" s="13">
        <f t="shared" si="6"/>
        <v>20</v>
      </c>
    </row>
    <row r="85" spans="1:8" ht="27.75">
      <c r="A85" s="64">
        <f t="shared" si="7"/>
        <v>27</v>
      </c>
      <c r="B85" s="111" t="s">
        <v>134</v>
      </c>
      <c r="C85" s="23">
        <v>9</v>
      </c>
      <c r="D85" s="24">
        <v>6</v>
      </c>
      <c r="E85" s="7">
        <f t="shared" si="4"/>
        <v>15</v>
      </c>
      <c r="F85" s="7"/>
      <c r="G85" s="14">
        <f t="shared" si="5"/>
      </c>
      <c r="H85" s="13">
        <f t="shared" si="6"/>
        <v>15</v>
      </c>
    </row>
    <row r="86" spans="1:8" ht="30">
      <c r="A86" s="64">
        <f t="shared" si="7"/>
        <v>28</v>
      </c>
      <c r="B86" s="53" t="s">
        <v>135</v>
      </c>
      <c r="C86" s="23">
        <v>8</v>
      </c>
      <c r="D86" s="24">
        <v>4</v>
      </c>
      <c r="E86" s="7">
        <f t="shared" si="4"/>
        <v>12</v>
      </c>
      <c r="F86" s="7"/>
      <c r="G86" s="14">
        <f t="shared" si="5"/>
      </c>
      <c r="H86" s="13">
        <f t="shared" si="6"/>
        <v>12</v>
      </c>
    </row>
    <row r="87" spans="1:8" ht="27.75">
      <c r="A87" s="64">
        <f t="shared" si="7"/>
        <v>29</v>
      </c>
      <c r="B87" s="111" t="s">
        <v>136</v>
      </c>
      <c r="C87" s="33">
        <v>10</v>
      </c>
      <c r="D87" s="34">
        <v>5.5</v>
      </c>
      <c r="E87" s="7">
        <f t="shared" si="4"/>
        <v>15.5</v>
      </c>
      <c r="F87" s="32"/>
      <c r="G87" s="14">
        <f t="shared" si="5"/>
      </c>
      <c r="H87" s="13">
        <f t="shared" si="6"/>
        <v>15.5</v>
      </c>
    </row>
    <row r="88" spans="1:8" ht="27.75">
      <c r="A88" s="64">
        <f t="shared" si="7"/>
        <v>30</v>
      </c>
      <c r="B88" s="111" t="s">
        <v>137</v>
      </c>
      <c r="C88" s="26">
        <v>8</v>
      </c>
      <c r="D88" s="25">
        <v>2</v>
      </c>
      <c r="E88" s="7">
        <f t="shared" si="4"/>
        <v>10</v>
      </c>
      <c r="F88" s="35"/>
      <c r="G88" s="14">
        <f t="shared" si="5"/>
      </c>
      <c r="H88" s="13">
        <f t="shared" si="6"/>
        <v>10</v>
      </c>
    </row>
    <row r="89" spans="1:8" ht="28.5" thickBot="1">
      <c r="A89" s="64">
        <f t="shared" si="7"/>
        <v>31</v>
      </c>
      <c r="B89" s="113" t="s">
        <v>138</v>
      </c>
      <c r="C89" s="85">
        <v>10</v>
      </c>
      <c r="D89" s="68">
        <v>3.5</v>
      </c>
      <c r="E89" s="58">
        <f t="shared" si="4"/>
        <v>13.5</v>
      </c>
      <c r="F89" s="57"/>
      <c r="G89" s="59">
        <f t="shared" si="5"/>
      </c>
      <c r="H89" s="60">
        <f t="shared" si="6"/>
        <v>13.5</v>
      </c>
    </row>
    <row r="90" spans="1:8" ht="15" customHeight="1" thickBot="1">
      <c r="A90" s="5"/>
      <c r="B90" s="9"/>
      <c r="C90" s="1"/>
      <c r="D90" s="1"/>
      <c r="E90" s="1"/>
      <c r="F90" s="6"/>
      <c r="G90" s="3"/>
      <c r="H90" s="1"/>
    </row>
    <row r="91" spans="1:8" ht="22.5" thickBot="1">
      <c r="A91" s="5"/>
      <c r="B91" s="141" t="s">
        <v>71</v>
      </c>
      <c r="C91" s="142"/>
      <c r="D91" s="142"/>
      <c r="E91" s="142"/>
      <c r="F91" s="142"/>
      <c r="G91" s="143"/>
      <c r="H91" s="1"/>
    </row>
    <row r="92" spans="1:8" ht="20.25">
      <c r="A92" s="5"/>
      <c r="B92" s="9"/>
      <c r="C92" s="1"/>
      <c r="D92" s="1"/>
      <c r="E92" s="1"/>
      <c r="F92" s="6"/>
      <c r="G92" s="3"/>
      <c r="H92" s="1"/>
    </row>
  </sheetData>
  <sheetProtection/>
  <mergeCells count="18">
    <mergeCell ref="B51:G51"/>
    <mergeCell ref="C53:F53"/>
    <mergeCell ref="A1:C1"/>
    <mergeCell ref="F1:H1"/>
    <mergeCell ref="A2:C2"/>
    <mergeCell ref="F2:H2"/>
    <mergeCell ref="B4:G4"/>
    <mergeCell ref="C6:F6"/>
    <mergeCell ref="B55:G55"/>
    <mergeCell ref="C56:E56"/>
    <mergeCell ref="B91:G91"/>
    <mergeCell ref="B8:G8"/>
    <mergeCell ref="C9:E9"/>
    <mergeCell ref="B46:G46"/>
    <mergeCell ref="A48:C48"/>
    <mergeCell ref="F48:H48"/>
    <mergeCell ref="A49:C49"/>
    <mergeCell ref="F49:H49"/>
  </mergeCells>
  <printOptions horizontalCentered="1"/>
  <pageMargins left="0.3937007874015748" right="0.5905511811023623" top="0.7086614173228347" bottom="0.4330708661417323" header="0.5905511811023623" footer="0.4330708661417323"/>
  <pageSetup horizontalDpi="600" verticalDpi="600" orientation="portrait" paperSize="9" scale="64" r:id="rId1"/>
  <headerFooter alignWithMargins="0">
    <oddHeader>&amp;L&amp;"Comic Sans MS,Gras"&amp;12
&amp;C&amp;"Comic Sans MS,Gras"&amp;12        &amp;R&amp;"Comic Sans MS,Gras"&amp;12
</oddHeader>
  </headerFooter>
  <rowBreaks count="2" manualBreakCount="2">
    <brk id="47" max="8" man="1"/>
    <brk id="9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93"/>
  <sheetViews>
    <sheetView rightToLeft="1" view="pageBreakPreview" zoomScaleSheetLayoutView="100" zoomScalePageLayoutView="0" workbookViewId="0" topLeftCell="A35">
      <selection activeCell="D42" sqref="D42"/>
    </sheetView>
  </sheetViews>
  <sheetFormatPr defaultColWidth="11.421875" defaultRowHeight="12.75"/>
  <cols>
    <col min="1" max="1" width="6.7109375" style="4" customWidth="1"/>
    <col min="2" max="2" width="27.421875" style="4" customWidth="1"/>
    <col min="3" max="5" width="10.7109375" style="2" customWidth="1"/>
    <col min="6" max="7" width="10.7109375" style="4" customWidth="1"/>
    <col min="8" max="8" width="10.7109375" style="2" customWidth="1"/>
    <col min="9" max="9" width="2.8515625" style="4" customWidth="1"/>
    <col min="10" max="16384" width="11.421875" style="4" customWidth="1"/>
  </cols>
  <sheetData>
    <row r="1" spans="1:8" ht="19.5">
      <c r="A1" s="147" t="s">
        <v>2</v>
      </c>
      <c r="B1" s="147"/>
      <c r="C1" s="147"/>
      <c r="D1" s="12"/>
      <c r="E1" s="12"/>
      <c r="F1" s="147" t="s">
        <v>15</v>
      </c>
      <c r="G1" s="147"/>
      <c r="H1" s="147"/>
    </row>
    <row r="2" spans="1:8" ht="23.25" customHeight="1">
      <c r="A2" s="147" t="s">
        <v>3</v>
      </c>
      <c r="B2" s="147"/>
      <c r="C2" s="147"/>
      <c r="D2" s="12"/>
      <c r="E2" s="12"/>
      <c r="F2" s="147" t="s">
        <v>4</v>
      </c>
      <c r="G2" s="147"/>
      <c r="H2" s="147"/>
    </row>
    <row r="3" ht="6" customHeight="1" thickBot="1">
      <c r="B3" s="8"/>
    </row>
    <row r="4" spans="2:7" ht="21.75" customHeight="1" thickBot="1">
      <c r="B4" s="148" t="s">
        <v>37</v>
      </c>
      <c r="C4" s="149"/>
      <c r="D4" s="149"/>
      <c r="E4" s="149"/>
      <c r="F4" s="149"/>
      <c r="G4" s="150"/>
    </row>
    <row r="5" ht="3" customHeight="1" thickBot="1"/>
    <row r="6" spans="3:8" ht="18" customHeight="1" thickBot="1">
      <c r="C6" s="151" t="s">
        <v>73</v>
      </c>
      <c r="D6" s="152"/>
      <c r="E6" s="152"/>
      <c r="F6" s="153"/>
      <c r="H6" s="11"/>
    </row>
    <row r="7" spans="3:5" ht="6" customHeight="1" thickBot="1">
      <c r="C7" s="10"/>
      <c r="D7" s="10"/>
      <c r="E7" s="10"/>
    </row>
    <row r="8" spans="2:7" ht="21" customHeight="1" thickBot="1">
      <c r="B8" s="141" t="s">
        <v>53</v>
      </c>
      <c r="C8" s="142"/>
      <c r="D8" s="142"/>
      <c r="E8" s="142"/>
      <c r="F8" s="142"/>
      <c r="G8" s="143"/>
    </row>
    <row r="9" spans="2:7" ht="21" customHeight="1" thickBot="1">
      <c r="B9" s="52"/>
      <c r="C9" s="144" t="s">
        <v>22</v>
      </c>
      <c r="D9" s="145"/>
      <c r="E9" s="146"/>
      <c r="F9" s="52"/>
      <c r="G9" s="52"/>
    </row>
    <row r="10" ht="20.25" customHeight="1" thickBot="1"/>
    <row r="11" spans="1:8" ht="63.75" customHeight="1" thickBot="1">
      <c r="A11" s="43" t="s">
        <v>20</v>
      </c>
      <c r="B11" s="83" t="s">
        <v>21</v>
      </c>
      <c r="C11" s="45" t="s">
        <v>5</v>
      </c>
      <c r="D11" s="45" t="s">
        <v>6</v>
      </c>
      <c r="E11" s="45" t="s">
        <v>33</v>
      </c>
      <c r="F11" s="45" t="s">
        <v>7</v>
      </c>
      <c r="G11" s="46" t="s">
        <v>34</v>
      </c>
      <c r="H11" s="47" t="s">
        <v>1</v>
      </c>
    </row>
    <row r="12" spans="1:8" ht="24" customHeight="1">
      <c r="A12" s="61">
        <v>1</v>
      </c>
      <c r="B12" s="106" t="s">
        <v>75</v>
      </c>
      <c r="C12" s="84">
        <v>15</v>
      </c>
      <c r="D12" s="15">
        <v>15.25</v>
      </c>
      <c r="E12" s="15">
        <f>(C12+D12)/2</f>
        <v>15.125</v>
      </c>
      <c r="F12" s="54"/>
      <c r="G12" s="15">
        <f>IF(F12="","",(C12+F12)/2)</f>
      </c>
      <c r="H12" s="66">
        <f aca="true" t="shared" si="0" ref="H12:H44">IF(G12="",E12,IF(G12&gt;E12,G12,E12))</f>
        <v>15.125</v>
      </c>
    </row>
    <row r="13" spans="1:8" ht="24" customHeight="1">
      <c r="A13" s="62">
        <f>A12+1</f>
        <v>2</v>
      </c>
      <c r="B13" s="107" t="s">
        <v>76</v>
      </c>
      <c r="C13" s="23">
        <v>12.75</v>
      </c>
      <c r="D13" s="24">
        <v>14.75</v>
      </c>
      <c r="E13" s="25">
        <f aca="true" t="shared" si="1" ref="E13:E44">(C13+D13)/2</f>
        <v>13.75</v>
      </c>
      <c r="F13" s="25"/>
      <c r="G13" s="25">
        <f aca="true" t="shared" si="2" ref="G13:G44">IF(F13="","",(C13+F13)/2)</f>
      </c>
      <c r="H13" s="67">
        <f t="shared" si="0"/>
        <v>13.75</v>
      </c>
    </row>
    <row r="14" spans="1:8" ht="24" customHeight="1">
      <c r="A14" s="62">
        <f aca="true" t="shared" si="3" ref="A14:A44">A13+1</f>
        <v>3</v>
      </c>
      <c r="B14" s="107" t="s">
        <v>77</v>
      </c>
      <c r="C14" s="23">
        <v>12.75</v>
      </c>
      <c r="D14" s="24"/>
      <c r="E14" s="25">
        <f t="shared" si="1"/>
        <v>6.375</v>
      </c>
      <c r="F14" s="25"/>
      <c r="G14" s="25">
        <f t="shared" si="2"/>
      </c>
      <c r="H14" s="67">
        <f t="shared" si="0"/>
        <v>6.375</v>
      </c>
    </row>
    <row r="15" spans="1:8" ht="24" customHeight="1">
      <c r="A15" s="62">
        <f t="shared" si="3"/>
        <v>4</v>
      </c>
      <c r="B15" s="107" t="s">
        <v>78</v>
      </c>
      <c r="C15" s="26">
        <v>12.5</v>
      </c>
      <c r="D15" s="25">
        <v>17.5</v>
      </c>
      <c r="E15" s="25">
        <f t="shared" si="1"/>
        <v>15</v>
      </c>
      <c r="F15" s="49"/>
      <c r="G15" s="25">
        <f t="shared" si="2"/>
      </c>
      <c r="H15" s="67">
        <f t="shared" si="0"/>
        <v>15</v>
      </c>
    </row>
    <row r="16" spans="1:8" ht="24" customHeight="1">
      <c r="A16" s="62">
        <f t="shared" si="3"/>
        <v>5</v>
      </c>
      <c r="B16" s="107" t="s">
        <v>79</v>
      </c>
      <c r="C16" s="23">
        <v>12.75</v>
      </c>
      <c r="D16" s="24">
        <v>17.75</v>
      </c>
      <c r="E16" s="25">
        <f t="shared" si="1"/>
        <v>15.25</v>
      </c>
      <c r="F16" s="25"/>
      <c r="G16" s="25">
        <f t="shared" si="2"/>
      </c>
      <c r="H16" s="67">
        <f t="shared" si="0"/>
        <v>15.25</v>
      </c>
    </row>
    <row r="17" spans="1:8" ht="24" customHeight="1">
      <c r="A17" s="62">
        <f t="shared" si="3"/>
        <v>6</v>
      </c>
      <c r="B17" s="107" t="s">
        <v>80</v>
      </c>
      <c r="C17" s="23">
        <v>11</v>
      </c>
      <c r="D17" s="24">
        <v>16</v>
      </c>
      <c r="E17" s="25">
        <f t="shared" si="1"/>
        <v>13.5</v>
      </c>
      <c r="F17" s="25"/>
      <c r="G17" s="25">
        <f t="shared" si="2"/>
      </c>
      <c r="H17" s="67">
        <f t="shared" si="0"/>
        <v>13.5</v>
      </c>
    </row>
    <row r="18" spans="1:8" ht="24" customHeight="1">
      <c r="A18" s="62">
        <f t="shared" si="3"/>
        <v>7</v>
      </c>
      <c r="B18" s="107" t="s">
        <v>81</v>
      </c>
      <c r="C18" s="23">
        <v>14.25</v>
      </c>
      <c r="D18" s="24">
        <v>17.25</v>
      </c>
      <c r="E18" s="25">
        <f t="shared" si="1"/>
        <v>15.75</v>
      </c>
      <c r="F18" s="25"/>
      <c r="G18" s="25">
        <f t="shared" si="2"/>
      </c>
      <c r="H18" s="67">
        <f t="shared" si="0"/>
        <v>15.75</v>
      </c>
    </row>
    <row r="19" spans="1:8" ht="24" customHeight="1">
      <c r="A19" s="62">
        <f t="shared" si="3"/>
        <v>8</v>
      </c>
      <c r="B19" s="107" t="s">
        <v>82</v>
      </c>
      <c r="C19" s="23">
        <v>13</v>
      </c>
      <c r="D19" s="24">
        <v>16.5</v>
      </c>
      <c r="E19" s="25">
        <f t="shared" si="1"/>
        <v>14.75</v>
      </c>
      <c r="F19" s="25"/>
      <c r="G19" s="25">
        <f t="shared" si="2"/>
      </c>
      <c r="H19" s="67">
        <f t="shared" si="0"/>
        <v>14.75</v>
      </c>
    </row>
    <row r="20" spans="1:8" ht="24" customHeight="1">
      <c r="A20" s="62">
        <f t="shared" si="3"/>
        <v>9</v>
      </c>
      <c r="B20" s="107" t="s">
        <v>83</v>
      </c>
      <c r="C20" s="23">
        <v>14.5</v>
      </c>
      <c r="D20" s="24">
        <v>16.5</v>
      </c>
      <c r="E20" s="25">
        <f t="shared" si="1"/>
        <v>15.5</v>
      </c>
      <c r="F20" s="25"/>
      <c r="G20" s="25">
        <f t="shared" si="2"/>
      </c>
      <c r="H20" s="67">
        <f t="shared" si="0"/>
        <v>15.5</v>
      </c>
    </row>
    <row r="21" spans="1:8" ht="24" customHeight="1">
      <c r="A21" s="62">
        <f t="shared" si="3"/>
        <v>10</v>
      </c>
      <c r="B21" s="107" t="s">
        <v>84</v>
      </c>
      <c r="C21" s="23">
        <v>16</v>
      </c>
      <c r="D21" s="24">
        <v>20</v>
      </c>
      <c r="E21" s="25">
        <f t="shared" si="1"/>
        <v>18</v>
      </c>
      <c r="F21" s="25"/>
      <c r="G21" s="25">
        <f t="shared" si="2"/>
      </c>
      <c r="H21" s="67">
        <f t="shared" si="0"/>
        <v>18</v>
      </c>
    </row>
    <row r="22" spans="1:8" ht="24" customHeight="1">
      <c r="A22" s="62">
        <f t="shared" si="3"/>
        <v>11</v>
      </c>
      <c r="B22" s="107" t="s">
        <v>85</v>
      </c>
      <c r="C22" s="23">
        <v>13.5</v>
      </c>
      <c r="D22" s="24">
        <v>15.25</v>
      </c>
      <c r="E22" s="25">
        <f t="shared" si="1"/>
        <v>14.375</v>
      </c>
      <c r="F22" s="25"/>
      <c r="G22" s="25">
        <f t="shared" si="2"/>
      </c>
      <c r="H22" s="67">
        <f t="shared" si="0"/>
        <v>14.375</v>
      </c>
    </row>
    <row r="23" spans="1:8" ht="24" customHeight="1">
      <c r="A23" s="62">
        <f t="shared" si="3"/>
        <v>12</v>
      </c>
      <c r="B23" s="107" t="s">
        <v>86</v>
      </c>
      <c r="C23" s="23">
        <v>16</v>
      </c>
      <c r="D23" s="24">
        <v>19.5</v>
      </c>
      <c r="E23" s="25">
        <f t="shared" si="1"/>
        <v>17.75</v>
      </c>
      <c r="F23" s="25"/>
      <c r="G23" s="25">
        <f t="shared" si="2"/>
      </c>
      <c r="H23" s="67">
        <f t="shared" si="0"/>
        <v>17.75</v>
      </c>
    </row>
    <row r="24" spans="1:8" ht="24" customHeight="1">
      <c r="A24" s="62">
        <f t="shared" si="3"/>
        <v>13</v>
      </c>
      <c r="B24" s="107" t="s">
        <v>87</v>
      </c>
      <c r="C24" s="23">
        <v>17</v>
      </c>
      <c r="D24" s="24">
        <v>18.25</v>
      </c>
      <c r="E24" s="25">
        <f t="shared" si="1"/>
        <v>17.625</v>
      </c>
      <c r="F24" s="25"/>
      <c r="G24" s="25">
        <f t="shared" si="2"/>
      </c>
      <c r="H24" s="67">
        <f t="shared" si="0"/>
        <v>17.625</v>
      </c>
    </row>
    <row r="25" spans="1:8" ht="24" customHeight="1">
      <c r="A25" s="62">
        <f t="shared" si="3"/>
        <v>14</v>
      </c>
      <c r="B25" s="107" t="s">
        <v>88</v>
      </c>
      <c r="C25" s="23">
        <v>13.5</v>
      </c>
      <c r="D25" s="24">
        <v>16.25</v>
      </c>
      <c r="E25" s="25">
        <f t="shared" si="1"/>
        <v>14.875</v>
      </c>
      <c r="F25" s="25"/>
      <c r="G25" s="25">
        <f t="shared" si="2"/>
      </c>
      <c r="H25" s="67">
        <f t="shared" si="0"/>
        <v>14.875</v>
      </c>
    </row>
    <row r="26" spans="1:8" ht="24" customHeight="1">
      <c r="A26" s="62">
        <f t="shared" si="3"/>
        <v>15</v>
      </c>
      <c r="B26" s="107" t="s">
        <v>89</v>
      </c>
      <c r="C26" s="23">
        <v>14.5</v>
      </c>
      <c r="D26" s="24">
        <v>16.75</v>
      </c>
      <c r="E26" s="25">
        <f t="shared" si="1"/>
        <v>15.625</v>
      </c>
      <c r="F26" s="25"/>
      <c r="G26" s="25">
        <f t="shared" si="2"/>
      </c>
      <c r="H26" s="67">
        <f t="shared" si="0"/>
        <v>15.625</v>
      </c>
    </row>
    <row r="27" spans="1:8" ht="24" customHeight="1">
      <c r="A27" s="62">
        <f t="shared" si="3"/>
        <v>16</v>
      </c>
      <c r="B27" s="107" t="s">
        <v>90</v>
      </c>
      <c r="C27" s="23"/>
      <c r="D27" s="24">
        <v>14.5</v>
      </c>
      <c r="E27" s="25">
        <f t="shared" si="1"/>
        <v>7.25</v>
      </c>
      <c r="F27" s="25"/>
      <c r="G27" s="25">
        <f t="shared" si="2"/>
      </c>
      <c r="H27" s="67">
        <f t="shared" si="0"/>
        <v>7.25</v>
      </c>
    </row>
    <row r="28" spans="1:8" ht="24" customHeight="1">
      <c r="A28" s="62">
        <f t="shared" si="3"/>
        <v>17</v>
      </c>
      <c r="B28" s="107" t="s">
        <v>91</v>
      </c>
      <c r="C28" s="23">
        <v>15</v>
      </c>
      <c r="D28" s="24">
        <v>17</v>
      </c>
      <c r="E28" s="25">
        <f t="shared" si="1"/>
        <v>16</v>
      </c>
      <c r="F28" s="25"/>
      <c r="G28" s="25">
        <f t="shared" si="2"/>
      </c>
      <c r="H28" s="67">
        <f t="shared" si="0"/>
        <v>16</v>
      </c>
    </row>
    <row r="29" spans="1:8" ht="24" customHeight="1">
      <c r="A29" s="62">
        <f t="shared" si="3"/>
        <v>18</v>
      </c>
      <c r="B29" s="107" t="s">
        <v>92</v>
      </c>
      <c r="C29" s="23">
        <v>14.5</v>
      </c>
      <c r="D29" s="24">
        <v>9.25</v>
      </c>
      <c r="E29" s="25">
        <f t="shared" si="1"/>
        <v>11.875</v>
      </c>
      <c r="F29" s="25"/>
      <c r="G29" s="25">
        <f t="shared" si="2"/>
      </c>
      <c r="H29" s="67">
        <f t="shared" si="0"/>
        <v>11.875</v>
      </c>
    </row>
    <row r="30" spans="1:8" ht="24" customHeight="1">
      <c r="A30" s="62">
        <f t="shared" si="3"/>
        <v>19</v>
      </c>
      <c r="B30" s="107" t="s">
        <v>93</v>
      </c>
      <c r="C30" s="23">
        <v>14.5</v>
      </c>
      <c r="D30" s="24">
        <v>16.75</v>
      </c>
      <c r="E30" s="25">
        <f t="shared" si="1"/>
        <v>15.625</v>
      </c>
      <c r="F30" s="25"/>
      <c r="G30" s="25">
        <f t="shared" si="2"/>
      </c>
      <c r="H30" s="67">
        <f t="shared" si="0"/>
        <v>15.625</v>
      </c>
    </row>
    <row r="31" spans="1:8" ht="24" customHeight="1">
      <c r="A31" s="62">
        <f t="shared" si="3"/>
        <v>20</v>
      </c>
      <c r="B31" s="108" t="s">
        <v>94</v>
      </c>
      <c r="C31" s="23">
        <v>14.25</v>
      </c>
      <c r="D31" s="24">
        <v>16.75</v>
      </c>
      <c r="E31" s="25">
        <f t="shared" si="1"/>
        <v>15.5</v>
      </c>
      <c r="F31" s="25"/>
      <c r="G31" s="25">
        <f t="shared" si="2"/>
      </c>
      <c r="H31" s="67">
        <f t="shared" si="0"/>
        <v>15.5</v>
      </c>
    </row>
    <row r="32" spans="1:8" ht="24" customHeight="1">
      <c r="A32" s="62">
        <f t="shared" si="3"/>
        <v>21</v>
      </c>
      <c r="B32" s="107" t="s">
        <v>95</v>
      </c>
      <c r="C32" s="23">
        <v>13.5</v>
      </c>
      <c r="D32" s="24">
        <v>10.5</v>
      </c>
      <c r="E32" s="25">
        <f t="shared" si="1"/>
        <v>12</v>
      </c>
      <c r="F32" s="25"/>
      <c r="G32" s="25">
        <f t="shared" si="2"/>
      </c>
      <c r="H32" s="67">
        <f t="shared" si="0"/>
        <v>12</v>
      </c>
    </row>
    <row r="33" spans="1:8" ht="24" customHeight="1">
      <c r="A33" s="62">
        <f t="shared" si="3"/>
        <v>22</v>
      </c>
      <c r="B33" s="107" t="s">
        <v>96</v>
      </c>
      <c r="C33" s="23">
        <v>12.5</v>
      </c>
      <c r="D33" s="24">
        <v>7.5</v>
      </c>
      <c r="E33" s="25">
        <f t="shared" si="1"/>
        <v>10</v>
      </c>
      <c r="F33" s="25"/>
      <c r="G33" s="25">
        <f t="shared" si="2"/>
      </c>
      <c r="H33" s="67">
        <f t="shared" si="0"/>
        <v>10</v>
      </c>
    </row>
    <row r="34" spans="1:8" ht="24" customHeight="1">
      <c r="A34" s="62">
        <f t="shared" si="3"/>
        <v>23</v>
      </c>
      <c r="B34" s="107" t="s">
        <v>97</v>
      </c>
      <c r="C34" s="23">
        <v>13.5</v>
      </c>
      <c r="D34" s="24">
        <v>11.25</v>
      </c>
      <c r="E34" s="25">
        <f t="shared" si="1"/>
        <v>12.375</v>
      </c>
      <c r="F34" s="25"/>
      <c r="G34" s="25">
        <f t="shared" si="2"/>
      </c>
      <c r="H34" s="67">
        <f t="shared" si="0"/>
        <v>12.375</v>
      </c>
    </row>
    <row r="35" spans="1:8" ht="24" customHeight="1">
      <c r="A35" s="62">
        <f t="shared" si="3"/>
        <v>24</v>
      </c>
      <c r="B35" s="107" t="s">
        <v>98</v>
      </c>
      <c r="C35" s="23">
        <v>14.25</v>
      </c>
      <c r="D35" s="24">
        <v>13.25</v>
      </c>
      <c r="E35" s="25">
        <f t="shared" si="1"/>
        <v>13.75</v>
      </c>
      <c r="F35" s="25"/>
      <c r="G35" s="25">
        <f t="shared" si="2"/>
      </c>
      <c r="H35" s="67">
        <f t="shared" si="0"/>
        <v>13.75</v>
      </c>
    </row>
    <row r="36" spans="1:8" ht="24" customHeight="1">
      <c r="A36" s="62">
        <f t="shared" si="3"/>
        <v>25</v>
      </c>
      <c r="B36" s="107" t="s">
        <v>99</v>
      </c>
      <c r="C36" s="23">
        <v>12</v>
      </c>
      <c r="D36" s="24">
        <v>14</v>
      </c>
      <c r="E36" s="25">
        <f t="shared" si="1"/>
        <v>13</v>
      </c>
      <c r="F36" s="25"/>
      <c r="G36" s="25">
        <f t="shared" si="2"/>
      </c>
      <c r="H36" s="67">
        <f t="shared" si="0"/>
        <v>13</v>
      </c>
    </row>
    <row r="37" spans="1:8" ht="24" customHeight="1">
      <c r="A37" s="62">
        <f t="shared" si="3"/>
        <v>26</v>
      </c>
      <c r="B37" s="107" t="s">
        <v>100</v>
      </c>
      <c r="C37" s="23">
        <v>12.5</v>
      </c>
      <c r="D37" s="24">
        <v>12</v>
      </c>
      <c r="E37" s="25">
        <f t="shared" si="1"/>
        <v>12.25</v>
      </c>
      <c r="F37" s="25"/>
      <c r="G37" s="25">
        <f t="shared" si="2"/>
      </c>
      <c r="H37" s="67">
        <f t="shared" si="0"/>
        <v>12.25</v>
      </c>
    </row>
    <row r="38" spans="1:8" ht="24" customHeight="1">
      <c r="A38" s="62">
        <f t="shared" si="3"/>
        <v>27</v>
      </c>
      <c r="B38" s="109" t="s">
        <v>101</v>
      </c>
      <c r="C38" s="23">
        <v>14.75</v>
      </c>
      <c r="D38" s="24">
        <v>17</v>
      </c>
      <c r="E38" s="25">
        <f t="shared" si="1"/>
        <v>15.875</v>
      </c>
      <c r="F38" s="25"/>
      <c r="G38" s="25">
        <f t="shared" si="2"/>
      </c>
      <c r="H38" s="67">
        <f t="shared" si="0"/>
        <v>15.875</v>
      </c>
    </row>
    <row r="39" spans="1:8" ht="24" customHeight="1">
      <c r="A39" s="62">
        <f t="shared" si="3"/>
        <v>28</v>
      </c>
      <c r="B39" s="107" t="s">
        <v>102</v>
      </c>
      <c r="C39" s="23">
        <v>12.75</v>
      </c>
      <c r="D39" s="24">
        <v>16</v>
      </c>
      <c r="E39" s="25">
        <f t="shared" si="1"/>
        <v>14.375</v>
      </c>
      <c r="F39" s="25"/>
      <c r="G39" s="25">
        <f t="shared" si="2"/>
      </c>
      <c r="H39" s="67">
        <f t="shared" si="0"/>
        <v>14.375</v>
      </c>
    </row>
    <row r="40" spans="1:8" ht="24" customHeight="1">
      <c r="A40" s="62">
        <f t="shared" si="3"/>
        <v>29</v>
      </c>
      <c r="B40" s="107" t="s">
        <v>103</v>
      </c>
      <c r="C40" s="23">
        <v>13</v>
      </c>
      <c r="D40" s="24">
        <v>13.25</v>
      </c>
      <c r="E40" s="25">
        <f t="shared" si="1"/>
        <v>13.125</v>
      </c>
      <c r="F40" s="25"/>
      <c r="G40" s="25">
        <f t="shared" si="2"/>
      </c>
      <c r="H40" s="67">
        <f t="shared" si="0"/>
        <v>13.125</v>
      </c>
    </row>
    <row r="41" spans="1:8" ht="24" customHeight="1">
      <c r="A41" s="62">
        <f t="shared" si="3"/>
        <v>30</v>
      </c>
      <c r="B41" s="107" t="s">
        <v>104</v>
      </c>
      <c r="C41" s="23" t="s">
        <v>141</v>
      </c>
      <c r="D41" s="24" t="s">
        <v>141</v>
      </c>
      <c r="E41" s="25" t="e">
        <f t="shared" si="1"/>
        <v>#VALUE!</v>
      </c>
      <c r="F41" s="25"/>
      <c r="G41" s="25">
        <f t="shared" si="2"/>
      </c>
      <c r="H41" s="67" t="e">
        <f t="shared" si="0"/>
        <v>#VALUE!</v>
      </c>
    </row>
    <row r="42" spans="1:8" ht="24" customHeight="1">
      <c r="A42" s="62">
        <f t="shared" si="3"/>
        <v>31</v>
      </c>
      <c r="B42" s="107" t="s">
        <v>105</v>
      </c>
      <c r="C42" s="26">
        <v>12.5</v>
      </c>
      <c r="D42" s="25">
        <v>12.25</v>
      </c>
      <c r="E42" s="25">
        <f t="shared" si="1"/>
        <v>12.375</v>
      </c>
      <c r="F42" s="35"/>
      <c r="G42" s="25">
        <f t="shared" si="2"/>
      </c>
      <c r="H42" s="67">
        <f t="shared" si="0"/>
        <v>12.375</v>
      </c>
    </row>
    <row r="43" spans="1:8" ht="24" customHeight="1">
      <c r="A43" s="62">
        <f t="shared" si="3"/>
        <v>32</v>
      </c>
      <c r="B43" s="107" t="s">
        <v>106</v>
      </c>
      <c r="C43" s="26">
        <v>15</v>
      </c>
      <c r="D43" s="25">
        <v>16.5</v>
      </c>
      <c r="E43" s="25">
        <f t="shared" si="1"/>
        <v>15.75</v>
      </c>
      <c r="F43" s="35"/>
      <c r="G43" s="25">
        <f t="shared" si="2"/>
      </c>
      <c r="H43" s="67">
        <f t="shared" si="0"/>
        <v>15.75</v>
      </c>
    </row>
    <row r="44" spans="1:8" ht="24" customHeight="1" thickBot="1">
      <c r="A44" s="62">
        <f t="shared" si="3"/>
        <v>33</v>
      </c>
      <c r="B44" s="110" t="s">
        <v>107</v>
      </c>
      <c r="C44" s="85">
        <v>12.5</v>
      </c>
      <c r="D44" s="68">
        <v>7.5</v>
      </c>
      <c r="E44" s="68">
        <f t="shared" si="1"/>
        <v>10</v>
      </c>
      <c r="F44" s="57"/>
      <c r="G44" s="68">
        <f t="shared" si="2"/>
      </c>
      <c r="H44" s="69">
        <f t="shared" si="0"/>
        <v>10</v>
      </c>
    </row>
    <row r="45" spans="1:8" ht="6" customHeight="1" thickBot="1">
      <c r="A45" s="5"/>
      <c r="B45" s="9"/>
      <c r="C45" s="1"/>
      <c r="D45" s="1"/>
      <c r="E45" s="1"/>
      <c r="F45" s="6"/>
      <c r="G45" s="3"/>
      <c r="H45" s="1"/>
    </row>
    <row r="46" spans="1:8" ht="23.25" customHeight="1" thickBot="1">
      <c r="A46" s="5"/>
      <c r="B46" s="141" t="s">
        <v>30</v>
      </c>
      <c r="C46" s="142"/>
      <c r="D46" s="142"/>
      <c r="E46" s="142"/>
      <c r="F46" s="142"/>
      <c r="G46" s="143"/>
      <c r="H46" s="1"/>
    </row>
    <row r="47" spans="1:8" ht="9" customHeight="1">
      <c r="A47" s="5"/>
      <c r="B47" s="9"/>
      <c r="C47" s="1"/>
      <c r="D47" s="1"/>
      <c r="E47" s="1"/>
      <c r="F47" s="6"/>
      <c r="G47" s="3"/>
      <c r="H47" s="1"/>
    </row>
    <row r="49" spans="1:8" ht="19.5">
      <c r="A49" s="147" t="s">
        <v>2</v>
      </c>
      <c r="B49" s="147"/>
      <c r="C49" s="147"/>
      <c r="D49" s="12"/>
      <c r="E49" s="12"/>
      <c r="F49" s="147" t="s">
        <v>15</v>
      </c>
      <c r="G49" s="147"/>
      <c r="H49" s="147"/>
    </row>
    <row r="50" spans="1:8" ht="19.5">
      <c r="A50" s="147" t="s">
        <v>3</v>
      </c>
      <c r="B50" s="147"/>
      <c r="C50" s="147"/>
      <c r="D50" s="12"/>
      <c r="E50" s="12"/>
      <c r="F50" s="147" t="s">
        <v>4</v>
      </c>
      <c r="G50" s="147"/>
      <c r="H50" s="147"/>
    </row>
    <row r="51" ht="9" customHeight="1" thickBot="1">
      <c r="B51" s="8"/>
    </row>
    <row r="52" spans="2:7" ht="25.5" thickBot="1">
      <c r="B52" s="148" t="s">
        <v>37</v>
      </c>
      <c r="C52" s="149"/>
      <c r="D52" s="149"/>
      <c r="E52" s="149"/>
      <c r="F52" s="149"/>
      <c r="G52" s="150"/>
    </row>
    <row r="53" ht="10.5" customHeight="1" thickBot="1"/>
    <row r="54" spans="3:8" ht="21" thickBot="1">
      <c r="C54" s="151" t="s">
        <v>73</v>
      </c>
      <c r="D54" s="152"/>
      <c r="E54" s="152"/>
      <c r="F54" s="153"/>
      <c r="H54" s="11"/>
    </row>
    <row r="55" spans="3:5" ht="12" customHeight="1" thickBot="1">
      <c r="C55" s="10"/>
      <c r="D55" s="10"/>
      <c r="E55" s="10"/>
    </row>
    <row r="56" spans="2:7" ht="21.75" thickBot="1">
      <c r="B56" s="141" t="s">
        <v>53</v>
      </c>
      <c r="C56" s="142"/>
      <c r="D56" s="142"/>
      <c r="E56" s="142"/>
      <c r="F56" s="142"/>
      <c r="G56" s="143"/>
    </row>
    <row r="57" spans="2:7" ht="21.75" thickBot="1">
      <c r="B57" s="52"/>
      <c r="C57" s="144" t="s">
        <v>25</v>
      </c>
      <c r="D57" s="145"/>
      <c r="E57" s="146"/>
      <c r="F57" s="52"/>
      <c r="G57" s="52"/>
    </row>
    <row r="58" ht="17.25" thickBot="1"/>
    <row r="59" spans="1:8" ht="62.25" thickBot="1">
      <c r="A59" s="91" t="s">
        <v>20</v>
      </c>
      <c r="B59" s="44" t="s">
        <v>21</v>
      </c>
      <c r="C59" s="45" t="s">
        <v>5</v>
      </c>
      <c r="D59" s="45" t="s">
        <v>6</v>
      </c>
      <c r="E59" s="45" t="s">
        <v>33</v>
      </c>
      <c r="F59" s="45" t="s">
        <v>7</v>
      </c>
      <c r="G59" s="46" t="s">
        <v>34</v>
      </c>
      <c r="H59" s="47" t="s">
        <v>1</v>
      </c>
    </row>
    <row r="60" spans="1:8" ht="27" customHeight="1">
      <c r="A60" s="62">
        <v>1</v>
      </c>
      <c r="B60" s="111" t="s">
        <v>108</v>
      </c>
      <c r="C60" s="89">
        <v>12.75</v>
      </c>
      <c r="D60" s="90">
        <v>7.25</v>
      </c>
      <c r="E60" s="15">
        <f aca="true" t="shared" si="4" ref="E60:E90">(C60+D60)/2</f>
        <v>10</v>
      </c>
      <c r="F60" s="15"/>
      <c r="G60" s="15">
        <f aca="true" t="shared" si="5" ref="G60:G90">IF(F60="","",(C60+F60)/2)</f>
      </c>
      <c r="H60" s="66">
        <f aca="true" t="shared" si="6" ref="H60:H90">IF(G60="",E60,IF(G60&gt;E60,G60,E60))</f>
        <v>10</v>
      </c>
    </row>
    <row r="61" spans="1:8" ht="27.75">
      <c r="A61" s="62">
        <f aca="true" t="shared" si="7" ref="A61:A90">A60+1</f>
        <v>2</v>
      </c>
      <c r="B61" s="111" t="s">
        <v>109</v>
      </c>
      <c r="C61" s="23">
        <v>13</v>
      </c>
      <c r="D61" s="24">
        <v>17</v>
      </c>
      <c r="E61" s="25">
        <f t="shared" si="4"/>
        <v>15</v>
      </c>
      <c r="F61" s="25"/>
      <c r="G61" s="25">
        <f t="shared" si="5"/>
      </c>
      <c r="H61" s="67">
        <f t="shared" si="6"/>
        <v>15</v>
      </c>
    </row>
    <row r="62" spans="1:8" ht="27.75">
      <c r="A62" s="63">
        <f t="shared" si="7"/>
        <v>3</v>
      </c>
      <c r="B62" s="111" t="s">
        <v>110</v>
      </c>
      <c r="C62" s="23">
        <v>12</v>
      </c>
      <c r="D62" s="24">
        <v>15.75</v>
      </c>
      <c r="E62" s="25">
        <f t="shared" si="4"/>
        <v>13.875</v>
      </c>
      <c r="F62" s="25"/>
      <c r="G62" s="25">
        <f t="shared" si="5"/>
      </c>
      <c r="H62" s="67">
        <f t="shared" si="6"/>
        <v>13.875</v>
      </c>
    </row>
    <row r="63" spans="1:8" ht="30">
      <c r="A63" s="64">
        <f t="shared" si="7"/>
        <v>4</v>
      </c>
      <c r="B63" s="112" t="s">
        <v>111</v>
      </c>
      <c r="C63" s="26">
        <v>13</v>
      </c>
      <c r="D63" s="25">
        <v>9</v>
      </c>
      <c r="E63" s="25">
        <f t="shared" si="4"/>
        <v>11</v>
      </c>
      <c r="F63" s="49"/>
      <c r="G63" s="25">
        <f t="shared" si="5"/>
      </c>
      <c r="H63" s="67">
        <f t="shared" si="6"/>
        <v>11</v>
      </c>
    </row>
    <row r="64" spans="1:8" ht="30">
      <c r="A64" s="62">
        <f t="shared" si="7"/>
        <v>5</v>
      </c>
      <c r="B64" s="112" t="s">
        <v>112</v>
      </c>
      <c r="C64" s="23">
        <v>12.5</v>
      </c>
      <c r="D64" s="24">
        <v>14.5</v>
      </c>
      <c r="E64" s="25">
        <f t="shared" si="4"/>
        <v>13.5</v>
      </c>
      <c r="F64" s="25"/>
      <c r="G64" s="25">
        <f t="shared" si="5"/>
      </c>
      <c r="H64" s="67">
        <f t="shared" si="6"/>
        <v>13.5</v>
      </c>
    </row>
    <row r="65" spans="1:8" ht="27.75">
      <c r="A65" s="63">
        <f t="shared" si="7"/>
        <v>6</v>
      </c>
      <c r="B65" s="111" t="s">
        <v>113</v>
      </c>
      <c r="C65" s="23">
        <v>13</v>
      </c>
      <c r="D65" s="24">
        <v>9.25</v>
      </c>
      <c r="E65" s="25">
        <f t="shared" si="4"/>
        <v>11.125</v>
      </c>
      <c r="F65" s="25"/>
      <c r="G65" s="25">
        <f t="shared" si="5"/>
      </c>
      <c r="H65" s="67">
        <f t="shared" si="6"/>
        <v>11.125</v>
      </c>
    </row>
    <row r="66" spans="1:8" ht="27.75">
      <c r="A66" s="64">
        <f t="shared" si="7"/>
        <v>7</v>
      </c>
      <c r="B66" s="111" t="s">
        <v>114</v>
      </c>
      <c r="C66" s="26">
        <v>12</v>
      </c>
      <c r="D66" s="25">
        <v>15.25</v>
      </c>
      <c r="E66" s="25">
        <f t="shared" si="4"/>
        <v>13.625</v>
      </c>
      <c r="F66" s="49"/>
      <c r="G66" s="25">
        <f t="shared" si="5"/>
      </c>
      <c r="H66" s="67">
        <f t="shared" si="6"/>
        <v>13.625</v>
      </c>
    </row>
    <row r="67" spans="1:8" ht="27.75">
      <c r="A67" s="64">
        <f t="shared" si="7"/>
        <v>8</v>
      </c>
      <c r="B67" s="111" t="s">
        <v>115</v>
      </c>
      <c r="C67" s="23">
        <v>14</v>
      </c>
      <c r="D67" s="24">
        <v>14.5</v>
      </c>
      <c r="E67" s="25">
        <f t="shared" si="4"/>
        <v>14.25</v>
      </c>
      <c r="F67" s="25"/>
      <c r="G67" s="25">
        <f t="shared" si="5"/>
      </c>
      <c r="H67" s="67">
        <f t="shared" si="6"/>
        <v>14.25</v>
      </c>
    </row>
    <row r="68" spans="1:8" ht="27.75">
      <c r="A68" s="64">
        <f t="shared" si="7"/>
        <v>9</v>
      </c>
      <c r="B68" s="111" t="s">
        <v>116</v>
      </c>
      <c r="C68" s="23">
        <v>13.5</v>
      </c>
      <c r="D68" s="24">
        <v>13.75</v>
      </c>
      <c r="E68" s="25">
        <f t="shared" si="4"/>
        <v>13.625</v>
      </c>
      <c r="F68" s="25"/>
      <c r="G68" s="25">
        <f t="shared" si="5"/>
      </c>
      <c r="H68" s="67">
        <f t="shared" si="6"/>
        <v>13.625</v>
      </c>
    </row>
    <row r="69" spans="1:8" ht="27.75">
      <c r="A69" s="64">
        <f t="shared" si="7"/>
        <v>10</v>
      </c>
      <c r="B69" s="111" t="s">
        <v>117</v>
      </c>
      <c r="C69" s="23">
        <v>14</v>
      </c>
      <c r="D69" s="24">
        <v>14</v>
      </c>
      <c r="E69" s="25">
        <f t="shared" si="4"/>
        <v>14</v>
      </c>
      <c r="F69" s="25"/>
      <c r="G69" s="25">
        <f t="shared" si="5"/>
      </c>
      <c r="H69" s="67">
        <f t="shared" si="6"/>
        <v>14</v>
      </c>
    </row>
    <row r="70" spans="1:8" ht="27.75">
      <c r="A70" s="64">
        <f t="shared" si="7"/>
        <v>11</v>
      </c>
      <c r="B70" s="111" t="s">
        <v>118</v>
      </c>
      <c r="C70" s="23">
        <v>16</v>
      </c>
      <c r="D70" s="24">
        <v>19.5</v>
      </c>
      <c r="E70" s="25">
        <f t="shared" si="4"/>
        <v>17.75</v>
      </c>
      <c r="F70" s="25"/>
      <c r="G70" s="25">
        <f t="shared" si="5"/>
      </c>
      <c r="H70" s="67">
        <f t="shared" si="6"/>
        <v>17.75</v>
      </c>
    </row>
    <row r="71" spans="1:8" ht="27.75">
      <c r="A71" s="64">
        <f t="shared" si="7"/>
        <v>12</v>
      </c>
      <c r="B71" s="111" t="s">
        <v>119</v>
      </c>
      <c r="C71" s="23">
        <v>12</v>
      </c>
      <c r="D71" s="24">
        <v>9.25</v>
      </c>
      <c r="E71" s="25">
        <f t="shared" si="4"/>
        <v>10.625</v>
      </c>
      <c r="F71" s="25"/>
      <c r="G71" s="25">
        <f t="shared" si="5"/>
      </c>
      <c r="H71" s="67">
        <f t="shared" si="6"/>
        <v>10.625</v>
      </c>
    </row>
    <row r="72" spans="1:8" ht="27.75">
      <c r="A72" s="64">
        <f t="shared" si="7"/>
        <v>13</v>
      </c>
      <c r="B72" s="111" t="s">
        <v>120</v>
      </c>
      <c r="C72" s="23">
        <v>12</v>
      </c>
      <c r="D72" s="24">
        <v>13</v>
      </c>
      <c r="E72" s="25">
        <f t="shared" si="4"/>
        <v>12.5</v>
      </c>
      <c r="F72" s="25"/>
      <c r="G72" s="25">
        <f t="shared" si="5"/>
      </c>
      <c r="H72" s="67">
        <f t="shared" si="6"/>
        <v>12.5</v>
      </c>
    </row>
    <row r="73" spans="1:8" ht="30">
      <c r="A73" s="64">
        <f t="shared" si="7"/>
        <v>14</v>
      </c>
      <c r="B73" s="53" t="s">
        <v>121</v>
      </c>
      <c r="C73" s="23">
        <v>14.25</v>
      </c>
      <c r="D73" s="24">
        <v>11.5</v>
      </c>
      <c r="E73" s="25">
        <f t="shared" si="4"/>
        <v>12.875</v>
      </c>
      <c r="F73" s="25"/>
      <c r="G73" s="25">
        <f t="shared" si="5"/>
      </c>
      <c r="H73" s="67">
        <f t="shared" si="6"/>
        <v>12.875</v>
      </c>
    </row>
    <row r="74" spans="1:8" ht="27.75">
      <c r="A74" s="64">
        <f t="shared" si="7"/>
        <v>15</v>
      </c>
      <c r="B74" s="111" t="s">
        <v>122</v>
      </c>
      <c r="C74" s="23">
        <v>12</v>
      </c>
      <c r="D74" s="24">
        <v>12.25</v>
      </c>
      <c r="E74" s="25">
        <f t="shared" si="4"/>
        <v>12.125</v>
      </c>
      <c r="F74" s="25"/>
      <c r="G74" s="25">
        <f t="shared" si="5"/>
      </c>
      <c r="H74" s="67">
        <f t="shared" si="6"/>
        <v>12.125</v>
      </c>
    </row>
    <row r="75" spans="1:8" ht="27.75">
      <c r="A75" s="64">
        <f t="shared" si="7"/>
        <v>16</v>
      </c>
      <c r="B75" s="111" t="s">
        <v>123</v>
      </c>
      <c r="C75" s="23">
        <v>12</v>
      </c>
      <c r="D75" s="24">
        <v>8</v>
      </c>
      <c r="E75" s="25">
        <f t="shared" si="4"/>
        <v>10</v>
      </c>
      <c r="F75" s="25"/>
      <c r="G75" s="25">
        <f t="shared" si="5"/>
      </c>
      <c r="H75" s="67">
        <f t="shared" si="6"/>
        <v>10</v>
      </c>
    </row>
    <row r="76" spans="1:8" ht="27.75">
      <c r="A76" s="64">
        <f t="shared" si="7"/>
        <v>17</v>
      </c>
      <c r="B76" s="111" t="s">
        <v>124</v>
      </c>
      <c r="C76" s="23">
        <v>13</v>
      </c>
      <c r="D76" s="24">
        <v>17</v>
      </c>
      <c r="E76" s="25">
        <f t="shared" si="4"/>
        <v>15</v>
      </c>
      <c r="F76" s="25"/>
      <c r="G76" s="25">
        <f t="shared" si="5"/>
      </c>
      <c r="H76" s="67">
        <f t="shared" si="6"/>
        <v>15</v>
      </c>
    </row>
    <row r="77" spans="1:8" ht="27.75">
      <c r="A77" s="64">
        <f t="shared" si="7"/>
        <v>18</v>
      </c>
      <c r="B77" s="111" t="s">
        <v>125</v>
      </c>
      <c r="C77" s="23">
        <v>13.5</v>
      </c>
      <c r="D77" s="24">
        <v>8</v>
      </c>
      <c r="E77" s="25">
        <f t="shared" si="4"/>
        <v>10.75</v>
      </c>
      <c r="F77" s="25"/>
      <c r="G77" s="25">
        <f t="shared" si="5"/>
      </c>
      <c r="H77" s="67">
        <f t="shared" si="6"/>
        <v>10.75</v>
      </c>
    </row>
    <row r="78" spans="1:8" ht="30">
      <c r="A78" s="64">
        <f t="shared" si="7"/>
        <v>19</v>
      </c>
      <c r="B78" s="112" t="s">
        <v>126</v>
      </c>
      <c r="C78" s="23">
        <v>15</v>
      </c>
      <c r="D78" s="24">
        <v>14.5</v>
      </c>
      <c r="E78" s="25">
        <f t="shared" si="4"/>
        <v>14.75</v>
      </c>
      <c r="F78" s="25"/>
      <c r="G78" s="25">
        <f t="shared" si="5"/>
      </c>
      <c r="H78" s="67">
        <f t="shared" si="6"/>
        <v>14.75</v>
      </c>
    </row>
    <row r="79" spans="1:8" ht="27.75">
      <c r="A79" s="64">
        <f t="shared" si="7"/>
        <v>20</v>
      </c>
      <c r="B79" s="111" t="s">
        <v>127</v>
      </c>
      <c r="C79" s="23">
        <v>12</v>
      </c>
      <c r="D79" s="24">
        <v>11.75</v>
      </c>
      <c r="E79" s="25">
        <f t="shared" si="4"/>
        <v>11.875</v>
      </c>
      <c r="F79" s="25"/>
      <c r="G79" s="25">
        <f t="shared" si="5"/>
      </c>
      <c r="H79" s="67">
        <f t="shared" si="6"/>
        <v>11.875</v>
      </c>
    </row>
    <row r="80" spans="1:8" ht="27.75">
      <c r="A80" s="64">
        <f t="shared" si="7"/>
        <v>21</v>
      </c>
      <c r="B80" s="111" t="s">
        <v>128</v>
      </c>
      <c r="C80" s="23" t="s">
        <v>141</v>
      </c>
      <c r="D80" s="24" t="s">
        <v>141</v>
      </c>
      <c r="E80" s="25" t="e">
        <f t="shared" si="4"/>
        <v>#VALUE!</v>
      </c>
      <c r="F80" s="25"/>
      <c r="G80" s="25">
        <f t="shared" si="5"/>
      </c>
      <c r="H80" s="67" t="e">
        <f t="shared" si="6"/>
        <v>#VALUE!</v>
      </c>
    </row>
    <row r="81" spans="1:8" ht="27.75">
      <c r="A81" s="64">
        <f t="shared" si="7"/>
        <v>22</v>
      </c>
      <c r="B81" s="111" t="s">
        <v>129</v>
      </c>
      <c r="C81" s="23">
        <v>13</v>
      </c>
      <c r="D81" s="24">
        <v>7</v>
      </c>
      <c r="E81" s="25">
        <f t="shared" si="4"/>
        <v>10</v>
      </c>
      <c r="F81" s="25"/>
      <c r="G81" s="25">
        <f t="shared" si="5"/>
      </c>
      <c r="H81" s="67">
        <f t="shared" si="6"/>
        <v>10</v>
      </c>
    </row>
    <row r="82" spans="1:8" ht="27.75">
      <c r="A82" s="64">
        <f t="shared" si="7"/>
        <v>23</v>
      </c>
      <c r="B82" s="111" t="s">
        <v>130</v>
      </c>
      <c r="C82" s="23">
        <v>12</v>
      </c>
      <c r="D82" s="24">
        <v>11.75</v>
      </c>
      <c r="E82" s="25">
        <f t="shared" si="4"/>
        <v>11.875</v>
      </c>
      <c r="F82" s="25"/>
      <c r="G82" s="25">
        <f t="shared" si="5"/>
      </c>
      <c r="H82" s="67">
        <f t="shared" si="6"/>
        <v>11.875</v>
      </c>
    </row>
    <row r="83" spans="1:8" ht="27.75">
      <c r="A83" s="64">
        <f t="shared" si="7"/>
        <v>24</v>
      </c>
      <c r="B83" s="111" t="s">
        <v>131</v>
      </c>
      <c r="C83" s="23">
        <v>12</v>
      </c>
      <c r="D83" s="24">
        <v>8</v>
      </c>
      <c r="E83" s="25">
        <f t="shared" si="4"/>
        <v>10</v>
      </c>
      <c r="F83" s="25"/>
      <c r="G83" s="25">
        <f t="shared" si="5"/>
      </c>
      <c r="H83" s="67">
        <f t="shared" si="6"/>
        <v>10</v>
      </c>
    </row>
    <row r="84" spans="1:8" ht="30">
      <c r="A84" s="64">
        <f t="shared" si="7"/>
        <v>25</v>
      </c>
      <c r="B84" s="112" t="s">
        <v>132</v>
      </c>
      <c r="C84" s="23">
        <v>12</v>
      </c>
      <c r="D84" s="24">
        <v>8</v>
      </c>
      <c r="E84" s="25">
        <f t="shared" si="4"/>
        <v>10</v>
      </c>
      <c r="F84" s="25"/>
      <c r="G84" s="25">
        <f t="shared" si="5"/>
      </c>
      <c r="H84" s="67">
        <f t="shared" si="6"/>
        <v>10</v>
      </c>
    </row>
    <row r="85" spans="1:8" ht="27.75">
      <c r="A85" s="64">
        <f t="shared" si="7"/>
        <v>26</v>
      </c>
      <c r="B85" s="111" t="s">
        <v>133</v>
      </c>
      <c r="C85" s="23">
        <v>15</v>
      </c>
      <c r="D85" s="24">
        <v>9</v>
      </c>
      <c r="E85" s="25">
        <f t="shared" si="4"/>
        <v>12</v>
      </c>
      <c r="F85" s="25"/>
      <c r="G85" s="25">
        <f t="shared" si="5"/>
      </c>
      <c r="H85" s="67">
        <f t="shared" si="6"/>
        <v>12</v>
      </c>
    </row>
    <row r="86" spans="1:8" ht="27.75">
      <c r="A86" s="64">
        <f t="shared" si="7"/>
        <v>27</v>
      </c>
      <c r="B86" s="111" t="s">
        <v>134</v>
      </c>
      <c r="C86" s="23">
        <v>12</v>
      </c>
      <c r="D86" s="24">
        <v>8</v>
      </c>
      <c r="E86" s="25">
        <f t="shared" si="4"/>
        <v>10</v>
      </c>
      <c r="F86" s="25"/>
      <c r="G86" s="25">
        <f t="shared" si="5"/>
      </c>
      <c r="H86" s="67">
        <f t="shared" si="6"/>
        <v>10</v>
      </c>
    </row>
    <row r="87" spans="1:8" ht="30">
      <c r="A87" s="64">
        <f t="shared" si="7"/>
        <v>28</v>
      </c>
      <c r="B87" s="53" t="s">
        <v>135</v>
      </c>
      <c r="C87" s="23">
        <v>12</v>
      </c>
      <c r="D87" s="24">
        <v>15.25</v>
      </c>
      <c r="E87" s="25">
        <f t="shared" si="4"/>
        <v>13.625</v>
      </c>
      <c r="F87" s="25"/>
      <c r="G87" s="25">
        <f t="shared" si="5"/>
      </c>
      <c r="H87" s="67">
        <f t="shared" si="6"/>
        <v>13.625</v>
      </c>
    </row>
    <row r="88" spans="1:8" ht="27.75">
      <c r="A88" s="64">
        <f t="shared" si="7"/>
        <v>29</v>
      </c>
      <c r="B88" s="111" t="s">
        <v>136</v>
      </c>
      <c r="C88" s="23">
        <v>12</v>
      </c>
      <c r="D88" s="24">
        <v>13.25</v>
      </c>
      <c r="E88" s="25">
        <f t="shared" si="4"/>
        <v>12.625</v>
      </c>
      <c r="F88" s="25"/>
      <c r="G88" s="25">
        <f t="shared" si="5"/>
      </c>
      <c r="H88" s="67">
        <f t="shared" si="6"/>
        <v>12.625</v>
      </c>
    </row>
    <row r="89" spans="1:8" ht="27.75">
      <c r="A89" s="64">
        <f t="shared" si="7"/>
        <v>30</v>
      </c>
      <c r="B89" s="111" t="s">
        <v>137</v>
      </c>
      <c r="C89" s="26">
        <v>14</v>
      </c>
      <c r="D89" s="25">
        <v>12.25</v>
      </c>
      <c r="E89" s="25">
        <f t="shared" si="4"/>
        <v>13.125</v>
      </c>
      <c r="F89" s="35"/>
      <c r="G89" s="25">
        <f t="shared" si="5"/>
      </c>
      <c r="H89" s="67">
        <f t="shared" si="6"/>
        <v>13.125</v>
      </c>
    </row>
    <row r="90" spans="1:8" ht="28.5" thickBot="1">
      <c r="A90" s="64">
        <f t="shared" si="7"/>
        <v>31</v>
      </c>
      <c r="B90" s="113" t="s">
        <v>138</v>
      </c>
      <c r="C90" s="85">
        <v>14.5</v>
      </c>
      <c r="D90" s="68">
        <v>14.75</v>
      </c>
      <c r="E90" s="68">
        <f t="shared" si="4"/>
        <v>14.625</v>
      </c>
      <c r="F90" s="57"/>
      <c r="G90" s="68">
        <f t="shared" si="5"/>
      </c>
      <c r="H90" s="69">
        <f t="shared" si="6"/>
        <v>14.625</v>
      </c>
    </row>
    <row r="91" spans="1:8" ht="21" thickBot="1">
      <c r="A91" s="5"/>
      <c r="B91" s="9"/>
      <c r="C91" s="1"/>
      <c r="D91" s="1"/>
      <c r="E91" s="1"/>
      <c r="F91" s="6"/>
      <c r="G91" s="3"/>
      <c r="H91" s="1"/>
    </row>
    <row r="92" spans="1:8" ht="22.5" thickBot="1">
      <c r="A92" s="5"/>
      <c r="B92" s="141" t="s">
        <v>30</v>
      </c>
      <c r="C92" s="142"/>
      <c r="D92" s="142"/>
      <c r="E92" s="142"/>
      <c r="F92" s="142"/>
      <c r="G92" s="143"/>
      <c r="H92" s="1"/>
    </row>
    <row r="93" spans="1:8" ht="20.25">
      <c r="A93" s="5"/>
      <c r="B93" s="9"/>
      <c r="C93" s="1"/>
      <c r="D93" s="1"/>
      <c r="E93" s="1"/>
      <c r="F93" s="6"/>
      <c r="G93" s="3"/>
      <c r="H93" s="1"/>
    </row>
  </sheetData>
  <sheetProtection/>
  <mergeCells count="18">
    <mergeCell ref="B52:G52"/>
    <mergeCell ref="C54:F54"/>
    <mergeCell ref="A1:C1"/>
    <mergeCell ref="F1:H1"/>
    <mergeCell ref="A2:C2"/>
    <mergeCell ref="F2:H2"/>
    <mergeCell ref="B4:G4"/>
    <mergeCell ref="C6:F6"/>
    <mergeCell ref="B56:G56"/>
    <mergeCell ref="C57:E57"/>
    <mergeCell ref="B92:G92"/>
    <mergeCell ref="B8:G8"/>
    <mergeCell ref="C9:E9"/>
    <mergeCell ref="B46:G46"/>
    <mergeCell ref="A49:C49"/>
    <mergeCell ref="F49:H49"/>
    <mergeCell ref="A50:C50"/>
    <mergeCell ref="F50:H50"/>
  </mergeCells>
  <printOptions horizontalCentered="1" verticalCentered="1"/>
  <pageMargins left="0.3937007874015748" right="0.5905511811023623" top="0.7086614173228347" bottom="0.4330708661417323" header="0.1968503937007874" footer="0.4330708661417323"/>
  <pageSetup horizontalDpi="600" verticalDpi="600" orientation="portrait" paperSize="9" scale="67" r:id="rId1"/>
  <headerFooter alignWithMargins="0">
    <oddHeader>&amp;L&amp;"Comic Sans MS,Gras"&amp;12
&amp;C&amp;"Comic Sans MS,Gras"&amp;12        &amp;R&amp;"Comic Sans MS,Gras"&amp;12
</oddHeader>
  </headerFooter>
  <rowBreaks count="3" manualBreakCount="3">
    <brk id="48" max="8" man="1"/>
    <brk id="92" max="8" man="1"/>
    <brk id="9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97"/>
  <sheetViews>
    <sheetView rightToLeft="1" tabSelected="1" zoomScalePageLayoutView="0" workbookViewId="0" topLeftCell="A70">
      <selection activeCell="K52" sqref="K52"/>
    </sheetView>
  </sheetViews>
  <sheetFormatPr defaultColWidth="11.421875" defaultRowHeight="12.75"/>
  <cols>
    <col min="1" max="1" width="5.421875" style="0" customWidth="1"/>
    <col min="2" max="2" width="23.00390625" style="0" customWidth="1"/>
    <col min="3" max="3" width="7.8515625" style="0" customWidth="1"/>
    <col min="4" max="4" width="6.00390625" style="0" customWidth="1"/>
    <col min="5" max="5" width="6.7109375" style="0" customWidth="1"/>
    <col min="6" max="6" width="5.140625" style="0" customWidth="1"/>
    <col min="7" max="7" width="6.57421875" style="0" customWidth="1"/>
    <col min="8" max="8" width="4.8515625" style="0" customWidth="1"/>
    <col min="9" max="9" width="7.140625" style="0" customWidth="1"/>
    <col min="10" max="11" width="6.28125" style="0" customWidth="1"/>
    <col min="12" max="12" width="6.421875" style="0" customWidth="1"/>
    <col min="13" max="13" width="5.00390625" style="0" customWidth="1"/>
    <col min="14" max="14" width="6.28125" style="0" customWidth="1"/>
    <col min="15" max="15" width="4.57421875" style="0" customWidth="1"/>
    <col min="16" max="16" width="7.140625" style="0" customWidth="1"/>
    <col min="17" max="17" width="6.28125" style="0" customWidth="1"/>
    <col min="18" max="18" width="5.57421875" style="0" customWidth="1"/>
    <col min="19" max="19" width="8.421875" style="0" customWidth="1"/>
    <col min="20" max="20" width="5.8515625" style="0" customWidth="1"/>
    <col min="21" max="22" width="6.140625" style="0" customWidth="1"/>
    <col min="23" max="23" width="4.421875" style="0" customWidth="1"/>
    <col min="24" max="24" width="8.421875" style="0" customWidth="1"/>
    <col min="25" max="25" width="5.7109375" style="0" customWidth="1"/>
    <col min="26" max="27" width="6.140625" style="0" customWidth="1"/>
    <col min="28" max="28" width="4.421875" style="0" customWidth="1"/>
    <col min="29" max="29" width="8.421875" style="0" customWidth="1"/>
    <col min="30" max="30" width="8.7109375" style="0" customWidth="1"/>
  </cols>
  <sheetData>
    <row r="1" spans="2:25" ht="18.75" thickBot="1">
      <c r="B1" s="154" t="s">
        <v>16</v>
      </c>
      <c r="C1" s="154"/>
      <c r="D1" s="154"/>
      <c r="S1" s="155" t="s">
        <v>74</v>
      </c>
      <c r="T1" s="156"/>
      <c r="U1" s="156"/>
      <c r="V1" s="156"/>
      <c r="W1" s="156"/>
      <c r="X1" s="156"/>
      <c r="Y1" s="157"/>
    </row>
    <row r="2" spans="2:4" ht="15.75">
      <c r="B2" s="202" t="s">
        <v>19</v>
      </c>
      <c r="C2" s="202"/>
      <c r="D2" s="28"/>
    </row>
    <row r="3" spans="2:4" ht="15.75">
      <c r="B3" s="27" t="s">
        <v>17</v>
      </c>
      <c r="C3" s="27"/>
      <c r="D3" s="28"/>
    </row>
    <row r="4" spans="2:4" ht="18.75" thickBot="1">
      <c r="B4" s="29" t="s">
        <v>18</v>
      </c>
      <c r="C4" s="30"/>
      <c r="D4" s="30"/>
    </row>
    <row r="5" spans="1:28" ht="21" thickBot="1">
      <c r="A5" s="16"/>
      <c r="B5" s="212"/>
      <c r="C5" s="212"/>
      <c r="D5" s="212"/>
      <c r="E5" s="212"/>
      <c r="F5" s="212"/>
      <c r="G5" s="17"/>
      <c r="H5" s="17"/>
      <c r="I5" s="17"/>
      <c r="J5" s="17"/>
      <c r="K5" s="186" t="s">
        <v>26</v>
      </c>
      <c r="L5" s="187"/>
      <c r="M5" s="187"/>
      <c r="N5" s="187"/>
      <c r="O5" s="187"/>
      <c r="P5" s="187"/>
      <c r="Q5" s="187"/>
      <c r="R5" s="187"/>
      <c r="S5" s="187"/>
      <c r="T5" s="188"/>
      <c r="U5" s="17"/>
      <c r="V5" s="17"/>
      <c r="W5" s="17"/>
      <c r="X5" s="17"/>
      <c r="Y5" s="17"/>
      <c r="Z5" s="17"/>
      <c r="AA5" s="17"/>
      <c r="AB5" s="17"/>
    </row>
    <row r="6" spans="1:28" ht="20.25" thickBot="1">
      <c r="A6" s="16"/>
      <c r="B6" s="18"/>
      <c r="C6" s="19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1" thickBot="1">
      <c r="A7" s="16"/>
      <c r="B7" s="18"/>
      <c r="C7" s="186" t="s">
        <v>54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8"/>
      <c r="W7" s="17"/>
      <c r="X7" s="37"/>
      <c r="Y7" s="38"/>
      <c r="AB7" s="17"/>
    </row>
    <row r="8" spans="1:28" ht="21" thickBot="1">
      <c r="A8" s="16"/>
      <c r="B8" s="18"/>
      <c r="C8" s="65"/>
      <c r="D8" s="65"/>
      <c r="E8" s="65"/>
      <c r="F8" s="65"/>
      <c r="G8" s="65"/>
      <c r="H8" s="65"/>
      <c r="I8" s="65"/>
      <c r="J8" s="65"/>
      <c r="K8" s="65" t="s">
        <v>27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17"/>
      <c r="X8" s="65"/>
      <c r="Y8" s="65"/>
      <c r="Z8" s="65"/>
      <c r="AA8" s="65"/>
      <c r="AB8" s="17"/>
    </row>
    <row r="9" spans="1:30" ht="16.5" customHeight="1" thickBot="1">
      <c r="A9" s="203" t="s">
        <v>0</v>
      </c>
      <c r="B9" s="205" t="s">
        <v>21</v>
      </c>
      <c r="C9" s="192" t="s">
        <v>28</v>
      </c>
      <c r="D9" s="193"/>
      <c r="E9" s="193"/>
      <c r="F9" s="193"/>
      <c r="G9" s="193"/>
      <c r="H9" s="193"/>
      <c r="I9" s="179" t="s">
        <v>8</v>
      </c>
      <c r="J9" s="179" t="s">
        <v>9</v>
      </c>
      <c r="K9" s="222" t="s">
        <v>10</v>
      </c>
      <c r="L9" s="223" t="s">
        <v>29</v>
      </c>
      <c r="M9" s="192"/>
      <c r="N9" s="192"/>
      <c r="O9" s="192"/>
      <c r="P9" s="173" t="s">
        <v>8</v>
      </c>
      <c r="Q9" s="177" t="s">
        <v>11</v>
      </c>
      <c r="R9" s="179" t="s">
        <v>10</v>
      </c>
      <c r="S9" s="181" t="s">
        <v>31</v>
      </c>
      <c r="T9" s="182"/>
      <c r="U9" s="189"/>
      <c r="V9" s="190"/>
      <c r="W9" s="191"/>
      <c r="X9" s="181" t="s">
        <v>32</v>
      </c>
      <c r="Y9" s="182"/>
      <c r="Z9" s="189"/>
      <c r="AA9" s="190"/>
      <c r="AB9" s="190"/>
      <c r="AC9" s="208" t="s">
        <v>139</v>
      </c>
      <c r="AD9" s="213" t="s">
        <v>140</v>
      </c>
    </row>
    <row r="10" spans="1:30" ht="69" customHeight="1" thickBot="1">
      <c r="A10" s="204"/>
      <c r="B10" s="206"/>
      <c r="C10" s="199" t="s">
        <v>55</v>
      </c>
      <c r="D10" s="200"/>
      <c r="E10" s="201" t="s">
        <v>56</v>
      </c>
      <c r="F10" s="201"/>
      <c r="G10" s="201" t="s">
        <v>57</v>
      </c>
      <c r="H10" s="209"/>
      <c r="I10" s="194"/>
      <c r="J10" s="180"/>
      <c r="K10" s="180"/>
      <c r="L10" s="195" t="s">
        <v>58</v>
      </c>
      <c r="M10" s="196"/>
      <c r="N10" s="197" t="s">
        <v>59</v>
      </c>
      <c r="O10" s="198"/>
      <c r="P10" s="173"/>
      <c r="Q10" s="178"/>
      <c r="R10" s="180"/>
      <c r="S10" s="174" t="s">
        <v>60</v>
      </c>
      <c r="T10" s="174"/>
      <c r="U10" s="20" t="s">
        <v>8</v>
      </c>
      <c r="V10" s="173" t="s">
        <v>11</v>
      </c>
      <c r="W10" s="173" t="s">
        <v>10</v>
      </c>
      <c r="X10" s="174" t="s">
        <v>61</v>
      </c>
      <c r="Y10" s="174"/>
      <c r="Z10" s="20" t="s">
        <v>8</v>
      </c>
      <c r="AA10" s="173" t="s">
        <v>11</v>
      </c>
      <c r="AB10" s="210" t="s">
        <v>10</v>
      </c>
      <c r="AC10" s="209"/>
      <c r="AD10" s="214"/>
    </row>
    <row r="11" spans="1:30" ht="26.25" thickBot="1">
      <c r="A11" s="204"/>
      <c r="B11" s="207"/>
      <c r="C11" s="86">
        <v>6</v>
      </c>
      <c r="D11" s="21" t="s">
        <v>12</v>
      </c>
      <c r="E11" s="21">
        <v>6</v>
      </c>
      <c r="F11" s="21" t="s">
        <v>12</v>
      </c>
      <c r="G11" s="21">
        <v>6</v>
      </c>
      <c r="H11" s="21" t="s">
        <v>12</v>
      </c>
      <c r="I11" s="22">
        <v>18</v>
      </c>
      <c r="J11" s="180"/>
      <c r="K11" s="180"/>
      <c r="L11" s="21">
        <v>5</v>
      </c>
      <c r="M11" s="21" t="s">
        <v>12</v>
      </c>
      <c r="N11" s="21">
        <v>4</v>
      </c>
      <c r="O11" s="21" t="s">
        <v>12</v>
      </c>
      <c r="P11" s="75">
        <v>9</v>
      </c>
      <c r="Q11" s="178"/>
      <c r="R11" s="180"/>
      <c r="S11" s="21">
        <v>2</v>
      </c>
      <c r="T11" s="21" t="s">
        <v>12</v>
      </c>
      <c r="U11" s="21">
        <v>2</v>
      </c>
      <c r="V11" s="174"/>
      <c r="W11" s="174"/>
      <c r="X11" s="21">
        <v>1</v>
      </c>
      <c r="Y11" s="21" t="s">
        <v>12</v>
      </c>
      <c r="Z11" s="21">
        <v>1</v>
      </c>
      <c r="AA11" s="174"/>
      <c r="AB11" s="211"/>
      <c r="AC11" s="209"/>
      <c r="AD11" s="215"/>
    </row>
    <row r="12" spans="1:30" ht="16.5">
      <c r="A12" s="138">
        <v>1</v>
      </c>
      <c r="B12" s="114" t="s">
        <v>75</v>
      </c>
      <c r="C12" s="39">
        <f>'تسيير المخاطر المالية'!H12</f>
        <v>15.5</v>
      </c>
      <c r="D12" s="40">
        <f>IF(C12&gt;=20,6,0)</f>
        <v>0</v>
      </c>
      <c r="E12" s="74">
        <f>'تسيير واستراتيجية مالية'!H12</f>
        <v>21.5</v>
      </c>
      <c r="F12" s="40">
        <f>IF(E12&gt;=20,6,0)</f>
        <v>6</v>
      </c>
      <c r="G12" s="71">
        <f>'التدقيق المالي'!H12</f>
        <v>19.5</v>
      </c>
      <c r="H12" s="40">
        <f>IF(G12&gt;=20,6,0)</f>
        <v>0</v>
      </c>
      <c r="I12" s="41">
        <f>(C12+E12+G12)</f>
        <v>56.5</v>
      </c>
      <c r="J12" s="41">
        <f>(I12/6)</f>
        <v>9.416666666666666</v>
      </c>
      <c r="K12" s="40">
        <f>IF(J12&gt;=10,18,D12+F12+H12)</f>
        <v>6</v>
      </c>
      <c r="L12" s="74">
        <f>'تسيير وإدارة الإئتمان'!H12</f>
        <v>17</v>
      </c>
      <c r="M12" s="40">
        <f>IF(L12&gt;=20,5,0)</f>
        <v>0</v>
      </c>
      <c r="N12" s="74">
        <f>'منهجية البحث'!H12</f>
        <v>26</v>
      </c>
      <c r="O12" s="40">
        <f>IF(N12&gt;=20,4,0)</f>
        <v>4</v>
      </c>
      <c r="P12" s="42">
        <f>(L12+N12)</f>
        <v>43</v>
      </c>
      <c r="Q12" s="41">
        <f>(P12)/4</f>
        <v>10.75</v>
      </c>
      <c r="R12" s="40">
        <f>IF(Q12&gt;=10,9,M12+O12)</f>
        <v>9</v>
      </c>
      <c r="S12" s="74">
        <f>'قانون الضرائب غير المباشرة'!H12</f>
        <v>16</v>
      </c>
      <c r="T12" s="40">
        <f>IF(S12&gt;=20,2,0)</f>
        <v>0</v>
      </c>
      <c r="U12" s="42">
        <f>S12</f>
        <v>16</v>
      </c>
      <c r="V12" s="41">
        <f>(U12)/2</f>
        <v>8</v>
      </c>
      <c r="W12" s="40">
        <f>IF(V12&gt;=10,2,T12)</f>
        <v>0</v>
      </c>
      <c r="X12" s="74">
        <f>'لغة أجنبية 3'!H12</f>
        <v>15.125</v>
      </c>
      <c r="Y12" s="40">
        <f>IF(X12&gt;=10,1,0)</f>
        <v>1</v>
      </c>
      <c r="Z12" s="42">
        <f>X12</f>
        <v>15.125</v>
      </c>
      <c r="AA12" s="41">
        <f>(Z12)/1</f>
        <v>15.125</v>
      </c>
      <c r="AB12" s="40">
        <f>IF(AA12&gt;=10,1,Y12)</f>
        <v>1</v>
      </c>
      <c r="AC12" s="78">
        <f>(I12+P12+U12+Z12)/13</f>
        <v>10.048076923076923</v>
      </c>
      <c r="AD12" s="77">
        <f>IF(AC12&gt;=10,30,K12+R12+W12+AB12)</f>
        <v>30</v>
      </c>
    </row>
    <row r="13" spans="1:30" s="31" customFormat="1" ht="23.25">
      <c r="A13" s="139">
        <f>A12+1</f>
        <v>2</v>
      </c>
      <c r="B13" s="115" t="s">
        <v>76</v>
      </c>
      <c r="C13" s="79">
        <f>'تسيير المخاطر المالية'!H13</f>
        <v>13.75</v>
      </c>
      <c r="D13" s="70">
        <f aca="true" t="shared" si="0" ref="D13:D44">IF(C13&gt;=20,6,0)</f>
        <v>0</v>
      </c>
      <c r="E13" s="71">
        <f>'تسيير واستراتيجية مالية'!H13</f>
        <v>18.5</v>
      </c>
      <c r="F13" s="70">
        <f aca="true" t="shared" si="1" ref="F13:F44">IF(E13&gt;=20,6,0)</f>
        <v>0</v>
      </c>
      <c r="G13" s="71">
        <f>'التدقيق المالي'!H13</f>
        <v>21</v>
      </c>
      <c r="H13" s="70">
        <f aca="true" t="shared" si="2" ref="H13:H44">IF(G13&gt;=20,6,0)</f>
        <v>6</v>
      </c>
      <c r="I13" s="72">
        <f aca="true" t="shared" si="3" ref="I13:I44">(C13+E13+G13)</f>
        <v>53.25</v>
      </c>
      <c r="J13" s="72">
        <f aca="true" t="shared" si="4" ref="J13:J44">(I13/6)</f>
        <v>8.875</v>
      </c>
      <c r="K13" s="70">
        <f aca="true" t="shared" si="5" ref="K13:K44">IF(J13&gt;=10,18,D13+F13+H13)</f>
        <v>6</v>
      </c>
      <c r="L13" s="71">
        <f>'تسيير وإدارة الإئتمان'!H13</f>
        <v>15</v>
      </c>
      <c r="M13" s="70">
        <f aca="true" t="shared" si="6" ref="M13:M44">IF(L13&gt;=20,5,0)</f>
        <v>0</v>
      </c>
      <c r="N13" s="71">
        <f>'منهجية البحث'!H13</f>
        <v>26</v>
      </c>
      <c r="O13" s="70">
        <f aca="true" t="shared" si="7" ref="O13:O44">IF(N13&gt;=20,4,0)</f>
        <v>4</v>
      </c>
      <c r="P13" s="73">
        <f aca="true" t="shared" si="8" ref="P13:P44">(L13+N13)</f>
        <v>41</v>
      </c>
      <c r="Q13" s="72">
        <f aca="true" t="shared" si="9" ref="Q13:Q44">(P13)/4</f>
        <v>10.25</v>
      </c>
      <c r="R13" s="70">
        <f aca="true" t="shared" si="10" ref="R13:R44">IF(Q13&gt;=10,9,M13+O13)</f>
        <v>9</v>
      </c>
      <c r="S13" s="71">
        <f>'قانون الضرائب غير المباشرة'!H13</f>
        <v>15</v>
      </c>
      <c r="T13" s="70">
        <f aca="true" t="shared" si="11" ref="T13:T44">IF(S13&gt;=20,2,0)</f>
        <v>0</v>
      </c>
      <c r="U13" s="73">
        <f aca="true" t="shared" si="12" ref="U13:U44">S13</f>
        <v>15</v>
      </c>
      <c r="V13" s="72">
        <f aca="true" t="shared" si="13" ref="V13:V44">(U13)/2</f>
        <v>7.5</v>
      </c>
      <c r="W13" s="70">
        <f aca="true" t="shared" si="14" ref="W13:W44">IF(V13&gt;=10,2,T13)</f>
        <v>0</v>
      </c>
      <c r="X13" s="71">
        <f>'لغة أجنبية 3'!H13</f>
        <v>13.75</v>
      </c>
      <c r="Y13" s="70">
        <f aca="true" t="shared" si="15" ref="Y13:Y44">IF(X13&gt;=10,1,0)</f>
        <v>1</v>
      </c>
      <c r="Z13" s="73">
        <f aca="true" t="shared" si="16" ref="Z13:Z44">X13</f>
        <v>13.75</v>
      </c>
      <c r="AA13" s="72">
        <f aca="true" t="shared" si="17" ref="AA13:AA44">(Z13)/1</f>
        <v>13.75</v>
      </c>
      <c r="AB13" s="70">
        <f aca="true" t="shared" si="18" ref="AB13:AB44">IF(AA13&gt;=10,1,Y13)</f>
        <v>1</v>
      </c>
      <c r="AC13" s="76">
        <f aca="true" t="shared" si="19" ref="AC13:AC44">(I13+P13+U13+Z13)/13</f>
        <v>9.461538461538462</v>
      </c>
      <c r="AD13" s="80">
        <f aca="true" t="shared" si="20" ref="AD13:AD44">IF(AC13&gt;=10,30,K13+R13+W13+AB13)</f>
        <v>16</v>
      </c>
    </row>
    <row r="14" spans="1:30" ht="16.5" customHeight="1">
      <c r="A14" s="139">
        <f aca="true" t="shared" si="21" ref="A14:A44">A13+1</f>
        <v>3</v>
      </c>
      <c r="B14" s="115" t="s">
        <v>77</v>
      </c>
      <c r="C14" s="79">
        <f>'تسيير المخاطر المالية'!H14</f>
        <v>9</v>
      </c>
      <c r="D14" s="70">
        <f t="shared" si="0"/>
        <v>0</v>
      </c>
      <c r="E14" s="71">
        <f>'تسيير واستراتيجية مالية'!H14</f>
        <v>11.5</v>
      </c>
      <c r="F14" s="70">
        <f t="shared" si="1"/>
        <v>0</v>
      </c>
      <c r="G14" s="71">
        <f>'التدقيق المالي'!H14</f>
        <v>12.5</v>
      </c>
      <c r="H14" s="70">
        <f t="shared" si="2"/>
        <v>0</v>
      </c>
      <c r="I14" s="72">
        <f t="shared" si="3"/>
        <v>33</v>
      </c>
      <c r="J14" s="72">
        <f t="shared" si="4"/>
        <v>5.5</v>
      </c>
      <c r="K14" s="70">
        <f t="shared" si="5"/>
        <v>0</v>
      </c>
      <c r="L14" s="71">
        <f>'تسيير وإدارة الإئتمان'!H14</f>
        <v>12</v>
      </c>
      <c r="M14" s="70">
        <f t="shared" si="6"/>
        <v>0</v>
      </c>
      <c r="N14" s="71">
        <f>'منهجية البحث'!H14</f>
        <v>15</v>
      </c>
      <c r="O14" s="70">
        <f t="shared" si="7"/>
        <v>0</v>
      </c>
      <c r="P14" s="73">
        <f t="shared" si="8"/>
        <v>27</v>
      </c>
      <c r="Q14" s="72">
        <f t="shared" si="9"/>
        <v>6.75</v>
      </c>
      <c r="R14" s="70">
        <f t="shared" si="10"/>
        <v>0</v>
      </c>
      <c r="S14" s="71">
        <f>'قانون الضرائب غير المباشرة'!H14</f>
        <v>10</v>
      </c>
      <c r="T14" s="70">
        <f t="shared" si="11"/>
        <v>0</v>
      </c>
      <c r="U14" s="73">
        <f t="shared" si="12"/>
        <v>10</v>
      </c>
      <c r="V14" s="72">
        <f t="shared" si="13"/>
        <v>5</v>
      </c>
      <c r="W14" s="70">
        <f t="shared" si="14"/>
        <v>0</v>
      </c>
      <c r="X14" s="71">
        <f>'لغة أجنبية 3'!H14</f>
        <v>6.375</v>
      </c>
      <c r="Y14" s="70">
        <f t="shared" si="15"/>
        <v>0</v>
      </c>
      <c r="Z14" s="73">
        <f t="shared" si="16"/>
        <v>6.375</v>
      </c>
      <c r="AA14" s="72">
        <f t="shared" si="17"/>
        <v>6.375</v>
      </c>
      <c r="AB14" s="70">
        <f t="shared" si="18"/>
        <v>0</v>
      </c>
      <c r="AC14" s="76">
        <f t="shared" si="19"/>
        <v>5.875</v>
      </c>
      <c r="AD14" s="80">
        <f t="shared" si="20"/>
        <v>0</v>
      </c>
    </row>
    <row r="15" spans="1:30" ht="21" customHeight="1">
      <c r="A15" s="139">
        <f t="shared" si="21"/>
        <v>4</v>
      </c>
      <c r="B15" s="115" t="s">
        <v>78</v>
      </c>
      <c r="C15" s="79">
        <f>'تسيير المخاطر المالية'!H15</f>
        <v>18</v>
      </c>
      <c r="D15" s="70">
        <f t="shared" si="0"/>
        <v>0</v>
      </c>
      <c r="E15" s="71">
        <f>'تسيير واستراتيجية مالية'!H15</f>
        <v>24</v>
      </c>
      <c r="F15" s="70">
        <f t="shared" si="1"/>
        <v>6</v>
      </c>
      <c r="G15" s="71">
        <f>'التدقيق المالي'!H15</f>
        <v>24.5</v>
      </c>
      <c r="H15" s="70">
        <f t="shared" si="2"/>
        <v>6</v>
      </c>
      <c r="I15" s="72">
        <f t="shared" si="3"/>
        <v>66.5</v>
      </c>
      <c r="J15" s="72">
        <f t="shared" si="4"/>
        <v>11.083333333333334</v>
      </c>
      <c r="K15" s="70">
        <f t="shared" si="5"/>
        <v>18</v>
      </c>
      <c r="L15" s="71">
        <f>'تسيير وإدارة الإئتمان'!H15</f>
        <v>22</v>
      </c>
      <c r="M15" s="70">
        <f t="shared" si="6"/>
        <v>5</v>
      </c>
      <c r="N15" s="71">
        <f>'منهجية البحث'!H15</f>
        <v>30</v>
      </c>
      <c r="O15" s="70">
        <f t="shared" si="7"/>
        <v>4</v>
      </c>
      <c r="P15" s="73">
        <f t="shared" si="8"/>
        <v>52</v>
      </c>
      <c r="Q15" s="72">
        <f t="shared" si="9"/>
        <v>13</v>
      </c>
      <c r="R15" s="70">
        <f t="shared" si="10"/>
        <v>9</v>
      </c>
      <c r="S15" s="71">
        <f>'قانون الضرائب غير المباشرة'!H15</f>
        <v>18</v>
      </c>
      <c r="T15" s="70">
        <f t="shared" si="11"/>
        <v>0</v>
      </c>
      <c r="U15" s="73">
        <f t="shared" si="12"/>
        <v>18</v>
      </c>
      <c r="V15" s="72">
        <f t="shared" si="13"/>
        <v>9</v>
      </c>
      <c r="W15" s="70">
        <f t="shared" si="14"/>
        <v>0</v>
      </c>
      <c r="X15" s="71">
        <f>'لغة أجنبية 3'!H15</f>
        <v>15</v>
      </c>
      <c r="Y15" s="70">
        <f t="shared" si="15"/>
        <v>1</v>
      </c>
      <c r="Z15" s="73">
        <f t="shared" si="16"/>
        <v>15</v>
      </c>
      <c r="AA15" s="72">
        <f t="shared" si="17"/>
        <v>15</v>
      </c>
      <c r="AB15" s="70">
        <f t="shared" si="18"/>
        <v>1</v>
      </c>
      <c r="AC15" s="76">
        <f t="shared" si="19"/>
        <v>11.653846153846153</v>
      </c>
      <c r="AD15" s="80">
        <f t="shared" si="20"/>
        <v>30</v>
      </c>
    </row>
    <row r="16" spans="1:30" ht="19.5" customHeight="1">
      <c r="A16" s="139">
        <f t="shared" si="21"/>
        <v>5</v>
      </c>
      <c r="B16" s="115" t="s">
        <v>79</v>
      </c>
      <c r="C16" s="79">
        <f>'تسيير المخاطر المالية'!H16</f>
        <v>31</v>
      </c>
      <c r="D16" s="70">
        <f t="shared" si="0"/>
        <v>6</v>
      </c>
      <c r="E16" s="71">
        <f>'تسيير واستراتيجية مالية'!H16</f>
        <v>26.5</v>
      </c>
      <c r="F16" s="70">
        <f t="shared" si="1"/>
        <v>6</v>
      </c>
      <c r="G16" s="71">
        <f>'التدقيق المالي'!H16</f>
        <v>28</v>
      </c>
      <c r="H16" s="70">
        <f t="shared" si="2"/>
        <v>6</v>
      </c>
      <c r="I16" s="72">
        <f t="shared" si="3"/>
        <v>85.5</v>
      </c>
      <c r="J16" s="72">
        <f t="shared" si="4"/>
        <v>14.25</v>
      </c>
      <c r="K16" s="70">
        <f t="shared" si="5"/>
        <v>18</v>
      </c>
      <c r="L16" s="71">
        <f>'تسيير وإدارة الإئتمان'!H16</f>
        <v>27</v>
      </c>
      <c r="M16" s="70">
        <f t="shared" si="6"/>
        <v>5</v>
      </c>
      <c r="N16" s="71">
        <f>'منهجية البحث'!H16</f>
        <v>33</v>
      </c>
      <c r="O16" s="70">
        <f t="shared" si="7"/>
        <v>4</v>
      </c>
      <c r="P16" s="73">
        <f t="shared" si="8"/>
        <v>60</v>
      </c>
      <c r="Q16" s="72">
        <f t="shared" si="9"/>
        <v>15</v>
      </c>
      <c r="R16" s="70">
        <f t="shared" si="10"/>
        <v>9</v>
      </c>
      <c r="S16" s="71">
        <f>'قانون الضرائب غير المباشرة'!H16</f>
        <v>26</v>
      </c>
      <c r="T16" s="70">
        <f t="shared" si="11"/>
        <v>2</v>
      </c>
      <c r="U16" s="73">
        <f t="shared" si="12"/>
        <v>26</v>
      </c>
      <c r="V16" s="72">
        <f t="shared" si="13"/>
        <v>13</v>
      </c>
      <c r="W16" s="70">
        <f t="shared" si="14"/>
        <v>2</v>
      </c>
      <c r="X16" s="71">
        <f>'لغة أجنبية 3'!H16</f>
        <v>15.25</v>
      </c>
      <c r="Y16" s="70">
        <f t="shared" si="15"/>
        <v>1</v>
      </c>
      <c r="Z16" s="73">
        <f t="shared" si="16"/>
        <v>15.25</v>
      </c>
      <c r="AA16" s="72">
        <f t="shared" si="17"/>
        <v>15.25</v>
      </c>
      <c r="AB16" s="70">
        <f t="shared" si="18"/>
        <v>1</v>
      </c>
      <c r="AC16" s="76">
        <f t="shared" si="19"/>
        <v>14.365384615384615</v>
      </c>
      <c r="AD16" s="80">
        <f t="shared" si="20"/>
        <v>30</v>
      </c>
    </row>
    <row r="17" spans="1:30" ht="20.25" customHeight="1">
      <c r="A17" s="139">
        <f t="shared" si="21"/>
        <v>6</v>
      </c>
      <c r="B17" s="115" t="s">
        <v>80</v>
      </c>
      <c r="C17" s="79">
        <f>'تسيير المخاطر المالية'!H17</f>
        <v>14.25</v>
      </c>
      <c r="D17" s="70">
        <f t="shared" si="0"/>
        <v>0</v>
      </c>
      <c r="E17" s="71">
        <f>'تسيير واستراتيجية مالية'!H17</f>
        <v>21</v>
      </c>
      <c r="F17" s="70">
        <f t="shared" si="1"/>
        <v>6</v>
      </c>
      <c r="G17" s="71">
        <f>'التدقيق المالي'!H17</f>
        <v>20.5</v>
      </c>
      <c r="H17" s="70">
        <f t="shared" si="2"/>
        <v>6</v>
      </c>
      <c r="I17" s="72">
        <f t="shared" si="3"/>
        <v>55.75</v>
      </c>
      <c r="J17" s="72">
        <f t="shared" si="4"/>
        <v>9.291666666666666</v>
      </c>
      <c r="K17" s="70">
        <f t="shared" si="5"/>
        <v>12</v>
      </c>
      <c r="L17" s="71">
        <f>'تسيير وإدارة الإئتمان'!H17</f>
        <v>14.5</v>
      </c>
      <c r="M17" s="70">
        <f t="shared" si="6"/>
        <v>0</v>
      </c>
      <c r="N17" s="71">
        <f>'منهجية البحث'!H17</f>
        <v>28</v>
      </c>
      <c r="O17" s="70">
        <f t="shared" si="7"/>
        <v>4</v>
      </c>
      <c r="P17" s="73">
        <f t="shared" si="8"/>
        <v>42.5</v>
      </c>
      <c r="Q17" s="72">
        <f t="shared" si="9"/>
        <v>10.625</v>
      </c>
      <c r="R17" s="70">
        <f t="shared" si="10"/>
        <v>9</v>
      </c>
      <c r="S17" s="71">
        <f>'قانون الضرائب غير المباشرة'!H17</f>
        <v>10</v>
      </c>
      <c r="T17" s="70">
        <f t="shared" si="11"/>
        <v>0</v>
      </c>
      <c r="U17" s="73">
        <f t="shared" si="12"/>
        <v>10</v>
      </c>
      <c r="V17" s="72">
        <f t="shared" si="13"/>
        <v>5</v>
      </c>
      <c r="W17" s="70">
        <f t="shared" si="14"/>
        <v>0</v>
      </c>
      <c r="X17" s="71">
        <f>'لغة أجنبية 3'!H17</f>
        <v>13.5</v>
      </c>
      <c r="Y17" s="70">
        <f t="shared" si="15"/>
        <v>1</v>
      </c>
      <c r="Z17" s="73">
        <f t="shared" si="16"/>
        <v>13.5</v>
      </c>
      <c r="AA17" s="72">
        <f t="shared" si="17"/>
        <v>13.5</v>
      </c>
      <c r="AB17" s="70">
        <f t="shared" si="18"/>
        <v>1</v>
      </c>
      <c r="AC17" s="76">
        <f t="shared" si="19"/>
        <v>9.365384615384615</v>
      </c>
      <c r="AD17" s="80">
        <f t="shared" si="20"/>
        <v>22</v>
      </c>
    </row>
    <row r="18" spans="1:30" ht="18.75" customHeight="1">
      <c r="A18" s="139">
        <f t="shared" si="21"/>
        <v>7</v>
      </c>
      <c r="B18" s="115" t="s">
        <v>81</v>
      </c>
      <c r="C18" s="79">
        <f>'تسيير المخاطر المالية'!H18</f>
        <v>27.25</v>
      </c>
      <c r="D18" s="70">
        <f t="shared" si="0"/>
        <v>6</v>
      </c>
      <c r="E18" s="71">
        <f>'تسيير واستراتيجية مالية'!H18</f>
        <v>23.5</v>
      </c>
      <c r="F18" s="70">
        <f t="shared" si="1"/>
        <v>6</v>
      </c>
      <c r="G18" s="71">
        <f>'التدقيق المالي'!H18</f>
        <v>31</v>
      </c>
      <c r="H18" s="70">
        <f t="shared" si="2"/>
        <v>6</v>
      </c>
      <c r="I18" s="72">
        <f t="shared" si="3"/>
        <v>81.75</v>
      </c>
      <c r="J18" s="72">
        <f t="shared" si="4"/>
        <v>13.625</v>
      </c>
      <c r="K18" s="70">
        <f t="shared" si="5"/>
        <v>18</v>
      </c>
      <c r="L18" s="71">
        <f>'تسيير وإدارة الإئتمان'!H18</f>
        <v>29</v>
      </c>
      <c r="M18" s="70">
        <f t="shared" si="6"/>
        <v>5</v>
      </c>
      <c r="N18" s="71">
        <f>'منهجية البحث'!H18</f>
        <v>31</v>
      </c>
      <c r="O18" s="70">
        <f t="shared" si="7"/>
        <v>4</v>
      </c>
      <c r="P18" s="73">
        <f t="shared" si="8"/>
        <v>60</v>
      </c>
      <c r="Q18" s="72">
        <f t="shared" si="9"/>
        <v>15</v>
      </c>
      <c r="R18" s="70">
        <f t="shared" si="10"/>
        <v>9</v>
      </c>
      <c r="S18" s="71">
        <f>'قانون الضرائب غير المباشرة'!H18</f>
        <v>19</v>
      </c>
      <c r="T18" s="70">
        <f t="shared" si="11"/>
        <v>0</v>
      </c>
      <c r="U18" s="73">
        <f t="shared" si="12"/>
        <v>19</v>
      </c>
      <c r="V18" s="72">
        <f t="shared" si="13"/>
        <v>9.5</v>
      </c>
      <c r="W18" s="70">
        <f t="shared" si="14"/>
        <v>0</v>
      </c>
      <c r="X18" s="71">
        <f>'لغة أجنبية 3'!H18</f>
        <v>15.75</v>
      </c>
      <c r="Y18" s="70">
        <f t="shared" si="15"/>
        <v>1</v>
      </c>
      <c r="Z18" s="73">
        <f t="shared" si="16"/>
        <v>15.75</v>
      </c>
      <c r="AA18" s="72">
        <f t="shared" si="17"/>
        <v>15.75</v>
      </c>
      <c r="AB18" s="70">
        <f t="shared" si="18"/>
        <v>1</v>
      </c>
      <c r="AC18" s="76">
        <f t="shared" si="19"/>
        <v>13.576923076923077</v>
      </c>
      <c r="AD18" s="80">
        <f t="shared" si="20"/>
        <v>30</v>
      </c>
    </row>
    <row r="19" spans="1:30" ht="18.75" customHeight="1">
      <c r="A19" s="139">
        <f t="shared" si="21"/>
        <v>8</v>
      </c>
      <c r="B19" s="115" t="s">
        <v>82</v>
      </c>
      <c r="C19" s="79">
        <f>'تسيير المخاطر المالية'!H19</f>
        <v>19.25</v>
      </c>
      <c r="D19" s="70">
        <f t="shared" si="0"/>
        <v>0</v>
      </c>
      <c r="E19" s="71">
        <f>'تسيير واستراتيجية مالية'!H19</f>
        <v>24.5</v>
      </c>
      <c r="F19" s="70">
        <f t="shared" si="1"/>
        <v>6</v>
      </c>
      <c r="G19" s="71">
        <f>'التدقيق المالي'!H19</f>
        <v>29</v>
      </c>
      <c r="H19" s="70">
        <f t="shared" si="2"/>
        <v>6</v>
      </c>
      <c r="I19" s="72">
        <f t="shared" si="3"/>
        <v>72.75</v>
      </c>
      <c r="J19" s="72">
        <f t="shared" si="4"/>
        <v>12.125</v>
      </c>
      <c r="K19" s="70">
        <f t="shared" si="5"/>
        <v>18</v>
      </c>
      <c r="L19" s="71">
        <f>'تسيير وإدارة الإئتمان'!H19</f>
        <v>21.5</v>
      </c>
      <c r="M19" s="70">
        <f t="shared" si="6"/>
        <v>5</v>
      </c>
      <c r="N19" s="71">
        <f>'منهجية البحث'!H19</f>
        <v>30</v>
      </c>
      <c r="O19" s="70">
        <f t="shared" si="7"/>
        <v>4</v>
      </c>
      <c r="P19" s="73">
        <f t="shared" si="8"/>
        <v>51.5</v>
      </c>
      <c r="Q19" s="72">
        <f t="shared" si="9"/>
        <v>12.875</v>
      </c>
      <c r="R19" s="70">
        <f t="shared" si="10"/>
        <v>9</v>
      </c>
      <c r="S19" s="71">
        <f>'قانون الضرائب غير المباشرة'!H19</f>
        <v>24</v>
      </c>
      <c r="T19" s="70">
        <f t="shared" si="11"/>
        <v>2</v>
      </c>
      <c r="U19" s="73">
        <f t="shared" si="12"/>
        <v>24</v>
      </c>
      <c r="V19" s="72">
        <f t="shared" si="13"/>
        <v>12</v>
      </c>
      <c r="W19" s="70">
        <f t="shared" si="14"/>
        <v>2</v>
      </c>
      <c r="X19" s="71">
        <f>'لغة أجنبية 3'!H19</f>
        <v>14.75</v>
      </c>
      <c r="Y19" s="70">
        <f t="shared" si="15"/>
        <v>1</v>
      </c>
      <c r="Z19" s="73">
        <f t="shared" si="16"/>
        <v>14.75</v>
      </c>
      <c r="AA19" s="72">
        <f t="shared" si="17"/>
        <v>14.75</v>
      </c>
      <c r="AB19" s="70">
        <f t="shared" si="18"/>
        <v>1</v>
      </c>
      <c r="AC19" s="76">
        <f t="shared" si="19"/>
        <v>12.538461538461538</v>
      </c>
      <c r="AD19" s="80">
        <f t="shared" si="20"/>
        <v>30</v>
      </c>
    </row>
    <row r="20" spans="1:30" ht="18" customHeight="1">
      <c r="A20" s="139">
        <f t="shared" si="21"/>
        <v>9</v>
      </c>
      <c r="B20" s="115" t="s">
        <v>83</v>
      </c>
      <c r="C20" s="79">
        <f>'تسيير المخاطر المالية'!H20</f>
        <v>22.25</v>
      </c>
      <c r="D20" s="70">
        <f t="shared" si="0"/>
        <v>6</v>
      </c>
      <c r="E20" s="71">
        <f>'تسيير واستراتيجية مالية'!H20</f>
        <v>25</v>
      </c>
      <c r="F20" s="70">
        <f t="shared" si="1"/>
        <v>6</v>
      </c>
      <c r="G20" s="71">
        <f>'التدقيق المالي'!H20</f>
        <v>27.5</v>
      </c>
      <c r="H20" s="70">
        <f t="shared" si="2"/>
        <v>6</v>
      </c>
      <c r="I20" s="72">
        <f t="shared" si="3"/>
        <v>74.75</v>
      </c>
      <c r="J20" s="72">
        <f t="shared" si="4"/>
        <v>12.458333333333334</v>
      </c>
      <c r="K20" s="70">
        <f t="shared" si="5"/>
        <v>18</v>
      </c>
      <c r="L20" s="71">
        <f>'تسيير وإدارة الإئتمان'!H20</f>
        <v>23.5</v>
      </c>
      <c r="M20" s="70">
        <f t="shared" si="6"/>
        <v>5</v>
      </c>
      <c r="N20" s="71">
        <f>'منهجية البحث'!H20</f>
        <v>29</v>
      </c>
      <c r="O20" s="70">
        <f t="shared" si="7"/>
        <v>4</v>
      </c>
      <c r="P20" s="73">
        <f t="shared" si="8"/>
        <v>52.5</v>
      </c>
      <c r="Q20" s="72">
        <f t="shared" si="9"/>
        <v>13.125</v>
      </c>
      <c r="R20" s="70">
        <f t="shared" si="10"/>
        <v>9</v>
      </c>
      <c r="S20" s="71">
        <f>'قانون الضرائب غير المباشرة'!H20</f>
        <v>19</v>
      </c>
      <c r="T20" s="70">
        <f t="shared" si="11"/>
        <v>0</v>
      </c>
      <c r="U20" s="73">
        <f t="shared" si="12"/>
        <v>19</v>
      </c>
      <c r="V20" s="72">
        <f t="shared" si="13"/>
        <v>9.5</v>
      </c>
      <c r="W20" s="70">
        <f t="shared" si="14"/>
        <v>0</v>
      </c>
      <c r="X20" s="71">
        <f>'لغة أجنبية 3'!H20</f>
        <v>15.5</v>
      </c>
      <c r="Y20" s="70">
        <f t="shared" si="15"/>
        <v>1</v>
      </c>
      <c r="Z20" s="73">
        <f t="shared" si="16"/>
        <v>15.5</v>
      </c>
      <c r="AA20" s="72">
        <f t="shared" si="17"/>
        <v>15.5</v>
      </c>
      <c r="AB20" s="70">
        <f t="shared" si="18"/>
        <v>1</v>
      </c>
      <c r="AC20" s="76">
        <f t="shared" si="19"/>
        <v>12.442307692307692</v>
      </c>
      <c r="AD20" s="80">
        <f t="shared" si="20"/>
        <v>30</v>
      </c>
    </row>
    <row r="21" spans="1:30" ht="19.5" customHeight="1">
      <c r="A21" s="139">
        <f t="shared" si="21"/>
        <v>10</v>
      </c>
      <c r="B21" s="115" t="s">
        <v>84</v>
      </c>
      <c r="C21" s="79">
        <f>'تسيير المخاطر المالية'!H21</f>
        <v>30.75</v>
      </c>
      <c r="D21" s="70">
        <f t="shared" si="0"/>
        <v>6</v>
      </c>
      <c r="E21" s="71">
        <f>'تسيير واستراتيجية مالية'!H21</f>
        <v>30.5</v>
      </c>
      <c r="F21" s="70">
        <f t="shared" si="1"/>
        <v>6</v>
      </c>
      <c r="G21" s="71">
        <f>'التدقيق المالي'!H21</f>
        <v>30.5</v>
      </c>
      <c r="H21" s="70">
        <f t="shared" si="2"/>
        <v>6</v>
      </c>
      <c r="I21" s="72">
        <f t="shared" si="3"/>
        <v>91.75</v>
      </c>
      <c r="J21" s="72">
        <f t="shared" si="4"/>
        <v>15.291666666666666</v>
      </c>
      <c r="K21" s="70">
        <f t="shared" si="5"/>
        <v>18</v>
      </c>
      <c r="L21" s="71">
        <f>'تسيير وإدارة الإئتمان'!H21</f>
        <v>30.5</v>
      </c>
      <c r="M21" s="70">
        <f t="shared" si="6"/>
        <v>5</v>
      </c>
      <c r="N21" s="71">
        <f>'منهجية البحث'!H21</f>
        <v>33</v>
      </c>
      <c r="O21" s="70">
        <f t="shared" si="7"/>
        <v>4</v>
      </c>
      <c r="P21" s="73">
        <f t="shared" si="8"/>
        <v>63.5</v>
      </c>
      <c r="Q21" s="72">
        <f t="shared" si="9"/>
        <v>15.875</v>
      </c>
      <c r="R21" s="70">
        <f t="shared" si="10"/>
        <v>9</v>
      </c>
      <c r="S21" s="71">
        <f>'قانون الضرائب غير المباشرة'!H21</f>
        <v>24</v>
      </c>
      <c r="T21" s="70">
        <f t="shared" si="11"/>
        <v>2</v>
      </c>
      <c r="U21" s="73">
        <f t="shared" si="12"/>
        <v>24</v>
      </c>
      <c r="V21" s="72">
        <f t="shared" si="13"/>
        <v>12</v>
      </c>
      <c r="W21" s="70">
        <f t="shared" si="14"/>
        <v>2</v>
      </c>
      <c r="X21" s="71">
        <f>'لغة أجنبية 3'!H21</f>
        <v>18</v>
      </c>
      <c r="Y21" s="70">
        <f t="shared" si="15"/>
        <v>1</v>
      </c>
      <c r="Z21" s="73">
        <f t="shared" si="16"/>
        <v>18</v>
      </c>
      <c r="AA21" s="72">
        <f t="shared" si="17"/>
        <v>18</v>
      </c>
      <c r="AB21" s="70">
        <f t="shared" si="18"/>
        <v>1</v>
      </c>
      <c r="AC21" s="76">
        <f t="shared" si="19"/>
        <v>15.173076923076923</v>
      </c>
      <c r="AD21" s="80">
        <f t="shared" si="20"/>
        <v>30</v>
      </c>
    </row>
    <row r="22" spans="1:30" ht="19.5" customHeight="1">
      <c r="A22" s="139">
        <f t="shared" si="21"/>
        <v>11</v>
      </c>
      <c r="B22" s="115" t="s">
        <v>85</v>
      </c>
      <c r="C22" s="79">
        <f>'تسيير المخاطر المالية'!H22</f>
        <v>17.5</v>
      </c>
      <c r="D22" s="70">
        <f t="shared" si="0"/>
        <v>0</v>
      </c>
      <c r="E22" s="71">
        <f>'تسيير واستراتيجية مالية'!H22</f>
        <v>23.5</v>
      </c>
      <c r="F22" s="70">
        <f t="shared" si="1"/>
        <v>6</v>
      </c>
      <c r="G22" s="71">
        <f>'التدقيق المالي'!H22</f>
        <v>19.5</v>
      </c>
      <c r="H22" s="70">
        <f t="shared" si="2"/>
        <v>0</v>
      </c>
      <c r="I22" s="72">
        <f t="shared" si="3"/>
        <v>60.5</v>
      </c>
      <c r="J22" s="72">
        <f t="shared" si="4"/>
        <v>10.083333333333334</v>
      </c>
      <c r="K22" s="70">
        <f t="shared" si="5"/>
        <v>18</v>
      </c>
      <c r="L22" s="71">
        <f>'تسيير وإدارة الإئتمان'!H22</f>
        <v>25</v>
      </c>
      <c r="M22" s="70">
        <f t="shared" si="6"/>
        <v>5</v>
      </c>
      <c r="N22" s="71">
        <f>'منهجية البحث'!H22</f>
        <v>28</v>
      </c>
      <c r="O22" s="70">
        <f t="shared" si="7"/>
        <v>4</v>
      </c>
      <c r="P22" s="73">
        <f t="shared" si="8"/>
        <v>53</v>
      </c>
      <c r="Q22" s="72">
        <f t="shared" si="9"/>
        <v>13.25</v>
      </c>
      <c r="R22" s="70">
        <f t="shared" si="10"/>
        <v>9</v>
      </c>
      <c r="S22" s="71">
        <f>'قانون الضرائب غير المباشرة'!H22</f>
        <v>15</v>
      </c>
      <c r="T22" s="70">
        <f t="shared" si="11"/>
        <v>0</v>
      </c>
      <c r="U22" s="73">
        <f t="shared" si="12"/>
        <v>15</v>
      </c>
      <c r="V22" s="72">
        <f t="shared" si="13"/>
        <v>7.5</v>
      </c>
      <c r="W22" s="70">
        <f t="shared" si="14"/>
        <v>0</v>
      </c>
      <c r="X22" s="71">
        <f>'لغة أجنبية 3'!H22</f>
        <v>14.375</v>
      </c>
      <c r="Y22" s="70">
        <f t="shared" si="15"/>
        <v>1</v>
      </c>
      <c r="Z22" s="73">
        <f t="shared" si="16"/>
        <v>14.375</v>
      </c>
      <c r="AA22" s="72">
        <f t="shared" si="17"/>
        <v>14.375</v>
      </c>
      <c r="AB22" s="70">
        <f t="shared" si="18"/>
        <v>1</v>
      </c>
      <c r="AC22" s="76">
        <f t="shared" si="19"/>
        <v>10.990384615384615</v>
      </c>
      <c r="AD22" s="80">
        <f t="shared" si="20"/>
        <v>30</v>
      </c>
    </row>
    <row r="23" spans="1:30" ht="18.75" customHeight="1">
      <c r="A23" s="139">
        <f t="shared" si="21"/>
        <v>12</v>
      </c>
      <c r="B23" s="115" t="s">
        <v>86</v>
      </c>
      <c r="C23" s="79">
        <f>'تسيير المخاطر المالية'!H23</f>
        <v>23</v>
      </c>
      <c r="D23" s="70">
        <f t="shared" si="0"/>
        <v>6</v>
      </c>
      <c r="E23" s="71">
        <f>'تسيير واستراتيجية مالية'!H23</f>
        <v>21.5</v>
      </c>
      <c r="F23" s="70">
        <f t="shared" si="1"/>
        <v>6</v>
      </c>
      <c r="G23" s="71">
        <f>'التدقيق المالي'!H23</f>
        <v>26</v>
      </c>
      <c r="H23" s="70">
        <f t="shared" si="2"/>
        <v>6</v>
      </c>
      <c r="I23" s="72">
        <f t="shared" si="3"/>
        <v>70.5</v>
      </c>
      <c r="J23" s="72">
        <f t="shared" si="4"/>
        <v>11.75</v>
      </c>
      <c r="K23" s="70">
        <f t="shared" si="5"/>
        <v>18</v>
      </c>
      <c r="L23" s="71">
        <f>'تسيير وإدارة الإئتمان'!H23</f>
        <v>22</v>
      </c>
      <c r="M23" s="70">
        <f t="shared" si="6"/>
        <v>5</v>
      </c>
      <c r="N23" s="71">
        <f>'منهجية البحث'!H23</f>
        <v>29</v>
      </c>
      <c r="O23" s="70">
        <f t="shared" si="7"/>
        <v>4</v>
      </c>
      <c r="P23" s="73">
        <f t="shared" si="8"/>
        <v>51</v>
      </c>
      <c r="Q23" s="72">
        <f t="shared" si="9"/>
        <v>12.75</v>
      </c>
      <c r="R23" s="70">
        <f t="shared" si="10"/>
        <v>9</v>
      </c>
      <c r="S23" s="71">
        <f>'قانون الضرائب غير المباشرة'!H23</f>
        <v>23</v>
      </c>
      <c r="T23" s="70">
        <f t="shared" si="11"/>
        <v>2</v>
      </c>
      <c r="U23" s="73">
        <f t="shared" si="12"/>
        <v>23</v>
      </c>
      <c r="V23" s="72">
        <f t="shared" si="13"/>
        <v>11.5</v>
      </c>
      <c r="W23" s="70">
        <f t="shared" si="14"/>
        <v>2</v>
      </c>
      <c r="X23" s="71">
        <f>'لغة أجنبية 3'!H23</f>
        <v>17.75</v>
      </c>
      <c r="Y23" s="70">
        <f t="shared" si="15"/>
        <v>1</v>
      </c>
      <c r="Z23" s="73">
        <f t="shared" si="16"/>
        <v>17.75</v>
      </c>
      <c r="AA23" s="72">
        <f t="shared" si="17"/>
        <v>17.75</v>
      </c>
      <c r="AB23" s="70">
        <f t="shared" si="18"/>
        <v>1</v>
      </c>
      <c r="AC23" s="76">
        <f t="shared" si="19"/>
        <v>12.48076923076923</v>
      </c>
      <c r="AD23" s="80">
        <f t="shared" si="20"/>
        <v>30</v>
      </c>
    </row>
    <row r="24" spans="1:30" ht="20.25" customHeight="1">
      <c r="A24" s="139">
        <f t="shared" si="21"/>
        <v>13</v>
      </c>
      <c r="B24" s="115" t="s">
        <v>87</v>
      </c>
      <c r="C24" s="79">
        <f>'تسيير المخاطر المالية'!H24</f>
        <v>25</v>
      </c>
      <c r="D24" s="70">
        <f t="shared" si="0"/>
        <v>6</v>
      </c>
      <c r="E24" s="71">
        <f>'تسيير واستراتيجية مالية'!H24</f>
        <v>24</v>
      </c>
      <c r="F24" s="70">
        <f t="shared" si="1"/>
        <v>6</v>
      </c>
      <c r="G24" s="71">
        <f>'التدقيق المالي'!H24</f>
        <v>24.5</v>
      </c>
      <c r="H24" s="70">
        <f t="shared" si="2"/>
        <v>6</v>
      </c>
      <c r="I24" s="72">
        <f t="shared" si="3"/>
        <v>73.5</v>
      </c>
      <c r="J24" s="72">
        <f t="shared" si="4"/>
        <v>12.25</v>
      </c>
      <c r="K24" s="70">
        <f t="shared" si="5"/>
        <v>18</v>
      </c>
      <c r="L24" s="71">
        <f>'تسيير وإدارة الإئتمان'!H24</f>
        <v>24.5</v>
      </c>
      <c r="M24" s="70">
        <f t="shared" si="6"/>
        <v>5</v>
      </c>
      <c r="N24" s="71">
        <f>'منهجية البحث'!H24</f>
        <v>29</v>
      </c>
      <c r="O24" s="70">
        <f t="shared" si="7"/>
        <v>4</v>
      </c>
      <c r="P24" s="73">
        <f t="shared" si="8"/>
        <v>53.5</v>
      </c>
      <c r="Q24" s="72">
        <f t="shared" si="9"/>
        <v>13.375</v>
      </c>
      <c r="R24" s="70">
        <f t="shared" si="10"/>
        <v>9</v>
      </c>
      <c r="S24" s="71">
        <f>'قانون الضرائب غير المباشرة'!H24</f>
        <v>21</v>
      </c>
      <c r="T24" s="70">
        <f t="shared" si="11"/>
        <v>2</v>
      </c>
      <c r="U24" s="73">
        <f t="shared" si="12"/>
        <v>21</v>
      </c>
      <c r="V24" s="72">
        <f t="shared" si="13"/>
        <v>10.5</v>
      </c>
      <c r="W24" s="70">
        <f t="shared" si="14"/>
        <v>2</v>
      </c>
      <c r="X24" s="71">
        <f>'لغة أجنبية 3'!H24</f>
        <v>17.625</v>
      </c>
      <c r="Y24" s="70">
        <f t="shared" si="15"/>
        <v>1</v>
      </c>
      <c r="Z24" s="73">
        <f t="shared" si="16"/>
        <v>17.625</v>
      </c>
      <c r="AA24" s="72">
        <f t="shared" si="17"/>
        <v>17.625</v>
      </c>
      <c r="AB24" s="70">
        <f t="shared" si="18"/>
        <v>1</v>
      </c>
      <c r="AC24" s="76">
        <f t="shared" si="19"/>
        <v>12.740384615384615</v>
      </c>
      <c r="AD24" s="80">
        <f t="shared" si="20"/>
        <v>30</v>
      </c>
    </row>
    <row r="25" spans="1:30" ht="20.25" customHeight="1">
      <c r="A25" s="139">
        <f t="shared" si="21"/>
        <v>14</v>
      </c>
      <c r="B25" s="115" t="s">
        <v>88</v>
      </c>
      <c r="C25" s="79">
        <f>'تسيير المخاطر المالية'!H25</f>
        <v>26.75</v>
      </c>
      <c r="D25" s="70">
        <f t="shared" si="0"/>
        <v>6</v>
      </c>
      <c r="E25" s="71">
        <f>'تسيير واستراتيجية مالية'!H25</f>
        <v>25.5</v>
      </c>
      <c r="F25" s="70">
        <f t="shared" si="1"/>
        <v>6</v>
      </c>
      <c r="G25" s="71">
        <f>'التدقيق المالي'!H25</f>
        <v>24.5</v>
      </c>
      <c r="H25" s="70">
        <f t="shared" si="2"/>
        <v>6</v>
      </c>
      <c r="I25" s="72">
        <f t="shared" si="3"/>
        <v>76.75</v>
      </c>
      <c r="J25" s="72">
        <f t="shared" si="4"/>
        <v>12.791666666666666</v>
      </c>
      <c r="K25" s="70">
        <f t="shared" si="5"/>
        <v>18</v>
      </c>
      <c r="L25" s="71">
        <f>'تسيير وإدارة الإئتمان'!H25</f>
        <v>27.5</v>
      </c>
      <c r="M25" s="70">
        <f t="shared" si="6"/>
        <v>5</v>
      </c>
      <c r="N25" s="71">
        <f>'منهجية البحث'!H25</f>
        <v>29</v>
      </c>
      <c r="O25" s="70">
        <f t="shared" si="7"/>
        <v>4</v>
      </c>
      <c r="P25" s="73">
        <f t="shared" si="8"/>
        <v>56.5</v>
      </c>
      <c r="Q25" s="72">
        <f t="shared" si="9"/>
        <v>14.125</v>
      </c>
      <c r="R25" s="70">
        <f t="shared" si="10"/>
        <v>9</v>
      </c>
      <c r="S25" s="71">
        <f>'قانون الضرائب غير المباشرة'!H25</f>
        <v>22</v>
      </c>
      <c r="T25" s="70">
        <f t="shared" si="11"/>
        <v>2</v>
      </c>
      <c r="U25" s="73">
        <f t="shared" si="12"/>
        <v>22</v>
      </c>
      <c r="V25" s="72">
        <f t="shared" si="13"/>
        <v>11</v>
      </c>
      <c r="W25" s="70">
        <f t="shared" si="14"/>
        <v>2</v>
      </c>
      <c r="X25" s="71">
        <f>'لغة أجنبية 3'!H25</f>
        <v>14.875</v>
      </c>
      <c r="Y25" s="70">
        <f t="shared" si="15"/>
        <v>1</v>
      </c>
      <c r="Z25" s="73">
        <f t="shared" si="16"/>
        <v>14.875</v>
      </c>
      <c r="AA25" s="72">
        <f t="shared" si="17"/>
        <v>14.875</v>
      </c>
      <c r="AB25" s="70">
        <f t="shared" si="18"/>
        <v>1</v>
      </c>
      <c r="AC25" s="76">
        <f t="shared" si="19"/>
        <v>13.086538461538462</v>
      </c>
      <c r="AD25" s="80">
        <f t="shared" si="20"/>
        <v>30</v>
      </c>
    </row>
    <row r="26" spans="1:30" ht="19.5" customHeight="1">
      <c r="A26" s="139">
        <f t="shared" si="21"/>
        <v>15</v>
      </c>
      <c r="B26" s="115" t="s">
        <v>89</v>
      </c>
      <c r="C26" s="79">
        <f>'تسيير المخاطر المالية'!H26</f>
        <v>31.75</v>
      </c>
      <c r="D26" s="70">
        <f t="shared" si="0"/>
        <v>6</v>
      </c>
      <c r="E26" s="71">
        <f>'تسيير واستراتيجية مالية'!H26</f>
        <v>28.5</v>
      </c>
      <c r="F26" s="70">
        <f t="shared" si="1"/>
        <v>6</v>
      </c>
      <c r="G26" s="71">
        <f>'التدقيق المالي'!H26</f>
        <v>25.5</v>
      </c>
      <c r="H26" s="70">
        <f t="shared" si="2"/>
        <v>6</v>
      </c>
      <c r="I26" s="72">
        <f t="shared" si="3"/>
        <v>85.75</v>
      </c>
      <c r="J26" s="72">
        <f t="shared" si="4"/>
        <v>14.291666666666666</v>
      </c>
      <c r="K26" s="70">
        <f t="shared" si="5"/>
        <v>18</v>
      </c>
      <c r="L26" s="71">
        <f>'تسيير وإدارة الإئتمان'!H26</f>
        <v>34</v>
      </c>
      <c r="M26" s="70">
        <f t="shared" si="6"/>
        <v>5</v>
      </c>
      <c r="N26" s="71">
        <f>'منهجية البحث'!H26</f>
        <v>31</v>
      </c>
      <c r="O26" s="70">
        <f t="shared" si="7"/>
        <v>4</v>
      </c>
      <c r="P26" s="73">
        <f t="shared" si="8"/>
        <v>65</v>
      </c>
      <c r="Q26" s="72">
        <f t="shared" si="9"/>
        <v>16.25</v>
      </c>
      <c r="R26" s="70">
        <f t="shared" si="10"/>
        <v>9</v>
      </c>
      <c r="S26" s="71">
        <f>'قانون الضرائب غير المباشرة'!H26</f>
        <v>24</v>
      </c>
      <c r="T26" s="70">
        <f t="shared" si="11"/>
        <v>2</v>
      </c>
      <c r="U26" s="73">
        <f t="shared" si="12"/>
        <v>24</v>
      </c>
      <c r="V26" s="72">
        <f t="shared" si="13"/>
        <v>12</v>
      </c>
      <c r="W26" s="70">
        <f t="shared" si="14"/>
        <v>2</v>
      </c>
      <c r="X26" s="71">
        <f>'لغة أجنبية 3'!H26</f>
        <v>15.625</v>
      </c>
      <c r="Y26" s="70">
        <f t="shared" si="15"/>
        <v>1</v>
      </c>
      <c r="Z26" s="73">
        <f t="shared" si="16"/>
        <v>15.625</v>
      </c>
      <c r="AA26" s="72">
        <f t="shared" si="17"/>
        <v>15.625</v>
      </c>
      <c r="AB26" s="70">
        <f t="shared" si="18"/>
        <v>1</v>
      </c>
      <c r="AC26" s="76">
        <f t="shared" si="19"/>
        <v>14.64423076923077</v>
      </c>
      <c r="AD26" s="80">
        <f t="shared" si="20"/>
        <v>30</v>
      </c>
    </row>
    <row r="27" spans="1:30" ht="18.75" customHeight="1">
      <c r="A27" s="139">
        <f t="shared" si="21"/>
        <v>16</v>
      </c>
      <c r="B27" s="115" t="s">
        <v>90</v>
      </c>
      <c r="C27" s="79">
        <f>'تسيير المخاطر المالية'!H27</f>
        <v>4.25</v>
      </c>
      <c r="D27" s="70">
        <f t="shared" si="0"/>
        <v>0</v>
      </c>
      <c r="E27" s="71">
        <f>'تسيير واستراتيجية مالية'!H27</f>
        <v>6</v>
      </c>
      <c r="F27" s="70">
        <f t="shared" si="1"/>
        <v>0</v>
      </c>
      <c r="G27" s="71">
        <f>'التدقيق المالي'!H27</f>
        <v>13.5</v>
      </c>
      <c r="H27" s="70">
        <f t="shared" si="2"/>
        <v>0</v>
      </c>
      <c r="I27" s="72">
        <f t="shared" si="3"/>
        <v>23.75</v>
      </c>
      <c r="J27" s="72">
        <f t="shared" si="4"/>
        <v>3.9583333333333335</v>
      </c>
      <c r="K27" s="70">
        <f t="shared" si="5"/>
        <v>0</v>
      </c>
      <c r="L27" s="71">
        <f>'تسيير وإدارة الإئتمان'!H27</f>
        <v>12</v>
      </c>
      <c r="M27" s="70">
        <f t="shared" si="6"/>
        <v>0</v>
      </c>
      <c r="N27" s="71">
        <f>'منهجية البحث'!H27</f>
        <v>0</v>
      </c>
      <c r="O27" s="70">
        <f t="shared" si="7"/>
        <v>0</v>
      </c>
      <c r="P27" s="73">
        <f t="shared" si="8"/>
        <v>12</v>
      </c>
      <c r="Q27" s="72">
        <f t="shared" si="9"/>
        <v>3</v>
      </c>
      <c r="R27" s="70">
        <f t="shared" si="10"/>
        <v>0</v>
      </c>
      <c r="S27" s="71">
        <f>'قانون الضرائب غير المباشرة'!H27</f>
        <v>5</v>
      </c>
      <c r="T27" s="70">
        <f t="shared" si="11"/>
        <v>0</v>
      </c>
      <c r="U27" s="73">
        <f t="shared" si="12"/>
        <v>5</v>
      </c>
      <c r="V27" s="72">
        <f t="shared" si="13"/>
        <v>2.5</v>
      </c>
      <c r="W27" s="70">
        <f t="shared" si="14"/>
        <v>0</v>
      </c>
      <c r="X27" s="71">
        <f>'لغة أجنبية 3'!H27</f>
        <v>7.25</v>
      </c>
      <c r="Y27" s="70">
        <f t="shared" si="15"/>
        <v>0</v>
      </c>
      <c r="Z27" s="73">
        <f t="shared" si="16"/>
        <v>7.25</v>
      </c>
      <c r="AA27" s="72">
        <f t="shared" si="17"/>
        <v>7.25</v>
      </c>
      <c r="AB27" s="70">
        <f t="shared" si="18"/>
        <v>0</v>
      </c>
      <c r="AC27" s="76">
        <f t="shared" si="19"/>
        <v>3.6923076923076925</v>
      </c>
      <c r="AD27" s="80">
        <f t="shared" si="20"/>
        <v>0</v>
      </c>
    </row>
    <row r="28" spans="1:30" ht="21" customHeight="1">
      <c r="A28" s="139">
        <f t="shared" si="21"/>
        <v>17</v>
      </c>
      <c r="B28" s="115" t="s">
        <v>91</v>
      </c>
      <c r="C28" s="79">
        <f>'تسيير المخاطر المالية'!H28</f>
        <v>18.25</v>
      </c>
      <c r="D28" s="70">
        <f t="shared" si="0"/>
        <v>0</v>
      </c>
      <c r="E28" s="71">
        <f>'تسيير واستراتيجية مالية'!H28</f>
        <v>22.5</v>
      </c>
      <c r="F28" s="70">
        <f t="shared" si="1"/>
        <v>6</v>
      </c>
      <c r="G28" s="71">
        <f>'التدقيق المالي'!H28</f>
        <v>23.5</v>
      </c>
      <c r="H28" s="70">
        <f t="shared" si="2"/>
        <v>6</v>
      </c>
      <c r="I28" s="72">
        <f t="shared" si="3"/>
        <v>64.25</v>
      </c>
      <c r="J28" s="72">
        <f t="shared" si="4"/>
        <v>10.708333333333334</v>
      </c>
      <c r="K28" s="70">
        <f t="shared" si="5"/>
        <v>18</v>
      </c>
      <c r="L28" s="71">
        <f>'تسيير وإدارة الإئتمان'!H28</f>
        <v>18</v>
      </c>
      <c r="M28" s="70">
        <f t="shared" si="6"/>
        <v>0</v>
      </c>
      <c r="N28" s="71">
        <f>'منهجية البحث'!H28</f>
        <v>28</v>
      </c>
      <c r="O28" s="70">
        <f t="shared" si="7"/>
        <v>4</v>
      </c>
      <c r="P28" s="73">
        <f t="shared" si="8"/>
        <v>46</v>
      </c>
      <c r="Q28" s="72">
        <f t="shared" si="9"/>
        <v>11.5</v>
      </c>
      <c r="R28" s="70">
        <f t="shared" si="10"/>
        <v>9</v>
      </c>
      <c r="S28" s="71">
        <f>'قانون الضرائب غير المباشرة'!H28</f>
        <v>15.5</v>
      </c>
      <c r="T28" s="70">
        <f t="shared" si="11"/>
        <v>0</v>
      </c>
      <c r="U28" s="73">
        <f t="shared" si="12"/>
        <v>15.5</v>
      </c>
      <c r="V28" s="72">
        <f t="shared" si="13"/>
        <v>7.75</v>
      </c>
      <c r="W28" s="70">
        <f t="shared" si="14"/>
        <v>0</v>
      </c>
      <c r="X28" s="71">
        <f>'لغة أجنبية 3'!H28</f>
        <v>16</v>
      </c>
      <c r="Y28" s="70">
        <f t="shared" si="15"/>
        <v>1</v>
      </c>
      <c r="Z28" s="73">
        <f t="shared" si="16"/>
        <v>16</v>
      </c>
      <c r="AA28" s="72">
        <f t="shared" si="17"/>
        <v>16</v>
      </c>
      <c r="AB28" s="70">
        <f t="shared" si="18"/>
        <v>1</v>
      </c>
      <c r="AC28" s="76">
        <f t="shared" si="19"/>
        <v>10.903846153846153</v>
      </c>
      <c r="AD28" s="80">
        <f t="shared" si="20"/>
        <v>30</v>
      </c>
    </row>
    <row r="29" spans="1:30" ht="21.75" customHeight="1">
      <c r="A29" s="139">
        <f t="shared" si="21"/>
        <v>18</v>
      </c>
      <c r="B29" s="115" t="s">
        <v>92</v>
      </c>
      <c r="C29" s="79">
        <f>'تسيير المخاطر المالية'!H29</f>
        <v>19.25</v>
      </c>
      <c r="D29" s="70">
        <f t="shared" si="0"/>
        <v>0</v>
      </c>
      <c r="E29" s="71">
        <f>'تسيير واستراتيجية مالية'!H29</f>
        <v>22</v>
      </c>
      <c r="F29" s="70">
        <f t="shared" si="1"/>
        <v>6</v>
      </c>
      <c r="G29" s="71">
        <f>'التدقيق المالي'!H29</f>
        <v>26</v>
      </c>
      <c r="H29" s="70">
        <f t="shared" si="2"/>
        <v>6</v>
      </c>
      <c r="I29" s="72">
        <f t="shared" si="3"/>
        <v>67.25</v>
      </c>
      <c r="J29" s="72">
        <f t="shared" si="4"/>
        <v>11.208333333333334</v>
      </c>
      <c r="K29" s="70">
        <f t="shared" si="5"/>
        <v>18</v>
      </c>
      <c r="L29" s="71">
        <f>'تسيير وإدارة الإئتمان'!H29</f>
        <v>25</v>
      </c>
      <c r="M29" s="70">
        <f t="shared" si="6"/>
        <v>5</v>
      </c>
      <c r="N29" s="71">
        <f>'منهجية البحث'!H29</f>
        <v>28</v>
      </c>
      <c r="O29" s="70">
        <f>IF(N29&gt;=20,4,0)</f>
        <v>4</v>
      </c>
      <c r="P29" s="73">
        <f t="shared" si="8"/>
        <v>53</v>
      </c>
      <c r="Q29" s="72">
        <f t="shared" si="9"/>
        <v>13.25</v>
      </c>
      <c r="R29" s="70">
        <f t="shared" si="10"/>
        <v>9</v>
      </c>
      <c r="S29" s="71">
        <f>'قانون الضرائب غير المباشرة'!H29</f>
        <v>15</v>
      </c>
      <c r="T29" s="70">
        <f t="shared" si="11"/>
        <v>0</v>
      </c>
      <c r="U29" s="73">
        <f t="shared" si="12"/>
        <v>15</v>
      </c>
      <c r="V29" s="72">
        <f t="shared" si="13"/>
        <v>7.5</v>
      </c>
      <c r="W29" s="70">
        <f t="shared" si="14"/>
        <v>0</v>
      </c>
      <c r="X29" s="71">
        <f>'لغة أجنبية 3'!H29</f>
        <v>11.875</v>
      </c>
      <c r="Y29" s="70">
        <f t="shared" si="15"/>
        <v>1</v>
      </c>
      <c r="Z29" s="73">
        <f t="shared" si="16"/>
        <v>11.875</v>
      </c>
      <c r="AA29" s="72">
        <f t="shared" si="17"/>
        <v>11.875</v>
      </c>
      <c r="AB29" s="70">
        <f t="shared" si="18"/>
        <v>1</v>
      </c>
      <c r="AC29" s="76">
        <f t="shared" si="19"/>
        <v>11.317307692307692</v>
      </c>
      <c r="AD29" s="80">
        <f t="shared" si="20"/>
        <v>30</v>
      </c>
    </row>
    <row r="30" spans="1:30" ht="21" customHeight="1">
      <c r="A30" s="139">
        <f t="shared" si="21"/>
        <v>19</v>
      </c>
      <c r="B30" s="115" t="s">
        <v>93</v>
      </c>
      <c r="C30" s="79">
        <f>'تسيير المخاطر المالية'!H30</f>
        <v>22.25</v>
      </c>
      <c r="D30" s="70">
        <f t="shared" si="0"/>
        <v>6</v>
      </c>
      <c r="E30" s="71">
        <f>'تسيير واستراتيجية مالية'!H30</f>
        <v>19</v>
      </c>
      <c r="F30" s="70">
        <f t="shared" si="1"/>
        <v>0</v>
      </c>
      <c r="G30" s="71">
        <f>'التدقيق المالي'!H30</f>
        <v>28</v>
      </c>
      <c r="H30" s="70">
        <f t="shared" si="2"/>
        <v>6</v>
      </c>
      <c r="I30" s="72">
        <f t="shared" si="3"/>
        <v>69.25</v>
      </c>
      <c r="J30" s="72">
        <f t="shared" si="4"/>
        <v>11.541666666666666</v>
      </c>
      <c r="K30" s="70">
        <f t="shared" si="5"/>
        <v>18</v>
      </c>
      <c r="L30" s="71">
        <f>'تسيير وإدارة الإئتمان'!H30</f>
        <v>20.5</v>
      </c>
      <c r="M30" s="70">
        <f t="shared" si="6"/>
        <v>5</v>
      </c>
      <c r="N30" s="71">
        <f>'منهجية البحث'!H30</f>
        <v>28</v>
      </c>
      <c r="O30" s="70">
        <f aca="true" t="shared" si="22" ref="O30:O36">IF(N30&gt;=20,4,0)</f>
        <v>4</v>
      </c>
      <c r="P30" s="73">
        <f t="shared" si="8"/>
        <v>48.5</v>
      </c>
      <c r="Q30" s="72">
        <f t="shared" si="9"/>
        <v>12.125</v>
      </c>
      <c r="R30" s="70">
        <f t="shared" si="10"/>
        <v>9</v>
      </c>
      <c r="S30" s="71">
        <f>'قانون الضرائب غير المباشرة'!H30</f>
        <v>18</v>
      </c>
      <c r="T30" s="70">
        <f t="shared" si="11"/>
        <v>0</v>
      </c>
      <c r="U30" s="73">
        <f t="shared" si="12"/>
        <v>18</v>
      </c>
      <c r="V30" s="72">
        <f t="shared" si="13"/>
        <v>9</v>
      </c>
      <c r="W30" s="70">
        <f t="shared" si="14"/>
        <v>0</v>
      </c>
      <c r="X30" s="71">
        <f>'لغة أجنبية 3'!H30</f>
        <v>15.625</v>
      </c>
      <c r="Y30" s="70">
        <f t="shared" si="15"/>
        <v>1</v>
      </c>
      <c r="Z30" s="73">
        <f t="shared" si="16"/>
        <v>15.625</v>
      </c>
      <c r="AA30" s="72">
        <f t="shared" si="17"/>
        <v>15.625</v>
      </c>
      <c r="AB30" s="70">
        <f t="shared" si="18"/>
        <v>1</v>
      </c>
      <c r="AC30" s="76">
        <f t="shared" si="19"/>
        <v>11.64423076923077</v>
      </c>
      <c r="AD30" s="80">
        <f t="shared" si="20"/>
        <v>30</v>
      </c>
    </row>
    <row r="31" spans="1:30" ht="20.25" customHeight="1">
      <c r="A31" s="139">
        <f t="shared" si="21"/>
        <v>20</v>
      </c>
      <c r="B31" s="116" t="s">
        <v>94</v>
      </c>
      <c r="C31" s="79">
        <f>'تسيير المخاطر المالية'!H31</f>
        <v>22</v>
      </c>
      <c r="D31" s="70">
        <f t="shared" si="0"/>
        <v>6</v>
      </c>
      <c r="E31" s="71">
        <f>'تسيير واستراتيجية مالية'!H31</f>
        <v>23.5</v>
      </c>
      <c r="F31" s="70">
        <f t="shared" si="1"/>
        <v>6</v>
      </c>
      <c r="G31" s="71">
        <f>'التدقيق المالي'!H31</f>
        <v>26</v>
      </c>
      <c r="H31" s="70">
        <f t="shared" si="2"/>
        <v>6</v>
      </c>
      <c r="I31" s="72">
        <f t="shared" si="3"/>
        <v>71.5</v>
      </c>
      <c r="J31" s="72">
        <f t="shared" si="4"/>
        <v>11.916666666666666</v>
      </c>
      <c r="K31" s="70">
        <f t="shared" si="5"/>
        <v>18</v>
      </c>
      <c r="L31" s="71">
        <f>'تسيير وإدارة الإئتمان'!H31</f>
        <v>20</v>
      </c>
      <c r="M31" s="70">
        <f t="shared" si="6"/>
        <v>5</v>
      </c>
      <c r="N31" s="71">
        <f>'منهجية البحث'!H31</f>
        <v>33</v>
      </c>
      <c r="O31" s="70">
        <f t="shared" si="22"/>
        <v>4</v>
      </c>
      <c r="P31" s="73">
        <f t="shared" si="8"/>
        <v>53</v>
      </c>
      <c r="Q31" s="72">
        <f t="shared" si="9"/>
        <v>13.25</v>
      </c>
      <c r="R31" s="70">
        <f t="shared" si="10"/>
        <v>9</v>
      </c>
      <c r="S31" s="71">
        <f>'قانون الضرائب غير المباشرة'!H31</f>
        <v>20</v>
      </c>
      <c r="T31" s="70">
        <f t="shared" si="11"/>
        <v>2</v>
      </c>
      <c r="U31" s="73">
        <f t="shared" si="12"/>
        <v>20</v>
      </c>
      <c r="V31" s="72">
        <f t="shared" si="13"/>
        <v>10</v>
      </c>
      <c r="W31" s="70">
        <f t="shared" si="14"/>
        <v>2</v>
      </c>
      <c r="X31" s="71">
        <f>'لغة أجنبية 3'!H31</f>
        <v>15.5</v>
      </c>
      <c r="Y31" s="70">
        <f t="shared" si="15"/>
        <v>1</v>
      </c>
      <c r="Z31" s="73">
        <f t="shared" si="16"/>
        <v>15.5</v>
      </c>
      <c r="AA31" s="72">
        <f t="shared" si="17"/>
        <v>15.5</v>
      </c>
      <c r="AB31" s="70">
        <f t="shared" si="18"/>
        <v>1</v>
      </c>
      <c r="AC31" s="76">
        <f t="shared" si="19"/>
        <v>12.307692307692308</v>
      </c>
      <c r="AD31" s="80">
        <f t="shared" si="20"/>
        <v>30</v>
      </c>
    </row>
    <row r="32" spans="1:30" ht="19.5" customHeight="1">
      <c r="A32" s="139">
        <f t="shared" si="21"/>
        <v>21</v>
      </c>
      <c r="B32" s="115" t="s">
        <v>95</v>
      </c>
      <c r="C32" s="79">
        <f>'تسيير المخاطر المالية'!H32</f>
        <v>27.5</v>
      </c>
      <c r="D32" s="70">
        <f t="shared" si="0"/>
        <v>6</v>
      </c>
      <c r="E32" s="71">
        <f>'تسيير واستراتيجية مالية'!H32</f>
        <v>21.5</v>
      </c>
      <c r="F32" s="70">
        <f t="shared" si="1"/>
        <v>6</v>
      </c>
      <c r="G32" s="71">
        <f>'التدقيق المالي'!H32</f>
        <v>17.5</v>
      </c>
      <c r="H32" s="70">
        <f t="shared" si="2"/>
        <v>0</v>
      </c>
      <c r="I32" s="72">
        <f t="shared" si="3"/>
        <v>66.5</v>
      </c>
      <c r="J32" s="72">
        <f t="shared" si="4"/>
        <v>11.083333333333334</v>
      </c>
      <c r="K32" s="70">
        <f t="shared" si="5"/>
        <v>18</v>
      </c>
      <c r="L32" s="71">
        <f>'تسيير وإدارة الإئتمان'!H32</f>
        <v>27</v>
      </c>
      <c r="M32" s="70">
        <f t="shared" si="6"/>
        <v>5</v>
      </c>
      <c r="N32" s="71">
        <f>'منهجية البحث'!H32</f>
        <v>28</v>
      </c>
      <c r="O32" s="70">
        <f t="shared" si="22"/>
        <v>4</v>
      </c>
      <c r="P32" s="73">
        <f t="shared" si="8"/>
        <v>55</v>
      </c>
      <c r="Q32" s="72">
        <f t="shared" si="9"/>
        <v>13.75</v>
      </c>
      <c r="R32" s="70">
        <f t="shared" si="10"/>
        <v>9</v>
      </c>
      <c r="S32" s="71">
        <f>'قانون الضرائب غير المباشرة'!H32</f>
        <v>17</v>
      </c>
      <c r="T32" s="70">
        <f t="shared" si="11"/>
        <v>0</v>
      </c>
      <c r="U32" s="73">
        <f t="shared" si="12"/>
        <v>17</v>
      </c>
      <c r="V32" s="72">
        <f t="shared" si="13"/>
        <v>8.5</v>
      </c>
      <c r="W32" s="70">
        <f t="shared" si="14"/>
        <v>0</v>
      </c>
      <c r="X32" s="71">
        <f>'لغة أجنبية 3'!H32</f>
        <v>12</v>
      </c>
      <c r="Y32" s="70">
        <f t="shared" si="15"/>
        <v>1</v>
      </c>
      <c r="Z32" s="73">
        <f t="shared" si="16"/>
        <v>12</v>
      </c>
      <c r="AA32" s="72">
        <f t="shared" si="17"/>
        <v>12</v>
      </c>
      <c r="AB32" s="70">
        <f t="shared" si="18"/>
        <v>1</v>
      </c>
      <c r="AC32" s="76">
        <f t="shared" si="19"/>
        <v>11.576923076923077</v>
      </c>
      <c r="AD32" s="80">
        <f t="shared" si="20"/>
        <v>30</v>
      </c>
    </row>
    <row r="33" spans="1:30" ht="19.5" customHeight="1">
      <c r="A33" s="139">
        <f t="shared" si="21"/>
        <v>22</v>
      </c>
      <c r="B33" s="115" t="s">
        <v>96</v>
      </c>
      <c r="C33" s="79">
        <f>'تسيير المخاطر المالية'!H33</f>
        <v>21.5</v>
      </c>
      <c r="D33" s="70">
        <f t="shared" si="0"/>
        <v>6</v>
      </c>
      <c r="E33" s="71">
        <f>'تسيير واستراتيجية مالية'!H33</f>
        <v>22</v>
      </c>
      <c r="F33" s="70">
        <f t="shared" si="1"/>
        <v>6</v>
      </c>
      <c r="G33" s="71">
        <f>'التدقيق المالي'!H33</f>
        <v>27</v>
      </c>
      <c r="H33" s="70">
        <f t="shared" si="2"/>
        <v>6</v>
      </c>
      <c r="I33" s="72">
        <f t="shared" si="3"/>
        <v>70.5</v>
      </c>
      <c r="J33" s="72">
        <f t="shared" si="4"/>
        <v>11.75</v>
      </c>
      <c r="K33" s="70">
        <f t="shared" si="5"/>
        <v>18</v>
      </c>
      <c r="L33" s="71">
        <f>'تسيير وإدارة الإئتمان'!H33</f>
        <v>19.5</v>
      </c>
      <c r="M33" s="70">
        <f t="shared" si="6"/>
        <v>0</v>
      </c>
      <c r="N33" s="71">
        <f>'منهجية البحث'!H33</f>
        <v>30</v>
      </c>
      <c r="O33" s="70">
        <f t="shared" si="22"/>
        <v>4</v>
      </c>
      <c r="P33" s="73">
        <f t="shared" si="8"/>
        <v>49.5</v>
      </c>
      <c r="Q33" s="72">
        <f t="shared" si="9"/>
        <v>12.375</v>
      </c>
      <c r="R33" s="70">
        <f t="shared" si="10"/>
        <v>9</v>
      </c>
      <c r="S33" s="71">
        <f>'قانون الضرائب غير المباشرة'!H33</f>
        <v>11</v>
      </c>
      <c r="T33" s="70">
        <f t="shared" si="11"/>
        <v>0</v>
      </c>
      <c r="U33" s="73">
        <f t="shared" si="12"/>
        <v>11</v>
      </c>
      <c r="V33" s="72">
        <f t="shared" si="13"/>
        <v>5.5</v>
      </c>
      <c r="W33" s="70">
        <f t="shared" si="14"/>
        <v>0</v>
      </c>
      <c r="X33" s="71">
        <f>'لغة أجنبية 3'!H33</f>
        <v>10</v>
      </c>
      <c r="Y33" s="70">
        <f t="shared" si="15"/>
        <v>1</v>
      </c>
      <c r="Z33" s="73">
        <f t="shared" si="16"/>
        <v>10</v>
      </c>
      <c r="AA33" s="72">
        <f t="shared" si="17"/>
        <v>10</v>
      </c>
      <c r="AB33" s="70">
        <f t="shared" si="18"/>
        <v>1</v>
      </c>
      <c r="AC33" s="76">
        <f t="shared" si="19"/>
        <v>10.846153846153847</v>
      </c>
      <c r="AD33" s="80">
        <f t="shared" si="20"/>
        <v>30</v>
      </c>
    </row>
    <row r="34" spans="1:30" ht="20.25" customHeight="1">
      <c r="A34" s="139">
        <f t="shared" si="21"/>
        <v>23</v>
      </c>
      <c r="B34" s="115" t="s">
        <v>97</v>
      </c>
      <c r="C34" s="79">
        <f>'تسيير المخاطر المالية'!H34</f>
        <v>15.75</v>
      </c>
      <c r="D34" s="70">
        <f t="shared" si="0"/>
        <v>0</v>
      </c>
      <c r="E34" s="71">
        <f>'تسيير واستراتيجية مالية'!H34</f>
        <v>22.5</v>
      </c>
      <c r="F34" s="70">
        <f t="shared" si="1"/>
        <v>6</v>
      </c>
      <c r="G34" s="71">
        <f>'التدقيق المالي'!H34</f>
        <v>25.5</v>
      </c>
      <c r="H34" s="70">
        <f t="shared" si="2"/>
        <v>6</v>
      </c>
      <c r="I34" s="72">
        <f t="shared" si="3"/>
        <v>63.75</v>
      </c>
      <c r="J34" s="72">
        <f t="shared" si="4"/>
        <v>10.625</v>
      </c>
      <c r="K34" s="70">
        <f t="shared" si="5"/>
        <v>18</v>
      </c>
      <c r="L34" s="71">
        <f>'تسيير وإدارة الإئتمان'!H34</f>
        <v>25.5</v>
      </c>
      <c r="M34" s="70">
        <f t="shared" si="6"/>
        <v>5</v>
      </c>
      <c r="N34" s="71">
        <f>'منهجية البحث'!H34</f>
        <v>27</v>
      </c>
      <c r="O34" s="70">
        <f t="shared" si="22"/>
        <v>4</v>
      </c>
      <c r="P34" s="73">
        <f t="shared" si="8"/>
        <v>52.5</v>
      </c>
      <c r="Q34" s="72">
        <f t="shared" si="9"/>
        <v>13.125</v>
      </c>
      <c r="R34" s="70">
        <f t="shared" si="10"/>
        <v>9</v>
      </c>
      <c r="S34" s="71">
        <f>'قانون الضرائب غير المباشرة'!H34</f>
        <v>16</v>
      </c>
      <c r="T34" s="70">
        <f t="shared" si="11"/>
        <v>0</v>
      </c>
      <c r="U34" s="73">
        <f t="shared" si="12"/>
        <v>16</v>
      </c>
      <c r="V34" s="72">
        <f t="shared" si="13"/>
        <v>8</v>
      </c>
      <c r="W34" s="70">
        <f t="shared" si="14"/>
        <v>0</v>
      </c>
      <c r="X34" s="71">
        <f>'لغة أجنبية 3'!H34</f>
        <v>12.375</v>
      </c>
      <c r="Y34" s="70">
        <f t="shared" si="15"/>
        <v>1</v>
      </c>
      <c r="Z34" s="73">
        <f t="shared" si="16"/>
        <v>12.375</v>
      </c>
      <c r="AA34" s="72">
        <f t="shared" si="17"/>
        <v>12.375</v>
      </c>
      <c r="AB34" s="70">
        <f t="shared" si="18"/>
        <v>1</v>
      </c>
      <c r="AC34" s="76">
        <f t="shared" si="19"/>
        <v>11.125</v>
      </c>
      <c r="AD34" s="80">
        <f t="shared" si="20"/>
        <v>30</v>
      </c>
    </row>
    <row r="35" spans="1:30" ht="23.25">
      <c r="A35" s="139">
        <f t="shared" si="21"/>
        <v>24</v>
      </c>
      <c r="B35" s="115" t="s">
        <v>98</v>
      </c>
      <c r="C35" s="79">
        <f>'تسيير المخاطر المالية'!H35</f>
        <v>16.75</v>
      </c>
      <c r="D35" s="70">
        <f t="shared" si="0"/>
        <v>0</v>
      </c>
      <c r="E35" s="71">
        <f>'تسيير واستراتيجية مالية'!H35</f>
        <v>22</v>
      </c>
      <c r="F35" s="70">
        <f t="shared" si="1"/>
        <v>6</v>
      </c>
      <c r="G35" s="71">
        <f>'التدقيق المالي'!H35</f>
        <v>28</v>
      </c>
      <c r="H35" s="70">
        <f t="shared" si="2"/>
        <v>6</v>
      </c>
      <c r="I35" s="72">
        <f t="shared" si="3"/>
        <v>66.75</v>
      </c>
      <c r="J35" s="72">
        <f t="shared" si="4"/>
        <v>11.125</v>
      </c>
      <c r="K35" s="70">
        <f t="shared" si="5"/>
        <v>18</v>
      </c>
      <c r="L35" s="71">
        <f>'تسيير وإدارة الإئتمان'!H35</f>
        <v>19</v>
      </c>
      <c r="M35" s="70">
        <f t="shared" si="6"/>
        <v>0</v>
      </c>
      <c r="N35" s="71">
        <f>'منهجية البحث'!H35</f>
        <v>26</v>
      </c>
      <c r="O35" s="70">
        <f t="shared" si="22"/>
        <v>4</v>
      </c>
      <c r="P35" s="73">
        <f t="shared" si="8"/>
        <v>45</v>
      </c>
      <c r="Q35" s="72">
        <f t="shared" si="9"/>
        <v>11.25</v>
      </c>
      <c r="R35" s="70">
        <f t="shared" si="10"/>
        <v>9</v>
      </c>
      <c r="S35" s="71">
        <f>'قانون الضرائب غير المباشرة'!H35</f>
        <v>12</v>
      </c>
      <c r="T35" s="70">
        <f t="shared" si="11"/>
        <v>0</v>
      </c>
      <c r="U35" s="73">
        <f t="shared" si="12"/>
        <v>12</v>
      </c>
      <c r="V35" s="72">
        <f t="shared" si="13"/>
        <v>6</v>
      </c>
      <c r="W35" s="70">
        <f t="shared" si="14"/>
        <v>0</v>
      </c>
      <c r="X35" s="71">
        <f>'لغة أجنبية 3'!H35</f>
        <v>13.75</v>
      </c>
      <c r="Y35" s="70">
        <f t="shared" si="15"/>
        <v>1</v>
      </c>
      <c r="Z35" s="73">
        <f t="shared" si="16"/>
        <v>13.75</v>
      </c>
      <c r="AA35" s="72">
        <f t="shared" si="17"/>
        <v>13.75</v>
      </c>
      <c r="AB35" s="70">
        <f t="shared" si="18"/>
        <v>1</v>
      </c>
      <c r="AC35" s="76">
        <f t="shared" si="19"/>
        <v>10.576923076923077</v>
      </c>
      <c r="AD35" s="80">
        <f t="shared" si="20"/>
        <v>30</v>
      </c>
    </row>
    <row r="36" spans="1:30" ht="20.25" customHeight="1">
      <c r="A36" s="139">
        <f t="shared" si="21"/>
        <v>25</v>
      </c>
      <c r="B36" s="115" t="s">
        <v>99</v>
      </c>
      <c r="C36" s="79">
        <f>'تسيير المخاطر المالية'!H36</f>
        <v>22.5</v>
      </c>
      <c r="D36" s="70">
        <f t="shared" si="0"/>
        <v>6</v>
      </c>
      <c r="E36" s="71">
        <f>'تسيير واستراتيجية مالية'!H36</f>
        <v>24</v>
      </c>
      <c r="F36" s="70">
        <f t="shared" si="1"/>
        <v>6</v>
      </c>
      <c r="G36" s="71">
        <f>'التدقيق المالي'!H36</f>
        <v>28</v>
      </c>
      <c r="H36" s="70">
        <f t="shared" si="2"/>
        <v>6</v>
      </c>
      <c r="I36" s="72">
        <f t="shared" si="3"/>
        <v>74.5</v>
      </c>
      <c r="J36" s="72">
        <f t="shared" si="4"/>
        <v>12.416666666666666</v>
      </c>
      <c r="K36" s="70">
        <f t="shared" si="5"/>
        <v>18</v>
      </c>
      <c r="L36" s="71">
        <f>'تسيير وإدارة الإئتمان'!H36</f>
        <v>25</v>
      </c>
      <c r="M36" s="70">
        <f t="shared" si="6"/>
        <v>5</v>
      </c>
      <c r="N36" s="71">
        <f>'منهجية البحث'!H36</f>
        <v>28</v>
      </c>
      <c r="O36" s="70">
        <f t="shared" si="22"/>
        <v>4</v>
      </c>
      <c r="P36" s="73">
        <f t="shared" si="8"/>
        <v>53</v>
      </c>
      <c r="Q36" s="72">
        <f t="shared" si="9"/>
        <v>13.25</v>
      </c>
      <c r="R36" s="70">
        <f t="shared" si="10"/>
        <v>9</v>
      </c>
      <c r="S36" s="71">
        <f>'قانون الضرائب غير المباشرة'!H36</f>
        <v>17</v>
      </c>
      <c r="T36" s="70">
        <f t="shared" si="11"/>
        <v>0</v>
      </c>
      <c r="U36" s="73">
        <f t="shared" si="12"/>
        <v>17</v>
      </c>
      <c r="V36" s="72">
        <f t="shared" si="13"/>
        <v>8.5</v>
      </c>
      <c r="W36" s="70">
        <f t="shared" si="14"/>
        <v>0</v>
      </c>
      <c r="X36" s="71">
        <f>'لغة أجنبية 3'!H36</f>
        <v>13</v>
      </c>
      <c r="Y36" s="70">
        <f t="shared" si="15"/>
        <v>1</v>
      </c>
      <c r="Z36" s="73">
        <f t="shared" si="16"/>
        <v>13</v>
      </c>
      <c r="AA36" s="72">
        <f t="shared" si="17"/>
        <v>13</v>
      </c>
      <c r="AB36" s="70">
        <f t="shared" si="18"/>
        <v>1</v>
      </c>
      <c r="AC36" s="76">
        <f t="shared" si="19"/>
        <v>12.115384615384615</v>
      </c>
      <c r="AD36" s="80">
        <f t="shared" si="20"/>
        <v>30</v>
      </c>
    </row>
    <row r="37" spans="1:30" ht="20.25" customHeight="1">
      <c r="A37" s="139">
        <f t="shared" si="21"/>
        <v>26</v>
      </c>
      <c r="B37" s="115" t="s">
        <v>100</v>
      </c>
      <c r="C37" s="79">
        <f>'تسيير المخاطر المالية'!H37</f>
        <v>19.75</v>
      </c>
      <c r="D37" s="70">
        <f t="shared" si="0"/>
        <v>0</v>
      </c>
      <c r="E37" s="71">
        <f>'تسيير واستراتيجية مالية'!H37</f>
        <v>17</v>
      </c>
      <c r="F37" s="70">
        <f t="shared" si="1"/>
        <v>0</v>
      </c>
      <c r="G37" s="71">
        <f>'التدقيق المالي'!H37</f>
        <v>25.5</v>
      </c>
      <c r="H37" s="70">
        <f t="shared" si="2"/>
        <v>6</v>
      </c>
      <c r="I37" s="72">
        <f t="shared" si="3"/>
        <v>62.25</v>
      </c>
      <c r="J37" s="72">
        <f t="shared" si="4"/>
        <v>10.375</v>
      </c>
      <c r="K37" s="70">
        <f t="shared" si="5"/>
        <v>18</v>
      </c>
      <c r="L37" s="71">
        <f>'تسيير وإدارة الإئتمان'!H37</f>
        <v>25</v>
      </c>
      <c r="M37" s="70">
        <f t="shared" si="6"/>
        <v>5</v>
      </c>
      <c r="N37" s="71">
        <f>'منهجية البحث'!H37</f>
        <v>24</v>
      </c>
      <c r="O37" s="70">
        <f t="shared" si="7"/>
        <v>4</v>
      </c>
      <c r="P37" s="73">
        <f t="shared" si="8"/>
        <v>49</v>
      </c>
      <c r="Q37" s="72">
        <f t="shared" si="9"/>
        <v>12.25</v>
      </c>
      <c r="R37" s="70">
        <f t="shared" si="10"/>
        <v>9</v>
      </c>
      <c r="S37" s="71">
        <f>'قانون الضرائب غير المباشرة'!H37</f>
        <v>20</v>
      </c>
      <c r="T37" s="70">
        <f t="shared" si="11"/>
        <v>2</v>
      </c>
      <c r="U37" s="73">
        <f t="shared" si="12"/>
        <v>20</v>
      </c>
      <c r="V37" s="72">
        <f t="shared" si="13"/>
        <v>10</v>
      </c>
      <c r="W37" s="70">
        <f t="shared" si="14"/>
        <v>2</v>
      </c>
      <c r="X37" s="71">
        <f>'لغة أجنبية 3'!H37</f>
        <v>12.25</v>
      </c>
      <c r="Y37" s="70">
        <f t="shared" si="15"/>
        <v>1</v>
      </c>
      <c r="Z37" s="73">
        <f t="shared" si="16"/>
        <v>12.25</v>
      </c>
      <c r="AA37" s="72">
        <f t="shared" si="17"/>
        <v>12.25</v>
      </c>
      <c r="AB37" s="70">
        <f t="shared" si="18"/>
        <v>1</v>
      </c>
      <c r="AC37" s="76">
        <f t="shared" si="19"/>
        <v>11.038461538461538</v>
      </c>
      <c r="AD37" s="80">
        <f t="shared" si="20"/>
        <v>30</v>
      </c>
    </row>
    <row r="38" spans="1:30" ht="20.25" customHeight="1">
      <c r="A38" s="139">
        <f t="shared" si="21"/>
        <v>27</v>
      </c>
      <c r="B38" s="117" t="s">
        <v>101</v>
      </c>
      <c r="C38" s="79">
        <f>'تسيير المخاطر المالية'!H38</f>
        <v>27.5</v>
      </c>
      <c r="D38" s="70">
        <f t="shared" si="0"/>
        <v>6</v>
      </c>
      <c r="E38" s="71">
        <f>'تسيير واستراتيجية مالية'!H38</f>
        <v>24.5</v>
      </c>
      <c r="F38" s="70">
        <f t="shared" si="1"/>
        <v>6</v>
      </c>
      <c r="G38" s="71">
        <f>'التدقيق المالي'!H38</f>
        <v>24.5</v>
      </c>
      <c r="H38" s="70">
        <f t="shared" si="2"/>
        <v>6</v>
      </c>
      <c r="I38" s="72">
        <f t="shared" si="3"/>
        <v>76.5</v>
      </c>
      <c r="J38" s="72">
        <f t="shared" si="4"/>
        <v>12.75</v>
      </c>
      <c r="K38" s="70">
        <f t="shared" si="5"/>
        <v>18</v>
      </c>
      <c r="L38" s="71">
        <f>'تسيير وإدارة الإئتمان'!H38</f>
        <v>29.5</v>
      </c>
      <c r="M38" s="70">
        <f t="shared" si="6"/>
        <v>5</v>
      </c>
      <c r="N38" s="71">
        <f>'منهجية البحث'!H38</f>
        <v>29</v>
      </c>
      <c r="O38" s="70">
        <f t="shared" si="7"/>
        <v>4</v>
      </c>
      <c r="P38" s="73">
        <f t="shared" si="8"/>
        <v>58.5</v>
      </c>
      <c r="Q38" s="72">
        <f t="shared" si="9"/>
        <v>14.625</v>
      </c>
      <c r="R38" s="70">
        <f t="shared" si="10"/>
        <v>9</v>
      </c>
      <c r="S38" s="71">
        <f>'قانون الضرائب غير المباشرة'!H38</f>
        <v>21</v>
      </c>
      <c r="T38" s="70">
        <f t="shared" si="11"/>
        <v>2</v>
      </c>
      <c r="U38" s="73">
        <f t="shared" si="12"/>
        <v>21</v>
      </c>
      <c r="V38" s="72">
        <f t="shared" si="13"/>
        <v>10.5</v>
      </c>
      <c r="W38" s="70">
        <f t="shared" si="14"/>
        <v>2</v>
      </c>
      <c r="X38" s="71">
        <f>'لغة أجنبية 3'!H38</f>
        <v>15.875</v>
      </c>
      <c r="Y38" s="70">
        <f t="shared" si="15"/>
        <v>1</v>
      </c>
      <c r="Z38" s="73">
        <f t="shared" si="16"/>
        <v>15.875</v>
      </c>
      <c r="AA38" s="72">
        <f t="shared" si="17"/>
        <v>15.875</v>
      </c>
      <c r="AB38" s="70">
        <f t="shared" si="18"/>
        <v>1</v>
      </c>
      <c r="AC38" s="76">
        <f t="shared" si="19"/>
        <v>13.221153846153847</v>
      </c>
      <c r="AD38" s="80">
        <f t="shared" si="20"/>
        <v>30</v>
      </c>
    </row>
    <row r="39" spans="1:30" ht="19.5" customHeight="1">
      <c r="A39" s="139">
        <f t="shared" si="21"/>
        <v>28</v>
      </c>
      <c r="B39" s="115" t="s">
        <v>102</v>
      </c>
      <c r="C39" s="79">
        <f>'تسيير المخاطر المالية'!H39</f>
        <v>24.75</v>
      </c>
      <c r="D39" s="70">
        <f t="shared" si="0"/>
        <v>6</v>
      </c>
      <c r="E39" s="71">
        <f>'تسيير واستراتيجية مالية'!H39</f>
        <v>21.5</v>
      </c>
      <c r="F39" s="70">
        <f t="shared" si="1"/>
        <v>6</v>
      </c>
      <c r="G39" s="71">
        <f>'التدقيق المالي'!H39</f>
        <v>29</v>
      </c>
      <c r="H39" s="70">
        <f t="shared" si="2"/>
        <v>6</v>
      </c>
      <c r="I39" s="72">
        <f t="shared" si="3"/>
        <v>75.25</v>
      </c>
      <c r="J39" s="72">
        <f t="shared" si="4"/>
        <v>12.541666666666666</v>
      </c>
      <c r="K39" s="70">
        <f t="shared" si="5"/>
        <v>18</v>
      </c>
      <c r="L39" s="71">
        <f>'تسيير وإدارة الإئتمان'!H39</f>
        <v>29.5</v>
      </c>
      <c r="M39" s="70">
        <f t="shared" si="6"/>
        <v>5</v>
      </c>
      <c r="N39" s="71">
        <f>'منهجية البحث'!H39</f>
        <v>31</v>
      </c>
      <c r="O39" s="70">
        <f t="shared" si="7"/>
        <v>4</v>
      </c>
      <c r="P39" s="73">
        <f t="shared" si="8"/>
        <v>60.5</v>
      </c>
      <c r="Q39" s="72">
        <f t="shared" si="9"/>
        <v>15.125</v>
      </c>
      <c r="R39" s="70">
        <f t="shared" si="10"/>
        <v>9</v>
      </c>
      <c r="S39" s="71">
        <f>'قانون الضرائب غير المباشرة'!H39</f>
        <v>17</v>
      </c>
      <c r="T39" s="70">
        <f t="shared" si="11"/>
        <v>0</v>
      </c>
      <c r="U39" s="73">
        <f t="shared" si="12"/>
        <v>17</v>
      </c>
      <c r="V39" s="72">
        <f t="shared" si="13"/>
        <v>8.5</v>
      </c>
      <c r="W39" s="70">
        <f t="shared" si="14"/>
        <v>0</v>
      </c>
      <c r="X39" s="71">
        <f>'لغة أجنبية 3'!H39</f>
        <v>14.375</v>
      </c>
      <c r="Y39" s="70">
        <f t="shared" si="15"/>
        <v>1</v>
      </c>
      <c r="Z39" s="73">
        <f t="shared" si="16"/>
        <v>14.375</v>
      </c>
      <c r="AA39" s="72">
        <f t="shared" si="17"/>
        <v>14.375</v>
      </c>
      <c r="AB39" s="70">
        <f t="shared" si="18"/>
        <v>1</v>
      </c>
      <c r="AC39" s="76">
        <f t="shared" si="19"/>
        <v>12.85576923076923</v>
      </c>
      <c r="AD39" s="80">
        <f t="shared" si="20"/>
        <v>30</v>
      </c>
    </row>
    <row r="40" spans="1:30" ht="18" customHeight="1">
      <c r="A40" s="139">
        <f t="shared" si="21"/>
        <v>29</v>
      </c>
      <c r="B40" s="115" t="s">
        <v>103</v>
      </c>
      <c r="C40" s="79">
        <f>'تسيير المخاطر المالية'!H40</f>
        <v>15</v>
      </c>
      <c r="D40" s="70">
        <f t="shared" si="0"/>
        <v>0</v>
      </c>
      <c r="E40" s="71">
        <f>'تسيير واستراتيجية مالية'!H40</f>
        <v>21.5</v>
      </c>
      <c r="F40" s="70">
        <f t="shared" si="1"/>
        <v>6</v>
      </c>
      <c r="G40" s="71">
        <f>'التدقيق المالي'!H40</f>
        <v>20.5</v>
      </c>
      <c r="H40" s="70">
        <f t="shared" si="2"/>
        <v>6</v>
      </c>
      <c r="I40" s="72">
        <f t="shared" si="3"/>
        <v>57</v>
      </c>
      <c r="J40" s="72">
        <f t="shared" si="4"/>
        <v>9.5</v>
      </c>
      <c r="K40" s="70">
        <f t="shared" si="5"/>
        <v>12</v>
      </c>
      <c r="L40" s="71">
        <f>'تسيير وإدارة الإئتمان'!H40</f>
        <v>23</v>
      </c>
      <c r="M40" s="70">
        <f t="shared" si="6"/>
        <v>5</v>
      </c>
      <c r="N40" s="71">
        <f>'منهجية البحث'!H40</f>
        <v>28</v>
      </c>
      <c r="O40" s="70">
        <f t="shared" si="7"/>
        <v>4</v>
      </c>
      <c r="P40" s="73">
        <f t="shared" si="8"/>
        <v>51</v>
      </c>
      <c r="Q40" s="72">
        <f t="shared" si="9"/>
        <v>12.75</v>
      </c>
      <c r="R40" s="70">
        <f t="shared" si="10"/>
        <v>9</v>
      </c>
      <c r="S40" s="71">
        <f>'قانون الضرائب غير المباشرة'!H40</f>
        <v>17</v>
      </c>
      <c r="T40" s="70">
        <f t="shared" si="11"/>
        <v>0</v>
      </c>
      <c r="U40" s="73">
        <f t="shared" si="12"/>
        <v>17</v>
      </c>
      <c r="V40" s="72">
        <f t="shared" si="13"/>
        <v>8.5</v>
      </c>
      <c r="W40" s="70">
        <f t="shared" si="14"/>
        <v>0</v>
      </c>
      <c r="X40" s="71">
        <f>'لغة أجنبية 3'!H40</f>
        <v>13.125</v>
      </c>
      <c r="Y40" s="70">
        <f t="shared" si="15"/>
        <v>1</v>
      </c>
      <c r="Z40" s="73">
        <f t="shared" si="16"/>
        <v>13.125</v>
      </c>
      <c r="AA40" s="72">
        <f t="shared" si="17"/>
        <v>13.125</v>
      </c>
      <c r="AB40" s="70">
        <f t="shared" si="18"/>
        <v>1</v>
      </c>
      <c r="AC40" s="76">
        <f t="shared" si="19"/>
        <v>10.625</v>
      </c>
      <c r="AD40" s="80">
        <f t="shared" si="20"/>
        <v>30</v>
      </c>
    </row>
    <row r="41" spans="1:35" s="132" customFormat="1" ht="18" customHeight="1">
      <c r="A41" s="140">
        <f t="shared" si="21"/>
        <v>30</v>
      </c>
      <c r="B41" s="131" t="s">
        <v>104</v>
      </c>
      <c r="C41" s="183" t="s">
        <v>142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5"/>
      <c r="AE41" s="31"/>
      <c r="AF41" s="31"/>
      <c r="AG41" s="31"/>
      <c r="AH41" s="31"/>
      <c r="AI41" s="31"/>
    </row>
    <row r="42" spans="1:30" ht="18.75" customHeight="1">
      <c r="A42" s="139">
        <f t="shared" si="21"/>
        <v>31</v>
      </c>
      <c r="B42" s="115" t="s">
        <v>105</v>
      </c>
      <c r="C42" s="79">
        <f>'تسيير المخاطر المالية'!H42</f>
        <v>21.25</v>
      </c>
      <c r="D42" s="70">
        <f t="shared" si="0"/>
        <v>6</v>
      </c>
      <c r="E42" s="71">
        <f>'تسيير واستراتيجية مالية'!H42</f>
        <v>25</v>
      </c>
      <c r="F42" s="70">
        <f t="shared" si="1"/>
        <v>6</v>
      </c>
      <c r="G42" s="71">
        <f>'التدقيق المالي'!H42</f>
        <v>17</v>
      </c>
      <c r="H42" s="70">
        <f t="shared" si="2"/>
        <v>0</v>
      </c>
      <c r="I42" s="72">
        <f t="shared" si="3"/>
        <v>63.25</v>
      </c>
      <c r="J42" s="72">
        <f t="shared" si="4"/>
        <v>10.541666666666666</v>
      </c>
      <c r="K42" s="70">
        <f t="shared" si="5"/>
        <v>18</v>
      </c>
      <c r="L42" s="71">
        <f>'تسيير وإدارة الإئتمان'!H42</f>
        <v>22.5</v>
      </c>
      <c r="M42" s="70">
        <f t="shared" si="6"/>
        <v>5</v>
      </c>
      <c r="N42" s="71">
        <f>'منهجية البحث'!H42</f>
        <v>28</v>
      </c>
      <c r="O42" s="70">
        <f t="shared" si="7"/>
        <v>4</v>
      </c>
      <c r="P42" s="73">
        <f t="shared" si="8"/>
        <v>50.5</v>
      </c>
      <c r="Q42" s="72">
        <f t="shared" si="9"/>
        <v>12.625</v>
      </c>
      <c r="R42" s="70">
        <f t="shared" si="10"/>
        <v>9</v>
      </c>
      <c r="S42" s="71">
        <f>'قانون الضرائب غير المباشرة'!H42</f>
        <v>16</v>
      </c>
      <c r="T42" s="70">
        <f t="shared" si="11"/>
        <v>0</v>
      </c>
      <c r="U42" s="73">
        <f t="shared" si="12"/>
        <v>16</v>
      </c>
      <c r="V42" s="72">
        <f t="shared" si="13"/>
        <v>8</v>
      </c>
      <c r="W42" s="70">
        <f t="shared" si="14"/>
        <v>0</v>
      </c>
      <c r="X42" s="71">
        <f>'لغة أجنبية 3'!H42</f>
        <v>12.375</v>
      </c>
      <c r="Y42" s="70">
        <f t="shared" si="15"/>
        <v>1</v>
      </c>
      <c r="Z42" s="73">
        <f t="shared" si="16"/>
        <v>12.375</v>
      </c>
      <c r="AA42" s="72">
        <f t="shared" si="17"/>
        <v>12.375</v>
      </c>
      <c r="AB42" s="70">
        <f t="shared" si="18"/>
        <v>1</v>
      </c>
      <c r="AC42" s="76">
        <f t="shared" si="19"/>
        <v>10.932692307692308</v>
      </c>
      <c r="AD42" s="80">
        <f t="shared" si="20"/>
        <v>30</v>
      </c>
    </row>
    <row r="43" spans="1:30" ht="19.5" customHeight="1">
      <c r="A43" s="139">
        <f t="shared" si="21"/>
        <v>32</v>
      </c>
      <c r="B43" s="115" t="s">
        <v>106</v>
      </c>
      <c r="C43" s="79">
        <f>'تسيير المخاطر المالية'!H43</f>
        <v>28.5</v>
      </c>
      <c r="D43" s="70">
        <f t="shared" si="0"/>
        <v>6</v>
      </c>
      <c r="E43" s="71">
        <f>'تسيير واستراتيجية مالية'!H43</f>
        <v>21</v>
      </c>
      <c r="F43" s="70">
        <f t="shared" si="1"/>
        <v>6</v>
      </c>
      <c r="G43" s="71">
        <f>'التدقيق المالي'!H43</f>
        <v>27.5</v>
      </c>
      <c r="H43" s="70">
        <f t="shared" si="2"/>
        <v>6</v>
      </c>
      <c r="I43" s="72">
        <f t="shared" si="3"/>
        <v>77</v>
      </c>
      <c r="J43" s="72">
        <f t="shared" si="4"/>
        <v>12.833333333333334</v>
      </c>
      <c r="K43" s="70">
        <f t="shared" si="5"/>
        <v>18</v>
      </c>
      <c r="L43" s="71">
        <f>'تسيير وإدارة الإئتمان'!H43</f>
        <v>30.5</v>
      </c>
      <c r="M43" s="70">
        <f t="shared" si="6"/>
        <v>5</v>
      </c>
      <c r="N43" s="71">
        <f>'منهجية البحث'!H43</f>
        <v>32</v>
      </c>
      <c r="O43" s="70">
        <f t="shared" si="7"/>
        <v>4</v>
      </c>
      <c r="P43" s="73">
        <f t="shared" si="8"/>
        <v>62.5</v>
      </c>
      <c r="Q43" s="72">
        <f t="shared" si="9"/>
        <v>15.625</v>
      </c>
      <c r="R43" s="70">
        <f t="shared" si="10"/>
        <v>9</v>
      </c>
      <c r="S43" s="71">
        <f>'قانون الضرائب غير المباشرة'!H43</f>
        <v>17</v>
      </c>
      <c r="T43" s="70">
        <f t="shared" si="11"/>
        <v>0</v>
      </c>
      <c r="U43" s="73">
        <f t="shared" si="12"/>
        <v>17</v>
      </c>
      <c r="V43" s="72">
        <f t="shared" si="13"/>
        <v>8.5</v>
      </c>
      <c r="W43" s="70">
        <f t="shared" si="14"/>
        <v>0</v>
      </c>
      <c r="X43" s="71">
        <f>'لغة أجنبية 3'!H43</f>
        <v>15.75</v>
      </c>
      <c r="Y43" s="70">
        <f t="shared" si="15"/>
        <v>1</v>
      </c>
      <c r="Z43" s="73">
        <f t="shared" si="16"/>
        <v>15.75</v>
      </c>
      <c r="AA43" s="72">
        <f t="shared" si="17"/>
        <v>15.75</v>
      </c>
      <c r="AB43" s="70">
        <f t="shared" si="18"/>
        <v>1</v>
      </c>
      <c r="AC43" s="76">
        <f t="shared" si="19"/>
        <v>13.25</v>
      </c>
      <c r="AD43" s="80">
        <f t="shared" si="20"/>
        <v>30</v>
      </c>
    </row>
    <row r="44" spans="1:30" ht="19.5" customHeight="1" thickBot="1">
      <c r="A44" s="139">
        <f t="shared" si="21"/>
        <v>33</v>
      </c>
      <c r="B44" s="118" t="s">
        <v>107</v>
      </c>
      <c r="C44" s="79">
        <f>'تسيير المخاطر المالية'!H44</f>
        <v>20.25</v>
      </c>
      <c r="D44" s="70">
        <f t="shared" si="0"/>
        <v>6</v>
      </c>
      <c r="E44" s="71">
        <f>'تسيير واستراتيجية مالية'!H44</f>
        <v>23</v>
      </c>
      <c r="F44" s="70">
        <f t="shared" si="1"/>
        <v>6</v>
      </c>
      <c r="G44" s="71">
        <f>'التدقيق المالي'!H44</f>
        <v>24</v>
      </c>
      <c r="H44" s="70">
        <f t="shared" si="2"/>
        <v>6</v>
      </c>
      <c r="I44" s="72">
        <f t="shared" si="3"/>
        <v>67.25</v>
      </c>
      <c r="J44" s="72">
        <f t="shared" si="4"/>
        <v>11.208333333333334</v>
      </c>
      <c r="K44" s="70">
        <f t="shared" si="5"/>
        <v>18</v>
      </c>
      <c r="L44" s="71">
        <f>'تسيير وإدارة الإئتمان'!H44</f>
        <v>19.5</v>
      </c>
      <c r="M44" s="70">
        <f t="shared" si="6"/>
        <v>0</v>
      </c>
      <c r="N44" s="71">
        <f>'منهجية البحث'!H44</f>
        <v>25</v>
      </c>
      <c r="O44" s="70">
        <f t="shared" si="7"/>
        <v>4</v>
      </c>
      <c r="P44" s="73">
        <f t="shared" si="8"/>
        <v>44.5</v>
      </c>
      <c r="Q44" s="72">
        <f t="shared" si="9"/>
        <v>11.125</v>
      </c>
      <c r="R44" s="70">
        <f t="shared" si="10"/>
        <v>9</v>
      </c>
      <c r="S44" s="71">
        <f>'قانون الضرائب غير المباشرة'!H44</f>
        <v>14.5</v>
      </c>
      <c r="T44" s="70">
        <f t="shared" si="11"/>
        <v>0</v>
      </c>
      <c r="U44" s="73">
        <f t="shared" si="12"/>
        <v>14.5</v>
      </c>
      <c r="V44" s="72">
        <f t="shared" si="13"/>
        <v>7.25</v>
      </c>
      <c r="W44" s="70">
        <f t="shared" si="14"/>
        <v>0</v>
      </c>
      <c r="X44" s="71">
        <f>'لغة أجنبية 3'!H44</f>
        <v>10</v>
      </c>
      <c r="Y44" s="70">
        <f t="shared" si="15"/>
        <v>1</v>
      </c>
      <c r="Z44" s="73">
        <f t="shared" si="16"/>
        <v>10</v>
      </c>
      <c r="AA44" s="72">
        <f t="shared" si="17"/>
        <v>10</v>
      </c>
      <c r="AB44" s="70">
        <f t="shared" si="18"/>
        <v>1</v>
      </c>
      <c r="AC44" s="76">
        <f t="shared" si="19"/>
        <v>10.48076923076923</v>
      </c>
      <c r="AD44" s="80">
        <f t="shared" si="20"/>
        <v>30</v>
      </c>
    </row>
    <row r="45" spans="1:30" ht="24.75" customHeight="1">
      <c r="A45" s="158" t="s">
        <v>13</v>
      </c>
      <c r="B45" s="159"/>
      <c r="C45" s="164" t="s">
        <v>62</v>
      </c>
      <c r="D45" s="165"/>
      <c r="E45" s="169" t="s">
        <v>63</v>
      </c>
      <c r="F45" s="169"/>
      <c r="G45" s="169" t="s">
        <v>64</v>
      </c>
      <c r="H45" s="169"/>
      <c r="I45" s="171" t="s">
        <v>36</v>
      </c>
      <c r="J45" s="171"/>
      <c r="K45" s="171"/>
      <c r="L45" s="169" t="s">
        <v>72</v>
      </c>
      <c r="M45" s="169"/>
      <c r="N45" s="175" t="s">
        <v>65</v>
      </c>
      <c r="O45" s="175"/>
      <c r="P45" s="165"/>
      <c r="Q45" s="165"/>
      <c r="R45" s="165"/>
      <c r="S45" s="169" t="s">
        <v>66</v>
      </c>
      <c r="T45" s="165"/>
      <c r="U45" s="216"/>
      <c r="V45" s="216"/>
      <c r="W45" s="216"/>
      <c r="X45" s="169" t="s">
        <v>67</v>
      </c>
      <c r="Y45" s="165"/>
      <c r="Z45" s="218" t="s">
        <v>14</v>
      </c>
      <c r="AA45" s="218"/>
      <c r="AB45" s="218"/>
      <c r="AC45" s="218"/>
      <c r="AD45" s="219"/>
    </row>
    <row r="46" spans="1:30" ht="12.75" customHeight="1">
      <c r="A46" s="160"/>
      <c r="B46" s="161"/>
      <c r="C46" s="166"/>
      <c r="D46" s="165"/>
      <c r="E46" s="169"/>
      <c r="F46" s="169"/>
      <c r="G46" s="169"/>
      <c r="H46" s="169"/>
      <c r="I46" s="171"/>
      <c r="J46" s="171"/>
      <c r="K46" s="171"/>
      <c r="L46" s="169"/>
      <c r="M46" s="169"/>
      <c r="N46" s="175"/>
      <c r="O46" s="175"/>
      <c r="P46" s="165"/>
      <c r="Q46" s="165"/>
      <c r="R46" s="165"/>
      <c r="S46" s="165"/>
      <c r="T46" s="165"/>
      <c r="U46" s="216"/>
      <c r="V46" s="216"/>
      <c r="W46" s="216"/>
      <c r="X46" s="165"/>
      <c r="Y46" s="165"/>
      <c r="Z46" s="218"/>
      <c r="AA46" s="218"/>
      <c r="AB46" s="218"/>
      <c r="AC46" s="218"/>
      <c r="AD46" s="219"/>
    </row>
    <row r="47" spans="1:30" ht="33.75" customHeight="1" thickBot="1">
      <c r="A47" s="162"/>
      <c r="B47" s="163"/>
      <c r="C47" s="167"/>
      <c r="D47" s="168"/>
      <c r="E47" s="170"/>
      <c r="F47" s="170"/>
      <c r="G47" s="170"/>
      <c r="H47" s="170"/>
      <c r="I47" s="172"/>
      <c r="J47" s="172"/>
      <c r="K47" s="172"/>
      <c r="L47" s="170"/>
      <c r="M47" s="170"/>
      <c r="N47" s="176"/>
      <c r="O47" s="176"/>
      <c r="P47" s="168"/>
      <c r="Q47" s="168"/>
      <c r="R47" s="168"/>
      <c r="S47" s="168"/>
      <c r="T47" s="168"/>
      <c r="U47" s="217"/>
      <c r="V47" s="217"/>
      <c r="W47" s="217"/>
      <c r="X47" s="168"/>
      <c r="Y47" s="168"/>
      <c r="Z47" s="220"/>
      <c r="AA47" s="220"/>
      <c r="AB47" s="220"/>
      <c r="AC47" s="220"/>
      <c r="AD47" s="221"/>
    </row>
    <row r="48" spans="1:30" s="31" customFormat="1" ht="68.25" customHeight="1">
      <c r="A48" s="239"/>
      <c r="B48" s="239"/>
      <c r="C48" s="240"/>
      <c r="D48" s="240"/>
      <c r="E48" s="241"/>
      <c r="F48" s="241"/>
      <c r="G48" s="241"/>
      <c r="H48" s="241"/>
      <c r="I48" s="241"/>
      <c r="J48" s="241"/>
      <c r="K48" s="241"/>
      <c r="L48" s="241"/>
      <c r="M48" s="241"/>
      <c r="N48" s="242"/>
      <c r="O48" s="242"/>
      <c r="P48" s="240"/>
      <c r="Q48" s="240"/>
      <c r="R48" s="240"/>
      <c r="S48" s="240"/>
      <c r="T48" s="240"/>
      <c r="U48" s="244"/>
      <c r="V48" s="244"/>
      <c r="W48" s="244"/>
      <c r="X48" s="240"/>
      <c r="Y48" s="240"/>
      <c r="Z48" s="244"/>
      <c r="AA48" s="244"/>
      <c r="AB48" s="244"/>
      <c r="AC48" s="244"/>
      <c r="AD48" s="244"/>
    </row>
    <row r="49" spans="1:30" s="31" customFormat="1" ht="97.5" customHeight="1">
      <c r="A49" s="239"/>
      <c r="B49" s="239"/>
      <c r="C49" s="240"/>
      <c r="D49" s="240"/>
      <c r="E49" s="241"/>
      <c r="F49" s="241"/>
      <c r="G49" s="241"/>
      <c r="H49" s="241"/>
      <c r="I49" s="241"/>
      <c r="J49" s="241"/>
      <c r="K49" s="241"/>
      <c r="L49" s="241"/>
      <c r="M49" s="241"/>
      <c r="N49" s="242"/>
      <c r="O49" s="242"/>
      <c r="P49" s="240"/>
      <c r="Q49" s="240"/>
      <c r="R49" s="240"/>
      <c r="S49" s="240"/>
      <c r="T49" s="240"/>
      <c r="U49" s="244"/>
      <c r="V49" s="244"/>
      <c r="W49" s="244"/>
      <c r="X49" s="240"/>
      <c r="Y49" s="240"/>
      <c r="Z49" s="244"/>
      <c r="AA49" s="244"/>
      <c r="AB49" s="244"/>
      <c r="AC49" s="244"/>
      <c r="AD49" s="244"/>
    </row>
    <row r="50" spans="1:30" s="31" customFormat="1" ht="128.25" customHeight="1">
      <c r="A50" s="239"/>
      <c r="B50" s="239"/>
      <c r="C50" s="240"/>
      <c r="D50" s="240"/>
      <c r="E50" s="241"/>
      <c r="F50" s="241"/>
      <c r="G50" s="241"/>
      <c r="H50" s="241"/>
      <c r="I50" s="241"/>
      <c r="J50" s="241"/>
      <c r="K50" s="241"/>
      <c r="L50" s="241"/>
      <c r="M50" s="241"/>
      <c r="N50" s="242"/>
      <c r="O50" s="242"/>
      <c r="P50" s="240"/>
      <c r="Q50" s="240"/>
      <c r="R50" s="240"/>
      <c r="S50" s="240"/>
      <c r="T50" s="240"/>
      <c r="U50" s="244"/>
      <c r="V50" s="244"/>
      <c r="W50" s="244"/>
      <c r="X50" s="240"/>
      <c r="Y50" s="240"/>
      <c r="Z50" s="244"/>
      <c r="AA50" s="244"/>
      <c r="AB50" s="244"/>
      <c r="AC50" s="244"/>
      <c r="AD50" s="244"/>
    </row>
    <row r="51" spans="1:30" s="31" customFormat="1" ht="134.25" customHeight="1">
      <c r="A51" s="239"/>
      <c r="B51" s="239"/>
      <c r="C51" s="240"/>
      <c r="D51" s="240"/>
      <c r="E51" s="241"/>
      <c r="F51" s="241"/>
      <c r="G51" s="241"/>
      <c r="H51" s="241"/>
      <c r="I51" s="241"/>
      <c r="J51" s="241"/>
      <c r="K51" s="241"/>
      <c r="L51" s="241"/>
      <c r="M51" s="241"/>
      <c r="N51" s="242"/>
      <c r="O51" s="242"/>
      <c r="P51" s="240"/>
      <c r="Q51" s="240"/>
      <c r="R51" s="240"/>
      <c r="S51" s="240"/>
      <c r="T51" s="240"/>
      <c r="U51" s="244"/>
      <c r="V51" s="244"/>
      <c r="W51" s="244"/>
      <c r="X51" s="240"/>
      <c r="Y51" s="240"/>
      <c r="Z51" s="244"/>
      <c r="AA51" s="244"/>
      <c r="AB51" s="244"/>
      <c r="AC51" s="244"/>
      <c r="AD51" s="244"/>
    </row>
    <row r="52" spans="1:30" s="31" customFormat="1" ht="108.75" customHeight="1" thickBot="1">
      <c r="A52" s="239"/>
      <c r="B52" s="239"/>
      <c r="C52" s="240"/>
      <c r="D52" s="240"/>
      <c r="E52" s="241"/>
      <c r="F52" s="241"/>
      <c r="G52" s="241"/>
      <c r="H52" s="241"/>
      <c r="I52" s="241"/>
      <c r="J52" s="241"/>
      <c r="K52" s="241"/>
      <c r="L52" s="241"/>
      <c r="M52" s="241"/>
      <c r="N52" s="242"/>
      <c r="O52" s="242"/>
      <c r="P52" s="240"/>
      <c r="Q52" s="240"/>
      <c r="R52" s="240"/>
      <c r="S52" s="243"/>
      <c r="T52" s="243"/>
      <c r="U52" s="238"/>
      <c r="V52" s="238"/>
      <c r="W52" s="238"/>
      <c r="X52" s="243"/>
      <c r="Y52" s="243"/>
      <c r="Z52" s="244"/>
      <c r="AA52" s="244"/>
      <c r="AB52" s="244"/>
      <c r="AC52" s="244"/>
      <c r="AD52" s="244"/>
    </row>
    <row r="53" spans="2:25" ht="18.75" thickBot="1">
      <c r="B53" s="154" t="s">
        <v>16</v>
      </c>
      <c r="C53" s="154"/>
      <c r="D53" s="154"/>
      <c r="S53" s="155" t="s">
        <v>74</v>
      </c>
      <c r="T53" s="156"/>
      <c r="U53" s="156"/>
      <c r="V53" s="156"/>
      <c r="W53" s="156"/>
      <c r="X53" s="156"/>
      <c r="Y53" s="157"/>
    </row>
    <row r="54" spans="2:4" ht="15.75">
      <c r="B54" s="202" t="s">
        <v>19</v>
      </c>
      <c r="C54" s="202"/>
      <c r="D54" s="28"/>
    </row>
    <row r="55" spans="2:4" ht="15.75">
      <c r="B55" s="27" t="s">
        <v>17</v>
      </c>
      <c r="C55" s="27"/>
      <c r="D55" s="28"/>
    </row>
    <row r="56" spans="2:4" ht="18.75" thickBot="1">
      <c r="B56" s="29" t="s">
        <v>18</v>
      </c>
      <c r="C56" s="30"/>
      <c r="D56" s="30"/>
    </row>
    <row r="57" spans="1:28" ht="21" thickBot="1">
      <c r="A57" s="16"/>
      <c r="B57" s="212"/>
      <c r="C57" s="212"/>
      <c r="D57" s="212"/>
      <c r="E57" s="212"/>
      <c r="F57" s="212"/>
      <c r="G57" s="17"/>
      <c r="H57" s="17"/>
      <c r="I57" s="17"/>
      <c r="J57" s="17"/>
      <c r="K57" s="186" t="s">
        <v>26</v>
      </c>
      <c r="L57" s="187"/>
      <c r="M57" s="187"/>
      <c r="N57" s="187"/>
      <c r="O57" s="187"/>
      <c r="P57" s="187"/>
      <c r="Q57" s="187"/>
      <c r="R57" s="187"/>
      <c r="S57" s="187"/>
      <c r="T57" s="188"/>
      <c r="U57" s="17"/>
      <c r="V57" s="17"/>
      <c r="W57" s="17"/>
      <c r="X57" s="17"/>
      <c r="Y57" s="17"/>
      <c r="Z57" s="17"/>
      <c r="AA57" s="17"/>
      <c r="AB57" s="17"/>
    </row>
    <row r="58" spans="1:28" ht="8.25" customHeight="1" thickBot="1">
      <c r="A58" s="16"/>
      <c r="B58" s="18"/>
      <c r="C58" s="19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21" thickBot="1">
      <c r="A59" s="16"/>
      <c r="B59" s="18"/>
      <c r="C59" s="186" t="s">
        <v>68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8"/>
      <c r="W59" s="17"/>
      <c r="X59" s="37"/>
      <c r="Y59" s="38"/>
      <c r="AB59" s="17"/>
    </row>
    <row r="60" spans="1:28" ht="21" thickBot="1">
      <c r="A60" s="16"/>
      <c r="B60" s="18"/>
      <c r="C60" s="65"/>
      <c r="D60" s="65"/>
      <c r="E60" s="65"/>
      <c r="F60" s="65"/>
      <c r="G60" s="65"/>
      <c r="H60" s="65"/>
      <c r="I60" s="65"/>
      <c r="J60" s="65"/>
      <c r="K60" s="65" t="s">
        <v>35</v>
      </c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17"/>
      <c r="X60" s="65"/>
      <c r="Y60" s="65"/>
      <c r="Z60" s="65"/>
      <c r="AA60" s="65"/>
      <c r="AB60" s="17"/>
    </row>
    <row r="61" spans="1:30" ht="16.5" thickBot="1">
      <c r="A61" s="203" t="s">
        <v>0</v>
      </c>
      <c r="B61" s="205" t="s">
        <v>21</v>
      </c>
      <c r="C61" s="223" t="s">
        <v>28</v>
      </c>
      <c r="D61" s="193"/>
      <c r="E61" s="193"/>
      <c r="F61" s="193"/>
      <c r="G61" s="193"/>
      <c r="H61" s="193"/>
      <c r="I61" s="179" t="s">
        <v>8</v>
      </c>
      <c r="J61" s="179" t="s">
        <v>9</v>
      </c>
      <c r="K61" s="222" t="s">
        <v>10</v>
      </c>
      <c r="L61" s="223" t="s">
        <v>29</v>
      </c>
      <c r="M61" s="192"/>
      <c r="N61" s="192"/>
      <c r="O61" s="192"/>
      <c r="P61" s="225" t="s">
        <v>8</v>
      </c>
      <c r="Q61" s="177" t="s">
        <v>11</v>
      </c>
      <c r="R61" s="179" t="s">
        <v>10</v>
      </c>
      <c r="S61" s="181" t="s">
        <v>31</v>
      </c>
      <c r="T61" s="182"/>
      <c r="U61" s="189"/>
      <c r="V61" s="190"/>
      <c r="W61" s="191"/>
      <c r="X61" s="181" t="s">
        <v>32</v>
      </c>
      <c r="Y61" s="182"/>
      <c r="Z61" s="189"/>
      <c r="AA61" s="190"/>
      <c r="AB61" s="190"/>
      <c r="AC61" s="208" t="s">
        <v>139</v>
      </c>
      <c r="AD61" s="213" t="s">
        <v>140</v>
      </c>
    </row>
    <row r="62" spans="1:30" ht="71.25" customHeight="1" thickBot="1">
      <c r="A62" s="204"/>
      <c r="B62" s="206"/>
      <c r="C62" s="229" t="s">
        <v>55</v>
      </c>
      <c r="D62" s="200"/>
      <c r="E62" s="201" t="s">
        <v>56</v>
      </c>
      <c r="F62" s="201"/>
      <c r="G62" s="201" t="s">
        <v>57</v>
      </c>
      <c r="H62" s="209"/>
      <c r="I62" s="194"/>
      <c r="J62" s="180"/>
      <c r="K62" s="180"/>
      <c r="L62" s="195" t="s">
        <v>58</v>
      </c>
      <c r="M62" s="196"/>
      <c r="N62" s="197" t="s">
        <v>59</v>
      </c>
      <c r="O62" s="198"/>
      <c r="P62" s="173"/>
      <c r="Q62" s="178"/>
      <c r="R62" s="180"/>
      <c r="S62" s="174" t="s">
        <v>60</v>
      </c>
      <c r="T62" s="174"/>
      <c r="U62" s="20" t="s">
        <v>8</v>
      </c>
      <c r="V62" s="173" t="s">
        <v>11</v>
      </c>
      <c r="W62" s="173" t="s">
        <v>10</v>
      </c>
      <c r="X62" s="174" t="s">
        <v>61</v>
      </c>
      <c r="Y62" s="174"/>
      <c r="Z62" s="20" t="s">
        <v>8</v>
      </c>
      <c r="AA62" s="173" t="s">
        <v>11</v>
      </c>
      <c r="AB62" s="210" t="s">
        <v>10</v>
      </c>
      <c r="AC62" s="209"/>
      <c r="AD62" s="214"/>
    </row>
    <row r="63" spans="1:30" ht="21.75" customHeight="1" thickBot="1">
      <c r="A63" s="224"/>
      <c r="B63" s="207"/>
      <c r="C63" s="100">
        <v>6</v>
      </c>
      <c r="D63" s="101" t="s">
        <v>12</v>
      </c>
      <c r="E63" s="101">
        <v>6</v>
      </c>
      <c r="F63" s="101" t="s">
        <v>12</v>
      </c>
      <c r="G63" s="101">
        <v>6</v>
      </c>
      <c r="H63" s="101" t="s">
        <v>12</v>
      </c>
      <c r="I63" s="102">
        <v>18</v>
      </c>
      <c r="J63" s="194"/>
      <c r="K63" s="194"/>
      <c r="L63" s="101">
        <v>5</v>
      </c>
      <c r="M63" s="101" t="s">
        <v>12</v>
      </c>
      <c r="N63" s="101">
        <v>4</v>
      </c>
      <c r="O63" s="101" t="s">
        <v>12</v>
      </c>
      <c r="P63" s="103">
        <v>9</v>
      </c>
      <c r="Q63" s="198"/>
      <c r="R63" s="194"/>
      <c r="S63" s="101">
        <v>2</v>
      </c>
      <c r="T63" s="101" t="s">
        <v>12</v>
      </c>
      <c r="U63" s="101">
        <v>2</v>
      </c>
      <c r="V63" s="226"/>
      <c r="W63" s="226"/>
      <c r="X63" s="101">
        <v>1</v>
      </c>
      <c r="Y63" s="101" t="s">
        <v>12</v>
      </c>
      <c r="Z63" s="101">
        <v>1</v>
      </c>
      <c r="AA63" s="226"/>
      <c r="AB63" s="227"/>
      <c r="AC63" s="197"/>
      <c r="AD63" s="228"/>
    </row>
    <row r="64" spans="1:30" ht="19.5" customHeight="1">
      <c r="A64" s="133">
        <v>1</v>
      </c>
      <c r="B64" s="120" t="s">
        <v>108</v>
      </c>
      <c r="C64" s="93">
        <f>'تسيير المخاطر المالية'!H60</f>
        <v>17</v>
      </c>
      <c r="D64" s="94">
        <f aca="true" t="shared" si="23" ref="D64:D94">IF(C64&gt;=20,6,0)</f>
        <v>0</v>
      </c>
      <c r="E64" s="95">
        <f>'تسيير واستراتيجية مالية'!H60</f>
        <v>22.5</v>
      </c>
      <c r="F64" s="94">
        <f aca="true" t="shared" si="24" ref="F64:F94">IF(E64&gt;=20,6,0)</f>
        <v>6</v>
      </c>
      <c r="G64" s="95">
        <f>'التدقيق المالي'!H58</f>
        <v>15.5</v>
      </c>
      <c r="H64" s="94">
        <f aca="true" t="shared" si="25" ref="H64:H94">IF(G64&gt;=20,6,0)</f>
        <v>0</v>
      </c>
      <c r="I64" s="96">
        <f aca="true" t="shared" si="26" ref="I64:I94">(C64+E64+G64)</f>
        <v>55</v>
      </c>
      <c r="J64" s="96">
        <f aca="true" t="shared" si="27" ref="J64:J94">(I64/6)</f>
        <v>9.166666666666666</v>
      </c>
      <c r="K64" s="94">
        <f aca="true" t="shared" si="28" ref="K64:K94">IF(J64&gt;=10,18,D64+F64+H64)</f>
        <v>6</v>
      </c>
      <c r="L64" s="95">
        <f>'تسيير وإدارة الإئتمان'!H60</f>
        <v>17</v>
      </c>
      <c r="M64" s="94">
        <f aca="true" t="shared" si="29" ref="M64:M94">IF(L64&gt;=20,5,0)</f>
        <v>0</v>
      </c>
      <c r="N64" s="95">
        <f>'منهجية البحث'!H59</f>
        <v>25</v>
      </c>
      <c r="O64" s="94">
        <f aca="true" t="shared" si="30" ref="O64:O94">IF(N64&gt;=20,4,0)</f>
        <v>4</v>
      </c>
      <c r="P64" s="97">
        <f aca="true" t="shared" si="31" ref="P64:P94">(L64+N64)</f>
        <v>42</v>
      </c>
      <c r="Q64" s="96">
        <f aca="true" t="shared" si="32" ref="Q64:Q94">(P64)/4</f>
        <v>10.5</v>
      </c>
      <c r="R64" s="94">
        <f aca="true" t="shared" si="33" ref="R64:R94">IF(Q64&gt;=10,9,M64+O64)</f>
        <v>9</v>
      </c>
      <c r="S64" s="95">
        <f>'قانون الضرائب غير المباشرة'!H59</f>
        <v>11</v>
      </c>
      <c r="T64" s="94">
        <f aca="true" t="shared" si="34" ref="T64:T94">IF(S64&gt;=20,2,0)</f>
        <v>0</v>
      </c>
      <c r="U64" s="97">
        <f aca="true" t="shared" si="35" ref="U64:U94">S64</f>
        <v>11</v>
      </c>
      <c r="V64" s="96">
        <f aca="true" t="shared" si="36" ref="V64:V94">(U64)/2</f>
        <v>5.5</v>
      </c>
      <c r="W64" s="94">
        <f aca="true" t="shared" si="37" ref="W64:W94">IF(V64&gt;=10,2,T64)</f>
        <v>0</v>
      </c>
      <c r="X64" s="95">
        <f>'لغة أجنبية 3'!H60</f>
        <v>10</v>
      </c>
      <c r="Y64" s="94">
        <f aca="true" t="shared" si="38" ref="Y64:Y94">IF(X64&gt;=10,1,0)</f>
        <v>1</v>
      </c>
      <c r="Z64" s="97">
        <f aca="true" t="shared" si="39" ref="Z64:Z94">X64</f>
        <v>10</v>
      </c>
      <c r="AA64" s="96">
        <f aca="true" t="shared" si="40" ref="AA64:AA94">(Z64)/1</f>
        <v>10</v>
      </c>
      <c r="AB64" s="94">
        <f aca="true" t="shared" si="41" ref="AB64:AB94">IF(AA64&gt;=10,1,Y64)</f>
        <v>1</v>
      </c>
      <c r="AC64" s="98">
        <f aca="true" t="shared" si="42" ref="AC64:AC94">(I64+P64+U64+Z64)/13</f>
        <v>9.076923076923077</v>
      </c>
      <c r="AD64" s="99">
        <f aca="true" t="shared" si="43" ref="AD64:AD94">IF(AC64&gt;=10,30,K64+R64+W64+AB64)</f>
        <v>16</v>
      </c>
    </row>
    <row r="65" spans="1:30" ht="20.25" customHeight="1">
      <c r="A65" s="134">
        <f aca="true" t="shared" si="44" ref="A65:A94">A64+1</f>
        <v>2</v>
      </c>
      <c r="B65" s="121" t="s">
        <v>109</v>
      </c>
      <c r="C65" s="88">
        <f>'تسيير المخاطر المالية'!H61</f>
        <v>25.25</v>
      </c>
      <c r="D65" s="70">
        <f t="shared" si="23"/>
        <v>6</v>
      </c>
      <c r="E65" s="71">
        <f>'تسيير واستراتيجية مالية'!H61</f>
        <v>23</v>
      </c>
      <c r="F65" s="70">
        <f t="shared" si="24"/>
        <v>6</v>
      </c>
      <c r="G65" s="71">
        <f>'التدقيق المالي'!H59</f>
        <v>25</v>
      </c>
      <c r="H65" s="70">
        <f t="shared" si="25"/>
        <v>6</v>
      </c>
      <c r="I65" s="72">
        <f t="shared" si="26"/>
        <v>73.25</v>
      </c>
      <c r="J65" s="72">
        <f t="shared" si="27"/>
        <v>12.208333333333334</v>
      </c>
      <c r="K65" s="70">
        <f t="shared" si="28"/>
        <v>18</v>
      </c>
      <c r="L65" s="71">
        <f>'تسيير وإدارة الإئتمان'!H61</f>
        <v>24</v>
      </c>
      <c r="M65" s="70">
        <f t="shared" si="29"/>
        <v>5</v>
      </c>
      <c r="N65" s="71">
        <f>'منهجية البحث'!H60</f>
        <v>30</v>
      </c>
      <c r="O65" s="70">
        <f t="shared" si="30"/>
        <v>4</v>
      </c>
      <c r="P65" s="73">
        <f t="shared" si="31"/>
        <v>54</v>
      </c>
      <c r="Q65" s="72">
        <f t="shared" si="32"/>
        <v>13.5</v>
      </c>
      <c r="R65" s="70">
        <f t="shared" si="33"/>
        <v>9</v>
      </c>
      <c r="S65" s="71">
        <f>'قانون الضرائب غير المباشرة'!H60</f>
        <v>17</v>
      </c>
      <c r="T65" s="70">
        <f t="shared" si="34"/>
        <v>0</v>
      </c>
      <c r="U65" s="73">
        <f t="shared" si="35"/>
        <v>17</v>
      </c>
      <c r="V65" s="72">
        <f t="shared" si="36"/>
        <v>8.5</v>
      </c>
      <c r="W65" s="70">
        <f t="shared" si="37"/>
        <v>0</v>
      </c>
      <c r="X65" s="71">
        <f>'لغة أجنبية 3'!H61</f>
        <v>15</v>
      </c>
      <c r="Y65" s="70">
        <f t="shared" si="38"/>
        <v>1</v>
      </c>
      <c r="Z65" s="73">
        <f t="shared" si="39"/>
        <v>15</v>
      </c>
      <c r="AA65" s="72">
        <f t="shared" si="40"/>
        <v>15</v>
      </c>
      <c r="AB65" s="70">
        <f t="shared" si="41"/>
        <v>1</v>
      </c>
      <c r="AC65" s="76">
        <f t="shared" si="42"/>
        <v>12.25</v>
      </c>
      <c r="AD65" s="80">
        <f t="shared" si="43"/>
        <v>30</v>
      </c>
    </row>
    <row r="66" spans="1:30" ht="18.75" customHeight="1">
      <c r="A66" s="135">
        <f t="shared" si="44"/>
        <v>3</v>
      </c>
      <c r="B66" s="121" t="s">
        <v>110</v>
      </c>
      <c r="C66" s="88">
        <f>'تسيير المخاطر المالية'!H62</f>
        <v>20.5</v>
      </c>
      <c r="D66" s="70">
        <f t="shared" si="23"/>
        <v>6</v>
      </c>
      <c r="E66" s="71">
        <f>'تسيير واستراتيجية مالية'!H62</f>
        <v>19.5</v>
      </c>
      <c r="F66" s="70">
        <f t="shared" si="24"/>
        <v>0</v>
      </c>
      <c r="G66" s="71">
        <f>'التدقيق المالي'!H60</f>
        <v>22.5</v>
      </c>
      <c r="H66" s="70">
        <f t="shared" si="25"/>
        <v>6</v>
      </c>
      <c r="I66" s="72">
        <f t="shared" si="26"/>
        <v>62.5</v>
      </c>
      <c r="J66" s="72">
        <f t="shared" si="27"/>
        <v>10.416666666666666</v>
      </c>
      <c r="K66" s="70">
        <f t="shared" si="28"/>
        <v>18</v>
      </c>
      <c r="L66" s="71">
        <f>'تسيير وإدارة الإئتمان'!H62</f>
        <v>24</v>
      </c>
      <c r="M66" s="70">
        <f t="shared" si="29"/>
        <v>5</v>
      </c>
      <c r="N66" s="71">
        <f>'منهجية البحث'!H61</f>
        <v>23</v>
      </c>
      <c r="O66" s="70">
        <f t="shared" si="30"/>
        <v>4</v>
      </c>
      <c r="P66" s="73">
        <f t="shared" si="31"/>
        <v>47</v>
      </c>
      <c r="Q66" s="72">
        <f t="shared" si="32"/>
        <v>11.75</v>
      </c>
      <c r="R66" s="70">
        <f t="shared" si="33"/>
        <v>9</v>
      </c>
      <c r="S66" s="71">
        <f>'قانون الضرائب غير المباشرة'!H61</f>
        <v>16</v>
      </c>
      <c r="T66" s="70">
        <f t="shared" si="34"/>
        <v>0</v>
      </c>
      <c r="U66" s="73">
        <f t="shared" si="35"/>
        <v>16</v>
      </c>
      <c r="V66" s="72">
        <f t="shared" si="36"/>
        <v>8</v>
      </c>
      <c r="W66" s="70">
        <f t="shared" si="37"/>
        <v>0</v>
      </c>
      <c r="X66" s="71">
        <f>'لغة أجنبية 3'!H62</f>
        <v>13.875</v>
      </c>
      <c r="Y66" s="70">
        <f t="shared" si="38"/>
        <v>1</v>
      </c>
      <c r="Z66" s="73">
        <f t="shared" si="39"/>
        <v>13.875</v>
      </c>
      <c r="AA66" s="72">
        <f t="shared" si="40"/>
        <v>13.875</v>
      </c>
      <c r="AB66" s="70">
        <f t="shared" si="41"/>
        <v>1</v>
      </c>
      <c r="AC66" s="76">
        <f t="shared" si="42"/>
        <v>10.721153846153847</v>
      </c>
      <c r="AD66" s="80">
        <f t="shared" si="43"/>
        <v>30</v>
      </c>
    </row>
    <row r="67" spans="1:30" ht="19.5" customHeight="1">
      <c r="A67" s="136">
        <f t="shared" si="44"/>
        <v>4</v>
      </c>
      <c r="B67" s="122" t="s">
        <v>111</v>
      </c>
      <c r="C67" s="88">
        <f>'تسيير المخاطر المالية'!H63</f>
        <v>18.5</v>
      </c>
      <c r="D67" s="70">
        <f t="shared" si="23"/>
        <v>0</v>
      </c>
      <c r="E67" s="71">
        <f>'تسيير واستراتيجية مالية'!H63</f>
        <v>22</v>
      </c>
      <c r="F67" s="70">
        <f t="shared" si="24"/>
        <v>6</v>
      </c>
      <c r="G67" s="71">
        <f>'التدقيق المالي'!H61</f>
        <v>23</v>
      </c>
      <c r="H67" s="70">
        <f t="shared" si="25"/>
        <v>6</v>
      </c>
      <c r="I67" s="72">
        <f t="shared" si="26"/>
        <v>63.5</v>
      </c>
      <c r="J67" s="72">
        <f t="shared" si="27"/>
        <v>10.583333333333334</v>
      </c>
      <c r="K67" s="70">
        <f t="shared" si="28"/>
        <v>18</v>
      </c>
      <c r="L67" s="71">
        <f>'تسيير وإدارة الإئتمان'!H63</f>
        <v>19.5</v>
      </c>
      <c r="M67" s="70">
        <f t="shared" si="29"/>
        <v>0</v>
      </c>
      <c r="N67" s="71">
        <f>'منهجية البحث'!H62</f>
        <v>30</v>
      </c>
      <c r="O67" s="70">
        <f t="shared" si="30"/>
        <v>4</v>
      </c>
      <c r="P67" s="73">
        <f t="shared" si="31"/>
        <v>49.5</v>
      </c>
      <c r="Q67" s="72">
        <f t="shared" si="32"/>
        <v>12.375</v>
      </c>
      <c r="R67" s="70">
        <f t="shared" si="33"/>
        <v>9</v>
      </c>
      <c r="S67" s="71">
        <f>'قانون الضرائب غير المباشرة'!H62</f>
        <v>17</v>
      </c>
      <c r="T67" s="70">
        <f t="shared" si="34"/>
        <v>0</v>
      </c>
      <c r="U67" s="73">
        <f t="shared" si="35"/>
        <v>17</v>
      </c>
      <c r="V67" s="72">
        <f t="shared" si="36"/>
        <v>8.5</v>
      </c>
      <c r="W67" s="70">
        <f t="shared" si="37"/>
        <v>0</v>
      </c>
      <c r="X67" s="71">
        <f>'لغة أجنبية 3'!H63</f>
        <v>11</v>
      </c>
      <c r="Y67" s="70">
        <f t="shared" si="38"/>
        <v>1</v>
      </c>
      <c r="Z67" s="73">
        <f t="shared" si="39"/>
        <v>11</v>
      </c>
      <c r="AA67" s="72">
        <f t="shared" si="40"/>
        <v>11</v>
      </c>
      <c r="AB67" s="70">
        <f t="shared" si="41"/>
        <v>1</v>
      </c>
      <c r="AC67" s="76">
        <f t="shared" si="42"/>
        <v>10.846153846153847</v>
      </c>
      <c r="AD67" s="80">
        <f t="shared" si="43"/>
        <v>30</v>
      </c>
    </row>
    <row r="68" spans="1:30" ht="21" customHeight="1">
      <c r="A68" s="133">
        <f t="shared" si="44"/>
        <v>5</v>
      </c>
      <c r="B68" s="122" t="s">
        <v>112</v>
      </c>
      <c r="C68" s="88">
        <f>'تسيير المخاطر المالية'!H64</f>
        <v>20.5</v>
      </c>
      <c r="D68" s="70">
        <f t="shared" si="23"/>
        <v>6</v>
      </c>
      <c r="E68" s="71">
        <f>'تسيير واستراتيجية مالية'!H64</f>
        <v>22.5</v>
      </c>
      <c r="F68" s="70">
        <f t="shared" si="24"/>
        <v>6</v>
      </c>
      <c r="G68" s="71">
        <f>'التدقيق المالي'!H62</f>
        <v>24</v>
      </c>
      <c r="H68" s="70">
        <f t="shared" si="25"/>
        <v>6</v>
      </c>
      <c r="I68" s="72">
        <f t="shared" si="26"/>
        <v>67</v>
      </c>
      <c r="J68" s="72">
        <f t="shared" si="27"/>
        <v>11.166666666666666</v>
      </c>
      <c r="K68" s="70">
        <f t="shared" si="28"/>
        <v>18</v>
      </c>
      <c r="L68" s="71">
        <f>'تسيير وإدارة الإئتمان'!H64</f>
        <v>20</v>
      </c>
      <c r="M68" s="70">
        <f t="shared" si="29"/>
        <v>5</v>
      </c>
      <c r="N68" s="71">
        <f>'منهجية البحث'!H63</f>
        <v>30</v>
      </c>
      <c r="O68" s="70">
        <f t="shared" si="30"/>
        <v>4</v>
      </c>
      <c r="P68" s="73">
        <f t="shared" si="31"/>
        <v>50</v>
      </c>
      <c r="Q68" s="72">
        <f t="shared" si="32"/>
        <v>12.5</v>
      </c>
      <c r="R68" s="70">
        <f t="shared" si="33"/>
        <v>9</v>
      </c>
      <c r="S68" s="71">
        <f>'قانون الضرائب غير المباشرة'!H63</f>
        <v>15</v>
      </c>
      <c r="T68" s="70">
        <f t="shared" si="34"/>
        <v>0</v>
      </c>
      <c r="U68" s="73">
        <f t="shared" si="35"/>
        <v>15</v>
      </c>
      <c r="V68" s="72">
        <f t="shared" si="36"/>
        <v>7.5</v>
      </c>
      <c r="W68" s="70">
        <f t="shared" si="37"/>
        <v>0</v>
      </c>
      <c r="X68" s="71">
        <f>'لغة أجنبية 3'!H64</f>
        <v>13.5</v>
      </c>
      <c r="Y68" s="70">
        <f t="shared" si="38"/>
        <v>1</v>
      </c>
      <c r="Z68" s="73">
        <f t="shared" si="39"/>
        <v>13.5</v>
      </c>
      <c r="AA68" s="72">
        <f t="shared" si="40"/>
        <v>13.5</v>
      </c>
      <c r="AB68" s="70">
        <f t="shared" si="41"/>
        <v>1</v>
      </c>
      <c r="AC68" s="76">
        <f t="shared" si="42"/>
        <v>11.192307692307692</v>
      </c>
      <c r="AD68" s="80">
        <f t="shared" si="43"/>
        <v>30</v>
      </c>
    </row>
    <row r="69" spans="1:30" ht="19.5" customHeight="1">
      <c r="A69" s="135">
        <f t="shared" si="44"/>
        <v>6</v>
      </c>
      <c r="B69" s="121" t="s">
        <v>113</v>
      </c>
      <c r="C69" s="88">
        <f>'تسيير المخاطر المالية'!H65</f>
        <v>25.5</v>
      </c>
      <c r="D69" s="70">
        <f t="shared" si="23"/>
        <v>6</v>
      </c>
      <c r="E69" s="71">
        <f>'تسيير واستراتيجية مالية'!H65</f>
        <v>23</v>
      </c>
      <c r="F69" s="70">
        <f t="shared" si="24"/>
        <v>6</v>
      </c>
      <c r="G69" s="71">
        <f>'التدقيق المالي'!H63</f>
        <v>18.5</v>
      </c>
      <c r="H69" s="70">
        <f t="shared" si="25"/>
        <v>0</v>
      </c>
      <c r="I69" s="72">
        <f t="shared" si="26"/>
        <v>67</v>
      </c>
      <c r="J69" s="72">
        <f t="shared" si="27"/>
        <v>11.166666666666666</v>
      </c>
      <c r="K69" s="70">
        <f t="shared" si="28"/>
        <v>18</v>
      </c>
      <c r="L69" s="71">
        <f>'تسيير وإدارة الإئتمان'!H65</f>
        <v>23</v>
      </c>
      <c r="M69" s="70">
        <f t="shared" si="29"/>
        <v>5</v>
      </c>
      <c r="N69" s="71">
        <f>'منهجية البحث'!H64</f>
        <v>27</v>
      </c>
      <c r="O69" s="70">
        <f t="shared" si="30"/>
        <v>4</v>
      </c>
      <c r="P69" s="73">
        <f t="shared" si="31"/>
        <v>50</v>
      </c>
      <c r="Q69" s="72">
        <f t="shared" si="32"/>
        <v>12.5</v>
      </c>
      <c r="R69" s="70">
        <f t="shared" si="33"/>
        <v>9</v>
      </c>
      <c r="S69" s="71">
        <f>'قانون الضرائب غير المباشرة'!H64</f>
        <v>14</v>
      </c>
      <c r="T69" s="70">
        <f t="shared" si="34"/>
        <v>0</v>
      </c>
      <c r="U69" s="73">
        <f t="shared" si="35"/>
        <v>14</v>
      </c>
      <c r="V69" s="72">
        <f t="shared" si="36"/>
        <v>7</v>
      </c>
      <c r="W69" s="70">
        <f t="shared" si="37"/>
        <v>0</v>
      </c>
      <c r="X69" s="71">
        <f>'لغة أجنبية 3'!H65</f>
        <v>11.125</v>
      </c>
      <c r="Y69" s="70">
        <f t="shared" si="38"/>
        <v>1</v>
      </c>
      <c r="Z69" s="73">
        <f t="shared" si="39"/>
        <v>11.125</v>
      </c>
      <c r="AA69" s="72">
        <f t="shared" si="40"/>
        <v>11.125</v>
      </c>
      <c r="AB69" s="70">
        <f t="shared" si="41"/>
        <v>1</v>
      </c>
      <c r="AC69" s="76">
        <f t="shared" si="42"/>
        <v>10.932692307692308</v>
      </c>
      <c r="AD69" s="80">
        <f t="shared" si="43"/>
        <v>30</v>
      </c>
    </row>
    <row r="70" spans="1:30" ht="18.75" customHeight="1">
      <c r="A70" s="136">
        <f t="shared" si="44"/>
        <v>7</v>
      </c>
      <c r="B70" s="121" t="s">
        <v>114</v>
      </c>
      <c r="C70" s="88">
        <f>'تسيير المخاطر المالية'!H66</f>
        <v>22</v>
      </c>
      <c r="D70" s="70">
        <f t="shared" si="23"/>
        <v>6</v>
      </c>
      <c r="E70" s="71">
        <f>'تسيير واستراتيجية مالية'!H66</f>
        <v>19</v>
      </c>
      <c r="F70" s="70">
        <f t="shared" si="24"/>
        <v>0</v>
      </c>
      <c r="G70" s="71">
        <f>'التدقيق المالي'!H64</f>
        <v>23</v>
      </c>
      <c r="H70" s="70">
        <f t="shared" si="25"/>
        <v>6</v>
      </c>
      <c r="I70" s="72">
        <f t="shared" si="26"/>
        <v>64</v>
      </c>
      <c r="J70" s="72">
        <f t="shared" si="27"/>
        <v>10.666666666666666</v>
      </c>
      <c r="K70" s="70">
        <f t="shared" si="28"/>
        <v>18</v>
      </c>
      <c r="L70" s="71">
        <f>'تسيير وإدارة الإئتمان'!H66</f>
        <v>25.5</v>
      </c>
      <c r="M70" s="70">
        <f t="shared" si="29"/>
        <v>5</v>
      </c>
      <c r="N70" s="71">
        <f>'منهجية البحث'!H65</f>
        <v>24</v>
      </c>
      <c r="O70" s="70">
        <f t="shared" si="30"/>
        <v>4</v>
      </c>
      <c r="P70" s="73">
        <f t="shared" si="31"/>
        <v>49.5</v>
      </c>
      <c r="Q70" s="72">
        <f t="shared" si="32"/>
        <v>12.375</v>
      </c>
      <c r="R70" s="70">
        <f t="shared" si="33"/>
        <v>9</v>
      </c>
      <c r="S70" s="71">
        <f>'قانون الضرائب غير المباشرة'!H65</f>
        <v>16</v>
      </c>
      <c r="T70" s="70">
        <f t="shared" si="34"/>
        <v>0</v>
      </c>
      <c r="U70" s="73">
        <f t="shared" si="35"/>
        <v>16</v>
      </c>
      <c r="V70" s="72">
        <f t="shared" si="36"/>
        <v>8</v>
      </c>
      <c r="W70" s="70">
        <f t="shared" si="37"/>
        <v>0</v>
      </c>
      <c r="X70" s="71">
        <f>'لغة أجنبية 3'!H66</f>
        <v>13.625</v>
      </c>
      <c r="Y70" s="70">
        <f t="shared" si="38"/>
        <v>1</v>
      </c>
      <c r="Z70" s="73">
        <f t="shared" si="39"/>
        <v>13.625</v>
      </c>
      <c r="AA70" s="72">
        <f t="shared" si="40"/>
        <v>13.625</v>
      </c>
      <c r="AB70" s="70">
        <f t="shared" si="41"/>
        <v>1</v>
      </c>
      <c r="AC70" s="76">
        <f t="shared" si="42"/>
        <v>11.009615384615385</v>
      </c>
      <c r="AD70" s="80">
        <f t="shared" si="43"/>
        <v>30</v>
      </c>
    </row>
    <row r="71" spans="1:30" ht="17.25" customHeight="1">
      <c r="A71" s="136">
        <f t="shared" si="44"/>
        <v>8</v>
      </c>
      <c r="B71" s="121" t="s">
        <v>115</v>
      </c>
      <c r="C71" s="88">
        <f>'تسيير المخاطر المالية'!H67</f>
        <v>13</v>
      </c>
      <c r="D71" s="70">
        <f t="shared" si="23"/>
        <v>0</v>
      </c>
      <c r="E71" s="71">
        <f>'تسيير واستراتيجية مالية'!H67</f>
        <v>18.5</v>
      </c>
      <c r="F71" s="70">
        <f t="shared" si="24"/>
        <v>0</v>
      </c>
      <c r="G71" s="71">
        <f>'التدقيق المالي'!H65</f>
        <v>16</v>
      </c>
      <c r="H71" s="70">
        <f t="shared" si="25"/>
        <v>0</v>
      </c>
      <c r="I71" s="72">
        <f t="shared" si="26"/>
        <v>47.5</v>
      </c>
      <c r="J71" s="72">
        <f t="shared" si="27"/>
        <v>7.916666666666667</v>
      </c>
      <c r="K71" s="70">
        <f t="shared" si="28"/>
        <v>0</v>
      </c>
      <c r="L71" s="71">
        <f>'تسيير وإدارة الإئتمان'!H67</f>
        <v>21.5</v>
      </c>
      <c r="M71" s="70">
        <f t="shared" si="29"/>
        <v>5</v>
      </c>
      <c r="N71" s="71">
        <f>'منهجية البحث'!H66</f>
        <v>18</v>
      </c>
      <c r="O71" s="70">
        <f t="shared" si="30"/>
        <v>0</v>
      </c>
      <c r="P71" s="73">
        <f t="shared" si="31"/>
        <v>39.5</v>
      </c>
      <c r="Q71" s="72">
        <f t="shared" si="32"/>
        <v>9.875</v>
      </c>
      <c r="R71" s="70">
        <f t="shared" si="33"/>
        <v>5</v>
      </c>
      <c r="S71" s="71">
        <f>'قانون الضرائب غير المباشرة'!H66</f>
        <v>10.5</v>
      </c>
      <c r="T71" s="70">
        <f t="shared" si="34"/>
        <v>0</v>
      </c>
      <c r="U71" s="73">
        <f t="shared" si="35"/>
        <v>10.5</v>
      </c>
      <c r="V71" s="72">
        <f t="shared" si="36"/>
        <v>5.25</v>
      </c>
      <c r="W71" s="70">
        <f t="shared" si="37"/>
        <v>0</v>
      </c>
      <c r="X71" s="71">
        <f>'لغة أجنبية 3'!H67</f>
        <v>14.25</v>
      </c>
      <c r="Y71" s="70">
        <f t="shared" si="38"/>
        <v>1</v>
      </c>
      <c r="Z71" s="73">
        <f t="shared" si="39"/>
        <v>14.25</v>
      </c>
      <c r="AA71" s="72">
        <f t="shared" si="40"/>
        <v>14.25</v>
      </c>
      <c r="AB71" s="70">
        <f t="shared" si="41"/>
        <v>1</v>
      </c>
      <c r="AC71" s="76">
        <f t="shared" si="42"/>
        <v>8.596153846153847</v>
      </c>
      <c r="AD71" s="80">
        <f t="shared" si="43"/>
        <v>6</v>
      </c>
    </row>
    <row r="72" spans="1:30" ht="20.25" customHeight="1">
      <c r="A72" s="136">
        <f t="shared" si="44"/>
        <v>9</v>
      </c>
      <c r="B72" s="121" t="s">
        <v>116</v>
      </c>
      <c r="C72" s="88">
        <f>'تسيير المخاطر المالية'!H68</f>
        <v>18.75</v>
      </c>
      <c r="D72" s="70">
        <f t="shared" si="23"/>
        <v>0</v>
      </c>
      <c r="E72" s="71">
        <f>'تسيير واستراتيجية مالية'!H68</f>
        <v>24</v>
      </c>
      <c r="F72" s="70">
        <f t="shared" si="24"/>
        <v>6</v>
      </c>
      <c r="G72" s="71">
        <f>'التدقيق المالي'!H66</f>
        <v>22</v>
      </c>
      <c r="H72" s="70">
        <f t="shared" si="25"/>
        <v>6</v>
      </c>
      <c r="I72" s="72">
        <f t="shared" si="26"/>
        <v>64.75</v>
      </c>
      <c r="J72" s="72">
        <f t="shared" si="27"/>
        <v>10.791666666666666</v>
      </c>
      <c r="K72" s="70">
        <f t="shared" si="28"/>
        <v>18</v>
      </c>
      <c r="L72" s="71">
        <f>'تسيير وإدارة الإئتمان'!H68</f>
        <v>18.5</v>
      </c>
      <c r="M72" s="70">
        <f t="shared" si="29"/>
        <v>0</v>
      </c>
      <c r="N72" s="71">
        <f>'منهجية البحث'!H67</f>
        <v>26</v>
      </c>
      <c r="O72" s="70">
        <f t="shared" si="30"/>
        <v>4</v>
      </c>
      <c r="P72" s="73">
        <f t="shared" si="31"/>
        <v>44.5</v>
      </c>
      <c r="Q72" s="72">
        <f t="shared" si="32"/>
        <v>11.125</v>
      </c>
      <c r="R72" s="70">
        <f t="shared" si="33"/>
        <v>9</v>
      </c>
      <c r="S72" s="71">
        <f>'قانون الضرائب غير المباشرة'!H67</f>
        <v>14</v>
      </c>
      <c r="T72" s="70">
        <f t="shared" si="34"/>
        <v>0</v>
      </c>
      <c r="U72" s="73">
        <f t="shared" si="35"/>
        <v>14</v>
      </c>
      <c r="V72" s="72">
        <f t="shared" si="36"/>
        <v>7</v>
      </c>
      <c r="W72" s="70">
        <f t="shared" si="37"/>
        <v>0</v>
      </c>
      <c r="X72" s="71">
        <f>'لغة أجنبية 3'!H68</f>
        <v>13.625</v>
      </c>
      <c r="Y72" s="70">
        <f t="shared" si="38"/>
        <v>1</v>
      </c>
      <c r="Z72" s="73">
        <f t="shared" si="39"/>
        <v>13.625</v>
      </c>
      <c r="AA72" s="72">
        <f t="shared" si="40"/>
        <v>13.625</v>
      </c>
      <c r="AB72" s="70">
        <f t="shared" si="41"/>
        <v>1</v>
      </c>
      <c r="AC72" s="76">
        <f t="shared" si="42"/>
        <v>10.528846153846153</v>
      </c>
      <c r="AD72" s="80">
        <f t="shared" si="43"/>
        <v>30</v>
      </c>
    </row>
    <row r="73" spans="1:30" ht="16.5" customHeight="1">
      <c r="A73" s="136">
        <f t="shared" si="44"/>
        <v>10</v>
      </c>
      <c r="B73" s="121" t="s">
        <v>117</v>
      </c>
      <c r="C73" s="88">
        <f>'تسيير المخاطر المالية'!H69</f>
        <v>26.25</v>
      </c>
      <c r="D73" s="70">
        <f t="shared" si="23"/>
        <v>6</v>
      </c>
      <c r="E73" s="71">
        <f>'تسيير واستراتيجية مالية'!H69</f>
        <v>23.5</v>
      </c>
      <c r="F73" s="70">
        <f t="shared" si="24"/>
        <v>6</v>
      </c>
      <c r="G73" s="71">
        <f>'التدقيق المالي'!H67</f>
        <v>27.5</v>
      </c>
      <c r="H73" s="70">
        <f t="shared" si="25"/>
        <v>6</v>
      </c>
      <c r="I73" s="72">
        <f t="shared" si="26"/>
        <v>77.25</v>
      </c>
      <c r="J73" s="72">
        <f t="shared" si="27"/>
        <v>12.875</v>
      </c>
      <c r="K73" s="70">
        <f t="shared" si="28"/>
        <v>18</v>
      </c>
      <c r="L73" s="71">
        <f>'تسيير وإدارة الإئتمان'!H69</f>
        <v>20</v>
      </c>
      <c r="M73" s="70">
        <f t="shared" si="29"/>
        <v>5</v>
      </c>
      <c r="N73" s="71">
        <f>'منهجية البحث'!H68</f>
        <v>27</v>
      </c>
      <c r="O73" s="70">
        <f t="shared" si="30"/>
        <v>4</v>
      </c>
      <c r="P73" s="73">
        <f t="shared" si="31"/>
        <v>47</v>
      </c>
      <c r="Q73" s="72">
        <f t="shared" si="32"/>
        <v>11.75</v>
      </c>
      <c r="R73" s="70">
        <f t="shared" si="33"/>
        <v>9</v>
      </c>
      <c r="S73" s="71">
        <f>'قانون الضرائب غير المباشرة'!H68</f>
        <v>11.5</v>
      </c>
      <c r="T73" s="70">
        <f t="shared" si="34"/>
        <v>0</v>
      </c>
      <c r="U73" s="73">
        <f t="shared" si="35"/>
        <v>11.5</v>
      </c>
      <c r="V73" s="72">
        <f t="shared" si="36"/>
        <v>5.75</v>
      </c>
      <c r="W73" s="70">
        <f t="shared" si="37"/>
        <v>0</v>
      </c>
      <c r="X73" s="71">
        <f>'لغة أجنبية 3'!H69</f>
        <v>14</v>
      </c>
      <c r="Y73" s="70">
        <f t="shared" si="38"/>
        <v>1</v>
      </c>
      <c r="Z73" s="73">
        <f t="shared" si="39"/>
        <v>14</v>
      </c>
      <c r="AA73" s="72">
        <f t="shared" si="40"/>
        <v>14</v>
      </c>
      <c r="AB73" s="70">
        <f t="shared" si="41"/>
        <v>1</v>
      </c>
      <c r="AC73" s="76">
        <f t="shared" si="42"/>
        <v>11.51923076923077</v>
      </c>
      <c r="AD73" s="80">
        <f t="shared" si="43"/>
        <v>30</v>
      </c>
    </row>
    <row r="74" spans="1:31" s="31" customFormat="1" ht="20.25" customHeight="1">
      <c r="A74" s="136">
        <f t="shared" si="44"/>
        <v>11</v>
      </c>
      <c r="B74" s="121" t="s">
        <v>118</v>
      </c>
      <c r="C74" s="88">
        <f>'تسيير المخاطر المالية'!H70</f>
        <v>22</v>
      </c>
      <c r="D74" s="70">
        <f t="shared" si="23"/>
        <v>6</v>
      </c>
      <c r="E74" s="71">
        <f>'تسيير واستراتيجية مالية'!H70</f>
        <v>22.5</v>
      </c>
      <c r="F74" s="70">
        <f t="shared" si="24"/>
        <v>6</v>
      </c>
      <c r="G74" s="71">
        <f>'التدقيق المالي'!H68</f>
        <v>25.5</v>
      </c>
      <c r="H74" s="70">
        <f t="shared" si="25"/>
        <v>6</v>
      </c>
      <c r="I74" s="72">
        <f t="shared" si="26"/>
        <v>70</v>
      </c>
      <c r="J74" s="72">
        <f t="shared" si="27"/>
        <v>11.666666666666666</v>
      </c>
      <c r="K74" s="70">
        <f t="shared" si="28"/>
        <v>18</v>
      </c>
      <c r="L74" s="71">
        <f>'تسيير وإدارة الإئتمان'!H70</f>
        <v>23</v>
      </c>
      <c r="M74" s="70">
        <f t="shared" si="29"/>
        <v>5</v>
      </c>
      <c r="N74" s="71">
        <f>'منهجية البحث'!H69</f>
        <v>32</v>
      </c>
      <c r="O74" s="70">
        <f t="shared" si="30"/>
        <v>4</v>
      </c>
      <c r="P74" s="73">
        <f t="shared" si="31"/>
        <v>55</v>
      </c>
      <c r="Q74" s="72">
        <f t="shared" si="32"/>
        <v>13.75</v>
      </c>
      <c r="R74" s="70">
        <f t="shared" si="33"/>
        <v>9</v>
      </c>
      <c r="S74" s="71">
        <f>'قانون الضرائب غير المباشرة'!H69</f>
        <v>21</v>
      </c>
      <c r="T74" s="70">
        <f t="shared" si="34"/>
        <v>2</v>
      </c>
      <c r="U74" s="73">
        <f t="shared" si="35"/>
        <v>21</v>
      </c>
      <c r="V74" s="72">
        <f t="shared" si="36"/>
        <v>10.5</v>
      </c>
      <c r="W74" s="70">
        <f t="shared" si="37"/>
        <v>2</v>
      </c>
      <c r="X74" s="71">
        <f>'لغة أجنبية 3'!H70</f>
        <v>17.75</v>
      </c>
      <c r="Y74" s="70">
        <f t="shared" si="38"/>
        <v>1</v>
      </c>
      <c r="Z74" s="73">
        <f t="shared" si="39"/>
        <v>17.75</v>
      </c>
      <c r="AA74" s="72">
        <f t="shared" si="40"/>
        <v>17.75</v>
      </c>
      <c r="AB74" s="70">
        <f t="shared" si="41"/>
        <v>1</v>
      </c>
      <c r="AC74" s="104">
        <f t="shared" si="42"/>
        <v>12.596153846153847</v>
      </c>
      <c r="AD74" s="80">
        <f t="shared" si="43"/>
        <v>30</v>
      </c>
      <c r="AE74" s="105"/>
    </row>
    <row r="75" spans="1:30" ht="18" customHeight="1">
      <c r="A75" s="136">
        <f t="shared" si="44"/>
        <v>12</v>
      </c>
      <c r="B75" s="121" t="s">
        <v>119</v>
      </c>
      <c r="C75" s="88">
        <f>'تسيير المخاطر المالية'!H71</f>
        <v>20.5</v>
      </c>
      <c r="D75" s="70">
        <f t="shared" si="23"/>
        <v>6</v>
      </c>
      <c r="E75" s="71">
        <f>'تسيير واستراتيجية مالية'!H71</f>
        <v>23</v>
      </c>
      <c r="F75" s="70">
        <f t="shared" si="24"/>
        <v>6</v>
      </c>
      <c r="G75" s="71">
        <f>'التدقيق المالي'!H69</f>
        <v>18</v>
      </c>
      <c r="H75" s="70">
        <f t="shared" si="25"/>
        <v>0</v>
      </c>
      <c r="I75" s="72">
        <f t="shared" si="26"/>
        <v>61.5</v>
      </c>
      <c r="J75" s="72">
        <f t="shared" si="27"/>
        <v>10.25</v>
      </c>
      <c r="K75" s="70">
        <f t="shared" si="28"/>
        <v>18</v>
      </c>
      <c r="L75" s="71">
        <f>'تسيير وإدارة الإئتمان'!H71</f>
        <v>18</v>
      </c>
      <c r="M75" s="70">
        <f t="shared" si="29"/>
        <v>0</v>
      </c>
      <c r="N75" s="71">
        <f>'منهجية البحث'!H70</f>
        <v>23</v>
      </c>
      <c r="O75" s="70">
        <f t="shared" si="30"/>
        <v>4</v>
      </c>
      <c r="P75" s="73">
        <f t="shared" si="31"/>
        <v>41</v>
      </c>
      <c r="Q75" s="72">
        <f t="shared" si="32"/>
        <v>10.25</v>
      </c>
      <c r="R75" s="70">
        <f t="shared" si="33"/>
        <v>9</v>
      </c>
      <c r="S75" s="71">
        <f>'قانون الضرائب غير المباشرة'!H70</f>
        <v>12.5</v>
      </c>
      <c r="T75" s="70">
        <f t="shared" si="34"/>
        <v>0</v>
      </c>
      <c r="U75" s="73">
        <f t="shared" si="35"/>
        <v>12.5</v>
      </c>
      <c r="V75" s="72">
        <f t="shared" si="36"/>
        <v>6.25</v>
      </c>
      <c r="W75" s="70">
        <f t="shared" si="37"/>
        <v>0</v>
      </c>
      <c r="X75" s="71">
        <f>'لغة أجنبية 3'!H71</f>
        <v>10.625</v>
      </c>
      <c r="Y75" s="70">
        <f t="shared" si="38"/>
        <v>1</v>
      </c>
      <c r="Z75" s="73">
        <f t="shared" si="39"/>
        <v>10.625</v>
      </c>
      <c r="AA75" s="72">
        <f t="shared" si="40"/>
        <v>10.625</v>
      </c>
      <c r="AB75" s="70">
        <f t="shared" si="41"/>
        <v>1</v>
      </c>
      <c r="AC75" s="76">
        <f t="shared" si="42"/>
        <v>9.663461538461538</v>
      </c>
      <c r="AD75" s="80">
        <f t="shared" si="43"/>
        <v>28</v>
      </c>
    </row>
    <row r="76" spans="1:30" ht="19.5" customHeight="1">
      <c r="A76" s="136">
        <f t="shared" si="44"/>
        <v>13</v>
      </c>
      <c r="B76" s="121" t="s">
        <v>120</v>
      </c>
      <c r="C76" s="88">
        <f>'تسيير المخاطر المالية'!H72</f>
        <v>23</v>
      </c>
      <c r="D76" s="70">
        <f t="shared" si="23"/>
        <v>6</v>
      </c>
      <c r="E76" s="71">
        <f>'تسيير واستراتيجية مالية'!H72</f>
        <v>21</v>
      </c>
      <c r="F76" s="70">
        <f t="shared" si="24"/>
        <v>6</v>
      </c>
      <c r="G76" s="71">
        <f>'التدقيق المالي'!H70</f>
        <v>23</v>
      </c>
      <c r="H76" s="70">
        <f t="shared" si="25"/>
        <v>6</v>
      </c>
      <c r="I76" s="72">
        <f t="shared" si="26"/>
        <v>67</v>
      </c>
      <c r="J76" s="72">
        <f t="shared" si="27"/>
        <v>11.166666666666666</v>
      </c>
      <c r="K76" s="70">
        <f t="shared" si="28"/>
        <v>18</v>
      </c>
      <c r="L76" s="71">
        <f>'تسيير وإدارة الإئتمان'!H72</f>
        <v>22.5</v>
      </c>
      <c r="M76" s="70">
        <f t="shared" si="29"/>
        <v>5</v>
      </c>
      <c r="N76" s="71">
        <f>'منهجية البحث'!H71</f>
        <v>32</v>
      </c>
      <c r="O76" s="70">
        <f t="shared" si="30"/>
        <v>4</v>
      </c>
      <c r="P76" s="73">
        <f t="shared" si="31"/>
        <v>54.5</v>
      </c>
      <c r="Q76" s="72">
        <f t="shared" si="32"/>
        <v>13.625</v>
      </c>
      <c r="R76" s="70">
        <f t="shared" si="33"/>
        <v>9</v>
      </c>
      <c r="S76" s="71">
        <f>'قانون الضرائب غير المباشرة'!H71</f>
        <v>16.5</v>
      </c>
      <c r="T76" s="70">
        <f t="shared" si="34"/>
        <v>0</v>
      </c>
      <c r="U76" s="73">
        <f t="shared" si="35"/>
        <v>16.5</v>
      </c>
      <c r="V76" s="72">
        <f t="shared" si="36"/>
        <v>8.25</v>
      </c>
      <c r="W76" s="70">
        <f t="shared" si="37"/>
        <v>0</v>
      </c>
      <c r="X76" s="71">
        <f>'لغة أجنبية 3'!H72</f>
        <v>12.5</v>
      </c>
      <c r="Y76" s="70">
        <f t="shared" si="38"/>
        <v>1</v>
      </c>
      <c r="Z76" s="73">
        <f t="shared" si="39"/>
        <v>12.5</v>
      </c>
      <c r="AA76" s="72">
        <f t="shared" si="40"/>
        <v>12.5</v>
      </c>
      <c r="AB76" s="70">
        <f t="shared" si="41"/>
        <v>1</v>
      </c>
      <c r="AC76" s="76">
        <f t="shared" si="42"/>
        <v>11.576923076923077</v>
      </c>
      <c r="AD76" s="80">
        <f t="shared" si="43"/>
        <v>30</v>
      </c>
    </row>
    <row r="77" spans="1:30" ht="19.5" customHeight="1">
      <c r="A77" s="136">
        <f t="shared" si="44"/>
        <v>14</v>
      </c>
      <c r="B77" s="123" t="s">
        <v>121</v>
      </c>
      <c r="C77" s="88">
        <f>'تسيير المخاطر المالية'!H73</f>
        <v>22.75</v>
      </c>
      <c r="D77" s="70">
        <f t="shared" si="23"/>
        <v>6</v>
      </c>
      <c r="E77" s="71">
        <f>'تسيير واستراتيجية مالية'!H73</f>
        <v>22.5</v>
      </c>
      <c r="F77" s="70">
        <f t="shared" si="24"/>
        <v>6</v>
      </c>
      <c r="G77" s="71">
        <f>'التدقيق المالي'!H71</f>
        <v>24</v>
      </c>
      <c r="H77" s="70">
        <f t="shared" si="25"/>
        <v>6</v>
      </c>
      <c r="I77" s="72">
        <f t="shared" si="26"/>
        <v>69.25</v>
      </c>
      <c r="J77" s="72">
        <f t="shared" si="27"/>
        <v>11.541666666666666</v>
      </c>
      <c r="K77" s="70">
        <f t="shared" si="28"/>
        <v>18</v>
      </c>
      <c r="L77" s="71">
        <f>'تسيير وإدارة الإئتمان'!H73</f>
        <v>23</v>
      </c>
      <c r="M77" s="70">
        <f t="shared" si="29"/>
        <v>5</v>
      </c>
      <c r="N77" s="71">
        <f>'منهجية البحث'!H72</f>
        <v>24</v>
      </c>
      <c r="O77" s="70">
        <f t="shared" si="30"/>
        <v>4</v>
      </c>
      <c r="P77" s="73">
        <f t="shared" si="31"/>
        <v>47</v>
      </c>
      <c r="Q77" s="72">
        <f t="shared" si="32"/>
        <v>11.75</v>
      </c>
      <c r="R77" s="70">
        <f t="shared" si="33"/>
        <v>9</v>
      </c>
      <c r="S77" s="71">
        <f>'قانون الضرائب غير المباشرة'!H72</f>
        <v>14</v>
      </c>
      <c r="T77" s="70">
        <f t="shared" si="34"/>
        <v>0</v>
      </c>
      <c r="U77" s="73">
        <f t="shared" si="35"/>
        <v>14</v>
      </c>
      <c r="V77" s="72">
        <f t="shared" si="36"/>
        <v>7</v>
      </c>
      <c r="W77" s="70">
        <f t="shared" si="37"/>
        <v>0</v>
      </c>
      <c r="X77" s="71">
        <f>'لغة أجنبية 3'!H73</f>
        <v>12.875</v>
      </c>
      <c r="Y77" s="70">
        <f t="shared" si="38"/>
        <v>1</v>
      </c>
      <c r="Z77" s="73">
        <f t="shared" si="39"/>
        <v>12.875</v>
      </c>
      <c r="AA77" s="72">
        <f t="shared" si="40"/>
        <v>12.875</v>
      </c>
      <c r="AB77" s="70">
        <f t="shared" si="41"/>
        <v>1</v>
      </c>
      <c r="AC77" s="76">
        <f t="shared" si="42"/>
        <v>11.009615384615385</v>
      </c>
      <c r="AD77" s="80">
        <f t="shared" si="43"/>
        <v>30</v>
      </c>
    </row>
    <row r="78" spans="1:30" ht="21" customHeight="1">
      <c r="A78" s="136">
        <f t="shared" si="44"/>
        <v>15</v>
      </c>
      <c r="B78" s="121" t="s">
        <v>122</v>
      </c>
      <c r="C78" s="88">
        <f>'تسيير المخاطر المالية'!H74</f>
        <v>12.75</v>
      </c>
      <c r="D78" s="70">
        <f t="shared" si="23"/>
        <v>0</v>
      </c>
      <c r="E78" s="71">
        <f>'تسيير واستراتيجية مالية'!H74</f>
        <v>20.5</v>
      </c>
      <c r="F78" s="70">
        <f t="shared" si="24"/>
        <v>6</v>
      </c>
      <c r="G78" s="71">
        <f>'التدقيق المالي'!H72</f>
        <v>18.5</v>
      </c>
      <c r="H78" s="70">
        <f t="shared" si="25"/>
        <v>0</v>
      </c>
      <c r="I78" s="72">
        <f t="shared" si="26"/>
        <v>51.75</v>
      </c>
      <c r="J78" s="72">
        <f t="shared" si="27"/>
        <v>8.625</v>
      </c>
      <c r="K78" s="70">
        <f t="shared" si="28"/>
        <v>6</v>
      </c>
      <c r="L78" s="71">
        <f>'تسيير وإدارة الإئتمان'!H74</f>
        <v>22</v>
      </c>
      <c r="M78" s="70">
        <f t="shared" si="29"/>
        <v>5</v>
      </c>
      <c r="N78" s="71">
        <f>'منهجية البحث'!H73</f>
        <v>20</v>
      </c>
      <c r="O78" s="70">
        <f t="shared" si="30"/>
        <v>4</v>
      </c>
      <c r="P78" s="73">
        <f t="shared" si="31"/>
        <v>42</v>
      </c>
      <c r="Q78" s="72">
        <f t="shared" si="32"/>
        <v>10.5</v>
      </c>
      <c r="R78" s="70">
        <f t="shared" si="33"/>
        <v>9</v>
      </c>
      <c r="S78" s="71">
        <f>'قانون الضرائب غير المباشرة'!H73</f>
        <v>16</v>
      </c>
      <c r="T78" s="70">
        <f t="shared" si="34"/>
        <v>0</v>
      </c>
      <c r="U78" s="73">
        <f t="shared" si="35"/>
        <v>16</v>
      </c>
      <c r="V78" s="72">
        <f t="shared" si="36"/>
        <v>8</v>
      </c>
      <c r="W78" s="70">
        <f t="shared" si="37"/>
        <v>0</v>
      </c>
      <c r="X78" s="71">
        <f>'لغة أجنبية 3'!H74</f>
        <v>12.125</v>
      </c>
      <c r="Y78" s="70">
        <f t="shared" si="38"/>
        <v>1</v>
      </c>
      <c r="Z78" s="73">
        <f t="shared" si="39"/>
        <v>12.125</v>
      </c>
      <c r="AA78" s="72">
        <f t="shared" si="40"/>
        <v>12.125</v>
      </c>
      <c r="AB78" s="70">
        <f t="shared" si="41"/>
        <v>1</v>
      </c>
      <c r="AC78" s="76">
        <f t="shared" si="42"/>
        <v>9.375</v>
      </c>
      <c r="AD78" s="80">
        <f t="shared" si="43"/>
        <v>16</v>
      </c>
    </row>
    <row r="79" spans="1:30" ht="19.5" customHeight="1">
      <c r="A79" s="136">
        <f t="shared" si="44"/>
        <v>16</v>
      </c>
      <c r="B79" s="121" t="s">
        <v>123</v>
      </c>
      <c r="C79" s="88">
        <f>'تسيير المخاطر المالية'!H75</f>
        <v>15</v>
      </c>
      <c r="D79" s="70">
        <f t="shared" si="23"/>
        <v>0</v>
      </c>
      <c r="E79" s="71">
        <f>'تسيير واستراتيجية مالية'!H75</f>
        <v>18.5</v>
      </c>
      <c r="F79" s="70">
        <f t="shared" si="24"/>
        <v>0</v>
      </c>
      <c r="G79" s="71">
        <f>'التدقيق المالي'!H73</f>
        <v>18</v>
      </c>
      <c r="H79" s="70">
        <f t="shared" si="25"/>
        <v>0</v>
      </c>
      <c r="I79" s="72">
        <f t="shared" si="26"/>
        <v>51.5</v>
      </c>
      <c r="J79" s="72">
        <f t="shared" si="27"/>
        <v>8.583333333333334</v>
      </c>
      <c r="K79" s="70">
        <f t="shared" si="28"/>
        <v>0</v>
      </c>
      <c r="L79" s="71">
        <f>'تسيير وإدارة الإئتمان'!H75</f>
        <v>16.5</v>
      </c>
      <c r="M79" s="70">
        <f t="shared" si="29"/>
        <v>0</v>
      </c>
      <c r="N79" s="71">
        <f>'منهجية البحث'!H74</f>
        <v>26</v>
      </c>
      <c r="O79" s="70">
        <f t="shared" si="30"/>
        <v>4</v>
      </c>
      <c r="P79" s="73">
        <f t="shared" si="31"/>
        <v>42.5</v>
      </c>
      <c r="Q79" s="72">
        <f t="shared" si="32"/>
        <v>10.625</v>
      </c>
      <c r="R79" s="70">
        <f t="shared" si="33"/>
        <v>9</v>
      </c>
      <c r="S79" s="71">
        <f>'قانون الضرائب غير المباشرة'!H74</f>
        <v>15</v>
      </c>
      <c r="T79" s="70">
        <f t="shared" si="34"/>
        <v>0</v>
      </c>
      <c r="U79" s="73">
        <f t="shared" si="35"/>
        <v>15</v>
      </c>
      <c r="V79" s="72">
        <f t="shared" si="36"/>
        <v>7.5</v>
      </c>
      <c r="W79" s="70">
        <f t="shared" si="37"/>
        <v>0</v>
      </c>
      <c r="X79" s="71">
        <f>'لغة أجنبية 3'!H75</f>
        <v>10</v>
      </c>
      <c r="Y79" s="70">
        <f t="shared" si="38"/>
        <v>1</v>
      </c>
      <c r="Z79" s="73">
        <f t="shared" si="39"/>
        <v>10</v>
      </c>
      <c r="AA79" s="72">
        <f t="shared" si="40"/>
        <v>10</v>
      </c>
      <c r="AB79" s="70">
        <f t="shared" si="41"/>
        <v>1</v>
      </c>
      <c r="AC79" s="76">
        <f t="shared" si="42"/>
        <v>9.153846153846153</v>
      </c>
      <c r="AD79" s="80">
        <f t="shared" si="43"/>
        <v>10</v>
      </c>
    </row>
    <row r="80" spans="1:30" ht="19.5" customHeight="1">
      <c r="A80" s="136">
        <f t="shared" si="44"/>
        <v>17</v>
      </c>
      <c r="B80" s="121" t="s">
        <v>124</v>
      </c>
      <c r="C80" s="88">
        <f>'تسيير المخاطر المالية'!H76</f>
        <v>18.5</v>
      </c>
      <c r="D80" s="70">
        <f t="shared" si="23"/>
        <v>0</v>
      </c>
      <c r="E80" s="71">
        <f>'تسيير واستراتيجية مالية'!H76</f>
        <v>21</v>
      </c>
      <c r="F80" s="70">
        <f t="shared" si="24"/>
        <v>6</v>
      </c>
      <c r="G80" s="71">
        <f>'التدقيق المالي'!H74</f>
        <v>19.5</v>
      </c>
      <c r="H80" s="70">
        <f t="shared" si="25"/>
        <v>0</v>
      </c>
      <c r="I80" s="72">
        <f t="shared" si="26"/>
        <v>59</v>
      </c>
      <c r="J80" s="72">
        <f t="shared" si="27"/>
        <v>9.833333333333334</v>
      </c>
      <c r="K80" s="70">
        <f t="shared" si="28"/>
        <v>6</v>
      </c>
      <c r="L80" s="71">
        <f>'تسيير وإدارة الإئتمان'!H76</f>
        <v>24</v>
      </c>
      <c r="M80" s="70">
        <f t="shared" si="29"/>
        <v>5</v>
      </c>
      <c r="N80" s="71">
        <f>'منهجية البحث'!H75</f>
        <v>24</v>
      </c>
      <c r="O80" s="70">
        <f t="shared" si="30"/>
        <v>4</v>
      </c>
      <c r="P80" s="73">
        <f t="shared" si="31"/>
        <v>48</v>
      </c>
      <c r="Q80" s="72">
        <f t="shared" si="32"/>
        <v>12</v>
      </c>
      <c r="R80" s="70">
        <f t="shared" si="33"/>
        <v>9</v>
      </c>
      <c r="S80" s="71">
        <f>'قانون الضرائب غير المباشرة'!H75</f>
        <v>15.5</v>
      </c>
      <c r="T80" s="70">
        <f t="shared" si="34"/>
        <v>0</v>
      </c>
      <c r="U80" s="73">
        <f t="shared" si="35"/>
        <v>15.5</v>
      </c>
      <c r="V80" s="72">
        <f t="shared" si="36"/>
        <v>7.75</v>
      </c>
      <c r="W80" s="70">
        <f t="shared" si="37"/>
        <v>0</v>
      </c>
      <c r="X80" s="71">
        <f>'لغة أجنبية 3'!H76</f>
        <v>15</v>
      </c>
      <c r="Y80" s="70">
        <f t="shared" si="38"/>
        <v>1</v>
      </c>
      <c r="Z80" s="73">
        <f t="shared" si="39"/>
        <v>15</v>
      </c>
      <c r="AA80" s="72">
        <f t="shared" si="40"/>
        <v>15</v>
      </c>
      <c r="AB80" s="70">
        <f t="shared" si="41"/>
        <v>1</v>
      </c>
      <c r="AC80" s="76">
        <f t="shared" si="42"/>
        <v>10.576923076923077</v>
      </c>
      <c r="AD80" s="80">
        <f t="shared" si="43"/>
        <v>30</v>
      </c>
    </row>
    <row r="81" spans="1:30" ht="21" customHeight="1">
      <c r="A81" s="136">
        <f t="shared" si="44"/>
        <v>18</v>
      </c>
      <c r="B81" s="121" t="s">
        <v>125</v>
      </c>
      <c r="C81" s="88">
        <f>'تسيير المخاطر المالية'!H77</f>
        <v>20.75</v>
      </c>
      <c r="D81" s="70">
        <f t="shared" si="23"/>
        <v>6</v>
      </c>
      <c r="E81" s="71">
        <f>'تسيير واستراتيجية مالية'!H77</f>
        <v>22</v>
      </c>
      <c r="F81" s="70">
        <f t="shared" si="24"/>
        <v>6</v>
      </c>
      <c r="G81" s="71">
        <f>'التدقيق المالي'!H75</f>
        <v>24.5</v>
      </c>
      <c r="H81" s="70">
        <f t="shared" si="25"/>
        <v>6</v>
      </c>
      <c r="I81" s="72">
        <f t="shared" si="26"/>
        <v>67.25</v>
      </c>
      <c r="J81" s="72">
        <f t="shared" si="27"/>
        <v>11.208333333333334</v>
      </c>
      <c r="K81" s="70">
        <f t="shared" si="28"/>
        <v>18</v>
      </c>
      <c r="L81" s="71">
        <f>'تسيير وإدارة الإئتمان'!H77</f>
        <v>18.5</v>
      </c>
      <c r="M81" s="70">
        <f t="shared" si="29"/>
        <v>0</v>
      </c>
      <c r="N81" s="71">
        <f>'منهجية البحث'!H76</f>
        <v>26</v>
      </c>
      <c r="O81" s="70">
        <f t="shared" si="30"/>
        <v>4</v>
      </c>
      <c r="P81" s="73">
        <f t="shared" si="31"/>
        <v>44.5</v>
      </c>
      <c r="Q81" s="72">
        <f t="shared" si="32"/>
        <v>11.125</v>
      </c>
      <c r="R81" s="70">
        <f t="shared" si="33"/>
        <v>9</v>
      </c>
      <c r="S81" s="71">
        <f>'قانون الضرائب غير المباشرة'!H76</f>
        <v>12</v>
      </c>
      <c r="T81" s="70">
        <f t="shared" si="34"/>
        <v>0</v>
      </c>
      <c r="U81" s="73">
        <f t="shared" si="35"/>
        <v>12</v>
      </c>
      <c r="V81" s="72">
        <f t="shared" si="36"/>
        <v>6</v>
      </c>
      <c r="W81" s="70">
        <f t="shared" si="37"/>
        <v>0</v>
      </c>
      <c r="X81" s="71">
        <f>'لغة أجنبية 3'!H77</f>
        <v>10.75</v>
      </c>
      <c r="Y81" s="70">
        <f t="shared" si="38"/>
        <v>1</v>
      </c>
      <c r="Z81" s="73">
        <f t="shared" si="39"/>
        <v>10.75</v>
      </c>
      <c r="AA81" s="72">
        <f t="shared" si="40"/>
        <v>10.75</v>
      </c>
      <c r="AB81" s="70">
        <f t="shared" si="41"/>
        <v>1</v>
      </c>
      <c r="AC81" s="76">
        <f t="shared" si="42"/>
        <v>10.346153846153847</v>
      </c>
      <c r="AD81" s="80">
        <f t="shared" si="43"/>
        <v>30</v>
      </c>
    </row>
    <row r="82" spans="1:30" ht="21" customHeight="1">
      <c r="A82" s="136">
        <f t="shared" si="44"/>
        <v>19</v>
      </c>
      <c r="B82" s="122" t="s">
        <v>126</v>
      </c>
      <c r="C82" s="88">
        <f>'تسيير المخاطر المالية'!H78</f>
        <v>13.75</v>
      </c>
      <c r="D82" s="70">
        <f t="shared" si="23"/>
        <v>0</v>
      </c>
      <c r="E82" s="71">
        <f>'تسيير واستراتيجية مالية'!H78</f>
        <v>22.5</v>
      </c>
      <c r="F82" s="70">
        <f t="shared" si="24"/>
        <v>6</v>
      </c>
      <c r="G82" s="71">
        <f>'التدقيق المالي'!H76</f>
        <v>17.5</v>
      </c>
      <c r="H82" s="70">
        <f t="shared" si="25"/>
        <v>0</v>
      </c>
      <c r="I82" s="72">
        <f t="shared" si="26"/>
        <v>53.75</v>
      </c>
      <c r="J82" s="72">
        <f t="shared" si="27"/>
        <v>8.958333333333334</v>
      </c>
      <c r="K82" s="70">
        <f t="shared" si="28"/>
        <v>6</v>
      </c>
      <c r="L82" s="71">
        <f>'تسيير وإدارة الإئتمان'!H78</f>
        <v>23.5</v>
      </c>
      <c r="M82" s="70">
        <f t="shared" si="29"/>
        <v>5</v>
      </c>
      <c r="N82" s="71">
        <f>'منهجية البحث'!H77</f>
        <v>20</v>
      </c>
      <c r="O82" s="70">
        <f t="shared" si="30"/>
        <v>4</v>
      </c>
      <c r="P82" s="73">
        <f t="shared" si="31"/>
        <v>43.5</v>
      </c>
      <c r="Q82" s="72">
        <f t="shared" si="32"/>
        <v>10.875</v>
      </c>
      <c r="R82" s="70">
        <f t="shared" si="33"/>
        <v>9</v>
      </c>
      <c r="S82" s="71">
        <f>'قانون الضرائب غير المباشرة'!H77</f>
        <v>18</v>
      </c>
      <c r="T82" s="70">
        <f t="shared" si="34"/>
        <v>0</v>
      </c>
      <c r="U82" s="73">
        <f t="shared" si="35"/>
        <v>18</v>
      </c>
      <c r="V82" s="72">
        <f t="shared" si="36"/>
        <v>9</v>
      </c>
      <c r="W82" s="70">
        <f t="shared" si="37"/>
        <v>0</v>
      </c>
      <c r="X82" s="71">
        <f>'لغة أجنبية 3'!H78</f>
        <v>14.75</v>
      </c>
      <c r="Y82" s="70">
        <f t="shared" si="38"/>
        <v>1</v>
      </c>
      <c r="Z82" s="73">
        <f t="shared" si="39"/>
        <v>14.75</v>
      </c>
      <c r="AA82" s="72">
        <f t="shared" si="40"/>
        <v>14.75</v>
      </c>
      <c r="AB82" s="70">
        <f t="shared" si="41"/>
        <v>1</v>
      </c>
      <c r="AC82" s="76">
        <f t="shared" si="42"/>
        <v>10</v>
      </c>
      <c r="AD82" s="80">
        <f t="shared" si="43"/>
        <v>30</v>
      </c>
    </row>
    <row r="83" spans="1:30" ht="20.25" customHeight="1">
      <c r="A83" s="136">
        <f t="shared" si="44"/>
        <v>20</v>
      </c>
      <c r="B83" s="121" t="s">
        <v>127</v>
      </c>
      <c r="C83" s="88">
        <f>'تسيير المخاطر المالية'!H79</f>
        <v>11.75</v>
      </c>
      <c r="D83" s="70">
        <f t="shared" si="23"/>
        <v>0</v>
      </c>
      <c r="E83" s="71">
        <f>'تسيير واستراتيجية مالية'!H79</f>
        <v>15</v>
      </c>
      <c r="F83" s="70">
        <f t="shared" si="24"/>
        <v>0</v>
      </c>
      <c r="G83" s="71">
        <f>'التدقيق المالي'!H77</f>
        <v>17</v>
      </c>
      <c r="H83" s="70">
        <f t="shared" si="25"/>
        <v>0</v>
      </c>
      <c r="I83" s="72">
        <f t="shared" si="26"/>
        <v>43.75</v>
      </c>
      <c r="J83" s="72">
        <f t="shared" si="27"/>
        <v>7.291666666666667</v>
      </c>
      <c r="K83" s="70">
        <f t="shared" si="28"/>
        <v>0</v>
      </c>
      <c r="L83" s="71">
        <f>'تسيير وإدارة الإئتمان'!H79</f>
        <v>17</v>
      </c>
      <c r="M83" s="70">
        <f t="shared" si="29"/>
        <v>0</v>
      </c>
      <c r="N83" s="71">
        <f>'منهجية البحث'!H78</f>
        <v>19</v>
      </c>
      <c r="O83" s="70">
        <f t="shared" si="30"/>
        <v>0</v>
      </c>
      <c r="P83" s="73">
        <f t="shared" si="31"/>
        <v>36</v>
      </c>
      <c r="Q83" s="72">
        <f t="shared" si="32"/>
        <v>9</v>
      </c>
      <c r="R83" s="70">
        <f t="shared" si="33"/>
        <v>0</v>
      </c>
      <c r="S83" s="71">
        <f>'قانون الضرائب غير المباشرة'!H78</f>
        <v>17.5</v>
      </c>
      <c r="T83" s="70">
        <f t="shared" si="34"/>
        <v>0</v>
      </c>
      <c r="U83" s="73">
        <f t="shared" si="35"/>
        <v>17.5</v>
      </c>
      <c r="V83" s="72">
        <f t="shared" si="36"/>
        <v>8.75</v>
      </c>
      <c r="W83" s="70">
        <f t="shared" si="37"/>
        <v>0</v>
      </c>
      <c r="X83" s="71">
        <f>'لغة أجنبية 3'!H79</f>
        <v>11.875</v>
      </c>
      <c r="Y83" s="70">
        <f t="shared" si="38"/>
        <v>1</v>
      </c>
      <c r="Z83" s="73">
        <f t="shared" si="39"/>
        <v>11.875</v>
      </c>
      <c r="AA83" s="72">
        <f t="shared" si="40"/>
        <v>11.875</v>
      </c>
      <c r="AB83" s="70">
        <f t="shared" si="41"/>
        <v>1</v>
      </c>
      <c r="AC83" s="76">
        <f t="shared" si="42"/>
        <v>8.39423076923077</v>
      </c>
      <c r="AD83" s="80">
        <f t="shared" si="43"/>
        <v>1</v>
      </c>
    </row>
    <row r="84" spans="1:31" ht="21" customHeight="1">
      <c r="A84" s="136">
        <f t="shared" si="44"/>
        <v>21</v>
      </c>
      <c r="B84" s="121" t="s">
        <v>128</v>
      </c>
      <c r="C84" s="88">
        <f>'تسيير المخاطر المالية'!H80</f>
        <v>9.75</v>
      </c>
      <c r="D84" s="70">
        <f t="shared" si="23"/>
        <v>0</v>
      </c>
      <c r="E84" s="125" t="e">
        <f>'تسيير واستراتيجية مالية'!H80</f>
        <v>#VALUE!</v>
      </c>
      <c r="F84" s="126" t="e">
        <f t="shared" si="24"/>
        <v>#VALUE!</v>
      </c>
      <c r="G84" s="71">
        <f>'التدقيق المالي'!H78</f>
        <v>10</v>
      </c>
      <c r="H84" s="70">
        <f t="shared" si="25"/>
        <v>0</v>
      </c>
      <c r="I84" s="127" t="e">
        <f t="shared" si="26"/>
        <v>#VALUE!</v>
      </c>
      <c r="J84" s="127" t="e">
        <f t="shared" si="27"/>
        <v>#VALUE!</v>
      </c>
      <c r="K84" s="126" t="e">
        <f t="shared" si="28"/>
        <v>#VALUE!</v>
      </c>
      <c r="L84" s="71">
        <f>'تسيير وإدارة الإئتمان'!H80</f>
        <v>12.5</v>
      </c>
      <c r="M84" s="70">
        <f t="shared" si="29"/>
        <v>0</v>
      </c>
      <c r="N84" s="71">
        <f>'منهجية البحث'!H79</f>
        <v>0</v>
      </c>
      <c r="O84" s="70">
        <f t="shared" si="30"/>
        <v>0</v>
      </c>
      <c r="P84" s="73">
        <f t="shared" si="31"/>
        <v>12.5</v>
      </c>
      <c r="Q84" s="72">
        <f t="shared" si="32"/>
        <v>3.125</v>
      </c>
      <c r="R84" s="70">
        <f t="shared" si="33"/>
        <v>0</v>
      </c>
      <c r="S84" s="71">
        <f>'قانون الضرائب غير المباشرة'!H79</f>
        <v>8</v>
      </c>
      <c r="T84" s="70">
        <f t="shared" si="34"/>
        <v>0</v>
      </c>
      <c r="U84" s="73">
        <f t="shared" si="35"/>
        <v>8</v>
      </c>
      <c r="V84" s="72">
        <f t="shared" si="36"/>
        <v>4</v>
      </c>
      <c r="W84" s="70">
        <f t="shared" si="37"/>
        <v>0</v>
      </c>
      <c r="X84" s="125" t="e">
        <f>'لغة أجنبية 3'!H80</f>
        <v>#VALUE!</v>
      </c>
      <c r="Y84" s="126" t="e">
        <f t="shared" si="38"/>
        <v>#VALUE!</v>
      </c>
      <c r="Z84" s="128" t="e">
        <f t="shared" si="39"/>
        <v>#VALUE!</v>
      </c>
      <c r="AA84" s="127" t="e">
        <f t="shared" si="40"/>
        <v>#VALUE!</v>
      </c>
      <c r="AB84" s="126" t="e">
        <f t="shared" si="41"/>
        <v>#VALUE!</v>
      </c>
      <c r="AC84" s="129" t="e">
        <f t="shared" si="42"/>
        <v>#VALUE!</v>
      </c>
      <c r="AD84" s="130" t="e">
        <f t="shared" si="43"/>
        <v>#VALUE!</v>
      </c>
      <c r="AE84" s="245" t="s">
        <v>141</v>
      </c>
    </row>
    <row r="85" spans="1:30" ht="21.75" customHeight="1">
      <c r="A85" s="136">
        <f t="shared" si="44"/>
        <v>22</v>
      </c>
      <c r="B85" s="121" t="s">
        <v>129</v>
      </c>
      <c r="C85" s="88">
        <f>'تسيير المخاطر المالية'!H81</f>
        <v>19.5</v>
      </c>
      <c r="D85" s="70">
        <f t="shared" si="23"/>
        <v>0</v>
      </c>
      <c r="E85" s="71">
        <f>'تسيير واستراتيجية مالية'!H81</f>
        <v>17</v>
      </c>
      <c r="F85" s="70">
        <f t="shared" si="24"/>
        <v>0</v>
      </c>
      <c r="G85" s="71">
        <f>'التدقيق المالي'!H79</f>
        <v>23</v>
      </c>
      <c r="H85" s="70">
        <f t="shared" si="25"/>
        <v>6</v>
      </c>
      <c r="I85" s="72">
        <f t="shared" si="26"/>
        <v>59.5</v>
      </c>
      <c r="J85" s="72">
        <f t="shared" si="27"/>
        <v>9.916666666666666</v>
      </c>
      <c r="K85" s="70">
        <f t="shared" si="28"/>
        <v>6</v>
      </c>
      <c r="L85" s="71">
        <f>'تسيير وإدارة الإئتمان'!H81</f>
        <v>16.5</v>
      </c>
      <c r="M85" s="70">
        <f t="shared" si="29"/>
        <v>0</v>
      </c>
      <c r="N85" s="71">
        <f>'منهجية البحث'!H80</f>
        <v>16</v>
      </c>
      <c r="O85" s="70">
        <f t="shared" si="30"/>
        <v>0</v>
      </c>
      <c r="P85" s="73">
        <f t="shared" si="31"/>
        <v>32.5</v>
      </c>
      <c r="Q85" s="72">
        <f t="shared" si="32"/>
        <v>8.125</v>
      </c>
      <c r="R85" s="70">
        <f t="shared" si="33"/>
        <v>0</v>
      </c>
      <c r="S85" s="71">
        <f>'قانون الضرائب غير المباشرة'!H80</f>
        <v>8</v>
      </c>
      <c r="T85" s="70">
        <f t="shared" si="34"/>
        <v>0</v>
      </c>
      <c r="U85" s="73">
        <f t="shared" si="35"/>
        <v>8</v>
      </c>
      <c r="V85" s="72">
        <f t="shared" si="36"/>
        <v>4</v>
      </c>
      <c r="W85" s="70">
        <f t="shared" si="37"/>
        <v>0</v>
      </c>
      <c r="X85" s="71">
        <f>'لغة أجنبية 3'!H81</f>
        <v>10</v>
      </c>
      <c r="Y85" s="70">
        <f t="shared" si="38"/>
        <v>1</v>
      </c>
      <c r="Z85" s="73">
        <f t="shared" si="39"/>
        <v>10</v>
      </c>
      <c r="AA85" s="72">
        <f t="shared" si="40"/>
        <v>10</v>
      </c>
      <c r="AB85" s="70">
        <f t="shared" si="41"/>
        <v>1</v>
      </c>
      <c r="AC85" s="76">
        <f t="shared" si="42"/>
        <v>8.461538461538462</v>
      </c>
      <c r="AD85" s="80">
        <f t="shared" si="43"/>
        <v>7</v>
      </c>
    </row>
    <row r="86" spans="1:30" ht="17.25" customHeight="1">
      <c r="A86" s="136">
        <f t="shared" si="44"/>
        <v>23</v>
      </c>
      <c r="B86" s="121" t="s">
        <v>130</v>
      </c>
      <c r="C86" s="88">
        <f>'تسيير المخاطر المالية'!H82</f>
        <v>16.5</v>
      </c>
      <c r="D86" s="70">
        <f t="shared" si="23"/>
        <v>0</v>
      </c>
      <c r="E86" s="71">
        <f>'تسيير واستراتيجية مالية'!H82</f>
        <v>17</v>
      </c>
      <c r="F86" s="70">
        <f t="shared" si="24"/>
        <v>0</v>
      </c>
      <c r="G86" s="71">
        <f>'التدقيق المالي'!H80</f>
        <v>17.5</v>
      </c>
      <c r="H86" s="70">
        <f t="shared" si="25"/>
        <v>0</v>
      </c>
      <c r="I86" s="72">
        <f t="shared" si="26"/>
        <v>51</v>
      </c>
      <c r="J86" s="72">
        <f t="shared" si="27"/>
        <v>8.5</v>
      </c>
      <c r="K86" s="70">
        <f t="shared" si="28"/>
        <v>0</v>
      </c>
      <c r="L86" s="71">
        <f>'تسيير وإدارة الإئتمان'!H82</f>
        <v>26</v>
      </c>
      <c r="M86" s="70">
        <f t="shared" si="29"/>
        <v>5</v>
      </c>
      <c r="N86" s="71">
        <f>'منهجية البحث'!H81</f>
        <v>24</v>
      </c>
      <c r="O86" s="70">
        <f t="shared" si="30"/>
        <v>4</v>
      </c>
      <c r="P86" s="73">
        <f t="shared" si="31"/>
        <v>50</v>
      </c>
      <c r="Q86" s="72">
        <f t="shared" si="32"/>
        <v>12.5</v>
      </c>
      <c r="R86" s="70">
        <f t="shared" si="33"/>
        <v>9</v>
      </c>
      <c r="S86" s="71">
        <f>'قانون الضرائب غير المباشرة'!H81</f>
        <v>17.5</v>
      </c>
      <c r="T86" s="70">
        <f t="shared" si="34"/>
        <v>0</v>
      </c>
      <c r="U86" s="73">
        <f t="shared" si="35"/>
        <v>17.5</v>
      </c>
      <c r="V86" s="72">
        <f t="shared" si="36"/>
        <v>8.75</v>
      </c>
      <c r="W86" s="70">
        <f t="shared" si="37"/>
        <v>0</v>
      </c>
      <c r="X86" s="71">
        <f>'لغة أجنبية 3'!H82</f>
        <v>11.875</v>
      </c>
      <c r="Y86" s="70">
        <f t="shared" si="38"/>
        <v>1</v>
      </c>
      <c r="Z86" s="73">
        <f t="shared" si="39"/>
        <v>11.875</v>
      </c>
      <c r="AA86" s="72">
        <f t="shared" si="40"/>
        <v>11.875</v>
      </c>
      <c r="AB86" s="70">
        <f t="shared" si="41"/>
        <v>1</v>
      </c>
      <c r="AC86" s="76">
        <f t="shared" si="42"/>
        <v>10.028846153846153</v>
      </c>
      <c r="AD86" s="80">
        <f t="shared" si="43"/>
        <v>30</v>
      </c>
    </row>
    <row r="87" spans="1:30" ht="20.25" customHeight="1">
      <c r="A87" s="136">
        <f t="shared" si="44"/>
        <v>24</v>
      </c>
      <c r="B87" s="121" t="s">
        <v>131</v>
      </c>
      <c r="C87" s="88">
        <f>'تسيير المخاطر المالية'!H83</f>
        <v>12.5</v>
      </c>
      <c r="D87" s="70">
        <f t="shared" si="23"/>
        <v>0</v>
      </c>
      <c r="E87" s="71">
        <f>'تسيير واستراتيجية مالية'!H83</f>
        <v>16.5</v>
      </c>
      <c r="F87" s="70">
        <f t="shared" si="24"/>
        <v>0</v>
      </c>
      <c r="G87" s="71">
        <f>'التدقيق المالي'!H81</f>
        <v>22</v>
      </c>
      <c r="H87" s="70">
        <f t="shared" si="25"/>
        <v>6</v>
      </c>
      <c r="I87" s="72">
        <f t="shared" si="26"/>
        <v>51</v>
      </c>
      <c r="J87" s="72">
        <f t="shared" si="27"/>
        <v>8.5</v>
      </c>
      <c r="K87" s="70">
        <f t="shared" si="28"/>
        <v>6</v>
      </c>
      <c r="L87" s="71">
        <f>'تسيير وإدارة الإئتمان'!H83</f>
        <v>23</v>
      </c>
      <c r="M87" s="70">
        <f t="shared" si="29"/>
        <v>5</v>
      </c>
      <c r="N87" s="71">
        <f>'منهجية البحث'!H82</f>
        <v>20</v>
      </c>
      <c r="O87" s="70">
        <f t="shared" si="30"/>
        <v>4</v>
      </c>
      <c r="P87" s="73">
        <f t="shared" si="31"/>
        <v>43</v>
      </c>
      <c r="Q87" s="72">
        <f t="shared" si="32"/>
        <v>10.75</v>
      </c>
      <c r="R87" s="70">
        <f t="shared" si="33"/>
        <v>9</v>
      </c>
      <c r="S87" s="71">
        <f>'قانون الضرائب غير المباشرة'!H82</f>
        <v>15</v>
      </c>
      <c r="T87" s="70">
        <f t="shared" si="34"/>
        <v>0</v>
      </c>
      <c r="U87" s="73">
        <f t="shared" si="35"/>
        <v>15</v>
      </c>
      <c r="V87" s="72">
        <f t="shared" si="36"/>
        <v>7.5</v>
      </c>
      <c r="W87" s="70">
        <f t="shared" si="37"/>
        <v>0</v>
      </c>
      <c r="X87" s="71">
        <f>'لغة أجنبية 3'!H83</f>
        <v>10</v>
      </c>
      <c r="Y87" s="70">
        <f t="shared" si="38"/>
        <v>1</v>
      </c>
      <c r="Z87" s="73">
        <f t="shared" si="39"/>
        <v>10</v>
      </c>
      <c r="AA87" s="72">
        <f t="shared" si="40"/>
        <v>10</v>
      </c>
      <c r="AB87" s="70">
        <f t="shared" si="41"/>
        <v>1</v>
      </c>
      <c r="AC87" s="76">
        <f t="shared" si="42"/>
        <v>9.153846153846153</v>
      </c>
      <c r="AD87" s="80">
        <f t="shared" si="43"/>
        <v>16</v>
      </c>
    </row>
    <row r="88" spans="1:30" ht="21" customHeight="1">
      <c r="A88" s="136">
        <f t="shared" si="44"/>
        <v>25</v>
      </c>
      <c r="B88" s="122" t="s">
        <v>132</v>
      </c>
      <c r="C88" s="88">
        <f>'تسيير المخاطر المالية'!H84</f>
        <v>16.75</v>
      </c>
      <c r="D88" s="70">
        <f t="shared" si="23"/>
        <v>0</v>
      </c>
      <c r="E88" s="71">
        <f>'تسيير واستراتيجية مالية'!H84</f>
        <v>16.5</v>
      </c>
      <c r="F88" s="70">
        <f t="shared" si="24"/>
        <v>0</v>
      </c>
      <c r="G88" s="71">
        <f>'التدقيق المالي'!H82</f>
        <v>22.5</v>
      </c>
      <c r="H88" s="70">
        <f t="shared" si="25"/>
        <v>6</v>
      </c>
      <c r="I88" s="72">
        <f t="shared" si="26"/>
        <v>55.75</v>
      </c>
      <c r="J88" s="72">
        <f t="shared" si="27"/>
        <v>9.291666666666666</v>
      </c>
      <c r="K88" s="70">
        <f t="shared" si="28"/>
        <v>6</v>
      </c>
      <c r="L88" s="71">
        <f>'تسيير وإدارة الإئتمان'!H84</f>
        <v>18</v>
      </c>
      <c r="M88" s="70">
        <f t="shared" si="29"/>
        <v>0</v>
      </c>
      <c r="N88" s="71">
        <f>'منهجية البحث'!H83</f>
        <v>23</v>
      </c>
      <c r="O88" s="70">
        <f t="shared" si="30"/>
        <v>4</v>
      </c>
      <c r="P88" s="73">
        <f t="shared" si="31"/>
        <v>41</v>
      </c>
      <c r="Q88" s="72">
        <f t="shared" si="32"/>
        <v>10.25</v>
      </c>
      <c r="R88" s="70">
        <f t="shared" si="33"/>
        <v>9</v>
      </c>
      <c r="S88" s="71">
        <f>'قانون الضرائب غير المباشرة'!H83</f>
        <v>13</v>
      </c>
      <c r="T88" s="70">
        <f t="shared" si="34"/>
        <v>0</v>
      </c>
      <c r="U88" s="73">
        <f t="shared" si="35"/>
        <v>13</v>
      </c>
      <c r="V88" s="72">
        <f t="shared" si="36"/>
        <v>6.5</v>
      </c>
      <c r="W88" s="70">
        <f t="shared" si="37"/>
        <v>0</v>
      </c>
      <c r="X88" s="71">
        <f>'لغة أجنبية 3'!H84</f>
        <v>10</v>
      </c>
      <c r="Y88" s="70">
        <f t="shared" si="38"/>
        <v>1</v>
      </c>
      <c r="Z88" s="73">
        <f t="shared" si="39"/>
        <v>10</v>
      </c>
      <c r="AA88" s="72">
        <f t="shared" si="40"/>
        <v>10</v>
      </c>
      <c r="AB88" s="70">
        <f t="shared" si="41"/>
        <v>1</v>
      </c>
      <c r="AC88" s="76">
        <f t="shared" si="42"/>
        <v>9.211538461538462</v>
      </c>
      <c r="AD88" s="80">
        <f t="shared" si="43"/>
        <v>16</v>
      </c>
    </row>
    <row r="89" spans="1:30" ht="21.75" customHeight="1">
      <c r="A89" s="136">
        <f t="shared" si="44"/>
        <v>26</v>
      </c>
      <c r="B89" s="121" t="s">
        <v>133</v>
      </c>
      <c r="C89" s="88">
        <f>'تسيير المخاطر المالية'!H85</f>
        <v>20</v>
      </c>
      <c r="D89" s="70">
        <f t="shared" si="23"/>
        <v>6</v>
      </c>
      <c r="E89" s="71">
        <f>'تسيير واستراتيجية مالية'!H85</f>
        <v>18</v>
      </c>
      <c r="F89" s="70">
        <f t="shared" si="24"/>
        <v>0</v>
      </c>
      <c r="G89" s="71">
        <f>'التدقيق المالي'!H83</f>
        <v>17.5</v>
      </c>
      <c r="H89" s="70">
        <f t="shared" si="25"/>
        <v>0</v>
      </c>
      <c r="I89" s="72">
        <f t="shared" si="26"/>
        <v>55.5</v>
      </c>
      <c r="J89" s="72">
        <f t="shared" si="27"/>
        <v>9.25</v>
      </c>
      <c r="K89" s="70">
        <f t="shared" si="28"/>
        <v>6</v>
      </c>
      <c r="L89" s="71">
        <f>'تسيير وإدارة الإئتمان'!H85</f>
        <v>21</v>
      </c>
      <c r="M89" s="70">
        <f t="shared" si="29"/>
        <v>5</v>
      </c>
      <c r="N89" s="71">
        <f>'منهجية البحث'!H84</f>
        <v>24</v>
      </c>
      <c r="O89" s="70">
        <f t="shared" si="30"/>
        <v>4</v>
      </c>
      <c r="P89" s="73">
        <f t="shared" si="31"/>
        <v>45</v>
      </c>
      <c r="Q89" s="72">
        <f t="shared" si="32"/>
        <v>11.25</v>
      </c>
      <c r="R89" s="70">
        <f t="shared" si="33"/>
        <v>9</v>
      </c>
      <c r="S89" s="71">
        <f>'قانون الضرائب غير المباشرة'!H84</f>
        <v>20</v>
      </c>
      <c r="T89" s="70">
        <f t="shared" si="34"/>
        <v>2</v>
      </c>
      <c r="U89" s="73">
        <f t="shared" si="35"/>
        <v>20</v>
      </c>
      <c r="V89" s="72">
        <f t="shared" si="36"/>
        <v>10</v>
      </c>
      <c r="W89" s="70">
        <f t="shared" si="37"/>
        <v>2</v>
      </c>
      <c r="X89" s="71">
        <f>'لغة أجنبية 3'!H85</f>
        <v>12</v>
      </c>
      <c r="Y89" s="70">
        <f t="shared" si="38"/>
        <v>1</v>
      </c>
      <c r="Z89" s="73">
        <f t="shared" si="39"/>
        <v>12</v>
      </c>
      <c r="AA89" s="72">
        <f t="shared" si="40"/>
        <v>12</v>
      </c>
      <c r="AB89" s="70">
        <f t="shared" si="41"/>
        <v>1</v>
      </c>
      <c r="AC89" s="76">
        <f t="shared" si="42"/>
        <v>10.192307692307692</v>
      </c>
      <c r="AD89" s="80">
        <f t="shared" si="43"/>
        <v>30</v>
      </c>
    </row>
    <row r="90" spans="1:30" ht="18.75" customHeight="1">
      <c r="A90" s="136">
        <f t="shared" si="44"/>
        <v>27</v>
      </c>
      <c r="B90" s="121" t="s">
        <v>134</v>
      </c>
      <c r="C90" s="88">
        <f>'تسيير المخاطر المالية'!H86</f>
        <v>15.25</v>
      </c>
      <c r="D90" s="70">
        <f t="shared" si="23"/>
        <v>0</v>
      </c>
      <c r="E90" s="71">
        <f>'تسيير واستراتيجية مالية'!H86</f>
        <v>12.5</v>
      </c>
      <c r="F90" s="70">
        <f t="shared" si="24"/>
        <v>0</v>
      </c>
      <c r="G90" s="71">
        <f>'التدقيق المالي'!H84</f>
        <v>17.5</v>
      </c>
      <c r="H90" s="70">
        <f t="shared" si="25"/>
        <v>0</v>
      </c>
      <c r="I90" s="72">
        <f t="shared" si="26"/>
        <v>45.25</v>
      </c>
      <c r="J90" s="72">
        <f t="shared" si="27"/>
        <v>7.541666666666667</v>
      </c>
      <c r="K90" s="70">
        <f t="shared" si="28"/>
        <v>0</v>
      </c>
      <c r="L90" s="71">
        <f>'تسيير وإدارة الإئتمان'!H86</f>
        <v>13</v>
      </c>
      <c r="M90" s="70">
        <f t="shared" si="29"/>
        <v>0</v>
      </c>
      <c r="N90" s="71">
        <f>'منهجية البحث'!H85</f>
        <v>18</v>
      </c>
      <c r="O90" s="70">
        <f t="shared" si="30"/>
        <v>0</v>
      </c>
      <c r="P90" s="73">
        <f t="shared" si="31"/>
        <v>31</v>
      </c>
      <c r="Q90" s="72">
        <f t="shared" si="32"/>
        <v>7.75</v>
      </c>
      <c r="R90" s="70">
        <f t="shared" si="33"/>
        <v>0</v>
      </c>
      <c r="S90" s="71">
        <f>'قانون الضرائب غير المباشرة'!H85</f>
        <v>15</v>
      </c>
      <c r="T90" s="70">
        <f t="shared" si="34"/>
        <v>0</v>
      </c>
      <c r="U90" s="73">
        <f t="shared" si="35"/>
        <v>15</v>
      </c>
      <c r="V90" s="72">
        <f t="shared" si="36"/>
        <v>7.5</v>
      </c>
      <c r="W90" s="70">
        <f t="shared" si="37"/>
        <v>0</v>
      </c>
      <c r="X90" s="71">
        <f>'لغة أجنبية 3'!H86</f>
        <v>10</v>
      </c>
      <c r="Y90" s="70">
        <f t="shared" si="38"/>
        <v>1</v>
      </c>
      <c r="Z90" s="73">
        <f t="shared" si="39"/>
        <v>10</v>
      </c>
      <c r="AA90" s="72">
        <f t="shared" si="40"/>
        <v>10</v>
      </c>
      <c r="AB90" s="70">
        <f t="shared" si="41"/>
        <v>1</v>
      </c>
      <c r="AC90" s="76">
        <f t="shared" si="42"/>
        <v>7.788461538461538</v>
      </c>
      <c r="AD90" s="80">
        <f t="shared" si="43"/>
        <v>1</v>
      </c>
    </row>
    <row r="91" spans="1:30" ht="21" customHeight="1">
      <c r="A91" s="136">
        <f t="shared" si="44"/>
        <v>28</v>
      </c>
      <c r="B91" s="123" t="s">
        <v>135</v>
      </c>
      <c r="C91" s="88">
        <f>'تسيير المخاطر المالية'!H87</f>
        <v>19</v>
      </c>
      <c r="D91" s="87">
        <f t="shared" si="23"/>
        <v>0</v>
      </c>
      <c r="E91" s="71">
        <f>'تسيير واستراتيجية مالية'!H87</f>
        <v>20.5</v>
      </c>
      <c r="F91" s="70">
        <f t="shared" si="24"/>
        <v>6</v>
      </c>
      <c r="G91" s="71">
        <f>'التدقيق المالي'!H85</f>
        <v>27.5</v>
      </c>
      <c r="H91" s="70">
        <f t="shared" si="25"/>
        <v>6</v>
      </c>
      <c r="I91" s="72">
        <f t="shared" si="26"/>
        <v>67</v>
      </c>
      <c r="J91" s="72">
        <f t="shared" si="27"/>
        <v>11.166666666666666</v>
      </c>
      <c r="K91" s="70">
        <f t="shared" si="28"/>
        <v>18</v>
      </c>
      <c r="L91" s="71">
        <f>'تسيير وإدارة الإئتمان'!H87</f>
        <v>23</v>
      </c>
      <c r="M91" s="70">
        <f t="shared" si="29"/>
        <v>5</v>
      </c>
      <c r="N91" s="71">
        <f>'منهجية البحث'!H86</f>
        <v>23</v>
      </c>
      <c r="O91" s="70">
        <f t="shared" si="30"/>
        <v>4</v>
      </c>
      <c r="P91" s="73">
        <f t="shared" si="31"/>
        <v>46</v>
      </c>
      <c r="Q91" s="72">
        <f t="shared" si="32"/>
        <v>11.5</v>
      </c>
      <c r="R91" s="70">
        <f t="shared" si="33"/>
        <v>9</v>
      </c>
      <c r="S91" s="71">
        <f>'قانون الضرائب غير المباشرة'!H86</f>
        <v>12</v>
      </c>
      <c r="T91" s="70">
        <f t="shared" si="34"/>
        <v>0</v>
      </c>
      <c r="U91" s="73">
        <f t="shared" si="35"/>
        <v>12</v>
      </c>
      <c r="V91" s="72">
        <f t="shared" si="36"/>
        <v>6</v>
      </c>
      <c r="W91" s="70">
        <f t="shared" si="37"/>
        <v>0</v>
      </c>
      <c r="X91" s="71">
        <f>'لغة أجنبية 3'!H87</f>
        <v>13.625</v>
      </c>
      <c r="Y91" s="70">
        <f t="shared" si="38"/>
        <v>1</v>
      </c>
      <c r="Z91" s="73">
        <f t="shared" si="39"/>
        <v>13.625</v>
      </c>
      <c r="AA91" s="72">
        <f t="shared" si="40"/>
        <v>13.625</v>
      </c>
      <c r="AB91" s="70">
        <f t="shared" si="41"/>
        <v>1</v>
      </c>
      <c r="AC91" s="76">
        <f t="shared" si="42"/>
        <v>10.663461538461538</v>
      </c>
      <c r="AD91" s="80">
        <f t="shared" si="43"/>
        <v>30</v>
      </c>
    </row>
    <row r="92" spans="1:30" ht="20.25" customHeight="1">
      <c r="A92" s="136">
        <f t="shared" si="44"/>
        <v>29</v>
      </c>
      <c r="B92" s="121" t="s">
        <v>136</v>
      </c>
      <c r="C92" s="88">
        <f>'تسيير المخاطر المالية'!H88</f>
        <v>16.25</v>
      </c>
      <c r="D92" s="70">
        <f t="shared" si="23"/>
        <v>0</v>
      </c>
      <c r="E92" s="71">
        <f>'تسيير واستراتيجية مالية'!H88</f>
        <v>15</v>
      </c>
      <c r="F92" s="70">
        <f t="shared" si="24"/>
        <v>0</v>
      </c>
      <c r="G92" s="71">
        <f>'التدقيق المالي'!H86</f>
        <v>20</v>
      </c>
      <c r="H92" s="70">
        <f t="shared" si="25"/>
        <v>6</v>
      </c>
      <c r="I92" s="72">
        <f t="shared" si="26"/>
        <v>51.25</v>
      </c>
      <c r="J92" s="72">
        <f t="shared" si="27"/>
        <v>8.541666666666666</v>
      </c>
      <c r="K92" s="70">
        <f t="shared" si="28"/>
        <v>6</v>
      </c>
      <c r="L92" s="71">
        <f>'تسيير وإدارة الإئتمان'!H88</f>
        <v>21</v>
      </c>
      <c r="M92" s="70">
        <f t="shared" si="29"/>
        <v>5</v>
      </c>
      <c r="N92" s="71">
        <f>'منهجية البحث'!H87</f>
        <v>25</v>
      </c>
      <c r="O92" s="70">
        <f t="shared" si="30"/>
        <v>4</v>
      </c>
      <c r="P92" s="73">
        <f t="shared" si="31"/>
        <v>46</v>
      </c>
      <c r="Q92" s="72">
        <f t="shared" si="32"/>
        <v>11.5</v>
      </c>
      <c r="R92" s="70">
        <f t="shared" si="33"/>
        <v>9</v>
      </c>
      <c r="S92" s="71">
        <f>'قانون الضرائب غير المباشرة'!H87</f>
        <v>15.5</v>
      </c>
      <c r="T92" s="70">
        <f t="shared" si="34"/>
        <v>0</v>
      </c>
      <c r="U92" s="73">
        <f t="shared" si="35"/>
        <v>15.5</v>
      </c>
      <c r="V92" s="72">
        <f t="shared" si="36"/>
        <v>7.75</v>
      </c>
      <c r="W92" s="70">
        <f t="shared" si="37"/>
        <v>0</v>
      </c>
      <c r="X92" s="71">
        <f>'لغة أجنبية 3'!H88</f>
        <v>12.625</v>
      </c>
      <c r="Y92" s="70">
        <f t="shared" si="38"/>
        <v>1</v>
      </c>
      <c r="Z92" s="73">
        <f t="shared" si="39"/>
        <v>12.625</v>
      </c>
      <c r="AA92" s="72">
        <f t="shared" si="40"/>
        <v>12.625</v>
      </c>
      <c r="AB92" s="70">
        <f t="shared" si="41"/>
        <v>1</v>
      </c>
      <c r="AC92" s="76">
        <f t="shared" si="42"/>
        <v>9.64423076923077</v>
      </c>
      <c r="AD92" s="80">
        <f t="shared" si="43"/>
        <v>16</v>
      </c>
    </row>
    <row r="93" spans="1:30" ht="18" customHeight="1">
      <c r="A93" s="136">
        <f t="shared" si="44"/>
        <v>30</v>
      </c>
      <c r="B93" s="121" t="s">
        <v>137</v>
      </c>
      <c r="C93" s="88">
        <f>'تسيير المخاطر المالية'!H89</f>
        <v>16.75</v>
      </c>
      <c r="D93" s="70">
        <f t="shared" si="23"/>
        <v>0</v>
      </c>
      <c r="E93" s="71">
        <f>'تسيير واستراتيجية مالية'!H89</f>
        <v>20</v>
      </c>
      <c r="F93" s="70">
        <f t="shared" si="24"/>
        <v>6</v>
      </c>
      <c r="G93" s="71">
        <f>'التدقيق المالي'!H87</f>
        <v>20</v>
      </c>
      <c r="H93" s="70">
        <f t="shared" si="25"/>
        <v>6</v>
      </c>
      <c r="I93" s="72">
        <f t="shared" si="26"/>
        <v>56.75</v>
      </c>
      <c r="J93" s="72">
        <f t="shared" si="27"/>
        <v>9.458333333333334</v>
      </c>
      <c r="K93" s="70">
        <f t="shared" si="28"/>
        <v>12</v>
      </c>
      <c r="L93" s="71">
        <f>'تسيير وإدارة الإئتمان'!H89</f>
        <v>24.5</v>
      </c>
      <c r="M93" s="70">
        <f t="shared" si="29"/>
        <v>5</v>
      </c>
      <c r="N93" s="71">
        <f>'منهجية البحث'!H88</f>
        <v>19</v>
      </c>
      <c r="O93" s="70">
        <f t="shared" si="30"/>
        <v>0</v>
      </c>
      <c r="P93" s="73">
        <f t="shared" si="31"/>
        <v>43.5</v>
      </c>
      <c r="Q93" s="72">
        <f t="shared" si="32"/>
        <v>10.875</v>
      </c>
      <c r="R93" s="70">
        <f t="shared" si="33"/>
        <v>9</v>
      </c>
      <c r="S93" s="71">
        <f>'قانون الضرائب غير المباشرة'!H88</f>
        <v>10</v>
      </c>
      <c r="T93" s="70">
        <f t="shared" si="34"/>
        <v>0</v>
      </c>
      <c r="U93" s="73">
        <f t="shared" si="35"/>
        <v>10</v>
      </c>
      <c r="V93" s="72">
        <f t="shared" si="36"/>
        <v>5</v>
      </c>
      <c r="W93" s="70">
        <f t="shared" si="37"/>
        <v>0</v>
      </c>
      <c r="X93" s="71">
        <f>'لغة أجنبية 3'!H89</f>
        <v>13.125</v>
      </c>
      <c r="Y93" s="70">
        <f t="shared" si="38"/>
        <v>1</v>
      </c>
      <c r="Z93" s="73">
        <f t="shared" si="39"/>
        <v>13.125</v>
      </c>
      <c r="AA93" s="72">
        <f t="shared" si="40"/>
        <v>13.125</v>
      </c>
      <c r="AB93" s="70">
        <f t="shared" si="41"/>
        <v>1</v>
      </c>
      <c r="AC93" s="76">
        <f t="shared" si="42"/>
        <v>9.490384615384615</v>
      </c>
      <c r="AD93" s="80">
        <f t="shared" si="43"/>
        <v>22</v>
      </c>
    </row>
    <row r="94" spans="1:30" ht="21" customHeight="1" thickBot="1">
      <c r="A94" s="137">
        <f t="shared" si="44"/>
        <v>31</v>
      </c>
      <c r="B94" s="119" t="s">
        <v>138</v>
      </c>
      <c r="C94" s="88">
        <f>'تسيير المخاطر المالية'!H90</f>
        <v>23.75</v>
      </c>
      <c r="D94" s="87">
        <f t="shared" si="23"/>
        <v>6</v>
      </c>
      <c r="E94" s="71">
        <f>'تسيير واستراتيجية مالية'!H90</f>
        <v>21.5</v>
      </c>
      <c r="F94" s="70">
        <f t="shared" si="24"/>
        <v>6</v>
      </c>
      <c r="G94" s="71">
        <f>'التدقيق المالي'!H88</f>
        <v>18</v>
      </c>
      <c r="H94" s="70">
        <f t="shared" si="25"/>
        <v>0</v>
      </c>
      <c r="I94" s="72">
        <f t="shared" si="26"/>
        <v>63.25</v>
      </c>
      <c r="J94" s="72">
        <f t="shared" si="27"/>
        <v>10.541666666666666</v>
      </c>
      <c r="K94" s="70">
        <f t="shared" si="28"/>
        <v>18</v>
      </c>
      <c r="L94" s="71">
        <f>'تسيير وإدارة الإئتمان'!H90</f>
        <v>21.5</v>
      </c>
      <c r="M94" s="70">
        <f t="shared" si="29"/>
        <v>5</v>
      </c>
      <c r="N94" s="71">
        <f>'منهجية البحث'!H89</f>
        <v>25</v>
      </c>
      <c r="O94" s="70">
        <f t="shared" si="30"/>
        <v>4</v>
      </c>
      <c r="P94" s="73">
        <f t="shared" si="31"/>
        <v>46.5</v>
      </c>
      <c r="Q94" s="72">
        <f t="shared" si="32"/>
        <v>11.625</v>
      </c>
      <c r="R94" s="70">
        <f t="shared" si="33"/>
        <v>9</v>
      </c>
      <c r="S94" s="71">
        <f>'قانون الضرائب غير المباشرة'!H89</f>
        <v>13.5</v>
      </c>
      <c r="T94" s="70">
        <f t="shared" si="34"/>
        <v>0</v>
      </c>
      <c r="U94" s="73">
        <f t="shared" si="35"/>
        <v>13.5</v>
      </c>
      <c r="V94" s="72">
        <f t="shared" si="36"/>
        <v>6.75</v>
      </c>
      <c r="W94" s="70">
        <f t="shared" si="37"/>
        <v>0</v>
      </c>
      <c r="X94" s="71">
        <f>'لغة أجنبية 3'!H90</f>
        <v>14.625</v>
      </c>
      <c r="Y94" s="70">
        <f t="shared" si="38"/>
        <v>1</v>
      </c>
      <c r="Z94" s="73">
        <f t="shared" si="39"/>
        <v>14.625</v>
      </c>
      <c r="AA94" s="72">
        <f t="shared" si="40"/>
        <v>14.625</v>
      </c>
      <c r="AB94" s="70">
        <f t="shared" si="41"/>
        <v>1</v>
      </c>
      <c r="AC94" s="76">
        <f t="shared" si="42"/>
        <v>10.60576923076923</v>
      </c>
      <c r="AD94" s="80">
        <f t="shared" si="43"/>
        <v>30</v>
      </c>
    </row>
    <row r="95" spans="1:30" ht="12.75" customHeight="1">
      <c r="A95" s="158" t="s">
        <v>13</v>
      </c>
      <c r="B95" s="159"/>
      <c r="C95" s="230" t="s">
        <v>62</v>
      </c>
      <c r="D95" s="231"/>
      <c r="E95" s="232" t="s">
        <v>63</v>
      </c>
      <c r="F95" s="232"/>
      <c r="G95" s="232" t="s">
        <v>64</v>
      </c>
      <c r="H95" s="232"/>
      <c r="I95" s="233" t="s">
        <v>36</v>
      </c>
      <c r="J95" s="233"/>
      <c r="K95" s="233"/>
      <c r="L95" s="232" t="s">
        <v>72</v>
      </c>
      <c r="M95" s="232"/>
      <c r="N95" s="234" t="s">
        <v>65</v>
      </c>
      <c r="O95" s="234"/>
      <c r="P95" s="231"/>
      <c r="Q95" s="231"/>
      <c r="R95" s="231"/>
      <c r="S95" s="232" t="s">
        <v>66</v>
      </c>
      <c r="T95" s="231"/>
      <c r="U95" s="235"/>
      <c r="V95" s="235"/>
      <c r="W95" s="235"/>
      <c r="X95" s="232" t="s">
        <v>67</v>
      </c>
      <c r="Y95" s="231"/>
      <c r="Z95" s="236" t="s">
        <v>14</v>
      </c>
      <c r="AA95" s="236"/>
      <c r="AB95" s="236"/>
      <c r="AC95" s="236"/>
      <c r="AD95" s="237"/>
    </row>
    <row r="96" spans="1:30" ht="12.75" customHeight="1">
      <c r="A96" s="160"/>
      <c r="B96" s="161"/>
      <c r="C96" s="166"/>
      <c r="D96" s="165"/>
      <c r="E96" s="169"/>
      <c r="F96" s="169"/>
      <c r="G96" s="169"/>
      <c r="H96" s="169"/>
      <c r="I96" s="171"/>
      <c r="J96" s="171"/>
      <c r="K96" s="171"/>
      <c r="L96" s="169"/>
      <c r="M96" s="169"/>
      <c r="N96" s="175"/>
      <c r="O96" s="175"/>
      <c r="P96" s="165"/>
      <c r="Q96" s="165"/>
      <c r="R96" s="165"/>
      <c r="S96" s="165"/>
      <c r="T96" s="165"/>
      <c r="U96" s="216"/>
      <c r="V96" s="216"/>
      <c r="W96" s="216"/>
      <c r="X96" s="165"/>
      <c r="Y96" s="165"/>
      <c r="Z96" s="218"/>
      <c r="AA96" s="218"/>
      <c r="AB96" s="218"/>
      <c r="AC96" s="218"/>
      <c r="AD96" s="219"/>
    </row>
    <row r="97" spans="1:30" ht="36" customHeight="1" thickBot="1">
      <c r="A97" s="162"/>
      <c r="B97" s="163"/>
      <c r="C97" s="167"/>
      <c r="D97" s="168"/>
      <c r="E97" s="170"/>
      <c r="F97" s="170"/>
      <c r="G97" s="170"/>
      <c r="H97" s="170"/>
      <c r="I97" s="172"/>
      <c r="J97" s="172"/>
      <c r="K97" s="172"/>
      <c r="L97" s="170"/>
      <c r="M97" s="170"/>
      <c r="N97" s="176"/>
      <c r="O97" s="176"/>
      <c r="P97" s="168"/>
      <c r="Q97" s="168"/>
      <c r="R97" s="168"/>
      <c r="S97" s="168"/>
      <c r="T97" s="168"/>
      <c r="U97" s="217"/>
      <c r="V97" s="217"/>
      <c r="W97" s="217"/>
      <c r="X97" s="168"/>
      <c r="Y97" s="168"/>
      <c r="Z97" s="220"/>
      <c r="AA97" s="220"/>
      <c r="AB97" s="220"/>
      <c r="AC97" s="220"/>
      <c r="AD97" s="221"/>
    </row>
  </sheetData>
  <sheetProtection/>
  <mergeCells count="91">
    <mergeCell ref="N95:O97"/>
    <mergeCell ref="P95:R97"/>
    <mergeCell ref="S95:T97"/>
    <mergeCell ref="U95:W97"/>
    <mergeCell ref="X95:Y97"/>
    <mergeCell ref="Z95:AD97"/>
    <mergeCell ref="A95:B97"/>
    <mergeCell ref="C95:D97"/>
    <mergeCell ref="E95:F97"/>
    <mergeCell ref="G95:H97"/>
    <mergeCell ref="I95:K97"/>
    <mergeCell ref="L95:M97"/>
    <mergeCell ref="C62:D62"/>
    <mergeCell ref="E62:F62"/>
    <mergeCell ref="G62:H62"/>
    <mergeCell ref="L62:M62"/>
    <mergeCell ref="N62:O62"/>
    <mergeCell ref="S62:T62"/>
    <mergeCell ref="X61:Y61"/>
    <mergeCell ref="Z61:AB61"/>
    <mergeCell ref="AC61:AC63"/>
    <mergeCell ref="AA62:AA63"/>
    <mergeCell ref="AB62:AB63"/>
    <mergeCell ref="AD61:AD63"/>
    <mergeCell ref="X62:Y62"/>
    <mergeCell ref="L61:O61"/>
    <mergeCell ref="P61:P62"/>
    <mergeCell ref="Q61:Q63"/>
    <mergeCell ref="R61:R63"/>
    <mergeCell ref="S61:T61"/>
    <mergeCell ref="U61:W61"/>
    <mergeCell ref="V62:V63"/>
    <mergeCell ref="W62:W63"/>
    <mergeCell ref="B54:C54"/>
    <mergeCell ref="B57:F57"/>
    <mergeCell ref="K57:T57"/>
    <mergeCell ref="C59:V59"/>
    <mergeCell ref="A61:A63"/>
    <mergeCell ref="B61:B63"/>
    <mergeCell ref="C61:H61"/>
    <mergeCell ref="I61:I62"/>
    <mergeCell ref="J61:J63"/>
    <mergeCell ref="K61:K63"/>
    <mergeCell ref="Z45:AD47"/>
    <mergeCell ref="J9:J11"/>
    <mergeCell ref="K9:K11"/>
    <mergeCell ref="L9:O9"/>
    <mergeCell ref="X9:Y9"/>
    <mergeCell ref="Z9:AB9"/>
    <mergeCell ref="X10:Y10"/>
    <mergeCell ref="AA10:AA11"/>
    <mergeCell ref="B1:D1"/>
    <mergeCell ref="B2:C2"/>
    <mergeCell ref="S1:Y1"/>
    <mergeCell ref="A9:A11"/>
    <mergeCell ref="B9:B11"/>
    <mergeCell ref="AC9:AC11"/>
    <mergeCell ref="G10:H10"/>
    <mergeCell ref="AB10:AB11"/>
    <mergeCell ref="B5:F5"/>
    <mergeCell ref="K5:T5"/>
    <mergeCell ref="C7:V7"/>
    <mergeCell ref="U9:W9"/>
    <mergeCell ref="S10:T10"/>
    <mergeCell ref="C9:H9"/>
    <mergeCell ref="I9:I10"/>
    <mergeCell ref="L10:M10"/>
    <mergeCell ref="N10:O10"/>
    <mergeCell ref="C10:D10"/>
    <mergeCell ref="E10:F10"/>
    <mergeCell ref="V10:V11"/>
    <mergeCell ref="W10:W11"/>
    <mergeCell ref="L45:M47"/>
    <mergeCell ref="N45:O47"/>
    <mergeCell ref="P9:P10"/>
    <mergeCell ref="Q9:Q11"/>
    <mergeCell ref="R9:R11"/>
    <mergeCell ref="S9:T9"/>
    <mergeCell ref="S45:T47"/>
    <mergeCell ref="C41:AD41"/>
    <mergeCell ref="AD9:AD11"/>
    <mergeCell ref="B53:D53"/>
    <mergeCell ref="S53:Y53"/>
    <mergeCell ref="A45:B47"/>
    <mergeCell ref="C45:D47"/>
    <mergeCell ref="E45:F47"/>
    <mergeCell ref="G45:H47"/>
    <mergeCell ref="I45:K47"/>
    <mergeCell ref="P45:R47"/>
    <mergeCell ref="X45:Y47"/>
    <mergeCell ref="U45:W47"/>
  </mergeCells>
  <printOptions horizontalCentered="1"/>
  <pageMargins left="0.1968503937007874" right="0.1968503937007874" top="0.7874015748031497" bottom="0.7874015748031497" header="0.7874015748031497" footer="0.787401574803149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BADJI MOKHTAR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RAMDANE</dc:creator>
  <cp:keywords/>
  <dc:description/>
  <cp:lastModifiedBy>SI216</cp:lastModifiedBy>
  <cp:lastPrinted>2019-02-03T09:35:32Z</cp:lastPrinted>
  <dcterms:created xsi:type="dcterms:W3CDTF">2005-09-20T07:51:42Z</dcterms:created>
  <dcterms:modified xsi:type="dcterms:W3CDTF">2019-02-03T09:37:58Z</dcterms:modified>
  <cp:category/>
  <cp:version/>
  <cp:contentType/>
  <cp:contentStatus/>
</cp:coreProperties>
</file>