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355" windowHeight="5385" tabRatio="769" firstSheet="1" activeTab="7"/>
  </bookViews>
  <sheets>
    <sheet name="التحليل المالي المتقدم" sheetId="1" r:id="rId1"/>
    <sheet name="ندوة المحاسبة والتدقيق" sheetId="2" r:id="rId2"/>
    <sheet name="محاسبة الشركات المعمقة" sheetId="3" r:id="rId3"/>
    <sheet name="أخلاقيات المحاسبة والتدقيق" sheetId="4" r:id="rId4"/>
    <sheet name="منهجية البحث" sheetId="5" r:id="rId5"/>
    <sheet name="قانون الأعمال" sheetId="6" r:id="rId6"/>
    <sheet name="لغة أجنبية3" sheetId="7" r:id="rId7"/>
    <sheet name="PV delib" sheetId="8" r:id="rId8"/>
  </sheets>
  <externalReferences>
    <externalReference r:id="rId11"/>
  </externalReferences>
  <definedNames>
    <definedName name="_xlnm.Print_Area" localSheetId="3">'أخلاقيات المحاسبة والتدقيق'!$A$1:$H$90</definedName>
    <definedName name="_xlnm.Print_Area" localSheetId="0">'التحليل المالي المتقدم'!$A$1:$H$89</definedName>
    <definedName name="_xlnm.Print_Area" localSheetId="5">'قانون الأعمال'!$A$1:$H$89</definedName>
    <definedName name="_xlnm.Print_Area" localSheetId="6">'لغة أجنبية3'!$A$1:$H$88</definedName>
    <definedName name="_xlnm.Print_Area" localSheetId="2">'محاسبة الشركات المعمقة'!$A$1:$H$90</definedName>
    <definedName name="_xlnm.Print_Area" localSheetId="4">'منهجية البحث'!$A$1:$H$90</definedName>
    <definedName name="_xlnm.Print_Area" localSheetId="1">'ندوة المحاسبة والتدقيق'!$A$1:$H$89</definedName>
  </definedNames>
  <calcPr fullCalcOnLoad="1"/>
</workbook>
</file>

<file path=xl/sharedStrings.xml><?xml version="1.0" encoding="utf-8"?>
<sst xmlns="http://schemas.openxmlformats.org/spreadsheetml/2006/main" count="884" uniqueCount="144">
  <si>
    <t>الرقم</t>
  </si>
  <si>
    <t>المعدل النهائي</t>
  </si>
  <si>
    <t>جامعة باجي مختار- عنابة -</t>
  </si>
  <si>
    <t>كلية العلوم الاقتصادية وعلوم التسيير</t>
  </si>
  <si>
    <t xml:space="preserve">مصلحة : الدراسات العليا </t>
  </si>
  <si>
    <t>التطبيق/20</t>
  </si>
  <si>
    <t>الإستدراك/20</t>
  </si>
  <si>
    <t>المجمــوع</t>
  </si>
  <si>
    <t>المعـــدل</t>
  </si>
  <si>
    <t>و.ق.م</t>
  </si>
  <si>
    <t>إمضاءات الأساتذة</t>
  </si>
  <si>
    <t>إمضاء رئيس القسم:</t>
  </si>
  <si>
    <t>قسم : العلوم المالية</t>
  </si>
  <si>
    <r>
      <t xml:space="preserve">   </t>
    </r>
    <r>
      <rPr>
        <b/>
        <sz val="12"/>
        <rFont val="Arial"/>
        <family val="2"/>
      </rPr>
      <t>مصلحة الدراسات العليا</t>
    </r>
    <r>
      <rPr>
        <b/>
        <sz val="14"/>
        <rFont val="Arial"/>
        <family val="2"/>
      </rPr>
      <t xml:space="preserve">      </t>
    </r>
  </si>
  <si>
    <t xml:space="preserve">               قسم العلوم المالية</t>
  </si>
  <si>
    <r>
      <t xml:space="preserve"> </t>
    </r>
    <r>
      <rPr>
        <b/>
        <sz val="12"/>
        <rFont val="Arial"/>
        <family val="2"/>
      </rPr>
      <t xml:space="preserve">جامعة باجي مختار - عنابة -                 </t>
    </r>
  </si>
  <si>
    <t>الفــــــوج: 01</t>
  </si>
  <si>
    <t xml:space="preserve">الرقم </t>
  </si>
  <si>
    <t>الإسم واللقب</t>
  </si>
  <si>
    <t>الإمتحان /20</t>
  </si>
  <si>
    <t>المعدل40/1</t>
  </si>
  <si>
    <t>المعدل40/2</t>
  </si>
  <si>
    <t>الفــــــوج: 02</t>
  </si>
  <si>
    <t>المعدل20/1</t>
  </si>
  <si>
    <t>المعدل20/2</t>
  </si>
  <si>
    <t xml:space="preserve">     كلية العلوم الاقتصادية وعلوم التسيير</t>
  </si>
  <si>
    <t>الفـــــــــــــوج: 01</t>
  </si>
  <si>
    <t>وحــــدة التعليـــــم الأساسيـــــة</t>
  </si>
  <si>
    <t>المعدل</t>
  </si>
  <si>
    <t>مج- الوحدات القياسية</t>
  </si>
  <si>
    <t>وحدة التعليم المنهجية</t>
  </si>
  <si>
    <t>الوحدة الاستكشافية</t>
  </si>
  <si>
    <t>الوحدة الأفقيــــة</t>
  </si>
  <si>
    <t>رئيس لجنة المداولات:</t>
  </si>
  <si>
    <t>ماستر تخصص: محــاسبـــة وتدقيــــق -CA -</t>
  </si>
  <si>
    <t>الفـــــــــــــوج: 02</t>
  </si>
  <si>
    <t>ضروي أحمد</t>
  </si>
  <si>
    <t>رفاس أوريدة آمال</t>
  </si>
  <si>
    <t>سناوي زوبير</t>
  </si>
  <si>
    <t>طوايبية منذر</t>
  </si>
  <si>
    <t>كشف علامات ماستر: محاسبـــة وتدقيــــق-S3-</t>
  </si>
  <si>
    <t>المقياس: التحليل المالي المتقدم -      المعامل:2         الرصيـــد: 6</t>
  </si>
  <si>
    <t>إمضاء استاذ المادة : د. بوفافة .....................</t>
  </si>
  <si>
    <t>المقياس: التحليل المالي المتقدم-      المعامل:2         الرصيـــد: 6</t>
  </si>
  <si>
    <t>المقياس: ندوة المحاسبة والتدقيق -      المعامل:2         الرصيـــد: 6</t>
  </si>
  <si>
    <t>المقياس: محاسبة الشركات المعمقــــة -      المعامل:2         الرصيـــد: 6</t>
  </si>
  <si>
    <t>إمضاء استاذ المادة : أ. سلامـــــي .....................</t>
  </si>
  <si>
    <t>المقياس: محسبة الشركـــات المعمقـــة -      المعامل:2         الرصيـــد: 6</t>
  </si>
  <si>
    <t>المقياس: أخلاقيات المحاسبة والتدقيق -      المعامل:2         الرصيـــد: 5</t>
  </si>
  <si>
    <t>المقياس: منهجية البحث العلمي-      المعامل:2         الرصيـــد: 4</t>
  </si>
  <si>
    <t>المقياس: قانون الأعمـــــال -      المعامل:1         الرصيـــد:2</t>
  </si>
  <si>
    <t>المقياس: قانون الأعمــــال -      المعامل:1         الرصيـــد:2</t>
  </si>
  <si>
    <t>المقياس: لغــــة أجنبيـــــة 3 -      المعامل:1         الرصيـــد:1</t>
  </si>
  <si>
    <t xml:space="preserve">محضر مداولات السنة الثانيــــة - السداسي الثالث-                 الدورة الأولى                       </t>
  </si>
  <si>
    <t>التحليل المالي المتقدم</t>
  </si>
  <si>
    <t>ندوة المحاسبة والتدقيق</t>
  </si>
  <si>
    <t>محاسبة الشركات المعمقة</t>
  </si>
  <si>
    <t>بوفافة</t>
  </si>
  <si>
    <t>هوام</t>
  </si>
  <si>
    <t>سلامي</t>
  </si>
  <si>
    <t>جاوحدو</t>
  </si>
  <si>
    <t>نجاح</t>
  </si>
  <si>
    <t xml:space="preserve">محضر مداولات السنة الثانيـــــة - السداسي الثالث-                 الدورة الأولى                       </t>
  </si>
  <si>
    <t>إمضاء استاذ المادة : بن عليوش .....................</t>
  </si>
  <si>
    <t>إمضاء استاذ المادة : بن عليوش.....................</t>
  </si>
  <si>
    <t>أخلاقيات المحاسبة والتدقيق</t>
  </si>
  <si>
    <t>منهجية البحث العلمي</t>
  </si>
  <si>
    <t>قانون الأعمال</t>
  </si>
  <si>
    <t>لغة أجنبية 3</t>
  </si>
  <si>
    <t>بن عليوش</t>
  </si>
  <si>
    <t>للعام الجامعي: 2018-2019</t>
  </si>
  <si>
    <t>بسودة مروة</t>
  </si>
  <si>
    <t>بلخيري عايدة</t>
  </si>
  <si>
    <t>بودفة خديجة</t>
  </si>
  <si>
    <t>بوزيد الشريف</t>
  </si>
  <si>
    <t>بوغلوم فؤاد (منت)</t>
  </si>
  <si>
    <t>بويونس منال</t>
  </si>
  <si>
    <t>تبرقاوي نبيلة نهلة</t>
  </si>
  <si>
    <t>تركي أحلام</t>
  </si>
  <si>
    <t>حاجي وردة</t>
  </si>
  <si>
    <t>حفص العياشي</t>
  </si>
  <si>
    <t>خالدي سليمة</t>
  </si>
  <si>
    <t>سدراتي نور الهدى</t>
  </si>
  <si>
    <t>سوفي ربح روميساء</t>
  </si>
  <si>
    <t>شكيري نزهة</t>
  </si>
  <si>
    <t>طرشون نعيمة (منت)</t>
  </si>
  <si>
    <t>عاتي سمية</t>
  </si>
  <si>
    <t>عبدلي اسمهان</t>
  </si>
  <si>
    <t>عثماني نور الهدى</t>
  </si>
  <si>
    <t>عماري لمياء</t>
  </si>
  <si>
    <t>عمامري أيمن</t>
  </si>
  <si>
    <t>قرفي الياس</t>
  </si>
  <si>
    <t>كبير وردة</t>
  </si>
  <si>
    <t>لوصيف عبد الناصر</t>
  </si>
  <si>
    <t>مراح نورهان</t>
  </si>
  <si>
    <t>مكاحلية أسماء</t>
  </si>
  <si>
    <t>نجايعية مراد</t>
  </si>
  <si>
    <t>نزار رانية</t>
  </si>
  <si>
    <t>هوام شافية</t>
  </si>
  <si>
    <t>ولهاصي كمال</t>
  </si>
  <si>
    <t>مقديش سليم</t>
  </si>
  <si>
    <t>العايب سمير (منت)</t>
  </si>
  <si>
    <t>بن قارة محمد لمين</t>
  </si>
  <si>
    <t>بوالشعير دنيا</t>
  </si>
  <si>
    <t>بوبهزيز نور الهدى</t>
  </si>
  <si>
    <t>بودماغ مريم</t>
  </si>
  <si>
    <t>بوعبسة ابراهيم</t>
  </si>
  <si>
    <t>بوغدير فارس</t>
  </si>
  <si>
    <t>بوقشبية سهام</t>
  </si>
  <si>
    <t>بومهني محرز</t>
  </si>
  <si>
    <t>تومي دلال</t>
  </si>
  <si>
    <t>جابر محمد لمين (منت)</t>
  </si>
  <si>
    <t>حجايلية نبيل</t>
  </si>
  <si>
    <t>دحامنية حليمة</t>
  </si>
  <si>
    <t>درويش بثينة</t>
  </si>
  <si>
    <t>رياحي أحلام</t>
  </si>
  <si>
    <t>ريحاني ريم</t>
  </si>
  <si>
    <t>ريزي منال</t>
  </si>
  <si>
    <t>عباس محمد رمزي</t>
  </si>
  <si>
    <t>عبد النوري محمد أيمن</t>
  </si>
  <si>
    <t>عزيزي نهاد</t>
  </si>
  <si>
    <t>عشاشرة بشرى</t>
  </si>
  <si>
    <t>علالقة نسرين</t>
  </si>
  <si>
    <t>علي قشي رقية</t>
  </si>
  <si>
    <t>عياشي سومية</t>
  </si>
  <si>
    <t>منجل الهام</t>
  </si>
  <si>
    <t>ميلس روميصاء</t>
  </si>
  <si>
    <t>نوادرية مروى</t>
  </si>
  <si>
    <t>وشتاتي هناء</t>
  </si>
  <si>
    <t>إمضاء استاذ المادة : أ. د. هــــــــــوام + أحمودة .....................</t>
  </si>
  <si>
    <t>إمضاء استاذ المادة : أ. د. هـــــوام + أحمودة.....................</t>
  </si>
  <si>
    <t>إمضاء استاذ المادة : أ. د. جاوحــــدو+خلايفية .....................</t>
  </si>
  <si>
    <t>إمضاء استاذ المادة : أ. د. جاوحـــــدو+خلايفية .....................</t>
  </si>
  <si>
    <t>إمضاء استاذ المادة : أ. نجـــاح +بوعلاق .....................</t>
  </si>
  <si>
    <t>إمضاء استاذ المادة : أ. نجاح +بوعلاق .....................</t>
  </si>
  <si>
    <t>إمضاء استاذ المادة : بومــراح .....................</t>
  </si>
  <si>
    <t>العام الجامعي :2018-2019</t>
  </si>
  <si>
    <t>بومراح</t>
  </si>
  <si>
    <t>مقصى</t>
  </si>
  <si>
    <t>معـــدل السداسي الثالث</t>
  </si>
  <si>
    <t>عدد و.ق للسداسي الثالث</t>
  </si>
  <si>
    <t>إمضاء استاذ المادة : بومراح .....................</t>
  </si>
  <si>
    <t>مقصـــــــــــــــــــــــــــــــــى</t>
  </si>
  <si>
    <t>مقصـــى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</si>
</sst>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b/>
      <sz val="14"/>
      <name val="Arial"/>
      <family val="2"/>
    </font>
    <font>
      <b/>
      <sz val="16"/>
      <name val="Comic Sans MS"/>
      <family val="4"/>
    </font>
    <font>
      <b/>
      <sz val="16"/>
      <name val="Aharoni"/>
      <family val="0"/>
    </font>
    <font>
      <b/>
      <sz val="10"/>
      <name val="Arial"/>
      <family val="2"/>
    </font>
    <font>
      <b/>
      <sz val="12"/>
      <name val="Arabic Transparent"/>
      <family val="0"/>
    </font>
    <font>
      <sz val="8"/>
      <name val="Comic Sans MS"/>
      <family val="4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Comic Sans MS"/>
      <family val="4"/>
    </font>
    <font>
      <b/>
      <u val="single"/>
      <sz val="14"/>
      <name val="Comic Sans MS"/>
      <family val="4"/>
    </font>
    <font>
      <sz val="10"/>
      <color indexed="8"/>
      <name val="MS Sans Serif"/>
      <family val="2"/>
    </font>
    <font>
      <sz val="11"/>
      <name val="Calibri"/>
      <family val="2"/>
    </font>
    <font>
      <sz val="16"/>
      <name val="Arabic Transparent"/>
      <family val="0"/>
    </font>
    <font>
      <b/>
      <sz val="16"/>
      <name val="Arial"/>
      <family val="2"/>
    </font>
    <font>
      <b/>
      <sz val="16"/>
      <name val="Simplified Arabic"/>
      <family val="1"/>
    </font>
    <font>
      <b/>
      <sz val="16"/>
      <name val="Times New Roman"/>
      <family val="1"/>
    </font>
    <font>
      <b/>
      <sz val="14"/>
      <name val="Simplified Arabic"/>
      <family val="1"/>
    </font>
    <font>
      <sz val="12"/>
      <name val="Comic Sans MS"/>
      <family val="4"/>
    </font>
    <font>
      <b/>
      <sz val="12"/>
      <name val="Times New Roman"/>
      <family val="1"/>
    </font>
    <font>
      <b/>
      <sz val="13"/>
      <color indexed="8"/>
      <name val="Simplified Arabic"/>
      <family val="1"/>
    </font>
    <font>
      <b/>
      <sz val="12"/>
      <name val="Simplified Arabic"/>
      <family val="1"/>
    </font>
    <font>
      <b/>
      <sz val="16"/>
      <color indexed="8"/>
      <name val="Times New Roman"/>
      <family val="1"/>
    </font>
    <font>
      <b/>
      <sz val="16"/>
      <color indexed="8"/>
      <name val="Cambria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 style="medium"/>
    </border>
    <border>
      <left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49">
    <xf numFmtId="0" fontId="0" fillId="0" borderId="0" xfId="0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 readingOrder="2"/>
    </xf>
    <xf numFmtId="0" fontId="0" fillId="0" borderId="10" xfId="0" applyBorder="1" applyAlignment="1">
      <alignment/>
    </xf>
    <xf numFmtId="0" fontId="6" fillId="0" borderId="0" xfId="0" applyFont="1" applyAlignment="1">
      <alignment horizontal="right" readingOrder="2"/>
    </xf>
    <xf numFmtId="0" fontId="12" fillId="0" borderId="0" xfId="0" applyFont="1" applyAlignment="1">
      <alignment horizontal="right" readingOrder="2"/>
    </xf>
    <xf numFmtId="0" fontId="0" fillId="0" borderId="0" xfId="0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0" fontId="23" fillId="0" borderId="26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/>
    </xf>
    <xf numFmtId="2" fontId="5" fillId="0" borderId="28" xfId="0" applyNumberFormat="1" applyFont="1" applyFill="1" applyBorder="1" applyAlignment="1">
      <alignment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24" fillId="0" borderId="0" xfId="0" applyFont="1" applyAlignment="1">
      <alignment readingOrder="2"/>
    </xf>
    <xf numFmtId="0" fontId="6" fillId="0" borderId="0" xfId="0" applyFont="1" applyFill="1" applyBorder="1" applyAlignment="1">
      <alignment horizontal="center" readingOrder="2"/>
    </xf>
    <xf numFmtId="0" fontId="25" fillId="0" borderId="10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readingOrder="2"/>
    </xf>
    <xf numFmtId="2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 readingOrder="2"/>
    </xf>
    <xf numFmtId="4" fontId="0" fillId="0" borderId="10" xfId="0" applyNumberFormat="1" applyFont="1" applyFill="1" applyBorder="1" applyAlignment="1">
      <alignment horizontal="center" readingOrder="2"/>
    </xf>
    <xf numFmtId="1" fontId="14" fillId="0" borderId="12" xfId="0" applyNumberFormat="1" applyFont="1" applyFill="1" applyBorder="1" applyAlignment="1">
      <alignment horizontal="center" readingOrder="2"/>
    </xf>
    <xf numFmtId="0" fontId="12" fillId="0" borderId="0" xfId="0" applyFont="1" applyAlignment="1">
      <alignment readingOrder="2"/>
    </xf>
    <xf numFmtId="0" fontId="10" fillId="34" borderId="18" xfId="0" applyFont="1" applyFill="1" applyBorder="1" applyAlignment="1">
      <alignment horizontal="center" vertical="center" textRotation="90"/>
    </xf>
    <xf numFmtId="2" fontId="5" fillId="34" borderId="35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/>
    </xf>
    <xf numFmtId="2" fontId="5" fillId="34" borderId="36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 horizontal="center"/>
    </xf>
    <xf numFmtId="0" fontId="21" fillId="0" borderId="37" xfId="0" applyFont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 readingOrder="2"/>
    </xf>
    <xf numFmtId="2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 vertical="center" readingOrder="2"/>
    </xf>
    <xf numFmtId="4" fontId="0" fillId="0" borderId="11" xfId="0" applyNumberFormat="1" applyFont="1" applyFill="1" applyBorder="1" applyAlignment="1">
      <alignment horizontal="center" readingOrder="2"/>
    </xf>
    <xf numFmtId="1" fontId="14" fillId="0" borderId="39" xfId="0" applyNumberFormat="1" applyFont="1" applyFill="1" applyBorder="1" applyAlignment="1">
      <alignment horizontal="center" readingOrder="2"/>
    </xf>
    <xf numFmtId="0" fontId="22" fillId="0" borderId="22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center"/>
    </xf>
    <xf numFmtId="0" fontId="3" fillId="0" borderId="0" xfId="0" applyFont="1" applyFill="1" applyAlignment="1">
      <alignment readingOrder="2"/>
    </xf>
    <xf numFmtId="0" fontId="12" fillId="0" borderId="10" xfId="0" applyFont="1" applyFill="1" applyBorder="1" applyAlignment="1">
      <alignment horizontal="center" vertical="center" textRotation="90" wrapText="1" readingOrder="2"/>
    </xf>
    <xf numFmtId="0" fontId="9" fillId="0" borderId="10" xfId="0" applyFont="1" applyFill="1" applyBorder="1" applyAlignment="1">
      <alignment horizontal="center" vertical="center" wrapText="1" readingOrder="2"/>
    </xf>
    <xf numFmtId="14" fontId="3" fillId="0" borderId="0" xfId="0" applyNumberFormat="1" applyFont="1" applyFill="1" applyBorder="1" applyAlignment="1">
      <alignment horizontal="center" readingOrder="2"/>
    </xf>
    <xf numFmtId="0" fontId="3" fillId="0" borderId="0" xfId="0" applyFont="1" applyFill="1" applyBorder="1" applyAlignment="1">
      <alignment horizontal="center" readingOrder="2"/>
    </xf>
    <xf numFmtId="0" fontId="12" fillId="0" borderId="0" xfId="0" applyFont="1" applyFill="1" applyAlignment="1">
      <alignment readingOrder="2"/>
    </xf>
    <xf numFmtId="0" fontId="18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readingOrder="2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 readingOrder="2"/>
    </xf>
    <xf numFmtId="0" fontId="9" fillId="0" borderId="13" xfId="0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center" readingOrder="2"/>
    </xf>
    <xf numFmtId="0" fontId="25" fillId="0" borderId="34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readingOrder="2"/>
    </xf>
    <xf numFmtId="0" fontId="12" fillId="0" borderId="10" xfId="0" applyFont="1" applyFill="1" applyBorder="1" applyAlignment="1">
      <alignment horizontal="center" vertical="center" wrapText="1" readingOrder="2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 readingOrder="2"/>
    </xf>
    <xf numFmtId="0" fontId="9" fillId="0" borderId="15" xfId="0" applyFont="1" applyFill="1" applyBorder="1" applyAlignment="1">
      <alignment horizontal="center" vertical="center" wrapText="1" readingOrder="2"/>
    </xf>
    <xf numFmtId="0" fontId="12" fillId="0" borderId="15" xfId="0" applyFont="1" applyFill="1" applyBorder="1" applyAlignment="1">
      <alignment horizontal="center" vertical="center" wrapText="1" readingOrder="2"/>
    </xf>
    <xf numFmtId="2" fontId="0" fillId="0" borderId="35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 vertical="center" readingOrder="2"/>
    </xf>
    <xf numFmtId="2" fontId="0" fillId="0" borderId="2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 vertical="center" readingOrder="2"/>
    </xf>
    <xf numFmtId="4" fontId="0" fillId="0" borderId="20" xfId="0" applyNumberFormat="1" applyFont="1" applyFill="1" applyBorder="1" applyAlignment="1">
      <alignment horizontal="center" readingOrder="2"/>
    </xf>
    <xf numFmtId="2" fontId="0" fillId="0" borderId="20" xfId="0" applyNumberFormat="1" applyFill="1" applyBorder="1" applyAlignment="1">
      <alignment horizontal="center"/>
    </xf>
    <xf numFmtId="1" fontId="14" fillId="0" borderId="32" xfId="0" applyNumberFormat="1" applyFont="1" applyFill="1" applyBorder="1" applyAlignment="1">
      <alignment horizontal="center" readingOrder="2"/>
    </xf>
    <xf numFmtId="2" fontId="0" fillId="0" borderId="36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 vertical="center" readingOrder="2"/>
    </xf>
    <xf numFmtId="2" fontId="0" fillId="0" borderId="28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 vertical="center" readingOrder="2"/>
    </xf>
    <xf numFmtId="4" fontId="0" fillId="0" borderId="28" xfId="0" applyNumberFormat="1" applyFont="1" applyFill="1" applyBorder="1" applyAlignment="1">
      <alignment horizontal="center" readingOrder="2"/>
    </xf>
    <xf numFmtId="2" fontId="0" fillId="0" borderId="28" xfId="0" applyNumberForma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 readingOrder="2"/>
    </xf>
    <xf numFmtId="2" fontId="0" fillId="0" borderId="4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 readingOrder="2"/>
    </xf>
    <xf numFmtId="0" fontId="3" fillId="0" borderId="0" xfId="0" applyFont="1" applyFill="1" applyBorder="1" applyAlignment="1">
      <alignment horizontal="center" vertical="top" shrinkToFit="1" readingOrder="2"/>
    </xf>
    <xf numFmtId="0" fontId="15" fillId="0" borderId="0" xfId="0" applyFont="1" applyFill="1" applyBorder="1" applyAlignment="1">
      <alignment horizontal="center" vertical="top" shrinkToFit="1" readingOrder="2"/>
    </xf>
    <xf numFmtId="4" fontId="15" fillId="0" borderId="0" xfId="0" applyNumberFormat="1" applyFont="1" applyFill="1" applyBorder="1" applyAlignment="1">
      <alignment horizontal="center" vertical="top" shrinkToFit="1" readingOrder="2"/>
    </xf>
    <xf numFmtId="0" fontId="3" fillId="0" borderId="42" xfId="0" applyFont="1" applyFill="1" applyBorder="1" applyAlignment="1">
      <alignment horizontal="center" vertical="top" shrinkToFit="1" readingOrder="2"/>
    </xf>
    <xf numFmtId="0" fontId="16" fillId="0" borderId="42" xfId="0" applyFont="1" applyFill="1" applyBorder="1" applyAlignment="1">
      <alignment horizontal="center" vertical="top" readingOrder="2"/>
    </xf>
    <xf numFmtId="0" fontId="16" fillId="0" borderId="0" xfId="0" applyFont="1" applyFill="1" applyBorder="1" applyAlignment="1">
      <alignment horizontal="center" vertical="top" readingOrder="2"/>
    </xf>
    <xf numFmtId="0" fontId="29" fillId="0" borderId="43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/>
    </xf>
    <xf numFmtId="0" fontId="29" fillId="35" borderId="3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9" fillId="0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1" fillId="33" borderId="43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33" borderId="25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35" borderId="25" xfId="0" applyFont="1" applyFill="1" applyBorder="1" applyAlignment="1">
      <alignment horizontal="center" vertical="center"/>
    </xf>
    <xf numFmtId="0" fontId="32" fillId="35" borderId="31" xfId="0" applyFont="1" applyFill="1" applyBorder="1" applyAlignment="1">
      <alignment horizontal="center" vertical="center"/>
    </xf>
    <xf numFmtId="0" fontId="32" fillId="35" borderId="34" xfId="0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 vertical="center" readingOrder="2"/>
    </xf>
    <xf numFmtId="2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vertical="center" readingOrder="2"/>
    </xf>
    <xf numFmtId="4" fontId="0" fillId="0" borderId="15" xfId="0" applyNumberFormat="1" applyFont="1" applyFill="1" applyBorder="1" applyAlignment="1">
      <alignment horizontal="center" readingOrder="2"/>
    </xf>
    <xf numFmtId="2" fontId="0" fillId="0" borderId="15" xfId="0" applyNumberFormat="1" applyFill="1" applyBorder="1" applyAlignment="1">
      <alignment horizontal="center"/>
    </xf>
    <xf numFmtId="1" fontId="14" fillId="0" borderId="47" xfId="0" applyNumberFormat="1" applyFont="1" applyFill="1" applyBorder="1" applyAlignment="1">
      <alignment horizontal="center" readingOrder="2"/>
    </xf>
    <xf numFmtId="0" fontId="27" fillId="36" borderId="11" xfId="0" applyFont="1" applyFill="1" applyBorder="1" applyAlignment="1">
      <alignment horizontal="center" vertical="center"/>
    </xf>
    <xf numFmtId="0" fontId="32" fillId="36" borderId="43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27" fillId="36" borderId="24" xfId="0" applyFont="1" applyFill="1" applyBorder="1" applyAlignment="1">
      <alignment horizontal="center" vertical="center"/>
    </xf>
    <xf numFmtId="0" fontId="32" fillId="36" borderId="25" xfId="0" applyFont="1" applyFill="1" applyBorder="1" applyAlignment="1">
      <alignment horizontal="center" vertical="center"/>
    </xf>
    <xf numFmtId="2" fontId="0" fillId="37" borderId="10" xfId="0" applyNumberFormat="1" applyFont="1" applyFill="1" applyBorder="1" applyAlignment="1">
      <alignment horizontal="center" vertical="center"/>
    </xf>
    <xf numFmtId="3" fontId="0" fillId="37" borderId="10" xfId="0" applyNumberFormat="1" applyFont="1" applyFill="1" applyBorder="1" applyAlignment="1">
      <alignment horizontal="center" vertical="center" readingOrder="2"/>
    </xf>
    <xf numFmtId="4" fontId="0" fillId="37" borderId="10" xfId="0" applyNumberFormat="1" applyFont="1" applyFill="1" applyBorder="1" applyAlignment="1">
      <alignment horizontal="center" vertical="center" readingOrder="2"/>
    </xf>
    <xf numFmtId="1" fontId="0" fillId="37" borderId="12" xfId="0" applyNumberFormat="1" applyFont="1" applyFill="1" applyBorder="1" applyAlignment="1">
      <alignment horizontal="center" vertical="center" readingOrder="2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readingOrder="1"/>
    </xf>
    <xf numFmtId="0" fontId="7" fillId="38" borderId="48" xfId="0" applyFont="1" applyFill="1" applyBorder="1" applyAlignment="1">
      <alignment horizontal="center"/>
    </xf>
    <xf numFmtId="0" fontId="7" fillId="38" borderId="49" xfId="0" applyFont="1" applyFill="1" applyBorder="1" applyAlignment="1">
      <alignment horizontal="center"/>
    </xf>
    <xf numFmtId="0" fontId="7" fillId="38" borderId="50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20" fillId="38" borderId="48" xfId="0" applyFont="1" applyFill="1" applyBorder="1" applyAlignment="1">
      <alignment horizontal="center"/>
    </xf>
    <xf numFmtId="0" fontId="20" fillId="38" borderId="49" xfId="0" applyFont="1" applyFill="1" applyBorder="1" applyAlignment="1">
      <alignment horizontal="center"/>
    </xf>
    <xf numFmtId="0" fontId="20" fillId="38" borderId="50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6" fillId="36" borderId="48" xfId="0" applyNumberFormat="1" applyFont="1" applyFill="1" applyBorder="1" applyAlignment="1">
      <alignment horizontal="center"/>
    </xf>
    <xf numFmtId="2" fontId="6" fillId="36" borderId="49" xfId="0" applyNumberFormat="1" applyFont="1" applyFill="1" applyBorder="1" applyAlignment="1">
      <alignment horizontal="center"/>
    </xf>
    <xf numFmtId="2" fontId="6" fillId="36" borderId="50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 textRotation="90" wrapText="1" readingOrder="2"/>
    </xf>
    <xf numFmtId="0" fontId="12" fillId="0" borderId="12" xfId="0" applyFont="1" applyFill="1" applyBorder="1" applyAlignment="1">
      <alignment horizontal="center" vertical="center" textRotation="90" wrapText="1" readingOrder="2"/>
    </xf>
    <xf numFmtId="0" fontId="13" fillId="0" borderId="13" xfId="0" applyFont="1" applyFill="1" applyBorder="1" applyAlignment="1">
      <alignment horizontal="center" vertical="center" textRotation="90" wrapText="1" readingOrder="2"/>
    </xf>
    <xf numFmtId="0" fontId="13" fillId="0" borderId="10" xfId="0" applyFont="1" applyFill="1" applyBorder="1" applyAlignment="1">
      <alignment horizontal="center" vertical="center" textRotation="90" wrapText="1" readingOrder="2"/>
    </xf>
    <xf numFmtId="0" fontId="12" fillId="0" borderId="10" xfId="0" applyFont="1" applyFill="1" applyBorder="1" applyAlignment="1">
      <alignment horizontal="center" vertical="center" textRotation="90" wrapText="1" readingOrder="2"/>
    </xf>
    <xf numFmtId="0" fontId="12" fillId="0" borderId="20" xfId="0" applyFont="1" applyFill="1" applyBorder="1" applyAlignment="1">
      <alignment horizontal="center" vertical="center" textRotation="90" wrapText="1" readingOrder="2"/>
    </xf>
    <xf numFmtId="0" fontId="12" fillId="0" borderId="20" xfId="0" applyFont="1" applyFill="1" applyBorder="1" applyAlignment="1">
      <alignment horizontal="center" vertical="center" wrapText="1" readingOrder="2"/>
    </xf>
    <xf numFmtId="0" fontId="15" fillId="0" borderId="10" xfId="0" applyFont="1" applyFill="1" applyBorder="1" applyAlignment="1">
      <alignment horizontal="center" vertical="top" shrinkToFit="1" readingOrder="2"/>
    </xf>
    <xf numFmtId="0" fontId="3" fillId="0" borderId="10" xfId="0" applyFont="1" applyFill="1" applyBorder="1" applyAlignment="1">
      <alignment horizontal="center" vertical="top" shrinkToFit="1" readingOrder="2"/>
    </xf>
    <xf numFmtId="0" fontId="3" fillId="0" borderId="28" xfId="0" applyFont="1" applyFill="1" applyBorder="1" applyAlignment="1">
      <alignment horizontal="center" vertical="top" shrinkToFit="1" readingOrder="2"/>
    </xf>
    <xf numFmtId="0" fontId="16" fillId="0" borderId="10" xfId="0" applyFont="1" applyFill="1" applyBorder="1" applyAlignment="1">
      <alignment horizontal="center" vertical="top" readingOrder="2"/>
    </xf>
    <xf numFmtId="0" fontId="16" fillId="0" borderId="28" xfId="0" applyFont="1" applyFill="1" applyBorder="1" applyAlignment="1">
      <alignment horizontal="center" vertical="top" readingOrder="2"/>
    </xf>
    <xf numFmtId="0" fontId="16" fillId="0" borderId="12" xfId="0" applyFont="1" applyFill="1" applyBorder="1" applyAlignment="1">
      <alignment horizontal="center" vertical="top" readingOrder="2"/>
    </xf>
    <xf numFmtId="0" fontId="16" fillId="0" borderId="33" xfId="0" applyFont="1" applyFill="1" applyBorder="1" applyAlignment="1">
      <alignment horizontal="center" vertical="top" readingOrder="2"/>
    </xf>
    <xf numFmtId="0" fontId="6" fillId="0" borderId="48" xfId="0" applyFont="1" applyFill="1" applyBorder="1" applyAlignment="1">
      <alignment horizontal="center" readingOrder="2"/>
    </xf>
    <xf numFmtId="0" fontId="6" fillId="0" borderId="49" xfId="0" applyFont="1" applyFill="1" applyBorder="1" applyAlignment="1">
      <alignment horizontal="center" readingOrder="2"/>
    </xf>
    <xf numFmtId="0" fontId="6" fillId="0" borderId="50" xfId="0" applyFont="1" applyFill="1" applyBorder="1" applyAlignment="1">
      <alignment horizontal="center" readingOrder="2"/>
    </xf>
    <xf numFmtId="0" fontId="12" fillId="0" borderId="20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right" readingOrder="2"/>
    </xf>
    <xf numFmtId="0" fontId="12" fillId="0" borderId="51" xfId="0" applyFont="1" applyBorder="1" applyAlignment="1">
      <alignment horizontal="center" vertical="center" readingOrder="2"/>
    </xf>
    <xf numFmtId="0" fontId="12" fillId="0" borderId="52" xfId="0" applyFont="1" applyBorder="1" applyAlignment="1">
      <alignment horizontal="center" vertical="center" readingOrder="2"/>
    </xf>
    <xf numFmtId="0" fontId="12" fillId="0" borderId="35" xfId="0" applyFont="1" applyFill="1" applyBorder="1" applyAlignment="1">
      <alignment horizontal="center" vertical="center" wrapText="1" readingOrder="2"/>
    </xf>
    <xf numFmtId="0" fontId="0" fillId="0" borderId="20" xfId="0" applyFill="1" applyBorder="1" applyAlignment="1">
      <alignment/>
    </xf>
    <xf numFmtId="0" fontId="15" fillId="0" borderId="28" xfId="0" applyFont="1" applyFill="1" applyBorder="1" applyAlignment="1">
      <alignment horizontal="center" vertical="top" shrinkToFit="1" readingOrder="2"/>
    </xf>
    <xf numFmtId="4" fontId="15" fillId="0" borderId="10" xfId="0" applyNumberFormat="1" applyFont="1" applyFill="1" applyBorder="1" applyAlignment="1">
      <alignment horizontal="center" vertical="top" shrinkToFit="1" readingOrder="2"/>
    </xf>
    <xf numFmtId="4" fontId="15" fillId="0" borderId="28" xfId="0" applyNumberFormat="1" applyFont="1" applyFill="1" applyBorder="1" applyAlignment="1">
      <alignment horizontal="center" vertical="top" shrinkToFit="1" readingOrder="2"/>
    </xf>
    <xf numFmtId="0" fontId="7" fillId="38" borderId="51" xfId="0" applyFont="1" applyFill="1" applyBorder="1" applyAlignment="1">
      <alignment horizontal="center" vertical="center" readingOrder="1"/>
    </xf>
    <xf numFmtId="0" fontId="7" fillId="38" borderId="0" xfId="0" applyFont="1" applyFill="1" applyBorder="1" applyAlignment="1">
      <alignment horizontal="center" vertical="center" readingOrder="1"/>
    </xf>
    <xf numFmtId="0" fontId="7" fillId="38" borderId="52" xfId="0" applyFont="1" applyFill="1" applyBorder="1" applyAlignment="1">
      <alignment horizontal="center" vertical="center" readingOrder="1"/>
    </xf>
    <xf numFmtId="0" fontId="7" fillId="38" borderId="53" xfId="0" applyFont="1" applyFill="1" applyBorder="1" applyAlignment="1">
      <alignment horizontal="center" vertical="center" readingOrder="1"/>
    </xf>
    <xf numFmtId="0" fontId="7" fillId="38" borderId="42" xfId="0" applyFont="1" applyFill="1" applyBorder="1" applyAlignment="1">
      <alignment horizontal="center" vertical="center" readingOrder="1"/>
    </xf>
    <xf numFmtId="0" fontId="15" fillId="0" borderId="13" xfId="0" applyFont="1" applyFill="1" applyBorder="1" applyAlignment="1">
      <alignment horizontal="center" vertical="top" shrinkToFit="1" readingOrder="2"/>
    </xf>
    <xf numFmtId="0" fontId="3" fillId="0" borderId="13" xfId="0" applyFont="1" applyFill="1" applyBorder="1" applyAlignment="1">
      <alignment horizontal="center" vertical="top" shrinkToFit="1" readingOrder="2"/>
    </xf>
    <xf numFmtId="0" fontId="3" fillId="0" borderId="36" xfId="0" applyFont="1" applyFill="1" applyBorder="1" applyAlignment="1">
      <alignment horizontal="center" vertical="top" shrinkToFit="1" readingOrder="2"/>
    </xf>
    <xf numFmtId="0" fontId="12" fillId="0" borderId="16" xfId="0" applyFont="1" applyBorder="1" applyAlignment="1">
      <alignment horizontal="center" vertical="center" textRotation="90" readingOrder="2"/>
    </xf>
    <xf numFmtId="0" fontId="12" fillId="0" borderId="26" xfId="0" applyFont="1" applyBorder="1" applyAlignment="1">
      <alignment horizontal="center" vertical="center" textRotation="90" readingOrder="2"/>
    </xf>
    <xf numFmtId="0" fontId="12" fillId="0" borderId="15" xfId="0" applyFont="1" applyFill="1" applyBorder="1" applyAlignment="1">
      <alignment horizontal="center" vertical="center" textRotation="90"/>
    </xf>
    <xf numFmtId="0" fontId="7" fillId="38" borderId="54" xfId="0" applyFont="1" applyFill="1" applyBorder="1" applyAlignment="1">
      <alignment horizontal="center" vertical="center" readingOrder="1"/>
    </xf>
    <xf numFmtId="0" fontId="12" fillId="0" borderId="15" xfId="0" applyFont="1" applyFill="1" applyBorder="1" applyAlignment="1">
      <alignment horizontal="center" vertical="center" textRotation="90" wrapText="1" readingOrder="2"/>
    </xf>
    <xf numFmtId="0" fontId="12" fillId="0" borderId="47" xfId="0" applyFont="1" applyFill="1" applyBorder="1" applyAlignment="1">
      <alignment horizontal="center" vertical="center" textRotation="90" wrapText="1" readingOrder="2"/>
    </xf>
    <xf numFmtId="0" fontId="12" fillId="0" borderId="48" xfId="0" applyFont="1" applyFill="1" applyBorder="1" applyAlignment="1">
      <alignment horizontal="center" readingOrder="2"/>
    </xf>
    <xf numFmtId="0" fontId="12" fillId="0" borderId="49" xfId="0" applyFont="1" applyFill="1" applyBorder="1" applyAlignment="1">
      <alignment horizontal="center" readingOrder="2"/>
    </xf>
    <xf numFmtId="0" fontId="12" fillId="0" borderId="50" xfId="0" applyFont="1" applyFill="1" applyBorder="1" applyAlignment="1">
      <alignment horizontal="center" readingOrder="2"/>
    </xf>
    <xf numFmtId="0" fontId="5" fillId="0" borderId="0" xfId="0" applyFont="1" applyAlignment="1">
      <alignment horizontal="center" readingOrder="2"/>
    </xf>
    <xf numFmtId="0" fontId="5" fillId="0" borderId="0" xfId="0" applyFont="1" applyFill="1" applyAlignment="1">
      <alignment horizontal="center" readingOrder="2"/>
    </xf>
    <xf numFmtId="0" fontId="12" fillId="0" borderId="0" xfId="0" applyFont="1" applyFill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2" fillId="0" borderId="16" xfId="0" applyFont="1" applyBorder="1" applyAlignment="1">
      <alignment horizontal="center" vertical="center" readingOrder="2"/>
    </xf>
    <xf numFmtId="0" fontId="12" fillId="0" borderId="26" xfId="0" applyFont="1" applyBorder="1" applyAlignment="1">
      <alignment horizontal="center" vertical="center" readingOrder="2"/>
    </xf>
    <xf numFmtId="0" fontId="12" fillId="0" borderId="55" xfId="0" applyFont="1" applyBorder="1" applyAlignment="1">
      <alignment horizontal="center" vertical="center" readingOrder="2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-FE%20-Tous%20les%20Modules%20S1%20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تسيير المالي"/>
      <sheetName val="النرية المالية"/>
      <sheetName val="محاسبة التسيير"/>
      <sheetName val="إدارة المحاف الاستثمارية"/>
      <sheetName val="مقاولاتية"/>
      <sheetName val="قانون النقد والقرض"/>
      <sheetName val="لغة أجنبية 1"/>
      <sheetName val="PV NOTES"/>
    </sheetNames>
    <sheetDataSet>
      <sheetData sheetId="1">
        <row r="36">
          <cell r="H36">
            <v>0</v>
          </cell>
        </row>
      </sheetData>
      <sheetData sheetId="2">
        <row r="36">
          <cell r="H36">
            <v>0</v>
          </cell>
        </row>
      </sheetData>
      <sheetData sheetId="4">
        <row r="36">
          <cell r="H36">
            <v>0</v>
          </cell>
        </row>
      </sheetData>
      <sheetData sheetId="5">
        <row r="36">
          <cell r="H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94"/>
  <sheetViews>
    <sheetView rightToLeft="1" view="pageBreakPreview" zoomScaleSheetLayoutView="100" zoomScalePageLayoutView="0" workbookViewId="0" topLeftCell="A1">
      <selection activeCell="C6" sqref="C6:F6"/>
    </sheetView>
  </sheetViews>
  <sheetFormatPr defaultColWidth="11.421875" defaultRowHeight="12.75"/>
  <cols>
    <col min="1" max="1" width="4.140625" style="3" customWidth="1"/>
    <col min="2" max="2" width="27.7109375" style="5" customWidth="1"/>
    <col min="3" max="4" width="10.7109375" style="3" customWidth="1"/>
    <col min="5" max="8" width="10.7109375" style="14" customWidth="1"/>
    <col min="9" max="9" width="22.421875" style="5" customWidth="1"/>
    <col min="10" max="16384" width="11.421875" style="5" customWidth="1"/>
  </cols>
  <sheetData>
    <row r="1" spans="1:8" ht="19.5">
      <c r="A1" s="194" t="s">
        <v>2</v>
      </c>
      <c r="B1" s="194"/>
      <c r="C1" s="194"/>
      <c r="D1" s="11"/>
      <c r="E1" s="11"/>
      <c r="F1" s="194" t="s">
        <v>12</v>
      </c>
      <c r="G1" s="194"/>
      <c r="H1" s="194"/>
    </row>
    <row r="2" spans="1:8" ht="19.5">
      <c r="A2" s="194" t="s">
        <v>3</v>
      </c>
      <c r="B2" s="194"/>
      <c r="C2" s="194"/>
      <c r="D2" s="11"/>
      <c r="E2" s="11"/>
      <c r="F2" s="194" t="s">
        <v>4</v>
      </c>
      <c r="G2" s="194"/>
      <c r="H2" s="194"/>
    </row>
    <row r="3" spans="1:8" ht="20.25" customHeight="1" thickBot="1">
      <c r="A3" s="5"/>
      <c r="B3" s="25"/>
      <c r="E3" s="3"/>
      <c r="F3" s="5"/>
      <c r="G3" s="5"/>
      <c r="H3" s="3"/>
    </row>
    <row r="4" spans="1:8" ht="28.5" customHeight="1" thickBot="1">
      <c r="A4" s="5"/>
      <c r="B4" s="182" t="s">
        <v>40</v>
      </c>
      <c r="C4" s="183"/>
      <c r="D4" s="183"/>
      <c r="E4" s="183"/>
      <c r="F4" s="183"/>
      <c r="G4" s="184"/>
      <c r="H4" s="3"/>
    </row>
    <row r="5" spans="1:8" ht="9.75" customHeight="1" thickBot="1">
      <c r="A5" s="5"/>
      <c r="E5" s="3"/>
      <c r="F5" s="5"/>
      <c r="G5" s="5"/>
      <c r="H5" s="3"/>
    </row>
    <row r="6" spans="1:8" ht="20.25" customHeight="1" thickBot="1">
      <c r="A6" s="5"/>
      <c r="C6" s="185" t="s">
        <v>70</v>
      </c>
      <c r="D6" s="186"/>
      <c r="E6" s="186"/>
      <c r="F6" s="187"/>
      <c r="G6" s="5"/>
      <c r="H6" s="13"/>
    </row>
    <row r="7" spans="1:8" ht="7.5" customHeight="1" thickBot="1">
      <c r="A7" s="5"/>
      <c r="C7" s="10"/>
      <c r="D7" s="10"/>
      <c r="E7" s="10"/>
      <c r="F7" s="5"/>
      <c r="G7" s="5"/>
      <c r="H7" s="3"/>
    </row>
    <row r="8" spans="1:8" ht="22.5" customHeight="1" thickBot="1">
      <c r="A8" s="5"/>
      <c r="B8" s="188" t="s">
        <v>41</v>
      </c>
      <c r="C8" s="189"/>
      <c r="D8" s="189"/>
      <c r="E8" s="189"/>
      <c r="F8" s="189"/>
      <c r="G8" s="190"/>
      <c r="H8" s="3"/>
    </row>
    <row r="9" spans="1:8" ht="24" customHeight="1" thickBot="1">
      <c r="A9" s="5"/>
      <c r="B9" s="26"/>
      <c r="C9" s="191" t="s">
        <v>16</v>
      </c>
      <c r="D9" s="192"/>
      <c r="E9" s="193"/>
      <c r="F9" s="26"/>
      <c r="G9" s="26"/>
      <c r="H9" s="3"/>
    </row>
    <row r="10" spans="1:8" ht="18" customHeight="1" thickBot="1">
      <c r="A10" s="5"/>
      <c r="E10" s="3"/>
      <c r="F10" s="5"/>
      <c r="G10" s="5"/>
      <c r="H10" s="3"/>
    </row>
    <row r="11" spans="1:8" ht="65.25" customHeight="1" thickBot="1">
      <c r="A11" s="27" t="s">
        <v>17</v>
      </c>
      <c r="B11" s="74" t="s">
        <v>18</v>
      </c>
      <c r="C11" s="29" t="s">
        <v>5</v>
      </c>
      <c r="D11" s="29" t="s">
        <v>19</v>
      </c>
      <c r="E11" s="29" t="s">
        <v>20</v>
      </c>
      <c r="F11" s="29" t="s">
        <v>6</v>
      </c>
      <c r="G11" s="30" t="s">
        <v>21</v>
      </c>
      <c r="H11" s="31" t="s">
        <v>1</v>
      </c>
    </row>
    <row r="12" spans="1:8" ht="24" customHeight="1">
      <c r="A12" s="32">
        <v>1</v>
      </c>
      <c r="B12" s="150" t="s">
        <v>71</v>
      </c>
      <c r="C12" s="73">
        <v>14</v>
      </c>
      <c r="D12" s="34">
        <v>8</v>
      </c>
      <c r="E12" s="34">
        <f>2*(C12+D12)/2</f>
        <v>22</v>
      </c>
      <c r="F12" s="33"/>
      <c r="G12" s="35">
        <f>IF(F12="","",2*(C12+F12)/2)</f>
      </c>
      <c r="H12" s="36">
        <f aca="true" t="shared" si="0" ref="H12:H42">IF(G12="",E12,IF(G12&gt;E12,G12,E12))</f>
        <v>22</v>
      </c>
    </row>
    <row r="13" spans="1:8" ht="24" customHeight="1">
      <c r="A13" s="37">
        <f>A12+1</f>
        <v>2</v>
      </c>
      <c r="B13" s="135" t="s">
        <v>72</v>
      </c>
      <c r="C13" s="38">
        <v>12.9</v>
      </c>
      <c r="D13" s="39">
        <v>4.75</v>
      </c>
      <c r="E13" s="8">
        <f aca="true" t="shared" si="1" ref="E13:E42">2*(C13+D13)/2</f>
        <v>17.65</v>
      </c>
      <c r="F13" s="8"/>
      <c r="G13" s="40">
        <f aca="true" t="shared" si="2" ref="G13:G42">IF(F13="","",2*(C13+F13)/2)</f>
      </c>
      <c r="H13" s="41">
        <f t="shared" si="0"/>
        <v>17.65</v>
      </c>
    </row>
    <row r="14" spans="1:8" ht="24" customHeight="1">
      <c r="A14" s="37">
        <f aca="true" t="shared" si="3" ref="A14:A42">A13+1</f>
        <v>3</v>
      </c>
      <c r="B14" s="136" t="s">
        <v>73</v>
      </c>
      <c r="C14" s="38">
        <v>5.8</v>
      </c>
      <c r="D14" s="39">
        <v>0.5</v>
      </c>
      <c r="E14" s="8">
        <f t="shared" si="1"/>
        <v>6.3</v>
      </c>
      <c r="F14" s="8"/>
      <c r="G14" s="40">
        <f t="shared" si="2"/>
      </c>
      <c r="H14" s="41">
        <f t="shared" si="0"/>
        <v>6.3</v>
      </c>
    </row>
    <row r="15" spans="1:8" ht="24" customHeight="1">
      <c r="A15" s="42">
        <f t="shared" si="3"/>
        <v>4</v>
      </c>
      <c r="B15" s="134" t="s">
        <v>74</v>
      </c>
      <c r="C15" s="43">
        <v>14.95</v>
      </c>
      <c r="D15" s="44">
        <v>6</v>
      </c>
      <c r="E15" s="8">
        <f t="shared" si="1"/>
        <v>20.95</v>
      </c>
      <c r="F15" s="23"/>
      <c r="G15" s="40">
        <f t="shared" si="2"/>
      </c>
      <c r="H15" s="41">
        <f t="shared" si="0"/>
        <v>20.95</v>
      </c>
    </row>
    <row r="16" spans="1:8" ht="24" customHeight="1">
      <c r="A16" s="45">
        <f t="shared" si="3"/>
        <v>5</v>
      </c>
      <c r="B16" s="135" t="s">
        <v>75</v>
      </c>
      <c r="C16" s="20">
        <v>5.8</v>
      </c>
      <c r="D16" s="1">
        <v>4.5</v>
      </c>
      <c r="E16" s="8">
        <f t="shared" si="1"/>
        <v>10.3</v>
      </c>
      <c r="F16" s="22"/>
      <c r="G16" s="40">
        <f t="shared" si="2"/>
      </c>
      <c r="H16" s="41">
        <f t="shared" si="0"/>
        <v>10.3</v>
      </c>
    </row>
    <row r="17" spans="1:8" ht="24" customHeight="1">
      <c r="A17" s="37">
        <f t="shared" si="3"/>
        <v>6</v>
      </c>
      <c r="B17" s="134" t="s">
        <v>76</v>
      </c>
      <c r="C17" s="38">
        <v>11.15</v>
      </c>
      <c r="D17" s="39">
        <v>4.5</v>
      </c>
      <c r="E17" s="8">
        <f t="shared" si="1"/>
        <v>15.65</v>
      </c>
      <c r="F17" s="8"/>
      <c r="G17" s="40">
        <f t="shared" si="2"/>
      </c>
      <c r="H17" s="41">
        <f t="shared" si="0"/>
        <v>15.65</v>
      </c>
    </row>
    <row r="18" spans="1:8" ht="24" customHeight="1">
      <c r="A18" s="42">
        <f t="shared" si="3"/>
        <v>7</v>
      </c>
      <c r="B18" s="136" t="s">
        <v>77</v>
      </c>
      <c r="C18" s="43">
        <v>11.7</v>
      </c>
      <c r="D18" s="44">
        <v>6.5</v>
      </c>
      <c r="E18" s="8">
        <f t="shared" si="1"/>
        <v>18.2</v>
      </c>
      <c r="F18" s="23"/>
      <c r="G18" s="40">
        <f t="shared" si="2"/>
      </c>
      <c r="H18" s="41">
        <f t="shared" si="0"/>
        <v>18.2</v>
      </c>
    </row>
    <row r="19" spans="1:8" ht="24" customHeight="1">
      <c r="A19" s="45">
        <f t="shared" si="3"/>
        <v>8</v>
      </c>
      <c r="B19" s="135" t="s">
        <v>78</v>
      </c>
      <c r="C19" s="20">
        <v>12.45</v>
      </c>
      <c r="D19" s="1">
        <v>3</v>
      </c>
      <c r="E19" s="8">
        <f t="shared" si="1"/>
        <v>15.45</v>
      </c>
      <c r="F19" s="22"/>
      <c r="G19" s="40">
        <f t="shared" si="2"/>
      </c>
      <c r="H19" s="41">
        <f t="shared" si="0"/>
        <v>15.45</v>
      </c>
    </row>
    <row r="20" spans="1:8" ht="24" customHeight="1">
      <c r="A20" s="37">
        <f t="shared" si="3"/>
        <v>9</v>
      </c>
      <c r="B20" s="134" t="s">
        <v>79</v>
      </c>
      <c r="C20" s="38">
        <v>15.7</v>
      </c>
      <c r="D20" s="39">
        <v>5.75</v>
      </c>
      <c r="E20" s="8">
        <f t="shared" si="1"/>
        <v>21.45</v>
      </c>
      <c r="F20" s="8"/>
      <c r="G20" s="40">
        <f t="shared" si="2"/>
      </c>
      <c r="H20" s="41">
        <f t="shared" si="0"/>
        <v>21.45</v>
      </c>
    </row>
    <row r="21" spans="1:8" ht="24" customHeight="1">
      <c r="A21" s="37">
        <f t="shared" si="3"/>
        <v>10</v>
      </c>
      <c r="B21" s="134" t="s">
        <v>80</v>
      </c>
      <c r="C21" s="38">
        <v>4.8</v>
      </c>
      <c r="D21" s="39">
        <v>2.25</v>
      </c>
      <c r="E21" s="8">
        <f t="shared" si="1"/>
        <v>7.05</v>
      </c>
      <c r="F21" s="8"/>
      <c r="G21" s="40">
        <f t="shared" si="2"/>
      </c>
      <c r="H21" s="41">
        <f t="shared" si="0"/>
        <v>7.05</v>
      </c>
    </row>
    <row r="22" spans="1:8" ht="24" customHeight="1">
      <c r="A22" s="37">
        <f t="shared" si="3"/>
        <v>11</v>
      </c>
      <c r="B22" s="134" t="s">
        <v>81</v>
      </c>
      <c r="C22" s="38">
        <v>4.8</v>
      </c>
      <c r="D22" s="39">
        <v>5.25</v>
      </c>
      <c r="E22" s="8">
        <f t="shared" si="1"/>
        <v>10.05</v>
      </c>
      <c r="F22" s="8"/>
      <c r="G22" s="40">
        <f t="shared" si="2"/>
      </c>
      <c r="H22" s="41">
        <f t="shared" si="0"/>
        <v>10.05</v>
      </c>
    </row>
    <row r="23" spans="1:8" ht="24" customHeight="1">
      <c r="A23" s="37">
        <f t="shared" si="3"/>
        <v>12</v>
      </c>
      <c r="B23" s="134" t="s">
        <v>82</v>
      </c>
      <c r="C23" s="38">
        <v>13.7</v>
      </c>
      <c r="D23" s="39">
        <v>3.5</v>
      </c>
      <c r="E23" s="8">
        <f t="shared" si="1"/>
        <v>17.2</v>
      </c>
      <c r="F23" s="8"/>
      <c r="G23" s="40">
        <f t="shared" si="2"/>
      </c>
      <c r="H23" s="41">
        <f t="shared" si="0"/>
        <v>17.2</v>
      </c>
    </row>
    <row r="24" spans="1:8" ht="24" customHeight="1">
      <c r="A24" s="37">
        <f t="shared" si="3"/>
        <v>13</v>
      </c>
      <c r="B24" s="134" t="s">
        <v>83</v>
      </c>
      <c r="C24" s="38">
        <v>12.5</v>
      </c>
      <c r="D24" s="39">
        <v>5.75</v>
      </c>
      <c r="E24" s="8">
        <f t="shared" si="1"/>
        <v>18.25</v>
      </c>
      <c r="F24" s="8"/>
      <c r="G24" s="40">
        <f t="shared" si="2"/>
      </c>
      <c r="H24" s="41">
        <f t="shared" si="0"/>
        <v>18.25</v>
      </c>
    </row>
    <row r="25" spans="1:8" ht="24" customHeight="1">
      <c r="A25" s="37">
        <f t="shared" si="3"/>
        <v>14</v>
      </c>
      <c r="B25" s="136" t="s">
        <v>84</v>
      </c>
      <c r="C25" s="38">
        <v>13.5</v>
      </c>
      <c r="D25" s="39">
        <v>2.75</v>
      </c>
      <c r="E25" s="8">
        <f t="shared" si="1"/>
        <v>16.25</v>
      </c>
      <c r="F25" s="8"/>
      <c r="G25" s="40">
        <f t="shared" si="2"/>
      </c>
      <c r="H25" s="41">
        <f t="shared" si="0"/>
        <v>16.25</v>
      </c>
    </row>
    <row r="26" spans="1:8" ht="24" customHeight="1">
      <c r="A26" s="37">
        <f t="shared" si="3"/>
        <v>15</v>
      </c>
      <c r="B26" s="134" t="s">
        <v>85</v>
      </c>
      <c r="C26" s="38">
        <v>6.3</v>
      </c>
      <c r="D26" s="39">
        <v>3.5</v>
      </c>
      <c r="E26" s="8">
        <f t="shared" si="1"/>
        <v>9.8</v>
      </c>
      <c r="F26" s="8"/>
      <c r="G26" s="40">
        <f t="shared" si="2"/>
      </c>
      <c r="H26" s="41">
        <f t="shared" si="0"/>
        <v>9.8</v>
      </c>
    </row>
    <row r="27" spans="1:8" ht="24" customHeight="1">
      <c r="A27" s="37">
        <f t="shared" si="3"/>
        <v>16</v>
      </c>
      <c r="B27" s="134" t="s">
        <v>86</v>
      </c>
      <c r="C27" s="38">
        <v>10.05</v>
      </c>
      <c r="D27" s="39">
        <v>11.25</v>
      </c>
      <c r="E27" s="8">
        <f t="shared" si="1"/>
        <v>21.3</v>
      </c>
      <c r="F27" s="8"/>
      <c r="G27" s="40">
        <f t="shared" si="2"/>
      </c>
      <c r="H27" s="41">
        <f t="shared" si="0"/>
        <v>21.3</v>
      </c>
    </row>
    <row r="28" spans="1:8" ht="24" customHeight="1">
      <c r="A28" s="37">
        <f t="shared" si="3"/>
        <v>17</v>
      </c>
      <c r="B28" s="134" t="s">
        <v>87</v>
      </c>
      <c r="C28" s="38">
        <v>11.7</v>
      </c>
      <c r="D28" s="39">
        <v>8.25</v>
      </c>
      <c r="E28" s="8">
        <f t="shared" si="1"/>
        <v>19.95</v>
      </c>
      <c r="F28" s="8"/>
      <c r="G28" s="40">
        <f t="shared" si="2"/>
      </c>
      <c r="H28" s="41">
        <f t="shared" si="0"/>
        <v>19.95</v>
      </c>
    </row>
    <row r="29" spans="1:8" ht="24" customHeight="1">
      <c r="A29" s="37">
        <f t="shared" si="3"/>
        <v>18</v>
      </c>
      <c r="B29" s="134" t="s">
        <v>88</v>
      </c>
      <c r="C29" s="38">
        <v>11.85</v>
      </c>
      <c r="D29" s="39">
        <v>7.25</v>
      </c>
      <c r="E29" s="8">
        <f t="shared" si="1"/>
        <v>19.1</v>
      </c>
      <c r="F29" s="8"/>
      <c r="G29" s="40">
        <f t="shared" si="2"/>
      </c>
      <c r="H29" s="41">
        <f t="shared" si="0"/>
        <v>19.1</v>
      </c>
    </row>
    <row r="30" spans="1:8" ht="24" customHeight="1">
      <c r="A30" s="37">
        <f t="shared" si="3"/>
        <v>19</v>
      </c>
      <c r="B30" s="134" t="s">
        <v>89</v>
      </c>
      <c r="C30" s="38">
        <v>11.3</v>
      </c>
      <c r="D30" s="39">
        <v>3.5</v>
      </c>
      <c r="E30" s="8">
        <f t="shared" si="1"/>
        <v>14.8</v>
      </c>
      <c r="F30" s="8"/>
      <c r="G30" s="40">
        <f t="shared" si="2"/>
      </c>
      <c r="H30" s="41">
        <f t="shared" si="0"/>
        <v>14.8</v>
      </c>
    </row>
    <row r="31" spans="1:8" ht="24" customHeight="1">
      <c r="A31" s="37">
        <f t="shared" si="3"/>
        <v>20</v>
      </c>
      <c r="B31" s="134" t="s">
        <v>90</v>
      </c>
      <c r="C31" s="38">
        <v>10.1</v>
      </c>
      <c r="D31" s="39">
        <v>3</v>
      </c>
      <c r="E31" s="8">
        <f t="shared" si="1"/>
        <v>13.1</v>
      </c>
      <c r="F31" s="8"/>
      <c r="G31" s="40">
        <f t="shared" si="2"/>
      </c>
      <c r="H31" s="41">
        <f t="shared" si="0"/>
        <v>13.1</v>
      </c>
    </row>
    <row r="32" spans="1:8" ht="24" customHeight="1">
      <c r="A32" s="37">
        <f t="shared" si="3"/>
        <v>21</v>
      </c>
      <c r="B32" s="135" t="s">
        <v>91</v>
      </c>
      <c r="C32" s="38">
        <v>15.95</v>
      </c>
      <c r="D32" s="39">
        <v>9.25</v>
      </c>
      <c r="E32" s="8">
        <f t="shared" si="1"/>
        <v>25.2</v>
      </c>
      <c r="F32" s="8"/>
      <c r="G32" s="40">
        <f t="shared" si="2"/>
      </c>
      <c r="H32" s="41">
        <f t="shared" si="0"/>
        <v>25.2</v>
      </c>
    </row>
    <row r="33" spans="1:8" ht="24" customHeight="1">
      <c r="A33" s="37">
        <f t="shared" si="3"/>
        <v>22</v>
      </c>
      <c r="B33" s="134" t="s">
        <v>92</v>
      </c>
      <c r="C33" s="38" t="s">
        <v>138</v>
      </c>
      <c r="D33" s="39" t="s">
        <v>138</v>
      </c>
      <c r="E33" s="8" t="e">
        <f t="shared" si="1"/>
        <v>#VALUE!</v>
      </c>
      <c r="F33" s="8"/>
      <c r="G33" s="40">
        <f t="shared" si="2"/>
      </c>
      <c r="H33" s="41" t="e">
        <f t="shared" si="0"/>
        <v>#VALUE!</v>
      </c>
    </row>
    <row r="34" spans="1:8" ht="24" customHeight="1">
      <c r="A34" s="37">
        <f t="shared" si="3"/>
        <v>23</v>
      </c>
      <c r="B34" s="134" t="s">
        <v>93</v>
      </c>
      <c r="C34" s="38">
        <v>6.3</v>
      </c>
      <c r="D34" s="39">
        <v>6</v>
      </c>
      <c r="E34" s="8">
        <f t="shared" si="1"/>
        <v>12.3</v>
      </c>
      <c r="F34" s="8"/>
      <c r="G34" s="40">
        <f t="shared" si="2"/>
      </c>
      <c r="H34" s="41">
        <f t="shared" si="0"/>
        <v>12.3</v>
      </c>
    </row>
    <row r="35" spans="1:8" ht="24" customHeight="1">
      <c r="A35" s="37">
        <f t="shared" si="3"/>
        <v>24</v>
      </c>
      <c r="B35" s="134" t="s">
        <v>94</v>
      </c>
      <c r="C35" s="38">
        <v>7.4</v>
      </c>
      <c r="D35" s="39">
        <v>4.75</v>
      </c>
      <c r="E35" s="8">
        <f t="shared" si="1"/>
        <v>12.15</v>
      </c>
      <c r="F35" s="8"/>
      <c r="G35" s="40">
        <f t="shared" si="2"/>
      </c>
      <c r="H35" s="41">
        <f t="shared" si="0"/>
        <v>12.15</v>
      </c>
    </row>
    <row r="36" spans="1:8" ht="24" customHeight="1">
      <c r="A36" s="37">
        <f t="shared" si="3"/>
        <v>25</v>
      </c>
      <c r="B36" s="134" t="s">
        <v>95</v>
      </c>
      <c r="C36" s="38">
        <v>10.1</v>
      </c>
      <c r="D36" s="39">
        <v>2.75</v>
      </c>
      <c r="E36" s="8">
        <f t="shared" si="1"/>
        <v>12.85</v>
      </c>
      <c r="F36" s="8"/>
      <c r="G36" s="40">
        <f t="shared" si="2"/>
      </c>
      <c r="H36" s="41">
        <f t="shared" si="0"/>
        <v>12.85</v>
      </c>
    </row>
    <row r="37" spans="1:8" ht="24" customHeight="1">
      <c r="A37" s="37">
        <f t="shared" si="3"/>
        <v>26</v>
      </c>
      <c r="B37" s="134" t="s">
        <v>96</v>
      </c>
      <c r="C37" s="38">
        <v>15</v>
      </c>
      <c r="D37" s="39">
        <v>4.25</v>
      </c>
      <c r="E37" s="8">
        <f t="shared" si="1"/>
        <v>19.25</v>
      </c>
      <c r="F37" s="8"/>
      <c r="G37" s="40">
        <f t="shared" si="2"/>
      </c>
      <c r="H37" s="41">
        <f t="shared" si="0"/>
        <v>19.25</v>
      </c>
    </row>
    <row r="38" spans="1:8" ht="24" customHeight="1">
      <c r="A38" s="37">
        <f t="shared" si="3"/>
        <v>27</v>
      </c>
      <c r="B38" s="134" t="s">
        <v>97</v>
      </c>
      <c r="C38" s="38">
        <v>13.25</v>
      </c>
      <c r="D38" s="39">
        <v>6.75</v>
      </c>
      <c r="E38" s="8">
        <f t="shared" si="1"/>
        <v>20</v>
      </c>
      <c r="F38" s="8"/>
      <c r="G38" s="40">
        <f t="shared" si="2"/>
      </c>
      <c r="H38" s="41">
        <f t="shared" si="0"/>
        <v>20</v>
      </c>
    </row>
    <row r="39" spans="1:8" ht="24" customHeight="1">
      <c r="A39" s="37">
        <f t="shared" si="3"/>
        <v>28</v>
      </c>
      <c r="B39" s="136" t="s">
        <v>98</v>
      </c>
      <c r="C39" s="38" t="s">
        <v>138</v>
      </c>
      <c r="D39" s="39" t="s">
        <v>138</v>
      </c>
      <c r="E39" s="8" t="e">
        <f t="shared" si="1"/>
        <v>#VALUE!</v>
      </c>
      <c r="F39" s="8"/>
      <c r="G39" s="40">
        <f t="shared" si="2"/>
      </c>
      <c r="H39" s="41" t="e">
        <f t="shared" si="0"/>
        <v>#VALUE!</v>
      </c>
    </row>
    <row r="40" spans="1:8" ht="24" customHeight="1">
      <c r="A40" s="37">
        <f t="shared" si="3"/>
        <v>29</v>
      </c>
      <c r="B40" s="137" t="s">
        <v>99</v>
      </c>
      <c r="C40" s="20">
        <v>16.5</v>
      </c>
      <c r="D40" s="1">
        <v>9.75</v>
      </c>
      <c r="E40" s="8">
        <f t="shared" si="1"/>
        <v>26.25</v>
      </c>
      <c r="F40" s="46"/>
      <c r="G40" s="40">
        <f t="shared" si="2"/>
      </c>
      <c r="H40" s="41">
        <f t="shared" si="0"/>
        <v>26.25</v>
      </c>
    </row>
    <row r="41" spans="1:8" ht="24" customHeight="1" thickBot="1">
      <c r="A41" s="37">
        <f t="shared" si="3"/>
        <v>30</v>
      </c>
      <c r="B41" s="138" t="s">
        <v>100</v>
      </c>
      <c r="C41" s="47">
        <v>10.1</v>
      </c>
      <c r="D41" s="24">
        <v>1.25</v>
      </c>
      <c r="E41" s="8">
        <f t="shared" si="1"/>
        <v>11.35</v>
      </c>
      <c r="F41" s="48"/>
      <c r="G41" s="40">
        <f t="shared" si="2"/>
      </c>
      <c r="H41" s="41">
        <f t="shared" si="0"/>
        <v>11.35</v>
      </c>
    </row>
    <row r="42" spans="1:8" ht="24" customHeight="1" thickBot="1">
      <c r="A42" s="45">
        <f t="shared" si="3"/>
        <v>31</v>
      </c>
      <c r="B42" s="139" t="s">
        <v>36</v>
      </c>
      <c r="C42" s="86">
        <v>8.25</v>
      </c>
      <c r="D42" s="54">
        <v>6</v>
      </c>
      <c r="E42" s="50">
        <f t="shared" si="1"/>
        <v>14.25</v>
      </c>
      <c r="F42" s="49"/>
      <c r="G42" s="51">
        <f t="shared" si="2"/>
      </c>
      <c r="H42" s="52">
        <f t="shared" si="0"/>
        <v>14.25</v>
      </c>
    </row>
    <row r="43" spans="1:8" ht="15" customHeight="1" thickBot="1">
      <c r="A43" s="6"/>
      <c r="B43" s="9"/>
      <c r="C43" s="2"/>
      <c r="D43" s="2"/>
      <c r="E43" s="2"/>
      <c r="F43" s="7"/>
      <c r="G43" s="4"/>
      <c r="H43" s="2"/>
    </row>
    <row r="44" spans="1:8" ht="27" customHeight="1" thickBot="1">
      <c r="A44" s="6"/>
      <c r="B44" s="188" t="s">
        <v>42</v>
      </c>
      <c r="C44" s="189"/>
      <c r="D44" s="189"/>
      <c r="E44" s="189"/>
      <c r="F44" s="189"/>
      <c r="G44" s="190"/>
      <c r="H44" s="2"/>
    </row>
    <row r="45" spans="1:8" ht="15" customHeight="1">
      <c r="A45" s="6"/>
      <c r="B45" s="9"/>
      <c r="C45" s="2"/>
      <c r="D45" s="2"/>
      <c r="E45" s="2"/>
      <c r="F45" s="7"/>
      <c r="G45" s="4"/>
      <c r="H45" s="2"/>
    </row>
    <row r="46" spans="1:8" ht="19.5">
      <c r="A46" s="194" t="s">
        <v>2</v>
      </c>
      <c r="B46" s="194"/>
      <c r="C46" s="194"/>
      <c r="D46" s="11"/>
      <c r="E46" s="11"/>
      <c r="F46" s="194" t="s">
        <v>12</v>
      </c>
      <c r="G46" s="194"/>
      <c r="H46" s="194"/>
    </row>
    <row r="47" spans="1:8" ht="19.5">
      <c r="A47" s="194" t="s">
        <v>3</v>
      </c>
      <c r="B47" s="194"/>
      <c r="C47" s="194"/>
      <c r="D47" s="11"/>
      <c r="E47" s="11"/>
      <c r="F47" s="194" t="s">
        <v>4</v>
      </c>
      <c r="G47" s="194"/>
      <c r="H47" s="194"/>
    </row>
    <row r="48" spans="1:8" ht="9.75" customHeight="1" thickBot="1">
      <c r="A48" s="5"/>
      <c r="B48" s="25"/>
      <c r="E48" s="3"/>
      <c r="F48" s="5"/>
      <c r="G48" s="5"/>
      <c r="H48" s="3"/>
    </row>
    <row r="49" spans="1:8" ht="25.5" thickBot="1">
      <c r="A49" s="5"/>
      <c r="B49" s="182" t="s">
        <v>40</v>
      </c>
      <c r="C49" s="183"/>
      <c r="D49" s="183"/>
      <c r="E49" s="183"/>
      <c r="F49" s="183"/>
      <c r="G49" s="184"/>
      <c r="H49" s="3"/>
    </row>
    <row r="50" spans="1:8" ht="10.5" customHeight="1" thickBot="1">
      <c r="A50" s="5"/>
      <c r="E50" s="3"/>
      <c r="F50" s="5"/>
      <c r="G50" s="5"/>
      <c r="H50" s="3"/>
    </row>
    <row r="51" spans="1:8" ht="21" thickBot="1">
      <c r="A51" s="5"/>
      <c r="C51" s="185" t="s">
        <v>70</v>
      </c>
      <c r="D51" s="186"/>
      <c r="E51" s="186"/>
      <c r="F51" s="187"/>
      <c r="G51" s="5"/>
      <c r="H51" s="13"/>
    </row>
    <row r="52" spans="1:8" ht="10.5" customHeight="1" thickBot="1">
      <c r="A52" s="5"/>
      <c r="C52" s="10"/>
      <c r="D52" s="10"/>
      <c r="E52" s="10"/>
      <c r="F52" s="5"/>
      <c r="G52" s="5"/>
      <c r="H52" s="3"/>
    </row>
    <row r="53" spans="1:8" ht="21.75" thickBot="1">
      <c r="A53" s="5"/>
      <c r="B53" s="188" t="s">
        <v>43</v>
      </c>
      <c r="C53" s="189"/>
      <c r="D53" s="189"/>
      <c r="E53" s="189"/>
      <c r="F53" s="189"/>
      <c r="G53" s="190"/>
      <c r="H53" s="3"/>
    </row>
    <row r="54" spans="1:8" ht="21.75" thickBot="1">
      <c r="A54" s="5"/>
      <c r="B54" s="26"/>
      <c r="C54" s="191" t="s">
        <v>22</v>
      </c>
      <c r="D54" s="192"/>
      <c r="E54" s="193"/>
      <c r="F54" s="26"/>
      <c r="G54" s="26"/>
      <c r="H54" s="3"/>
    </row>
    <row r="55" spans="1:8" ht="17.25" thickBot="1">
      <c r="A55" s="5"/>
      <c r="E55" s="3"/>
      <c r="F55" s="5"/>
      <c r="G55" s="5"/>
      <c r="H55" s="3"/>
    </row>
    <row r="56" spans="1:8" ht="62.25" thickBot="1">
      <c r="A56" s="27" t="s">
        <v>17</v>
      </c>
      <c r="B56" s="74" t="s">
        <v>18</v>
      </c>
      <c r="C56" s="29" t="s">
        <v>5</v>
      </c>
      <c r="D56" s="29" t="s">
        <v>19</v>
      </c>
      <c r="E56" s="29" t="s">
        <v>20</v>
      </c>
      <c r="F56" s="29" t="s">
        <v>6</v>
      </c>
      <c r="G56" s="30" t="s">
        <v>21</v>
      </c>
      <c r="H56" s="31" t="s">
        <v>1</v>
      </c>
    </row>
    <row r="57" spans="1:8" ht="22.5">
      <c r="A57" s="81">
        <v>1</v>
      </c>
      <c r="B57" s="140" t="s">
        <v>101</v>
      </c>
      <c r="C57" s="73">
        <v>7.6</v>
      </c>
      <c r="D57" s="34">
        <v>1.75</v>
      </c>
      <c r="E57" s="34">
        <f>2*(C57+D57)/2</f>
        <v>9.35</v>
      </c>
      <c r="F57" s="33"/>
      <c r="G57" s="35">
        <f>IF(F57="","",2*(C57+F57)/2)</f>
      </c>
      <c r="H57" s="36">
        <f aca="true" t="shared" si="4" ref="H57:H87">IF(G57="",E57,IF(G57&gt;E57,G57,E57))</f>
        <v>9.35</v>
      </c>
    </row>
    <row r="58" spans="1:8" ht="27.75">
      <c r="A58" s="82">
        <f>A57+1</f>
        <v>2</v>
      </c>
      <c r="B58" s="141" t="s">
        <v>102</v>
      </c>
      <c r="C58" s="38">
        <v>5.8</v>
      </c>
      <c r="D58" s="39">
        <v>1.75</v>
      </c>
      <c r="E58" s="8">
        <f aca="true" t="shared" si="5" ref="E58:E87">2*(C58+D58)/2</f>
        <v>7.55</v>
      </c>
      <c r="F58" s="8"/>
      <c r="G58" s="40">
        <f aca="true" t="shared" si="6" ref="G58:G87">IF(F58="","",2*(C58+F58)/2)</f>
      </c>
      <c r="H58" s="41">
        <f t="shared" si="4"/>
        <v>7.55</v>
      </c>
    </row>
    <row r="59" spans="1:8" ht="27.75">
      <c r="A59" s="82">
        <f aca="true" t="shared" si="7" ref="A59:A87">A58+1</f>
        <v>3</v>
      </c>
      <c r="B59" s="141" t="s">
        <v>103</v>
      </c>
      <c r="C59" s="38">
        <v>11.4</v>
      </c>
      <c r="D59" s="39">
        <v>5.75</v>
      </c>
      <c r="E59" s="8">
        <f t="shared" si="5"/>
        <v>17.15</v>
      </c>
      <c r="F59" s="8"/>
      <c r="G59" s="40">
        <f t="shared" si="6"/>
      </c>
      <c r="H59" s="41">
        <f t="shared" si="4"/>
        <v>17.15</v>
      </c>
    </row>
    <row r="60" spans="1:8" ht="27.75">
      <c r="A60" s="82">
        <f t="shared" si="7"/>
        <v>4</v>
      </c>
      <c r="B60" s="141" t="s">
        <v>104</v>
      </c>
      <c r="C60" s="43">
        <v>11.4</v>
      </c>
      <c r="D60" s="44">
        <v>7</v>
      </c>
      <c r="E60" s="8">
        <f t="shared" si="5"/>
        <v>18.4</v>
      </c>
      <c r="F60" s="23"/>
      <c r="G60" s="40">
        <f t="shared" si="6"/>
      </c>
      <c r="H60" s="41">
        <f t="shared" si="4"/>
        <v>18.4</v>
      </c>
    </row>
    <row r="61" spans="1:8" ht="27.75">
      <c r="A61" s="83">
        <f t="shared" si="7"/>
        <v>5</v>
      </c>
      <c r="B61" s="141" t="s">
        <v>105</v>
      </c>
      <c r="C61" s="20">
        <v>6.8</v>
      </c>
      <c r="D61" s="1">
        <v>2.75</v>
      </c>
      <c r="E61" s="8">
        <f t="shared" si="5"/>
        <v>9.55</v>
      </c>
      <c r="F61" s="22"/>
      <c r="G61" s="40">
        <f t="shared" si="6"/>
      </c>
      <c r="H61" s="41">
        <f t="shared" si="4"/>
        <v>9.55</v>
      </c>
    </row>
    <row r="62" spans="1:8" ht="27.75">
      <c r="A62" s="82">
        <f t="shared" si="7"/>
        <v>6</v>
      </c>
      <c r="B62" s="141" t="s">
        <v>106</v>
      </c>
      <c r="C62" s="38">
        <v>5.6</v>
      </c>
      <c r="D62" s="39">
        <v>1</v>
      </c>
      <c r="E62" s="8">
        <f t="shared" si="5"/>
        <v>6.6</v>
      </c>
      <c r="F62" s="8"/>
      <c r="G62" s="40">
        <f t="shared" si="6"/>
      </c>
      <c r="H62" s="41">
        <f t="shared" si="4"/>
        <v>6.6</v>
      </c>
    </row>
    <row r="63" spans="1:8" ht="27.75">
      <c r="A63" s="82">
        <f t="shared" si="7"/>
        <v>7</v>
      </c>
      <c r="B63" s="141" t="s">
        <v>107</v>
      </c>
      <c r="C63" s="43">
        <v>5.3</v>
      </c>
      <c r="D63" s="44">
        <v>0.25</v>
      </c>
      <c r="E63" s="1">
        <f t="shared" si="5"/>
        <v>5.55</v>
      </c>
      <c r="F63" s="1"/>
      <c r="G63" s="40">
        <f t="shared" si="6"/>
      </c>
      <c r="H63" s="41">
        <f t="shared" si="4"/>
        <v>5.55</v>
      </c>
    </row>
    <row r="64" spans="1:8" ht="27.75">
      <c r="A64" s="82">
        <f t="shared" si="7"/>
        <v>8</v>
      </c>
      <c r="B64" s="141" t="s">
        <v>108</v>
      </c>
      <c r="C64" s="38">
        <v>9.5</v>
      </c>
      <c r="D64" s="39">
        <v>7</v>
      </c>
      <c r="E64" s="1">
        <f t="shared" si="5"/>
        <v>16.5</v>
      </c>
      <c r="F64" s="1"/>
      <c r="G64" s="40">
        <f t="shared" si="6"/>
      </c>
      <c r="H64" s="41">
        <f t="shared" si="4"/>
        <v>16.5</v>
      </c>
    </row>
    <row r="65" spans="1:8" ht="27.75">
      <c r="A65" s="82">
        <f t="shared" si="7"/>
        <v>9</v>
      </c>
      <c r="B65" s="141" t="s">
        <v>109</v>
      </c>
      <c r="C65" s="38">
        <v>11.7</v>
      </c>
      <c r="D65" s="39">
        <v>2</v>
      </c>
      <c r="E65" s="8">
        <f t="shared" si="5"/>
        <v>13.7</v>
      </c>
      <c r="F65" s="8"/>
      <c r="G65" s="40">
        <f t="shared" si="6"/>
      </c>
      <c r="H65" s="41">
        <f t="shared" si="4"/>
        <v>13.7</v>
      </c>
    </row>
    <row r="66" spans="1:8" ht="27.75">
      <c r="A66" s="82">
        <f t="shared" si="7"/>
        <v>10</v>
      </c>
      <c r="B66" s="142" t="s">
        <v>110</v>
      </c>
      <c r="C66" s="38">
        <v>9.8</v>
      </c>
      <c r="D66" s="39">
        <v>5.25</v>
      </c>
      <c r="E66" s="8">
        <f t="shared" si="5"/>
        <v>15.05</v>
      </c>
      <c r="F66" s="8"/>
      <c r="G66" s="40">
        <f t="shared" si="6"/>
      </c>
      <c r="H66" s="41">
        <f t="shared" si="4"/>
        <v>15.05</v>
      </c>
    </row>
    <row r="67" spans="1:8" ht="27.75">
      <c r="A67" s="82">
        <f t="shared" si="7"/>
        <v>11</v>
      </c>
      <c r="B67" s="142" t="s">
        <v>111</v>
      </c>
      <c r="C67" s="38">
        <v>11.4</v>
      </c>
      <c r="D67" s="39">
        <v>1.25</v>
      </c>
      <c r="E67" s="8">
        <f t="shared" si="5"/>
        <v>12.65</v>
      </c>
      <c r="F67" s="8"/>
      <c r="G67" s="40">
        <f t="shared" si="6"/>
      </c>
      <c r="H67" s="41">
        <f t="shared" si="4"/>
        <v>12.65</v>
      </c>
    </row>
    <row r="68" spans="1:8" ht="27.75">
      <c r="A68" s="82">
        <f t="shared" si="7"/>
        <v>12</v>
      </c>
      <c r="B68" s="141" t="s">
        <v>112</v>
      </c>
      <c r="C68" s="38">
        <v>5.8</v>
      </c>
      <c r="D68" s="39">
        <v>2</v>
      </c>
      <c r="E68" s="8">
        <f t="shared" si="5"/>
        <v>7.8</v>
      </c>
      <c r="F68" s="8"/>
      <c r="G68" s="40">
        <f t="shared" si="6"/>
      </c>
      <c r="H68" s="41">
        <f t="shared" si="4"/>
        <v>7.8</v>
      </c>
    </row>
    <row r="69" spans="1:8" ht="27.75">
      <c r="A69" s="82">
        <f t="shared" si="7"/>
        <v>13</v>
      </c>
      <c r="B69" s="141" t="s">
        <v>113</v>
      </c>
      <c r="C69" s="38">
        <v>9</v>
      </c>
      <c r="D69" s="39">
        <v>5</v>
      </c>
      <c r="E69" s="8">
        <f t="shared" si="5"/>
        <v>14</v>
      </c>
      <c r="F69" s="8"/>
      <c r="G69" s="40">
        <f t="shared" si="6"/>
      </c>
      <c r="H69" s="41">
        <f t="shared" si="4"/>
        <v>14</v>
      </c>
    </row>
    <row r="70" spans="1:8" ht="27.75">
      <c r="A70" s="82">
        <f t="shared" si="7"/>
        <v>14</v>
      </c>
      <c r="B70" s="141" t="s">
        <v>114</v>
      </c>
      <c r="C70" s="38">
        <v>6.4</v>
      </c>
      <c r="D70" s="39"/>
      <c r="E70" s="8">
        <f t="shared" si="5"/>
        <v>6.4</v>
      </c>
      <c r="F70" s="8"/>
      <c r="G70" s="40">
        <f t="shared" si="6"/>
      </c>
      <c r="H70" s="41">
        <f t="shared" si="4"/>
        <v>6.4</v>
      </c>
    </row>
    <row r="71" spans="1:8" ht="27.75">
      <c r="A71" s="82">
        <f t="shared" si="7"/>
        <v>15</v>
      </c>
      <c r="B71" s="141" t="s">
        <v>115</v>
      </c>
      <c r="C71" s="38">
        <v>11.7</v>
      </c>
      <c r="D71" s="39">
        <v>9.25</v>
      </c>
      <c r="E71" s="8">
        <f t="shared" si="5"/>
        <v>20.95</v>
      </c>
      <c r="F71" s="8"/>
      <c r="G71" s="40">
        <f t="shared" si="6"/>
      </c>
      <c r="H71" s="41">
        <f t="shared" si="4"/>
        <v>20.95</v>
      </c>
    </row>
    <row r="72" spans="1:8" ht="27.75">
      <c r="A72" s="82">
        <f t="shared" si="7"/>
        <v>16</v>
      </c>
      <c r="B72" s="141" t="s">
        <v>116</v>
      </c>
      <c r="C72" s="38">
        <v>11.6</v>
      </c>
      <c r="D72" s="39">
        <v>4.75</v>
      </c>
      <c r="E72" s="8">
        <f t="shared" si="5"/>
        <v>16.35</v>
      </c>
      <c r="F72" s="8"/>
      <c r="G72" s="40">
        <f t="shared" si="6"/>
      </c>
      <c r="H72" s="41">
        <f t="shared" si="4"/>
        <v>16.35</v>
      </c>
    </row>
    <row r="73" spans="1:8" ht="27.75">
      <c r="A73" s="82">
        <f t="shared" si="7"/>
        <v>17</v>
      </c>
      <c r="B73" s="141" t="s">
        <v>117</v>
      </c>
      <c r="C73" s="38">
        <v>4.8</v>
      </c>
      <c r="D73" s="39">
        <v>4.5</v>
      </c>
      <c r="E73" s="8">
        <f t="shared" si="5"/>
        <v>9.3</v>
      </c>
      <c r="F73" s="8"/>
      <c r="G73" s="40">
        <f t="shared" si="6"/>
      </c>
      <c r="H73" s="41">
        <f t="shared" si="4"/>
        <v>9.3</v>
      </c>
    </row>
    <row r="74" spans="1:8" ht="27.75">
      <c r="A74" s="82">
        <f t="shared" si="7"/>
        <v>18</v>
      </c>
      <c r="B74" s="141" t="s">
        <v>118</v>
      </c>
      <c r="C74" s="38">
        <v>5.3</v>
      </c>
      <c r="D74" s="39">
        <v>1.75</v>
      </c>
      <c r="E74" s="8">
        <f t="shared" si="5"/>
        <v>7.05</v>
      </c>
      <c r="F74" s="8"/>
      <c r="G74" s="40">
        <f t="shared" si="6"/>
      </c>
      <c r="H74" s="41">
        <f t="shared" si="4"/>
        <v>7.05</v>
      </c>
    </row>
    <row r="75" spans="1:8" ht="27.75">
      <c r="A75" s="82">
        <f t="shared" si="7"/>
        <v>19</v>
      </c>
      <c r="B75" s="141" t="s">
        <v>119</v>
      </c>
      <c r="C75" s="38">
        <v>5.3</v>
      </c>
      <c r="D75" s="39">
        <v>1.25</v>
      </c>
      <c r="E75" s="8">
        <f t="shared" si="5"/>
        <v>6.55</v>
      </c>
      <c r="F75" s="8"/>
      <c r="G75" s="40">
        <f t="shared" si="6"/>
      </c>
      <c r="H75" s="41">
        <f t="shared" si="4"/>
        <v>6.55</v>
      </c>
    </row>
    <row r="76" spans="1:8" ht="27.75">
      <c r="A76" s="82">
        <f t="shared" si="7"/>
        <v>20</v>
      </c>
      <c r="B76" s="141" t="s">
        <v>120</v>
      </c>
      <c r="C76" s="38">
        <v>12.15</v>
      </c>
      <c r="D76" s="39">
        <v>4</v>
      </c>
      <c r="E76" s="8">
        <f t="shared" si="5"/>
        <v>16.15</v>
      </c>
      <c r="F76" s="8"/>
      <c r="G76" s="40">
        <f t="shared" si="6"/>
      </c>
      <c r="H76" s="41">
        <f t="shared" si="4"/>
        <v>16.15</v>
      </c>
    </row>
    <row r="77" spans="1:8" ht="27.75">
      <c r="A77" s="82">
        <f t="shared" si="7"/>
        <v>21</v>
      </c>
      <c r="B77" s="141" t="s">
        <v>121</v>
      </c>
      <c r="C77" s="38">
        <v>8.5</v>
      </c>
      <c r="D77" s="39">
        <v>4</v>
      </c>
      <c r="E77" s="8">
        <f t="shared" si="5"/>
        <v>12.5</v>
      </c>
      <c r="F77" s="8"/>
      <c r="G77" s="40">
        <f t="shared" si="6"/>
      </c>
      <c r="H77" s="41">
        <f t="shared" si="4"/>
        <v>12.5</v>
      </c>
    </row>
    <row r="78" spans="1:8" ht="27.75">
      <c r="A78" s="82">
        <f t="shared" si="7"/>
        <v>22</v>
      </c>
      <c r="B78" s="141" t="s">
        <v>122</v>
      </c>
      <c r="C78" s="38">
        <v>10.1</v>
      </c>
      <c r="D78" s="39">
        <v>10.25</v>
      </c>
      <c r="E78" s="8">
        <f t="shared" si="5"/>
        <v>20.35</v>
      </c>
      <c r="F78" s="8"/>
      <c r="G78" s="40">
        <f t="shared" si="6"/>
      </c>
      <c r="H78" s="41">
        <f t="shared" si="4"/>
        <v>20.35</v>
      </c>
    </row>
    <row r="79" spans="1:8" ht="27.75">
      <c r="A79" s="82">
        <f t="shared" si="7"/>
        <v>23</v>
      </c>
      <c r="B79" s="141" t="s">
        <v>123</v>
      </c>
      <c r="C79" s="38">
        <v>5.3</v>
      </c>
      <c r="D79" s="39">
        <v>3</v>
      </c>
      <c r="E79" s="8">
        <f t="shared" si="5"/>
        <v>8.3</v>
      </c>
      <c r="F79" s="8"/>
      <c r="G79" s="40">
        <f t="shared" si="6"/>
      </c>
      <c r="H79" s="41">
        <f t="shared" si="4"/>
        <v>8.3</v>
      </c>
    </row>
    <row r="80" spans="1:8" ht="27.75">
      <c r="A80" s="82">
        <f t="shared" si="7"/>
        <v>24</v>
      </c>
      <c r="B80" s="141" t="s">
        <v>124</v>
      </c>
      <c r="C80" s="38">
        <v>7.3</v>
      </c>
      <c r="D80" s="39">
        <v>8.5</v>
      </c>
      <c r="E80" s="8">
        <f t="shared" si="5"/>
        <v>15.8</v>
      </c>
      <c r="F80" s="8"/>
      <c r="G80" s="40">
        <f t="shared" si="6"/>
      </c>
      <c r="H80" s="41">
        <f t="shared" si="4"/>
        <v>15.8</v>
      </c>
    </row>
    <row r="81" spans="1:8" ht="27.75">
      <c r="A81" s="82">
        <f t="shared" si="7"/>
        <v>25</v>
      </c>
      <c r="B81" s="141" t="s">
        <v>125</v>
      </c>
      <c r="C81" s="38">
        <v>11.9</v>
      </c>
      <c r="D81" s="39">
        <v>5.75</v>
      </c>
      <c r="E81" s="8">
        <f t="shared" si="5"/>
        <v>17.65</v>
      </c>
      <c r="F81" s="8"/>
      <c r="G81" s="40">
        <f t="shared" si="6"/>
      </c>
      <c r="H81" s="41">
        <f t="shared" si="4"/>
        <v>17.65</v>
      </c>
    </row>
    <row r="82" spans="1:8" ht="27.75">
      <c r="A82" s="82">
        <f t="shared" si="7"/>
        <v>26</v>
      </c>
      <c r="B82" s="141" t="s">
        <v>126</v>
      </c>
      <c r="C82" s="38">
        <v>6.1</v>
      </c>
      <c r="D82" s="39">
        <v>6</v>
      </c>
      <c r="E82" s="8">
        <f t="shared" si="5"/>
        <v>12.1</v>
      </c>
      <c r="F82" s="8"/>
      <c r="G82" s="40">
        <f t="shared" si="6"/>
      </c>
      <c r="H82" s="41">
        <f t="shared" si="4"/>
        <v>12.1</v>
      </c>
    </row>
    <row r="83" spans="1:8" ht="27.75">
      <c r="A83" s="82">
        <f t="shared" si="7"/>
        <v>27</v>
      </c>
      <c r="B83" s="141" t="s">
        <v>127</v>
      </c>
      <c r="C83" s="38">
        <v>9</v>
      </c>
      <c r="D83" s="39">
        <v>2.25</v>
      </c>
      <c r="E83" s="8">
        <f t="shared" si="5"/>
        <v>11.25</v>
      </c>
      <c r="F83" s="8"/>
      <c r="G83" s="40">
        <f t="shared" si="6"/>
      </c>
      <c r="H83" s="41">
        <f t="shared" si="4"/>
        <v>11.25</v>
      </c>
    </row>
    <row r="84" spans="1:8" ht="28.5" thickBot="1">
      <c r="A84" s="82">
        <f t="shared" si="7"/>
        <v>28</v>
      </c>
      <c r="B84" s="143" t="s">
        <v>128</v>
      </c>
      <c r="C84" s="38">
        <v>8.2</v>
      </c>
      <c r="D84" s="39">
        <v>7.5</v>
      </c>
      <c r="E84" s="8">
        <f t="shared" si="5"/>
        <v>15.7</v>
      </c>
      <c r="F84" s="8"/>
      <c r="G84" s="40">
        <f t="shared" si="6"/>
      </c>
      <c r="H84" s="41">
        <f t="shared" si="4"/>
        <v>15.7</v>
      </c>
    </row>
    <row r="85" spans="1:8" ht="27.75">
      <c r="A85" s="82">
        <f t="shared" si="7"/>
        <v>29</v>
      </c>
      <c r="B85" s="144" t="s">
        <v>37</v>
      </c>
      <c r="C85" s="43">
        <v>7.4</v>
      </c>
      <c r="D85" s="44">
        <v>2.75</v>
      </c>
      <c r="E85" s="8">
        <f t="shared" si="5"/>
        <v>10.15</v>
      </c>
      <c r="F85" s="23"/>
      <c r="G85" s="40">
        <f t="shared" si="6"/>
      </c>
      <c r="H85" s="41">
        <f t="shared" si="4"/>
        <v>10.15</v>
      </c>
    </row>
    <row r="86" spans="1:8" ht="27.75">
      <c r="A86" s="82">
        <f t="shared" si="7"/>
        <v>30</v>
      </c>
      <c r="B86" s="144" t="s">
        <v>38</v>
      </c>
      <c r="C86" s="47" t="s">
        <v>138</v>
      </c>
      <c r="D86" s="24" t="s">
        <v>138</v>
      </c>
      <c r="E86" s="8" t="e">
        <f t="shared" si="5"/>
        <v>#VALUE!</v>
      </c>
      <c r="F86" s="48"/>
      <c r="G86" s="40">
        <f t="shared" si="6"/>
      </c>
      <c r="H86" s="41" t="e">
        <f t="shared" si="4"/>
        <v>#VALUE!</v>
      </c>
    </row>
    <row r="87" spans="1:8" ht="28.5" thickBot="1">
      <c r="A87" s="82">
        <f t="shared" si="7"/>
        <v>31</v>
      </c>
      <c r="B87" s="145" t="s">
        <v>39</v>
      </c>
      <c r="C87" s="86">
        <v>5.05</v>
      </c>
      <c r="D87" s="54">
        <v>2.5</v>
      </c>
      <c r="E87" s="50">
        <f t="shared" si="5"/>
        <v>7.55</v>
      </c>
      <c r="F87" s="54"/>
      <c r="G87" s="51">
        <f t="shared" si="6"/>
      </c>
      <c r="H87" s="52">
        <f t="shared" si="4"/>
        <v>7.55</v>
      </c>
    </row>
    <row r="88" spans="1:8" ht="21" thickBot="1">
      <c r="A88" s="6"/>
      <c r="B88" s="9"/>
      <c r="C88" s="2"/>
      <c r="D88" s="2"/>
      <c r="E88" s="2"/>
      <c r="F88" s="7"/>
      <c r="G88" s="4"/>
      <c r="H88" s="2"/>
    </row>
    <row r="89" spans="1:8" ht="22.5" thickBot="1">
      <c r="A89" s="6"/>
      <c r="B89" s="188" t="s">
        <v>42</v>
      </c>
      <c r="C89" s="189"/>
      <c r="D89" s="189"/>
      <c r="E89" s="189"/>
      <c r="F89" s="189"/>
      <c r="G89" s="190"/>
      <c r="H89" s="2"/>
    </row>
    <row r="90" spans="1:8" ht="20.25">
      <c r="A90" s="6"/>
      <c r="B90" s="9"/>
      <c r="C90" s="2"/>
      <c r="D90" s="2"/>
      <c r="E90" s="2"/>
      <c r="F90" s="7"/>
      <c r="G90" s="4"/>
      <c r="H90" s="2"/>
    </row>
    <row r="91" spans="1:8" ht="16.5">
      <c r="A91" s="5"/>
      <c r="E91" s="3"/>
      <c r="F91" s="5"/>
      <c r="G91" s="5"/>
      <c r="H91" s="3"/>
    </row>
    <row r="92" spans="1:8" ht="16.5">
      <c r="A92" s="5"/>
      <c r="E92" s="3"/>
      <c r="F92" s="5"/>
      <c r="G92" s="5"/>
      <c r="H92" s="3"/>
    </row>
    <row r="93" spans="1:8" ht="16.5">
      <c r="A93" s="5"/>
      <c r="E93" s="3"/>
      <c r="F93" s="5"/>
      <c r="G93" s="5"/>
      <c r="H93" s="3"/>
    </row>
    <row r="94" spans="1:8" ht="16.5">
      <c r="A94" s="5"/>
      <c r="E94" s="3"/>
      <c r="F94" s="5"/>
      <c r="G94" s="5"/>
      <c r="H94" s="3"/>
    </row>
  </sheetData>
  <sheetProtection/>
  <mergeCells count="18">
    <mergeCell ref="A47:C47"/>
    <mergeCell ref="F47:H47"/>
    <mergeCell ref="A1:C1"/>
    <mergeCell ref="A2:C2"/>
    <mergeCell ref="F1:H1"/>
    <mergeCell ref="F2:H2"/>
    <mergeCell ref="B4:G4"/>
    <mergeCell ref="B44:G44"/>
    <mergeCell ref="B49:G49"/>
    <mergeCell ref="C51:F51"/>
    <mergeCell ref="B53:G53"/>
    <mergeCell ref="C54:E54"/>
    <mergeCell ref="B89:G89"/>
    <mergeCell ref="C6:F6"/>
    <mergeCell ref="B8:G8"/>
    <mergeCell ref="C9:E9"/>
    <mergeCell ref="A46:C46"/>
    <mergeCell ref="F46:H46"/>
  </mergeCells>
  <printOptions horizontalCentered="1"/>
  <pageMargins left="0.5905511811023623" right="0.5905511811023623" top="0.4330708661417323" bottom="0.6299212598425197" header="0.2755905511811024" footer="0.6299212598425197"/>
  <pageSetup horizontalDpi="600" verticalDpi="600" orientation="portrait" paperSize="9" scale="69" r:id="rId1"/>
  <headerFooter alignWithMargins="0">
    <oddHeader>&amp;C
&amp;"Comic Sans MS,Gras"&amp;12
  &amp;R&amp;"Comic Sans MS,Gras"&amp;12
</oddHeader>
  </headerFooter>
  <rowBreaks count="2" manualBreakCount="2">
    <brk id="45" max="7" man="1"/>
    <brk id="8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94"/>
  <sheetViews>
    <sheetView rightToLeft="1" view="pageBreakPreview" zoomScale="95" zoomScaleSheetLayoutView="95" zoomScalePageLayoutView="0" workbookViewId="0" topLeftCell="A46">
      <selection activeCell="C51" sqref="C51:F51"/>
    </sheetView>
  </sheetViews>
  <sheetFormatPr defaultColWidth="11.421875" defaultRowHeight="12.75"/>
  <cols>
    <col min="1" max="1" width="4.140625" style="3" customWidth="1"/>
    <col min="2" max="2" width="27.7109375" style="5" customWidth="1"/>
    <col min="3" max="4" width="10.7109375" style="3" customWidth="1"/>
    <col min="5" max="8" width="10.7109375" style="14" customWidth="1"/>
    <col min="9" max="9" width="22.421875" style="5" customWidth="1"/>
    <col min="10" max="16384" width="11.421875" style="5" customWidth="1"/>
  </cols>
  <sheetData>
    <row r="1" spans="1:8" ht="19.5">
      <c r="A1" s="194" t="s">
        <v>2</v>
      </c>
      <c r="B1" s="194"/>
      <c r="C1" s="194"/>
      <c r="D1" s="11"/>
      <c r="E1" s="11"/>
      <c r="F1" s="194" t="s">
        <v>12</v>
      </c>
      <c r="G1" s="194"/>
      <c r="H1" s="194"/>
    </row>
    <row r="2" spans="1:8" ht="19.5">
      <c r="A2" s="194" t="s">
        <v>3</v>
      </c>
      <c r="B2" s="194"/>
      <c r="C2" s="194"/>
      <c r="D2" s="11"/>
      <c r="E2" s="11"/>
      <c r="F2" s="194" t="s">
        <v>4</v>
      </c>
      <c r="G2" s="194"/>
      <c r="H2" s="194"/>
    </row>
    <row r="3" spans="1:8" ht="20.25" customHeight="1" thickBot="1">
      <c r="A3" s="5"/>
      <c r="B3" s="25"/>
      <c r="E3" s="3"/>
      <c r="F3" s="5"/>
      <c r="G3" s="5"/>
      <c r="H3" s="3"/>
    </row>
    <row r="4" spans="1:8" ht="28.5" customHeight="1" thickBot="1">
      <c r="A4" s="5"/>
      <c r="B4" s="182" t="s">
        <v>40</v>
      </c>
      <c r="C4" s="183"/>
      <c r="D4" s="183"/>
      <c r="E4" s="183"/>
      <c r="F4" s="183"/>
      <c r="G4" s="184"/>
      <c r="H4" s="3"/>
    </row>
    <row r="5" spans="1:8" ht="9.75" customHeight="1" thickBot="1">
      <c r="A5" s="5"/>
      <c r="E5" s="3"/>
      <c r="F5" s="5"/>
      <c r="G5" s="5"/>
      <c r="H5" s="3"/>
    </row>
    <row r="6" spans="1:8" ht="20.25" customHeight="1" thickBot="1">
      <c r="A6" s="5"/>
      <c r="C6" s="185" t="s">
        <v>70</v>
      </c>
      <c r="D6" s="186"/>
      <c r="E6" s="186"/>
      <c r="F6" s="187"/>
      <c r="G6" s="5"/>
      <c r="H6" s="13"/>
    </row>
    <row r="7" spans="1:8" ht="7.5" customHeight="1" thickBot="1">
      <c r="A7" s="5"/>
      <c r="C7" s="10"/>
      <c r="D7" s="10"/>
      <c r="E7" s="10"/>
      <c r="F7" s="5"/>
      <c r="G7" s="5"/>
      <c r="H7" s="3"/>
    </row>
    <row r="8" spans="1:8" ht="22.5" customHeight="1" thickBot="1">
      <c r="A8" s="5"/>
      <c r="B8" s="188" t="s">
        <v>44</v>
      </c>
      <c r="C8" s="189"/>
      <c r="D8" s="189"/>
      <c r="E8" s="189"/>
      <c r="F8" s="189"/>
      <c r="G8" s="190"/>
      <c r="H8" s="3"/>
    </row>
    <row r="9" spans="1:8" ht="24" customHeight="1" thickBot="1">
      <c r="A9" s="5"/>
      <c r="B9" s="26"/>
      <c r="C9" s="191" t="s">
        <v>16</v>
      </c>
      <c r="D9" s="192"/>
      <c r="E9" s="193"/>
      <c r="F9" s="26"/>
      <c r="G9" s="26"/>
      <c r="H9" s="3"/>
    </row>
    <row r="10" spans="1:8" ht="18" customHeight="1" thickBot="1">
      <c r="A10" s="5"/>
      <c r="E10" s="3"/>
      <c r="F10" s="5"/>
      <c r="G10" s="5"/>
      <c r="H10" s="3"/>
    </row>
    <row r="11" spans="1:8" ht="65.25" customHeight="1" thickBot="1">
      <c r="A11" s="27" t="s">
        <v>17</v>
      </c>
      <c r="B11" s="74" t="s">
        <v>18</v>
      </c>
      <c r="C11" s="29" t="s">
        <v>5</v>
      </c>
      <c r="D11" s="29" t="s">
        <v>19</v>
      </c>
      <c r="E11" s="29" t="s">
        <v>20</v>
      </c>
      <c r="F11" s="29" t="s">
        <v>6</v>
      </c>
      <c r="G11" s="30" t="s">
        <v>21</v>
      </c>
      <c r="H11" s="31" t="s">
        <v>1</v>
      </c>
    </row>
    <row r="12" spans="1:8" ht="24" customHeight="1">
      <c r="A12" s="32">
        <v>1</v>
      </c>
      <c r="B12" s="150" t="s">
        <v>71</v>
      </c>
      <c r="C12" s="73">
        <v>12.5</v>
      </c>
      <c r="D12" s="34">
        <v>11.5</v>
      </c>
      <c r="E12" s="34">
        <f>2*(C12+D12)/2</f>
        <v>24</v>
      </c>
      <c r="F12" s="33"/>
      <c r="G12" s="35">
        <f>IF(F12="","",2*(C12+F12)/2)</f>
      </c>
      <c r="H12" s="36">
        <f aca="true" t="shared" si="0" ref="H12:H42">IF(G12="",E12,IF(G12&gt;E12,G12,E12))</f>
        <v>24</v>
      </c>
    </row>
    <row r="13" spans="1:8" ht="24" customHeight="1">
      <c r="A13" s="37">
        <f>A12+1</f>
        <v>2</v>
      </c>
      <c r="B13" s="135" t="s">
        <v>72</v>
      </c>
      <c r="C13" s="38">
        <v>13</v>
      </c>
      <c r="D13" s="39">
        <v>11.5</v>
      </c>
      <c r="E13" s="8">
        <f aca="true" t="shared" si="1" ref="E13:E42">2*(C13+D13)/2</f>
        <v>24.5</v>
      </c>
      <c r="F13" s="8"/>
      <c r="G13" s="40">
        <f aca="true" t="shared" si="2" ref="G13:G42">IF(F13="","",2*(C13+F13)/2)</f>
      </c>
      <c r="H13" s="41">
        <f t="shared" si="0"/>
        <v>24.5</v>
      </c>
    </row>
    <row r="14" spans="1:8" ht="24" customHeight="1">
      <c r="A14" s="37">
        <f aca="true" t="shared" si="3" ref="A14:A42">A13+1</f>
        <v>3</v>
      </c>
      <c r="B14" s="136" t="s">
        <v>73</v>
      </c>
      <c r="C14" s="38">
        <v>12</v>
      </c>
      <c r="D14" s="39">
        <v>10</v>
      </c>
      <c r="E14" s="8">
        <f t="shared" si="1"/>
        <v>22</v>
      </c>
      <c r="F14" s="8"/>
      <c r="G14" s="40">
        <f t="shared" si="2"/>
      </c>
      <c r="H14" s="41">
        <f t="shared" si="0"/>
        <v>22</v>
      </c>
    </row>
    <row r="15" spans="1:8" ht="24" customHeight="1">
      <c r="A15" s="42">
        <f t="shared" si="3"/>
        <v>4</v>
      </c>
      <c r="B15" s="134" t="s">
        <v>74</v>
      </c>
      <c r="C15" s="43">
        <v>13.5</v>
      </c>
      <c r="D15" s="44">
        <v>10</v>
      </c>
      <c r="E15" s="8">
        <f t="shared" si="1"/>
        <v>23.5</v>
      </c>
      <c r="F15" s="23"/>
      <c r="G15" s="40">
        <f t="shared" si="2"/>
      </c>
      <c r="H15" s="41">
        <f t="shared" si="0"/>
        <v>23.5</v>
      </c>
    </row>
    <row r="16" spans="1:8" ht="24" customHeight="1">
      <c r="A16" s="45">
        <f t="shared" si="3"/>
        <v>5</v>
      </c>
      <c r="B16" s="135" t="s">
        <v>75</v>
      </c>
      <c r="C16" s="20">
        <v>12.5</v>
      </c>
      <c r="D16" s="1">
        <v>8</v>
      </c>
      <c r="E16" s="8">
        <f t="shared" si="1"/>
        <v>20.5</v>
      </c>
      <c r="F16" s="22"/>
      <c r="G16" s="40">
        <f t="shared" si="2"/>
      </c>
      <c r="H16" s="41">
        <f t="shared" si="0"/>
        <v>20.5</v>
      </c>
    </row>
    <row r="17" spans="1:8" ht="24" customHeight="1">
      <c r="A17" s="37">
        <f t="shared" si="3"/>
        <v>6</v>
      </c>
      <c r="B17" s="134" t="s">
        <v>76</v>
      </c>
      <c r="C17" s="38">
        <v>12.5</v>
      </c>
      <c r="D17" s="39">
        <v>10</v>
      </c>
      <c r="E17" s="8">
        <f t="shared" si="1"/>
        <v>22.5</v>
      </c>
      <c r="F17" s="8"/>
      <c r="G17" s="40">
        <f t="shared" si="2"/>
      </c>
      <c r="H17" s="41">
        <f t="shared" si="0"/>
        <v>22.5</v>
      </c>
    </row>
    <row r="18" spans="1:8" ht="24" customHeight="1">
      <c r="A18" s="42">
        <f t="shared" si="3"/>
        <v>7</v>
      </c>
      <c r="B18" s="136" t="s">
        <v>77</v>
      </c>
      <c r="C18" s="43">
        <v>12.5</v>
      </c>
      <c r="D18" s="44">
        <v>11</v>
      </c>
      <c r="E18" s="8">
        <f t="shared" si="1"/>
        <v>23.5</v>
      </c>
      <c r="F18" s="23"/>
      <c r="G18" s="40">
        <f t="shared" si="2"/>
      </c>
      <c r="H18" s="41">
        <f t="shared" si="0"/>
        <v>23.5</v>
      </c>
    </row>
    <row r="19" spans="1:8" ht="24" customHeight="1">
      <c r="A19" s="45">
        <f t="shared" si="3"/>
        <v>8</v>
      </c>
      <c r="B19" s="135" t="s">
        <v>78</v>
      </c>
      <c r="C19" s="20">
        <v>14</v>
      </c>
      <c r="D19" s="1">
        <v>14</v>
      </c>
      <c r="E19" s="8">
        <f t="shared" si="1"/>
        <v>28</v>
      </c>
      <c r="F19" s="22"/>
      <c r="G19" s="40">
        <f t="shared" si="2"/>
      </c>
      <c r="H19" s="41">
        <f t="shared" si="0"/>
        <v>28</v>
      </c>
    </row>
    <row r="20" spans="1:8" ht="24" customHeight="1">
      <c r="A20" s="37">
        <f t="shared" si="3"/>
        <v>9</v>
      </c>
      <c r="B20" s="134" t="s">
        <v>79</v>
      </c>
      <c r="C20" s="38">
        <v>14.5</v>
      </c>
      <c r="D20" s="39">
        <v>10</v>
      </c>
      <c r="E20" s="8">
        <f t="shared" si="1"/>
        <v>24.5</v>
      </c>
      <c r="F20" s="8"/>
      <c r="G20" s="40">
        <f t="shared" si="2"/>
      </c>
      <c r="H20" s="41">
        <f t="shared" si="0"/>
        <v>24.5</v>
      </c>
    </row>
    <row r="21" spans="1:8" ht="24" customHeight="1">
      <c r="A21" s="37">
        <f t="shared" si="3"/>
        <v>10</v>
      </c>
      <c r="B21" s="134" t="s">
        <v>80</v>
      </c>
      <c r="C21" s="38">
        <v>12.5</v>
      </c>
      <c r="D21" s="39">
        <v>9</v>
      </c>
      <c r="E21" s="8">
        <f t="shared" si="1"/>
        <v>21.5</v>
      </c>
      <c r="F21" s="8"/>
      <c r="G21" s="40">
        <f t="shared" si="2"/>
      </c>
      <c r="H21" s="41">
        <f t="shared" si="0"/>
        <v>21.5</v>
      </c>
    </row>
    <row r="22" spans="1:8" ht="24" customHeight="1">
      <c r="A22" s="37">
        <f t="shared" si="3"/>
        <v>11</v>
      </c>
      <c r="B22" s="134" t="s">
        <v>81</v>
      </c>
      <c r="C22" s="38">
        <v>12</v>
      </c>
      <c r="D22" s="39">
        <v>10</v>
      </c>
      <c r="E22" s="8">
        <f t="shared" si="1"/>
        <v>22</v>
      </c>
      <c r="F22" s="8"/>
      <c r="G22" s="40">
        <f t="shared" si="2"/>
      </c>
      <c r="H22" s="41">
        <f t="shared" si="0"/>
        <v>22</v>
      </c>
    </row>
    <row r="23" spans="1:8" ht="24" customHeight="1">
      <c r="A23" s="37">
        <f t="shared" si="3"/>
        <v>12</v>
      </c>
      <c r="B23" s="134" t="s">
        <v>82</v>
      </c>
      <c r="C23" s="38">
        <v>12.5</v>
      </c>
      <c r="D23" s="39">
        <v>10</v>
      </c>
      <c r="E23" s="8">
        <f t="shared" si="1"/>
        <v>22.5</v>
      </c>
      <c r="F23" s="8"/>
      <c r="G23" s="40">
        <f t="shared" si="2"/>
      </c>
      <c r="H23" s="41">
        <f t="shared" si="0"/>
        <v>22.5</v>
      </c>
    </row>
    <row r="24" spans="1:8" ht="24" customHeight="1">
      <c r="A24" s="37">
        <f t="shared" si="3"/>
        <v>13</v>
      </c>
      <c r="B24" s="134" t="s">
        <v>83</v>
      </c>
      <c r="C24" s="38">
        <v>12.5</v>
      </c>
      <c r="D24" s="39">
        <v>12.5</v>
      </c>
      <c r="E24" s="8">
        <f t="shared" si="1"/>
        <v>25</v>
      </c>
      <c r="F24" s="8"/>
      <c r="G24" s="40">
        <f t="shared" si="2"/>
      </c>
      <c r="H24" s="41">
        <f t="shared" si="0"/>
        <v>25</v>
      </c>
    </row>
    <row r="25" spans="1:8" ht="24" customHeight="1">
      <c r="A25" s="37">
        <f t="shared" si="3"/>
        <v>14</v>
      </c>
      <c r="B25" s="136" t="s">
        <v>84</v>
      </c>
      <c r="C25" s="38">
        <v>13</v>
      </c>
      <c r="D25" s="39">
        <v>7</v>
      </c>
      <c r="E25" s="8">
        <f t="shared" si="1"/>
        <v>20</v>
      </c>
      <c r="F25" s="8"/>
      <c r="G25" s="40">
        <f t="shared" si="2"/>
      </c>
      <c r="H25" s="41">
        <f t="shared" si="0"/>
        <v>20</v>
      </c>
    </row>
    <row r="26" spans="1:8" ht="24" customHeight="1">
      <c r="A26" s="37">
        <f t="shared" si="3"/>
        <v>15</v>
      </c>
      <c r="B26" s="134" t="s">
        <v>85</v>
      </c>
      <c r="C26" s="38">
        <v>12</v>
      </c>
      <c r="D26" s="39">
        <v>8</v>
      </c>
      <c r="E26" s="8">
        <f t="shared" si="1"/>
        <v>20</v>
      </c>
      <c r="F26" s="8"/>
      <c r="G26" s="40">
        <f t="shared" si="2"/>
      </c>
      <c r="H26" s="41">
        <f t="shared" si="0"/>
        <v>20</v>
      </c>
    </row>
    <row r="27" spans="1:8" ht="24" customHeight="1">
      <c r="A27" s="37">
        <f t="shared" si="3"/>
        <v>16</v>
      </c>
      <c r="B27" s="134" t="s">
        <v>86</v>
      </c>
      <c r="C27" s="38">
        <v>14</v>
      </c>
      <c r="D27" s="39">
        <v>13</v>
      </c>
      <c r="E27" s="8">
        <f t="shared" si="1"/>
        <v>27</v>
      </c>
      <c r="F27" s="8"/>
      <c r="G27" s="40">
        <f t="shared" si="2"/>
      </c>
      <c r="H27" s="41">
        <f t="shared" si="0"/>
        <v>27</v>
      </c>
    </row>
    <row r="28" spans="1:8" ht="24" customHeight="1">
      <c r="A28" s="37">
        <f t="shared" si="3"/>
        <v>17</v>
      </c>
      <c r="B28" s="134" t="s">
        <v>87</v>
      </c>
      <c r="C28" s="38">
        <v>13.5</v>
      </c>
      <c r="D28" s="39">
        <v>11</v>
      </c>
      <c r="E28" s="8">
        <f t="shared" si="1"/>
        <v>24.5</v>
      </c>
      <c r="F28" s="8"/>
      <c r="G28" s="40">
        <f t="shared" si="2"/>
      </c>
      <c r="H28" s="41">
        <f t="shared" si="0"/>
        <v>24.5</v>
      </c>
    </row>
    <row r="29" spans="1:8" ht="24" customHeight="1">
      <c r="A29" s="37">
        <f t="shared" si="3"/>
        <v>18</v>
      </c>
      <c r="B29" s="134" t="s">
        <v>88</v>
      </c>
      <c r="C29" s="38">
        <v>14</v>
      </c>
      <c r="D29" s="39">
        <v>11</v>
      </c>
      <c r="E29" s="8">
        <f t="shared" si="1"/>
        <v>25</v>
      </c>
      <c r="F29" s="8"/>
      <c r="G29" s="40">
        <f t="shared" si="2"/>
      </c>
      <c r="H29" s="41">
        <f t="shared" si="0"/>
        <v>25</v>
      </c>
    </row>
    <row r="30" spans="1:8" ht="24" customHeight="1">
      <c r="A30" s="37">
        <f t="shared" si="3"/>
        <v>19</v>
      </c>
      <c r="B30" s="134" t="s">
        <v>89</v>
      </c>
      <c r="C30" s="38">
        <v>13.5</v>
      </c>
      <c r="D30" s="39">
        <v>11</v>
      </c>
      <c r="E30" s="8">
        <f t="shared" si="1"/>
        <v>24.5</v>
      </c>
      <c r="F30" s="8"/>
      <c r="G30" s="40">
        <f t="shared" si="2"/>
      </c>
      <c r="H30" s="41">
        <f t="shared" si="0"/>
        <v>24.5</v>
      </c>
    </row>
    <row r="31" spans="1:8" ht="24" customHeight="1">
      <c r="A31" s="37">
        <f t="shared" si="3"/>
        <v>20</v>
      </c>
      <c r="B31" s="134" t="s">
        <v>90</v>
      </c>
      <c r="C31" s="38">
        <v>13.5</v>
      </c>
      <c r="D31" s="39">
        <v>11.5</v>
      </c>
      <c r="E31" s="8">
        <f t="shared" si="1"/>
        <v>25</v>
      </c>
      <c r="F31" s="8"/>
      <c r="G31" s="40">
        <f t="shared" si="2"/>
      </c>
      <c r="H31" s="41">
        <f t="shared" si="0"/>
        <v>25</v>
      </c>
    </row>
    <row r="32" spans="1:8" ht="24" customHeight="1">
      <c r="A32" s="37">
        <f t="shared" si="3"/>
        <v>21</v>
      </c>
      <c r="B32" s="135" t="s">
        <v>91</v>
      </c>
      <c r="C32" s="38">
        <v>14.5</v>
      </c>
      <c r="D32" s="39">
        <v>14</v>
      </c>
      <c r="E32" s="8">
        <f t="shared" si="1"/>
        <v>28.5</v>
      </c>
      <c r="F32" s="8"/>
      <c r="G32" s="40">
        <f t="shared" si="2"/>
      </c>
      <c r="H32" s="41">
        <f t="shared" si="0"/>
        <v>28.5</v>
      </c>
    </row>
    <row r="33" spans="1:8" ht="24" customHeight="1">
      <c r="A33" s="37">
        <f t="shared" si="3"/>
        <v>22</v>
      </c>
      <c r="B33" s="134" t="s">
        <v>92</v>
      </c>
      <c r="C33" s="38">
        <v>12.5</v>
      </c>
      <c r="D33" s="39" t="s">
        <v>138</v>
      </c>
      <c r="E33" s="8" t="e">
        <f t="shared" si="1"/>
        <v>#VALUE!</v>
      </c>
      <c r="F33" s="8"/>
      <c r="G33" s="40">
        <f t="shared" si="2"/>
      </c>
      <c r="H33" s="41" t="e">
        <f t="shared" si="0"/>
        <v>#VALUE!</v>
      </c>
    </row>
    <row r="34" spans="1:8" ht="24" customHeight="1">
      <c r="A34" s="37">
        <f t="shared" si="3"/>
        <v>23</v>
      </c>
      <c r="B34" s="134" t="s">
        <v>93</v>
      </c>
      <c r="C34" s="38">
        <v>14.5</v>
      </c>
      <c r="D34" s="39">
        <v>12.5</v>
      </c>
      <c r="E34" s="8">
        <f t="shared" si="1"/>
        <v>27</v>
      </c>
      <c r="F34" s="8"/>
      <c r="G34" s="40">
        <f t="shared" si="2"/>
      </c>
      <c r="H34" s="41">
        <f t="shared" si="0"/>
        <v>27</v>
      </c>
    </row>
    <row r="35" spans="1:8" ht="24" customHeight="1">
      <c r="A35" s="37">
        <f t="shared" si="3"/>
        <v>24</v>
      </c>
      <c r="B35" s="134" t="s">
        <v>94</v>
      </c>
      <c r="C35" s="38">
        <v>12.5</v>
      </c>
      <c r="D35" s="39">
        <v>11.5</v>
      </c>
      <c r="E35" s="8">
        <f t="shared" si="1"/>
        <v>24</v>
      </c>
      <c r="F35" s="8"/>
      <c r="G35" s="40">
        <f t="shared" si="2"/>
      </c>
      <c r="H35" s="41">
        <f t="shared" si="0"/>
        <v>24</v>
      </c>
    </row>
    <row r="36" spans="1:8" ht="24" customHeight="1">
      <c r="A36" s="37">
        <f t="shared" si="3"/>
        <v>25</v>
      </c>
      <c r="B36" s="134" t="s">
        <v>95</v>
      </c>
      <c r="C36" s="38">
        <v>13.5</v>
      </c>
      <c r="D36" s="39">
        <v>13</v>
      </c>
      <c r="E36" s="8">
        <f t="shared" si="1"/>
        <v>26.5</v>
      </c>
      <c r="F36" s="8"/>
      <c r="G36" s="40">
        <f t="shared" si="2"/>
      </c>
      <c r="H36" s="41">
        <f t="shared" si="0"/>
        <v>26.5</v>
      </c>
    </row>
    <row r="37" spans="1:8" ht="24" customHeight="1">
      <c r="A37" s="37">
        <f t="shared" si="3"/>
        <v>26</v>
      </c>
      <c r="B37" s="134" t="s">
        <v>96</v>
      </c>
      <c r="C37" s="38">
        <v>14.5</v>
      </c>
      <c r="D37" s="39">
        <v>12</v>
      </c>
      <c r="E37" s="8">
        <f t="shared" si="1"/>
        <v>26.5</v>
      </c>
      <c r="F37" s="8"/>
      <c r="G37" s="40">
        <f t="shared" si="2"/>
      </c>
      <c r="H37" s="41">
        <f t="shared" si="0"/>
        <v>26.5</v>
      </c>
    </row>
    <row r="38" spans="1:8" ht="24" customHeight="1">
      <c r="A38" s="37">
        <f t="shared" si="3"/>
        <v>27</v>
      </c>
      <c r="B38" s="134" t="s">
        <v>97</v>
      </c>
      <c r="C38" s="38">
        <v>13</v>
      </c>
      <c r="D38" s="39">
        <v>12.5</v>
      </c>
      <c r="E38" s="8">
        <f t="shared" si="1"/>
        <v>25.5</v>
      </c>
      <c r="F38" s="8"/>
      <c r="G38" s="40">
        <f t="shared" si="2"/>
      </c>
      <c r="H38" s="41">
        <f t="shared" si="0"/>
        <v>25.5</v>
      </c>
    </row>
    <row r="39" spans="1:8" ht="24" customHeight="1">
      <c r="A39" s="37">
        <f t="shared" si="3"/>
        <v>28</v>
      </c>
      <c r="B39" s="136" t="s">
        <v>98</v>
      </c>
      <c r="C39" s="38" t="s">
        <v>138</v>
      </c>
      <c r="D39" s="38" t="s">
        <v>138</v>
      </c>
      <c r="E39" s="8" t="e">
        <f t="shared" si="1"/>
        <v>#VALUE!</v>
      </c>
      <c r="F39" s="8"/>
      <c r="G39" s="40">
        <f t="shared" si="2"/>
      </c>
      <c r="H39" s="41" t="e">
        <f t="shared" si="0"/>
        <v>#VALUE!</v>
      </c>
    </row>
    <row r="40" spans="1:8" ht="24" customHeight="1">
      <c r="A40" s="37">
        <f t="shared" si="3"/>
        <v>29</v>
      </c>
      <c r="B40" s="137" t="s">
        <v>99</v>
      </c>
      <c r="C40" s="38">
        <v>16</v>
      </c>
      <c r="D40" s="39">
        <v>15</v>
      </c>
      <c r="E40" s="8">
        <f t="shared" si="1"/>
        <v>31</v>
      </c>
      <c r="F40" s="8"/>
      <c r="G40" s="40">
        <f t="shared" si="2"/>
      </c>
      <c r="H40" s="41">
        <f t="shared" si="0"/>
        <v>31</v>
      </c>
    </row>
    <row r="41" spans="1:8" ht="24" customHeight="1" thickBot="1">
      <c r="A41" s="37">
        <f t="shared" si="3"/>
        <v>30</v>
      </c>
      <c r="B41" s="138" t="s">
        <v>100</v>
      </c>
      <c r="C41" s="20">
        <v>12.5</v>
      </c>
      <c r="D41" s="1">
        <v>10</v>
      </c>
      <c r="E41" s="8">
        <f t="shared" si="1"/>
        <v>22.5</v>
      </c>
      <c r="F41" s="46"/>
      <c r="G41" s="40">
        <f t="shared" si="2"/>
      </c>
      <c r="H41" s="41">
        <f t="shared" si="0"/>
        <v>22.5</v>
      </c>
    </row>
    <row r="42" spans="1:8" ht="24" customHeight="1" thickBot="1">
      <c r="A42" s="37">
        <f t="shared" si="3"/>
        <v>31</v>
      </c>
      <c r="B42" s="139" t="s">
        <v>36</v>
      </c>
      <c r="C42" s="86">
        <v>11</v>
      </c>
      <c r="D42" s="54">
        <v>9</v>
      </c>
      <c r="E42" s="50">
        <f t="shared" si="1"/>
        <v>20</v>
      </c>
      <c r="F42" s="49"/>
      <c r="G42" s="51">
        <f t="shared" si="2"/>
      </c>
      <c r="H42" s="52">
        <f t="shared" si="0"/>
        <v>20</v>
      </c>
    </row>
    <row r="43" spans="1:8" ht="15" customHeight="1" thickBot="1">
      <c r="A43" s="6"/>
      <c r="B43" s="9"/>
      <c r="C43" s="2"/>
      <c r="D43" s="2"/>
      <c r="E43" s="2"/>
      <c r="F43" s="7"/>
      <c r="G43" s="4"/>
      <c r="H43" s="2"/>
    </row>
    <row r="44" spans="1:8" ht="27" customHeight="1" thickBot="1">
      <c r="A44" s="6"/>
      <c r="B44" s="188" t="s">
        <v>130</v>
      </c>
      <c r="C44" s="189"/>
      <c r="D44" s="189"/>
      <c r="E44" s="189"/>
      <c r="F44" s="189"/>
      <c r="G44" s="190"/>
      <c r="H44" s="2"/>
    </row>
    <row r="45" spans="1:8" ht="15" customHeight="1">
      <c r="A45" s="6"/>
      <c r="B45" s="9"/>
      <c r="C45" s="2"/>
      <c r="D45" s="2"/>
      <c r="E45" s="2"/>
      <c r="F45" s="7"/>
      <c r="G45" s="4"/>
      <c r="H45" s="2"/>
    </row>
    <row r="46" spans="1:8" ht="19.5">
      <c r="A46" s="194" t="s">
        <v>2</v>
      </c>
      <c r="B46" s="194"/>
      <c r="C46" s="194"/>
      <c r="D46" s="11"/>
      <c r="E46" s="11"/>
      <c r="F46" s="194" t="s">
        <v>12</v>
      </c>
      <c r="G46" s="194"/>
      <c r="H46" s="194"/>
    </row>
    <row r="47" spans="1:8" ht="19.5">
      <c r="A47" s="194" t="s">
        <v>3</v>
      </c>
      <c r="B47" s="194"/>
      <c r="C47" s="194"/>
      <c r="D47" s="11"/>
      <c r="E47" s="11"/>
      <c r="F47" s="194" t="s">
        <v>4</v>
      </c>
      <c r="G47" s="194"/>
      <c r="H47" s="194"/>
    </row>
    <row r="48" spans="1:8" ht="11.25" customHeight="1" thickBot="1">
      <c r="A48" s="5"/>
      <c r="B48" s="25"/>
      <c r="E48" s="3"/>
      <c r="F48" s="5"/>
      <c r="G48" s="5"/>
      <c r="H48" s="3"/>
    </row>
    <row r="49" spans="1:8" ht="25.5" thickBot="1">
      <c r="A49" s="5"/>
      <c r="B49" s="182" t="s">
        <v>40</v>
      </c>
      <c r="C49" s="183"/>
      <c r="D49" s="183"/>
      <c r="E49" s="183"/>
      <c r="F49" s="183"/>
      <c r="G49" s="184"/>
      <c r="H49" s="3"/>
    </row>
    <row r="50" spans="1:8" ht="17.25" thickBot="1">
      <c r="A50" s="5"/>
      <c r="E50" s="3"/>
      <c r="F50" s="5"/>
      <c r="G50" s="5"/>
      <c r="H50" s="3"/>
    </row>
    <row r="51" spans="1:8" ht="21" thickBot="1">
      <c r="A51" s="5"/>
      <c r="C51" s="185" t="s">
        <v>70</v>
      </c>
      <c r="D51" s="186"/>
      <c r="E51" s="186"/>
      <c r="F51" s="187"/>
      <c r="G51" s="5"/>
      <c r="H51" s="13"/>
    </row>
    <row r="52" spans="1:8" ht="8.25" customHeight="1" thickBot="1">
      <c r="A52" s="5"/>
      <c r="C52" s="10"/>
      <c r="D52" s="10"/>
      <c r="E52" s="10"/>
      <c r="F52" s="5"/>
      <c r="G52" s="5"/>
      <c r="H52" s="3"/>
    </row>
    <row r="53" spans="1:8" ht="21.75" thickBot="1">
      <c r="A53" s="5"/>
      <c r="B53" s="188" t="s">
        <v>44</v>
      </c>
      <c r="C53" s="189"/>
      <c r="D53" s="189"/>
      <c r="E53" s="189"/>
      <c r="F53" s="189"/>
      <c r="G53" s="190"/>
      <c r="H53" s="3"/>
    </row>
    <row r="54" spans="1:8" ht="21.75" thickBot="1">
      <c r="A54" s="5"/>
      <c r="B54" s="26"/>
      <c r="C54" s="191" t="s">
        <v>22</v>
      </c>
      <c r="D54" s="192"/>
      <c r="E54" s="193"/>
      <c r="F54" s="26"/>
      <c r="G54" s="26"/>
      <c r="H54" s="3"/>
    </row>
    <row r="55" spans="1:8" ht="9" customHeight="1" thickBot="1">
      <c r="A55" s="5"/>
      <c r="E55" s="3"/>
      <c r="F55" s="5"/>
      <c r="G55" s="5"/>
      <c r="H55" s="3"/>
    </row>
    <row r="56" spans="1:8" ht="62.25" thickBot="1">
      <c r="A56" s="27" t="s">
        <v>17</v>
      </c>
      <c r="B56" s="28" t="s">
        <v>18</v>
      </c>
      <c r="C56" s="29" t="s">
        <v>5</v>
      </c>
      <c r="D56" s="29" t="s">
        <v>19</v>
      </c>
      <c r="E56" s="29" t="s">
        <v>20</v>
      </c>
      <c r="F56" s="29" t="s">
        <v>6</v>
      </c>
      <c r="G56" s="30" t="s">
        <v>21</v>
      </c>
      <c r="H56" s="31" t="s">
        <v>1</v>
      </c>
    </row>
    <row r="57" spans="1:8" ht="22.5">
      <c r="A57" s="81">
        <v>1</v>
      </c>
      <c r="B57" s="140" t="s">
        <v>101</v>
      </c>
      <c r="C57" s="73">
        <v>12</v>
      </c>
      <c r="D57" s="34">
        <v>10</v>
      </c>
      <c r="E57" s="34">
        <f>2*(C57+D57)/2</f>
        <v>22</v>
      </c>
      <c r="F57" s="33"/>
      <c r="G57" s="35">
        <f>IF(F57="","",2*(C57+F57)/2)</f>
      </c>
      <c r="H57" s="36">
        <f aca="true" t="shared" si="4" ref="H57:H87">IF(G57="",E57,IF(G57&gt;E57,G57,E57))</f>
        <v>22</v>
      </c>
    </row>
    <row r="58" spans="1:8" ht="27.75">
      <c r="A58" s="82">
        <f>A57+1</f>
        <v>2</v>
      </c>
      <c r="B58" s="141" t="s">
        <v>102</v>
      </c>
      <c r="C58" s="38">
        <v>12</v>
      </c>
      <c r="D58" s="39">
        <v>9</v>
      </c>
      <c r="E58" s="8">
        <f aca="true" t="shared" si="5" ref="E58:E87">2*(C58+D58)/2</f>
        <v>21</v>
      </c>
      <c r="F58" s="8"/>
      <c r="G58" s="40">
        <f aca="true" t="shared" si="6" ref="G58:G87">IF(F58="","",2*(C58+F58)/2)</f>
      </c>
      <c r="H58" s="41">
        <f t="shared" si="4"/>
        <v>21</v>
      </c>
    </row>
    <row r="59" spans="1:8" ht="27.75">
      <c r="A59" s="82">
        <f aca="true" t="shared" si="7" ref="A59:A87">A58+1</f>
        <v>3</v>
      </c>
      <c r="B59" s="141" t="s">
        <v>103</v>
      </c>
      <c r="C59" s="38">
        <v>12</v>
      </c>
      <c r="D59" s="39">
        <v>10</v>
      </c>
      <c r="E59" s="8">
        <f t="shared" si="5"/>
        <v>22</v>
      </c>
      <c r="F59" s="8"/>
      <c r="G59" s="40">
        <f t="shared" si="6"/>
      </c>
      <c r="H59" s="41">
        <f t="shared" si="4"/>
        <v>22</v>
      </c>
    </row>
    <row r="60" spans="1:8" ht="27.75">
      <c r="A60" s="82">
        <f t="shared" si="7"/>
        <v>4</v>
      </c>
      <c r="B60" s="141" t="s">
        <v>104</v>
      </c>
      <c r="C60" s="43">
        <v>12.5</v>
      </c>
      <c r="D60" s="44">
        <v>12</v>
      </c>
      <c r="E60" s="8">
        <f t="shared" si="5"/>
        <v>24.5</v>
      </c>
      <c r="F60" s="23"/>
      <c r="G60" s="40">
        <f t="shared" si="6"/>
      </c>
      <c r="H60" s="41">
        <f t="shared" si="4"/>
        <v>24.5</v>
      </c>
    </row>
    <row r="61" spans="1:8" ht="27.75">
      <c r="A61" s="83">
        <f t="shared" si="7"/>
        <v>5</v>
      </c>
      <c r="B61" s="141" t="s">
        <v>105</v>
      </c>
      <c r="C61" s="20">
        <v>12</v>
      </c>
      <c r="D61" s="1">
        <v>10</v>
      </c>
      <c r="E61" s="8">
        <f t="shared" si="5"/>
        <v>22</v>
      </c>
      <c r="F61" s="22"/>
      <c r="G61" s="40">
        <f t="shared" si="6"/>
      </c>
      <c r="H61" s="41">
        <f t="shared" si="4"/>
        <v>22</v>
      </c>
    </row>
    <row r="62" spans="1:8" ht="27.75">
      <c r="A62" s="82">
        <f t="shared" si="7"/>
        <v>6</v>
      </c>
      <c r="B62" s="141" t="s">
        <v>106</v>
      </c>
      <c r="C62" s="38">
        <v>12</v>
      </c>
      <c r="D62" s="39">
        <v>10</v>
      </c>
      <c r="E62" s="8">
        <f t="shared" si="5"/>
        <v>22</v>
      </c>
      <c r="F62" s="8"/>
      <c r="G62" s="40">
        <f t="shared" si="6"/>
      </c>
      <c r="H62" s="41">
        <f t="shared" si="4"/>
        <v>22</v>
      </c>
    </row>
    <row r="63" spans="1:8" ht="27.75">
      <c r="A63" s="82">
        <f t="shared" si="7"/>
        <v>7</v>
      </c>
      <c r="B63" s="141" t="s">
        <v>107</v>
      </c>
      <c r="C63" s="43">
        <v>12.5</v>
      </c>
      <c r="D63" s="44">
        <v>12</v>
      </c>
      <c r="E63" s="8">
        <f t="shared" si="5"/>
        <v>24.5</v>
      </c>
      <c r="F63" s="1"/>
      <c r="G63" s="40">
        <f t="shared" si="6"/>
      </c>
      <c r="H63" s="41">
        <f t="shared" si="4"/>
        <v>24.5</v>
      </c>
    </row>
    <row r="64" spans="1:8" ht="27.75">
      <c r="A64" s="82">
        <f t="shared" si="7"/>
        <v>8</v>
      </c>
      <c r="B64" s="141" t="s">
        <v>108</v>
      </c>
      <c r="C64" s="38">
        <v>13</v>
      </c>
      <c r="D64" s="39">
        <v>8</v>
      </c>
      <c r="E64" s="8">
        <f t="shared" si="5"/>
        <v>21</v>
      </c>
      <c r="F64" s="1"/>
      <c r="G64" s="40">
        <f t="shared" si="6"/>
      </c>
      <c r="H64" s="41">
        <f t="shared" si="4"/>
        <v>21</v>
      </c>
    </row>
    <row r="65" spans="1:8" ht="27.75">
      <c r="A65" s="82">
        <f t="shared" si="7"/>
        <v>9</v>
      </c>
      <c r="B65" s="141" t="s">
        <v>109</v>
      </c>
      <c r="C65" s="38">
        <v>12.5</v>
      </c>
      <c r="D65" s="39">
        <v>11</v>
      </c>
      <c r="E65" s="8">
        <f t="shared" si="5"/>
        <v>23.5</v>
      </c>
      <c r="F65" s="8"/>
      <c r="G65" s="40">
        <f t="shared" si="6"/>
      </c>
      <c r="H65" s="41">
        <f t="shared" si="4"/>
        <v>23.5</v>
      </c>
    </row>
    <row r="66" spans="1:8" ht="27.75">
      <c r="A66" s="82">
        <f t="shared" si="7"/>
        <v>10</v>
      </c>
      <c r="B66" s="142" t="s">
        <v>110</v>
      </c>
      <c r="C66" s="38">
        <v>14</v>
      </c>
      <c r="D66" s="39">
        <v>12</v>
      </c>
      <c r="E66" s="8">
        <f t="shared" si="5"/>
        <v>26</v>
      </c>
      <c r="F66" s="8"/>
      <c r="G66" s="40">
        <f t="shared" si="6"/>
      </c>
      <c r="H66" s="41">
        <f t="shared" si="4"/>
        <v>26</v>
      </c>
    </row>
    <row r="67" spans="1:8" ht="27.75">
      <c r="A67" s="82">
        <f t="shared" si="7"/>
        <v>11</v>
      </c>
      <c r="B67" s="142" t="s">
        <v>111</v>
      </c>
      <c r="C67" s="38">
        <v>13</v>
      </c>
      <c r="D67" s="39">
        <v>11</v>
      </c>
      <c r="E67" s="8">
        <f t="shared" si="5"/>
        <v>24</v>
      </c>
      <c r="F67" s="8"/>
      <c r="G67" s="40">
        <f t="shared" si="6"/>
      </c>
      <c r="H67" s="41">
        <f t="shared" si="4"/>
        <v>24</v>
      </c>
    </row>
    <row r="68" spans="1:8" ht="27.75">
      <c r="A68" s="82">
        <f t="shared" si="7"/>
        <v>12</v>
      </c>
      <c r="B68" s="141" t="s">
        <v>112</v>
      </c>
      <c r="C68" s="38">
        <v>13</v>
      </c>
      <c r="D68" s="39">
        <v>10</v>
      </c>
      <c r="E68" s="8">
        <f t="shared" si="5"/>
        <v>23</v>
      </c>
      <c r="F68" s="8"/>
      <c r="G68" s="40">
        <f t="shared" si="6"/>
      </c>
      <c r="H68" s="41">
        <f t="shared" si="4"/>
        <v>23</v>
      </c>
    </row>
    <row r="69" spans="1:8" ht="27.75">
      <c r="A69" s="82">
        <f t="shared" si="7"/>
        <v>13</v>
      </c>
      <c r="B69" s="141" t="s">
        <v>113</v>
      </c>
      <c r="C69" s="38">
        <v>14</v>
      </c>
      <c r="D69" s="39">
        <v>10</v>
      </c>
      <c r="E69" s="8">
        <f t="shared" si="5"/>
        <v>24</v>
      </c>
      <c r="F69" s="8"/>
      <c r="G69" s="40">
        <f t="shared" si="6"/>
      </c>
      <c r="H69" s="41">
        <f t="shared" si="4"/>
        <v>24</v>
      </c>
    </row>
    <row r="70" spans="1:8" ht="27.75">
      <c r="A70" s="82">
        <f t="shared" si="7"/>
        <v>14</v>
      </c>
      <c r="B70" s="141" t="s">
        <v>114</v>
      </c>
      <c r="C70" s="38">
        <v>11</v>
      </c>
      <c r="D70" s="39"/>
      <c r="E70" s="8">
        <f t="shared" si="5"/>
        <v>11</v>
      </c>
      <c r="F70" s="8"/>
      <c r="G70" s="40">
        <f t="shared" si="6"/>
      </c>
      <c r="H70" s="41">
        <f t="shared" si="4"/>
        <v>11</v>
      </c>
    </row>
    <row r="71" spans="1:8" ht="27.75">
      <c r="A71" s="82">
        <f t="shared" si="7"/>
        <v>15</v>
      </c>
      <c r="B71" s="141" t="s">
        <v>115</v>
      </c>
      <c r="C71" s="38">
        <v>12.5</v>
      </c>
      <c r="D71" s="39">
        <v>10</v>
      </c>
      <c r="E71" s="8">
        <f t="shared" si="5"/>
        <v>22.5</v>
      </c>
      <c r="F71" s="8"/>
      <c r="G71" s="40">
        <f t="shared" si="6"/>
      </c>
      <c r="H71" s="41">
        <f t="shared" si="4"/>
        <v>22.5</v>
      </c>
    </row>
    <row r="72" spans="1:8" ht="27.75">
      <c r="A72" s="82">
        <f t="shared" si="7"/>
        <v>16</v>
      </c>
      <c r="B72" s="141" t="s">
        <v>116</v>
      </c>
      <c r="C72" s="38">
        <v>13</v>
      </c>
      <c r="D72" s="39">
        <v>13</v>
      </c>
      <c r="E72" s="8">
        <f t="shared" si="5"/>
        <v>26</v>
      </c>
      <c r="F72" s="8"/>
      <c r="G72" s="40">
        <f t="shared" si="6"/>
      </c>
      <c r="H72" s="41">
        <f t="shared" si="4"/>
        <v>26</v>
      </c>
    </row>
    <row r="73" spans="1:8" ht="27.75">
      <c r="A73" s="82">
        <f t="shared" si="7"/>
        <v>17</v>
      </c>
      <c r="B73" s="141" t="s">
        <v>117</v>
      </c>
      <c r="C73" s="38">
        <v>10.5</v>
      </c>
      <c r="D73" s="39">
        <v>9.5</v>
      </c>
      <c r="E73" s="8">
        <f t="shared" si="5"/>
        <v>20</v>
      </c>
      <c r="F73" s="8"/>
      <c r="G73" s="40">
        <f t="shared" si="6"/>
      </c>
      <c r="H73" s="41">
        <f t="shared" si="4"/>
        <v>20</v>
      </c>
    </row>
    <row r="74" spans="1:8" ht="27.75">
      <c r="A74" s="82">
        <f t="shared" si="7"/>
        <v>18</v>
      </c>
      <c r="B74" s="141" t="s">
        <v>118</v>
      </c>
      <c r="C74" s="38">
        <v>11</v>
      </c>
      <c r="D74" s="39">
        <v>13</v>
      </c>
      <c r="E74" s="8">
        <f t="shared" si="5"/>
        <v>24</v>
      </c>
      <c r="F74" s="8"/>
      <c r="G74" s="40">
        <f t="shared" si="6"/>
      </c>
      <c r="H74" s="41">
        <f t="shared" si="4"/>
        <v>24</v>
      </c>
    </row>
    <row r="75" spans="1:8" ht="27.75">
      <c r="A75" s="82">
        <f t="shared" si="7"/>
        <v>19</v>
      </c>
      <c r="B75" s="141" t="s">
        <v>119</v>
      </c>
      <c r="C75" s="38">
        <v>12.5</v>
      </c>
      <c r="D75" s="39">
        <v>9</v>
      </c>
      <c r="E75" s="8">
        <f t="shared" si="5"/>
        <v>21.5</v>
      </c>
      <c r="F75" s="8"/>
      <c r="G75" s="40">
        <f t="shared" si="6"/>
      </c>
      <c r="H75" s="41">
        <f t="shared" si="4"/>
        <v>21.5</v>
      </c>
    </row>
    <row r="76" spans="1:8" ht="27.75">
      <c r="A76" s="82">
        <f t="shared" si="7"/>
        <v>20</v>
      </c>
      <c r="B76" s="141" t="s">
        <v>120</v>
      </c>
      <c r="C76" s="38">
        <v>13</v>
      </c>
      <c r="D76" s="39">
        <v>11</v>
      </c>
      <c r="E76" s="8">
        <f t="shared" si="5"/>
        <v>24</v>
      </c>
      <c r="F76" s="8"/>
      <c r="G76" s="40">
        <f t="shared" si="6"/>
      </c>
      <c r="H76" s="41">
        <f t="shared" si="4"/>
        <v>24</v>
      </c>
    </row>
    <row r="77" spans="1:8" ht="27.75">
      <c r="A77" s="82">
        <f t="shared" si="7"/>
        <v>21</v>
      </c>
      <c r="B77" s="141" t="s">
        <v>121</v>
      </c>
      <c r="C77" s="38">
        <v>13</v>
      </c>
      <c r="D77" s="39">
        <v>10</v>
      </c>
      <c r="E77" s="8">
        <f t="shared" si="5"/>
        <v>23</v>
      </c>
      <c r="F77" s="8"/>
      <c r="G77" s="40">
        <f t="shared" si="6"/>
      </c>
      <c r="H77" s="41">
        <f t="shared" si="4"/>
        <v>23</v>
      </c>
    </row>
    <row r="78" spans="1:8" ht="27.75">
      <c r="A78" s="82">
        <f t="shared" si="7"/>
        <v>22</v>
      </c>
      <c r="B78" s="141" t="s">
        <v>122</v>
      </c>
      <c r="C78" s="38">
        <v>14.5</v>
      </c>
      <c r="D78" s="39">
        <v>12</v>
      </c>
      <c r="E78" s="8">
        <f t="shared" si="5"/>
        <v>26.5</v>
      </c>
      <c r="F78" s="8"/>
      <c r="G78" s="40">
        <f t="shared" si="6"/>
      </c>
      <c r="H78" s="41">
        <f t="shared" si="4"/>
        <v>26.5</v>
      </c>
    </row>
    <row r="79" spans="1:8" ht="27.75">
      <c r="A79" s="82">
        <f t="shared" si="7"/>
        <v>23</v>
      </c>
      <c r="B79" s="141" t="s">
        <v>123</v>
      </c>
      <c r="C79" s="38">
        <v>12.5</v>
      </c>
      <c r="D79" s="39">
        <v>8</v>
      </c>
      <c r="E79" s="8">
        <f t="shared" si="5"/>
        <v>20.5</v>
      </c>
      <c r="F79" s="8"/>
      <c r="G79" s="40">
        <f t="shared" si="6"/>
      </c>
      <c r="H79" s="41">
        <f t="shared" si="4"/>
        <v>20.5</v>
      </c>
    </row>
    <row r="80" spans="1:8" ht="27.75">
      <c r="A80" s="82">
        <f t="shared" si="7"/>
        <v>24</v>
      </c>
      <c r="B80" s="141" t="s">
        <v>124</v>
      </c>
      <c r="C80" s="38">
        <v>14.5</v>
      </c>
      <c r="D80" s="39">
        <v>10</v>
      </c>
      <c r="E80" s="8">
        <f t="shared" si="5"/>
        <v>24.5</v>
      </c>
      <c r="F80" s="8"/>
      <c r="G80" s="40">
        <f t="shared" si="6"/>
      </c>
      <c r="H80" s="41">
        <f t="shared" si="4"/>
        <v>24.5</v>
      </c>
    </row>
    <row r="81" spans="1:8" ht="27.75">
      <c r="A81" s="82">
        <f t="shared" si="7"/>
        <v>25</v>
      </c>
      <c r="B81" s="141" t="s">
        <v>125</v>
      </c>
      <c r="C81" s="38">
        <v>13.5</v>
      </c>
      <c r="D81" s="39">
        <v>11</v>
      </c>
      <c r="E81" s="8">
        <f t="shared" si="5"/>
        <v>24.5</v>
      </c>
      <c r="F81" s="8"/>
      <c r="G81" s="40">
        <f t="shared" si="6"/>
      </c>
      <c r="H81" s="41">
        <f t="shared" si="4"/>
        <v>24.5</v>
      </c>
    </row>
    <row r="82" spans="1:8" ht="27.75">
      <c r="A82" s="82">
        <f t="shared" si="7"/>
        <v>26</v>
      </c>
      <c r="B82" s="141" t="s">
        <v>126</v>
      </c>
      <c r="C82" s="38">
        <v>14.5</v>
      </c>
      <c r="D82" s="39">
        <v>12.5</v>
      </c>
      <c r="E82" s="8">
        <f t="shared" si="5"/>
        <v>27</v>
      </c>
      <c r="F82" s="8"/>
      <c r="G82" s="40">
        <f t="shared" si="6"/>
      </c>
      <c r="H82" s="41">
        <f t="shared" si="4"/>
        <v>27</v>
      </c>
    </row>
    <row r="83" spans="1:8" ht="27.75">
      <c r="A83" s="82">
        <f t="shared" si="7"/>
        <v>27</v>
      </c>
      <c r="B83" s="141" t="s">
        <v>127</v>
      </c>
      <c r="C83" s="38">
        <v>12.5</v>
      </c>
      <c r="D83" s="39">
        <v>8</v>
      </c>
      <c r="E83" s="8">
        <f t="shared" si="5"/>
        <v>20.5</v>
      </c>
      <c r="F83" s="8"/>
      <c r="G83" s="40">
        <f t="shared" si="6"/>
      </c>
      <c r="H83" s="41">
        <f t="shared" si="4"/>
        <v>20.5</v>
      </c>
    </row>
    <row r="84" spans="1:8" ht="28.5" thickBot="1">
      <c r="A84" s="82">
        <f t="shared" si="7"/>
        <v>28</v>
      </c>
      <c r="B84" s="143" t="s">
        <v>128</v>
      </c>
      <c r="C84" s="38">
        <v>14</v>
      </c>
      <c r="D84" s="39">
        <v>10</v>
      </c>
      <c r="E84" s="8">
        <f t="shared" si="5"/>
        <v>24</v>
      </c>
      <c r="F84" s="8"/>
      <c r="G84" s="40">
        <f t="shared" si="6"/>
      </c>
      <c r="H84" s="41">
        <f t="shared" si="4"/>
        <v>24</v>
      </c>
    </row>
    <row r="85" spans="1:8" ht="27.75">
      <c r="A85" s="82">
        <f t="shared" si="7"/>
        <v>29</v>
      </c>
      <c r="B85" s="144" t="s">
        <v>37</v>
      </c>
      <c r="C85" s="43">
        <v>12</v>
      </c>
      <c r="D85" s="44">
        <v>11</v>
      </c>
      <c r="E85" s="8">
        <f t="shared" si="5"/>
        <v>23</v>
      </c>
      <c r="F85" s="23"/>
      <c r="G85" s="40">
        <f t="shared" si="6"/>
      </c>
      <c r="H85" s="41">
        <f t="shared" si="4"/>
        <v>23</v>
      </c>
    </row>
    <row r="86" spans="1:8" ht="27.75">
      <c r="A86" s="82">
        <f t="shared" si="7"/>
        <v>30</v>
      </c>
      <c r="B86" s="144" t="s">
        <v>38</v>
      </c>
      <c r="C86" s="47" t="s">
        <v>138</v>
      </c>
      <c r="D86" s="47" t="s">
        <v>138</v>
      </c>
      <c r="E86" s="8" t="e">
        <f t="shared" si="5"/>
        <v>#VALUE!</v>
      </c>
      <c r="F86" s="48"/>
      <c r="G86" s="40">
        <f t="shared" si="6"/>
      </c>
      <c r="H86" s="41" t="e">
        <f t="shared" si="4"/>
        <v>#VALUE!</v>
      </c>
    </row>
    <row r="87" spans="1:8" ht="28.5" thickBot="1">
      <c r="A87" s="84">
        <f t="shared" si="7"/>
        <v>31</v>
      </c>
      <c r="B87" s="145" t="s">
        <v>39</v>
      </c>
      <c r="C87" s="86">
        <v>12</v>
      </c>
      <c r="D87" s="54">
        <v>10</v>
      </c>
      <c r="E87" s="50">
        <f t="shared" si="5"/>
        <v>22</v>
      </c>
      <c r="F87" s="54"/>
      <c r="G87" s="51">
        <f t="shared" si="6"/>
      </c>
      <c r="H87" s="52">
        <f t="shared" si="4"/>
        <v>22</v>
      </c>
    </row>
    <row r="88" spans="1:8" ht="21" thickBot="1">
      <c r="A88" s="6"/>
      <c r="B88" s="9"/>
      <c r="C88" s="2"/>
      <c r="D88" s="2"/>
      <c r="E88" s="2"/>
      <c r="F88" s="7"/>
      <c r="G88" s="4"/>
      <c r="H88" s="2"/>
    </row>
    <row r="89" spans="1:8" ht="22.5" thickBot="1">
      <c r="A89" s="6"/>
      <c r="B89" s="188" t="s">
        <v>129</v>
      </c>
      <c r="C89" s="189"/>
      <c r="D89" s="189"/>
      <c r="E89" s="189"/>
      <c r="F89" s="189"/>
      <c r="G89" s="190"/>
      <c r="H89" s="2"/>
    </row>
    <row r="90" spans="1:8" ht="20.25">
      <c r="A90" s="6"/>
      <c r="B90" s="9"/>
      <c r="C90" s="2"/>
      <c r="D90" s="2"/>
      <c r="E90" s="2"/>
      <c r="F90" s="7"/>
      <c r="G90" s="4"/>
      <c r="H90" s="2"/>
    </row>
    <row r="91" spans="1:8" ht="16.5">
      <c r="A91" s="5"/>
      <c r="E91" s="3"/>
      <c r="F91" s="5"/>
      <c r="G91" s="5"/>
      <c r="H91" s="3"/>
    </row>
    <row r="92" spans="1:8" ht="16.5">
      <c r="A92" s="5"/>
      <c r="E92" s="3"/>
      <c r="F92" s="5"/>
      <c r="G92" s="5"/>
      <c r="H92" s="3"/>
    </row>
    <row r="93" spans="1:8" ht="16.5">
      <c r="A93" s="5"/>
      <c r="E93" s="3"/>
      <c r="F93" s="5"/>
      <c r="G93" s="5"/>
      <c r="H93" s="3"/>
    </row>
    <row r="94" spans="1:8" ht="16.5">
      <c r="A94" s="5"/>
      <c r="E94" s="3"/>
      <c r="F94" s="5"/>
      <c r="G94" s="5"/>
      <c r="H94" s="3"/>
    </row>
  </sheetData>
  <sheetProtection/>
  <mergeCells count="18">
    <mergeCell ref="B49:G49"/>
    <mergeCell ref="C51:F51"/>
    <mergeCell ref="A1:C1"/>
    <mergeCell ref="F1:H1"/>
    <mergeCell ref="A2:C2"/>
    <mergeCell ref="F2:H2"/>
    <mergeCell ref="B4:G4"/>
    <mergeCell ref="C6:F6"/>
    <mergeCell ref="B53:G53"/>
    <mergeCell ref="C54:E54"/>
    <mergeCell ref="B89:G89"/>
    <mergeCell ref="B8:G8"/>
    <mergeCell ref="C9:E9"/>
    <mergeCell ref="B44:G44"/>
    <mergeCell ref="A46:C46"/>
    <mergeCell ref="F46:H46"/>
    <mergeCell ref="A47:C47"/>
    <mergeCell ref="F47:H47"/>
  </mergeCells>
  <printOptions horizontalCentered="1"/>
  <pageMargins left="0.5905511811023623" right="0.5905511811023623" top="0.4330708661417323" bottom="0.6299212598425197" header="0.2755905511811024" footer="0.6299212598425197"/>
  <pageSetup horizontalDpi="600" verticalDpi="600" orientation="portrait" paperSize="9" scale="69" r:id="rId1"/>
  <headerFooter alignWithMargins="0">
    <oddHeader>&amp;C
&amp;"Comic Sans MS,Gras"&amp;12
  &amp;R&amp;"Comic Sans MS,Gras"&amp;12
</oddHeader>
  </headerFooter>
  <rowBreaks count="2" manualBreakCount="2">
    <brk id="45" max="7" man="1"/>
    <brk id="8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95"/>
  <sheetViews>
    <sheetView rightToLeft="1" view="pageBreakPreview" zoomScaleSheetLayoutView="100" zoomScalePageLayoutView="0" workbookViewId="0" topLeftCell="A69">
      <selection activeCell="F74" sqref="F74"/>
    </sheetView>
  </sheetViews>
  <sheetFormatPr defaultColWidth="11.421875" defaultRowHeight="12.75"/>
  <cols>
    <col min="1" max="1" width="4.140625" style="3" customWidth="1"/>
    <col min="2" max="2" width="27.7109375" style="5" customWidth="1"/>
    <col min="3" max="4" width="10.7109375" style="3" customWidth="1"/>
    <col min="5" max="8" width="10.7109375" style="14" customWidth="1"/>
    <col min="9" max="9" width="22.421875" style="5" customWidth="1"/>
    <col min="10" max="16384" width="11.421875" style="5" customWidth="1"/>
  </cols>
  <sheetData>
    <row r="1" spans="1:8" ht="19.5">
      <c r="A1" s="194" t="s">
        <v>2</v>
      </c>
      <c r="B1" s="194"/>
      <c r="C1" s="194"/>
      <c r="D1" s="11"/>
      <c r="E1" s="11"/>
      <c r="F1" s="194" t="s">
        <v>12</v>
      </c>
      <c r="G1" s="194"/>
      <c r="H1" s="194"/>
    </row>
    <row r="2" spans="1:8" ht="19.5">
      <c r="A2" s="194" t="s">
        <v>3</v>
      </c>
      <c r="B2" s="194"/>
      <c r="C2" s="194"/>
      <c r="D2" s="11"/>
      <c r="E2" s="11"/>
      <c r="F2" s="194" t="s">
        <v>4</v>
      </c>
      <c r="G2" s="194"/>
      <c r="H2" s="194"/>
    </row>
    <row r="3" spans="1:8" ht="20.25" customHeight="1" thickBot="1">
      <c r="A3" s="5"/>
      <c r="B3" s="25"/>
      <c r="E3" s="3"/>
      <c r="F3" s="5"/>
      <c r="G3" s="5"/>
      <c r="H3" s="3"/>
    </row>
    <row r="4" spans="1:8" ht="28.5" customHeight="1" thickBot="1">
      <c r="A4" s="5"/>
      <c r="B4" s="182" t="s">
        <v>40</v>
      </c>
      <c r="C4" s="183"/>
      <c r="D4" s="183"/>
      <c r="E4" s="183"/>
      <c r="F4" s="183"/>
      <c r="G4" s="184"/>
      <c r="H4" s="3"/>
    </row>
    <row r="5" spans="1:8" ht="9.75" customHeight="1" thickBot="1">
      <c r="A5" s="5"/>
      <c r="E5" s="3"/>
      <c r="F5" s="5"/>
      <c r="G5" s="5"/>
      <c r="H5" s="3"/>
    </row>
    <row r="6" spans="1:8" ht="20.25" customHeight="1" thickBot="1">
      <c r="A6" s="5"/>
      <c r="C6" s="185" t="s">
        <v>70</v>
      </c>
      <c r="D6" s="186"/>
      <c r="E6" s="186"/>
      <c r="F6" s="187"/>
      <c r="G6" s="5"/>
      <c r="H6" s="13"/>
    </row>
    <row r="7" spans="1:8" ht="7.5" customHeight="1" thickBot="1">
      <c r="A7" s="5"/>
      <c r="C7" s="10"/>
      <c r="D7" s="10"/>
      <c r="E7" s="10"/>
      <c r="F7" s="5"/>
      <c r="G7" s="5"/>
      <c r="H7" s="3"/>
    </row>
    <row r="8" spans="1:8" ht="22.5" customHeight="1" thickBot="1">
      <c r="A8" s="5"/>
      <c r="B8" s="188" t="s">
        <v>45</v>
      </c>
      <c r="C8" s="189"/>
      <c r="D8" s="189"/>
      <c r="E8" s="189"/>
      <c r="F8" s="189"/>
      <c r="G8" s="190"/>
      <c r="H8" s="3"/>
    </row>
    <row r="9" spans="1:8" ht="24" customHeight="1" thickBot="1">
      <c r="A9" s="5"/>
      <c r="B9" s="26"/>
      <c r="C9" s="191" t="s">
        <v>16</v>
      </c>
      <c r="D9" s="192"/>
      <c r="E9" s="193"/>
      <c r="F9" s="26"/>
      <c r="G9" s="26"/>
      <c r="H9" s="3"/>
    </row>
    <row r="10" spans="1:8" ht="18" customHeight="1" thickBot="1">
      <c r="A10" s="5"/>
      <c r="E10" s="3"/>
      <c r="F10" s="5"/>
      <c r="G10" s="5"/>
      <c r="H10" s="3"/>
    </row>
    <row r="11" spans="1:8" ht="65.25" customHeight="1" thickBot="1">
      <c r="A11" s="27" t="s">
        <v>17</v>
      </c>
      <c r="B11" s="74" t="s">
        <v>18</v>
      </c>
      <c r="C11" s="29" t="s">
        <v>5</v>
      </c>
      <c r="D11" s="29" t="s">
        <v>19</v>
      </c>
      <c r="E11" s="29" t="s">
        <v>20</v>
      </c>
      <c r="F11" s="29" t="s">
        <v>6</v>
      </c>
      <c r="G11" s="30" t="s">
        <v>21</v>
      </c>
      <c r="H11" s="31" t="s">
        <v>1</v>
      </c>
    </row>
    <row r="12" spans="1:8" ht="24" customHeight="1">
      <c r="A12" s="32">
        <v>1</v>
      </c>
      <c r="B12" s="150" t="s">
        <v>71</v>
      </c>
      <c r="C12" s="73">
        <v>12.5</v>
      </c>
      <c r="D12" s="34">
        <v>8.5</v>
      </c>
      <c r="E12" s="34">
        <f>2*(C12+D12)/2</f>
        <v>21</v>
      </c>
      <c r="F12" s="33"/>
      <c r="G12" s="35">
        <f>IF(F12="","",2*(C12+F12)/2)</f>
      </c>
      <c r="H12" s="36">
        <f aca="true" t="shared" si="0" ref="H12:H42">IF(G12="",E12,IF(G12&gt;E12,G12,E12))</f>
        <v>21</v>
      </c>
    </row>
    <row r="13" spans="1:8" ht="24" customHeight="1">
      <c r="A13" s="37">
        <f>A12+1</f>
        <v>2</v>
      </c>
      <c r="B13" s="135" t="s">
        <v>72</v>
      </c>
      <c r="C13" s="38">
        <v>14.5</v>
      </c>
      <c r="D13" s="39">
        <v>17</v>
      </c>
      <c r="E13" s="8">
        <f aca="true" t="shared" si="1" ref="E13:E42">2*(C13+D13)/2</f>
        <v>31.5</v>
      </c>
      <c r="F13" s="8"/>
      <c r="G13" s="40">
        <f aca="true" t="shared" si="2" ref="G13:G42">IF(F13="","",2*(C13+F13)/2)</f>
      </c>
      <c r="H13" s="41">
        <f t="shared" si="0"/>
        <v>31.5</v>
      </c>
    </row>
    <row r="14" spans="1:8" ht="24" customHeight="1">
      <c r="A14" s="37">
        <f aca="true" t="shared" si="3" ref="A14:A42">A13+1</f>
        <v>3</v>
      </c>
      <c r="B14" s="136" t="s">
        <v>73</v>
      </c>
      <c r="C14" s="38">
        <v>11.5</v>
      </c>
      <c r="D14" s="39">
        <v>7.5</v>
      </c>
      <c r="E14" s="8">
        <f t="shared" si="1"/>
        <v>19</v>
      </c>
      <c r="F14" s="8"/>
      <c r="G14" s="40">
        <f t="shared" si="2"/>
      </c>
      <c r="H14" s="41">
        <f t="shared" si="0"/>
        <v>19</v>
      </c>
    </row>
    <row r="15" spans="1:8" ht="24" customHeight="1">
      <c r="A15" s="42">
        <f t="shared" si="3"/>
        <v>4</v>
      </c>
      <c r="B15" s="134" t="s">
        <v>74</v>
      </c>
      <c r="C15" s="43">
        <v>11.5</v>
      </c>
      <c r="D15" s="44">
        <v>14.5</v>
      </c>
      <c r="E15" s="8">
        <f t="shared" si="1"/>
        <v>26</v>
      </c>
      <c r="F15" s="23"/>
      <c r="G15" s="40">
        <f t="shared" si="2"/>
      </c>
      <c r="H15" s="41">
        <f t="shared" si="0"/>
        <v>26</v>
      </c>
    </row>
    <row r="16" spans="1:8" ht="24" customHeight="1">
      <c r="A16" s="45">
        <f t="shared" si="3"/>
        <v>5</v>
      </c>
      <c r="B16" s="135" t="s">
        <v>75</v>
      </c>
      <c r="C16" s="20">
        <v>11</v>
      </c>
      <c r="D16" s="1">
        <v>7</v>
      </c>
      <c r="E16" s="8">
        <f t="shared" si="1"/>
        <v>18</v>
      </c>
      <c r="F16" s="22"/>
      <c r="G16" s="40">
        <f t="shared" si="2"/>
      </c>
      <c r="H16" s="41">
        <f t="shared" si="0"/>
        <v>18</v>
      </c>
    </row>
    <row r="17" spans="1:8" ht="24" customHeight="1">
      <c r="A17" s="37">
        <f t="shared" si="3"/>
        <v>6</v>
      </c>
      <c r="B17" s="134" t="s">
        <v>76</v>
      </c>
      <c r="C17" s="38">
        <v>12.5</v>
      </c>
      <c r="D17" s="39">
        <v>5.5</v>
      </c>
      <c r="E17" s="8">
        <f t="shared" si="1"/>
        <v>18</v>
      </c>
      <c r="F17" s="8"/>
      <c r="G17" s="40">
        <f t="shared" si="2"/>
      </c>
      <c r="H17" s="41">
        <f t="shared" si="0"/>
        <v>18</v>
      </c>
    </row>
    <row r="18" spans="1:8" ht="24" customHeight="1">
      <c r="A18" s="42">
        <f t="shared" si="3"/>
        <v>7</v>
      </c>
      <c r="B18" s="136" t="s">
        <v>77</v>
      </c>
      <c r="C18" s="43">
        <v>13</v>
      </c>
      <c r="D18" s="44">
        <v>17.5</v>
      </c>
      <c r="E18" s="8">
        <f t="shared" si="1"/>
        <v>30.5</v>
      </c>
      <c r="F18" s="23"/>
      <c r="G18" s="40">
        <f t="shared" si="2"/>
      </c>
      <c r="H18" s="41">
        <f t="shared" si="0"/>
        <v>30.5</v>
      </c>
    </row>
    <row r="19" spans="1:8" ht="24" customHeight="1">
      <c r="A19" s="45">
        <f t="shared" si="3"/>
        <v>8</v>
      </c>
      <c r="B19" s="135" t="s">
        <v>78</v>
      </c>
      <c r="C19" s="20">
        <v>13</v>
      </c>
      <c r="D19" s="1">
        <v>7</v>
      </c>
      <c r="E19" s="8">
        <f t="shared" si="1"/>
        <v>20</v>
      </c>
      <c r="F19" s="22"/>
      <c r="G19" s="40">
        <f t="shared" si="2"/>
      </c>
      <c r="H19" s="41">
        <f t="shared" si="0"/>
        <v>20</v>
      </c>
    </row>
    <row r="20" spans="1:8" ht="24" customHeight="1">
      <c r="A20" s="37">
        <f t="shared" si="3"/>
        <v>9</v>
      </c>
      <c r="B20" s="134" t="s">
        <v>79</v>
      </c>
      <c r="C20" s="38">
        <v>13</v>
      </c>
      <c r="D20" s="39">
        <v>8</v>
      </c>
      <c r="E20" s="8">
        <f t="shared" si="1"/>
        <v>21</v>
      </c>
      <c r="F20" s="8"/>
      <c r="G20" s="40">
        <f t="shared" si="2"/>
      </c>
      <c r="H20" s="41">
        <f t="shared" si="0"/>
        <v>21</v>
      </c>
    </row>
    <row r="21" spans="1:8" ht="24" customHeight="1">
      <c r="A21" s="37">
        <f t="shared" si="3"/>
        <v>10</v>
      </c>
      <c r="B21" s="134" t="s">
        <v>80</v>
      </c>
      <c r="C21" s="38">
        <v>8</v>
      </c>
      <c r="D21" s="39">
        <v>6</v>
      </c>
      <c r="E21" s="8">
        <f t="shared" si="1"/>
        <v>14</v>
      </c>
      <c r="F21" s="8"/>
      <c r="G21" s="40">
        <f t="shared" si="2"/>
      </c>
      <c r="H21" s="41">
        <f t="shared" si="0"/>
        <v>14</v>
      </c>
    </row>
    <row r="22" spans="1:8" ht="24" customHeight="1">
      <c r="A22" s="37">
        <f t="shared" si="3"/>
        <v>11</v>
      </c>
      <c r="B22" s="134" t="s">
        <v>81</v>
      </c>
      <c r="C22" s="38">
        <v>10</v>
      </c>
      <c r="D22" s="39">
        <v>5.5</v>
      </c>
      <c r="E22" s="8">
        <f t="shared" si="1"/>
        <v>15.5</v>
      </c>
      <c r="F22" s="8"/>
      <c r="G22" s="40">
        <f t="shared" si="2"/>
      </c>
      <c r="H22" s="41">
        <f t="shared" si="0"/>
        <v>15.5</v>
      </c>
    </row>
    <row r="23" spans="1:8" ht="24" customHeight="1">
      <c r="A23" s="37">
        <f t="shared" si="3"/>
        <v>12</v>
      </c>
      <c r="B23" s="134" t="s">
        <v>82</v>
      </c>
      <c r="C23" s="38">
        <v>11.5</v>
      </c>
      <c r="D23" s="39">
        <v>9</v>
      </c>
      <c r="E23" s="8">
        <f t="shared" si="1"/>
        <v>20.5</v>
      </c>
      <c r="F23" s="8"/>
      <c r="G23" s="40">
        <f t="shared" si="2"/>
      </c>
      <c r="H23" s="41">
        <f t="shared" si="0"/>
        <v>20.5</v>
      </c>
    </row>
    <row r="24" spans="1:8" ht="24" customHeight="1">
      <c r="A24" s="37">
        <f t="shared" si="3"/>
        <v>13</v>
      </c>
      <c r="B24" s="134" t="s">
        <v>83</v>
      </c>
      <c r="C24" s="38">
        <v>13</v>
      </c>
      <c r="D24" s="39">
        <v>11</v>
      </c>
      <c r="E24" s="8">
        <f t="shared" si="1"/>
        <v>24</v>
      </c>
      <c r="F24" s="8"/>
      <c r="G24" s="40">
        <f t="shared" si="2"/>
      </c>
      <c r="H24" s="41">
        <f t="shared" si="0"/>
        <v>24</v>
      </c>
    </row>
    <row r="25" spans="1:8" ht="24" customHeight="1">
      <c r="A25" s="37">
        <f t="shared" si="3"/>
        <v>14</v>
      </c>
      <c r="B25" s="136" t="s">
        <v>84</v>
      </c>
      <c r="C25" s="38">
        <v>14</v>
      </c>
      <c r="D25" s="39">
        <v>8</v>
      </c>
      <c r="E25" s="8">
        <f t="shared" si="1"/>
        <v>22</v>
      </c>
      <c r="F25" s="8"/>
      <c r="G25" s="40">
        <f t="shared" si="2"/>
      </c>
      <c r="H25" s="41">
        <f t="shared" si="0"/>
        <v>22</v>
      </c>
    </row>
    <row r="26" spans="1:8" ht="24" customHeight="1">
      <c r="A26" s="37">
        <f t="shared" si="3"/>
        <v>15</v>
      </c>
      <c r="B26" s="134" t="s">
        <v>85</v>
      </c>
      <c r="C26" s="38">
        <v>12</v>
      </c>
      <c r="D26" s="39">
        <v>5</v>
      </c>
      <c r="E26" s="8">
        <f t="shared" si="1"/>
        <v>17</v>
      </c>
      <c r="F26" s="8"/>
      <c r="G26" s="40">
        <f t="shared" si="2"/>
      </c>
      <c r="H26" s="41">
        <f t="shared" si="0"/>
        <v>17</v>
      </c>
    </row>
    <row r="27" spans="1:8" ht="24" customHeight="1">
      <c r="A27" s="37">
        <f t="shared" si="3"/>
        <v>16</v>
      </c>
      <c r="B27" s="134" t="s">
        <v>86</v>
      </c>
      <c r="C27" s="38">
        <v>13</v>
      </c>
      <c r="D27" s="39">
        <v>6</v>
      </c>
      <c r="E27" s="8">
        <f t="shared" si="1"/>
        <v>19</v>
      </c>
      <c r="F27" s="8"/>
      <c r="G27" s="40">
        <f t="shared" si="2"/>
      </c>
      <c r="H27" s="41">
        <f t="shared" si="0"/>
        <v>19</v>
      </c>
    </row>
    <row r="28" spans="1:8" ht="24" customHeight="1">
      <c r="A28" s="37">
        <f t="shared" si="3"/>
        <v>17</v>
      </c>
      <c r="B28" s="134" t="s">
        <v>87</v>
      </c>
      <c r="C28" s="38">
        <v>12</v>
      </c>
      <c r="D28" s="39">
        <v>6.5</v>
      </c>
      <c r="E28" s="8">
        <f t="shared" si="1"/>
        <v>18.5</v>
      </c>
      <c r="F28" s="8"/>
      <c r="G28" s="40">
        <f t="shared" si="2"/>
      </c>
      <c r="H28" s="41">
        <f t="shared" si="0"/>
        <v>18.5</v>
      </c>
    </row>
    <row r="29" spans="1:8" ht="24" customHeight="1">
      <c r="A29" s="37">
        <f t="shared" si="3"/>
        <v>18</v>
      </c>
      <c r="B29" s="134" t="s">
        <v>88</v>
      </c>
      <c r="C29" s="38">
        <v>12</v>
      </c>
      <c r="D29" s="39">
        <v>12</v>
      </c>
      <c r="E29" s="8">
        <f t="shared" si="1"/>
        <v>24</v>
      </c>
      <c r="F29" s="8"/>
      <c r="G29" s="40">
        <f t="shared" si="2"/>
      </c>
      <c r="H29" s="41">
        <f t="shared" si="0"/>
        <v>24</v>
      </c>
    </row>
    <row r="30" spans="1:8" ht="24" customHeight="1">
      <c r="A30" s="37">
        <f t="shared" si="3"/>
        <v>19</v>
      </c>
      <c r="B30" s="134" t="s">
        <v>89</v>
      </c>
      <c r="C30" s="38">
        <v>12</v>
      </c>
      <c r="D30" s="39">
        <v>4.5</v>
      </c>
      <c r="E30" s="8">
        <f t="shared" si="1"/>
        <v>16.5</v>
      </c>
      <c r="F30" s="8"/>
      <c r="G30" s="40">
        <f t="shared" si="2"/>
      </c>
      <c r="H30" s="41">
        <f t="shared" si="0"/>
        <v>16.5</v>
      </c>
    </row>
    <row r="31" spans="1:8" ht="24" customHeight="1">
      <c r="A31" s="37">
        <f t="shared" si="3"/>
        <v>20</v>
      </c>
      <c r="B31" s="134" t="s">
        <v>90</v>
      </c>
      <c r="C31" s="38">
        <v>12.5</v>
      </c>
      <c r="D31" s="39">
        <v>6</v>
      </c>
      <c r="E31" s="8">
        <f t="shared" si="1"/>
        <v>18.5</v>
      </c>
      <c r="F31" s="8"/>
      <c r="G31" s="40">
        <f t="shared" si="2"/>
      </c>
      <c r="H31" s="41">
        <f t="shared" si="0"/>
        <v>18.5</v>
      </c>
    </row>
    <row r="32" spans="1:8" ht="24" customHeight="1">
      <c r="A32" s="37">
        <f t="shared" si="3"/>
        <v>21</v>
      </c>
      <c r="B32" s="135" t="s">
        <v>91</v>
      </c>
      <c r="C32" s="38">
        <v>13.5</v>
      </c>
      <c r="D32" s="39">
        <v>8.5</v>
      </c>
      <c r="E32" s="8">
        <f t="shared" si="1"/>
        <v>22</v>
      </c>
      <c r="F32" s="8"/>
      <c r="G32" s="40">
        <f t="shared" si="2"/>
      </c>
      <c r="H32" s="41">
        <f t="shared" si="0"/>
        <v>22</v>
      </c>
    </row>
    <row r="33" spans="1:8" ht="24" customHeight="1">
      <c r="A33" s="37">
        <f t="shared" si="3"/>
        <v>22</v>
      </c>
      <c r="B33" s="134" t="s">
        <v>92</v>
      </c>
      <c r="C33" s="38" t="s">
        <v>138</v>
      </c>
      <c r="D33" s="39" t="s">
        <v>138</v>
      </c>
      <c r="E33" s="8" t="e">
        <f t="shared" si="1"/>
        <v>#VALUE!</v>
      </c>
      <c r="F33" s="8"/>
      <c r="G33" s="40">
        <f t="shared" si="2"/>
      </c>
      <c r="H33" s="41" t="e">
        <f t="shared" si="0"/>
        <v>#VALUE!</v>
      </c>
    </row>
    <row r="34" spans="1:8" ht="24" customHeight="1">
      <c r="A34" s="37">
        <f t="shared" si="3"/>
        <v>23</v>
      </c>
      <c r="B34" s="134" t="s">
        <v>93</v>
      </c>
      <c r="C34" s="38">
        <v>14</v>
      </c>
      <c r="D34" s="39">
        <v>8</v>
      </c>
      <c r="E34" s="8">
        <f t="shared" si="1"/>
        <v>22</v>
      </c>
      <c r="F34" s="8"/>
      <c r="G34" s="40">
        <f t="shared" si="2"/>
      </c>
      <c r="H34" s="41">
        <f t="shared" si="0"/>
        <v>22</v>
      </c>
    </row>
    <row r="35" spans="1:8" ht="24" customHeight="1">
      <c r="A35" s="37">
        <f t="shared" si="3"/>
        <v>24</v>
      </c>
      <c r="B35" s="134" t="s">
        <v>94</v>
      </c>
      <c r="C35" s="38">
        <v>12.5</v>
      </c>
      <c r="D35" s="39">
        <v>5</v>
      </c>
      <c r="E35" s="8">
        <f t="shared" si="1"/>
        <v>17.5</v>
      </c>
      <c r="F35" s="8"/>
      <c r="G35" s="40">
        <f t="shared" si="2"/>
      </c>
      <c r="H35" s="41">
        <f t="shared" si="0"/>
        <v>17.5</v>
      </c>
    </row>
    <row r="36" spans="1:8" ht="24" customHeight="1">
      <c r="A36" s="37">
        <f t="shared" si="3"/>
        <v>25</v>
      </c>
      <c r="B36" s="134" t="s">
        <v>95</v>
      </c>
      <c r="C36" s="38">
        <v>13</v>
      </c>
      <c r="D36" s="39">
        <v>5</v>
      </c>
      <c r="E36" s="8">
        <f t="shared" si="1"/>
        <v>18</v>
      </c>
      <c r="F36" s="8"/>
      <c r="G36" s="40">
        <f t="shared" si="2"/>
      </c>
      <c r="H36" s="41">
        <f t="shared" si="0"/>
        <v>18</v>
      </c>
    </row>
    <row r="37" spans="1:8" ht="24" customHeight="1">
      <c r="A37" s="37">
        <f t="shared" si="3"/>
        <v>26</v>
      </c>
      <c r="B37" s="134" t="s">
        <v>96</v>
      </c>
      <c r="C37" s="38">
        <v>15</v>
      </c>
      <c r="D37" s="39">
        <v>12</v>
      </c>
      <c r="E37" s="8">
        <f t="shared" si="1"/>
        <v>27</v>
      </c>
      <c r="F37" s="8"/>
      <c r="G37" s="40">
        <f t="shared" si="2"/>
      </c>
      <c r="H37" s="41">
        <f t="shared" si="0"/>
        <v>27</v>
      </c>
    </row>
    <row r="38" spans="1:8" ht="24" customHeight="1">
      <c r="A38" s="37">
        <f t="shared" si="3"/>
        <v>27</v>
      </c>
      <c r="B38" s="134" t="s">
        <v>97</v>
      </c>
      <c r="C38" s="38">
        <v>15</v>
      </c>
      <c r="D38" s="39">
        <v>7</v>
      </c>
      <c r="E38" s="8">
        <f t="shared" si="1"/>
        <v>22</v>
      </c>
      <c r="F38" s="8"/>
      <c r="G38" s="40">
        <f t="shared" si="2"/>
      </c>
      <c r="H38" s="41">
        <f t="shared" si="0"/>
        <v>22</v>
      </c>
    </row>
    <row r="39" spans="1:8" ht="24" customHeight="1">
      <c r="A39" s="37">
        <f t="shared" si="3"/>
        <v>28</v>
      </c>
      <c r="B39" s="136" t="s">
        <v>98</v>
      </c>
      <c r="C39" s="38" t="s">
        <v>138</v>
      </c>
      <c r="D39" s="39" t="s">
        <v>138</v>
      </c>
      <c r="E39" s="8" t="e">
        <f t="shared" si="1"/>
        <v>#VALUE!</v>
      </c>
      <c r="F39" s="8"/>
      <c r="G39" s="40">
        <f t="shared" si="2"/>
      </c>
      <c r="H39" s="41" t="e">
        <f t="shared" si="0"/>
        <v>#VALUE!</v>
      </c>
    </row>
    <row r="40" spans="1:8" ht="24" customHeight="1">
      <c r="A40" s="37">
        <f t="shared" si="3"/>
        <v>29</v>
      </c>
      <c r="B40" s="137" t="s">
        <v>99</v>
      </c>
      <c r="C40" s="20">
        <v>16</v>
      </c>
      <c r="D40" s="1">
        <v>17</v>
      </c>
      <c r="E40" s="8">
        <f t="shared" si="1"/>
        <v>33</v>
      </c>
      <c r="F40" s="46"/>
      <c r="G40" s="40">
        <f t="shared" si="2"/>
      </c>
      <c r="H40" s="41">
        <f t="shared" si="0"/>
        <v>33</v>
      </c>
    </row>
    <row r="41" spans="1:8" ht="24" customHeight="1" thickBot="1">
      <c r="A41" s="37">
        <f t="shared" si="3"/>
        <v>30</v>
      </c>
      <c r="B41" s="138" t="s">
        <v>100</v>
      </c>
      <c r="C41" s="47">
        <v>10</v>
      </c>
      <c r="D41" s="24">
        <v>7</v>
      </c>
      <c r="E41" s="8">
        <f t="shared" si="1"/>
        <v>17</v>
      </c>
      <c r="F41" s="48"/>
      <c r="G41" s="40">
        <f t="shared" si="2"/>
      </c>
      <c r="H41" s="41">
        <f t="shared" si="0"/>
        <v>17</v>
      </c>
    </row>
    <row r="42" spans="1:8" ht="24" customHeight="1" thickBot="1">
      <c r="A42" s="45">
        <f t="shared" si="3"/>
        <v>31</v>
      </c>
      <c r="B42" s="139" t="s">
        <v>36</v>
      </c>
      <c r="C42" s="86">
        <v>12</v>
      </c>
      <c r="D42" s="54">
        <v>6</v>
      </c>
      <c r="E42" s="50">
        <f t="shared" si="1"/>
        <v>18</v>
      </c>
      <c r="F42" s="49"/>
      <c r="G42" s="51">
        <f t="shared" si="2"/>
      </c>
      <c r="H42" s="52">
        <f t="shared" si="0"/>
        <v>18</v>
      </c>
    </row>
    <row r="43" spans="1:8" ht="15" customHeight="1" thickBot="1">
      <c r="A43" s="6"/>
      <c r="B43" s="9"/>
      <c r="C43" s="2"/>
      <c r="D43" s="2"/>
      <c r="E43" s="2"/>
      <c r="F43" s="7"/>
      <c r="G43" s="4"/>
      <c r="H43" s="2"/>
    </row>
    <row r="44" spans="1:8" ht="27" customHeight="1" thickBot="1">
      <c r="A44" s="6"/>
      <c r="B44" s="188" t="s">
        <v>46</v>
      </c>
      <c r="C44" s="189"/>
      <c r="D44" s="189"/>
      <c r="E44" s="189"/>
      <c r="F44" s="189"/>
      <c r="G44" s="190"/>
      <c r="H44" s="2"/>
    </row>
    <row r="45" spans="1:8" ht="15" customHeight="1">
      <c r="A45" s="6"/>
      <c r="B45" s="9"/>
      <c r="C45" s="2"/>
      <c r="D45" s="2"/>
      <c r="E45" s="2"/>
      <c r="F45" s="7"/>
      <c r="G45" s="4"/>
      <c r="H45" s="2"/>
    </row>
    <row r="46" spans="1:8" ht="16.5">
      <c r="A46" s="5"/>
      <c r="E46" s="3"/>
      <c r="F46" s="5"/>
      <c r="G46" s="5"/>
      <c r="H46" s="3"/>
    </row>
    <row r="47" spans="1:8" ht="19.5">
      <c r="A47" s="194" t="s">
        <v>2</v>
      </c>
      <c r="B47" s="194"/>
      <c r="C47" s="194"/>
      <c r="D47" s="11"/>
      <c r="E47" s="11"/>
      <c r="F47" s="194" t="s">
        <v>12</v>
      </c>
      <c r="G47" s="194"/>
      <c r="H47" s="194"/>
    </row>
    <row r="48" spans="1:8" ht="19.5">
      <c r="A48" s="194" t="s">
        <v>3</v>
      </c>
      <c r="B48" s="194"/>
      <c r="C48" s="194"/>
      <c r="D48" s="11"/>
      <c r="E48" s="11"/>
      <c r="F48" s="194" t="s">
        <v>4</v>
      </c>
      <c r="G48" s="194"/>
      <c r="H48" s="194"/>
    </row>
    <row r="49" spans="1:8" ht="15.75" customHeight="1" thickBot="1">
      <c r="A49" s="5"/>
      <c r="B49" s="25"/>
      <c r="E49" s="3"/>
      <c r="F49" s="5"/>
      <c r="G49" s="5"/>
      <c r="H49" s="3"/>
    </row>
    <row r="50" spans="1:8" ht="25.5" thickBot="1">
      <c r="A50" s="5"/>
      <c r="B50" s="182" t="s">
        <v>40</v>
      </c>
      <c r="C50" s="183"/>
      <c r="D50" s="183"/>
      <c r="E50" s="183"/>
      <c r="F50" s="183"/>
      <c r="G50" s="184"/>
      <c r="H50" s="3"/>
    </row>
    <row r="51" spans="1:8" ht="6" customHeight="1" thickBot="1">
      <c r="A51" s="5"/>
      <c r="E51" s="3"/>
      <c r="F51" s="5"/>
      <c r="G51" s="5"/>
      <c r="H51" s="3"/>
    </row>
    <row r="52" spans="1:8" ht="21" thickBot="1">
      <c r="A52" s="5"/>
      <c r="C52" s="185" t="s">
        <v>70</v>
      </c>
      <c r="D52" s="186"/>
      <c r="E52" s="186"/>
      <c r="F52" s="187"/>
      <c r="G52" s="5"/>
      <c r="H52" s="13"/>
    </row>
    <row r="53" spans="1:8" ht="12.75" customHeight="1" thickBot="1">
      <c r="A53" s="5"/>
      <c r="C53" s="10"/>
      <c r="D53" s="10"/>
      <c r="E53" s="10"/>
      <c r="F53" s="5"/>
      <c r="G53" s="5"/>
      <c r="H53" s="3"/>
    </row>
    <row r="54" spans="1:8" ht="21.75" thickBot="1">
      <c r="A54" s="5"/>
      <c r="B54" s="188" t="s">
        <v>47</v>
      </c>
      <c r="C54" s="189"/>
      <c r="D54" s="189"/>
      <c r="E54" s="189"/>
      <c r="F54" s="189"/>
      <c r="G54" s="190"/>
      <c r="H54" s="3"/>
    </row>
    <row r="55" spans="1:8" ht="21.75" thickBot="1">
      <c r="A55" s="5"/>
      <c r="B55" s="26"/>
      <c r="C55" s="191" t="s">
        <v>22</v>
      </c>
      <c r="D55" s="192"/>
      <c r="E55" s="193"/>
      <c r="F55" s="26"/>
      <c r="G55" s="26"/>
      <c r="H55" s="3"/>
    </row>
    <row r="56" spans="1:8" ht="17.25" thickBot="1">
      <c r="A56" s="5"/>
      <c r="E56" s="3"/>
      <c r="F56" s="5"/>
      <c r="G56" s="5"/>
      <c r="H56" s="3"/>
    </row>
    <row r="57" spans="1:8" ht="62.25" thickBot="1">
      <c r="A57" s="27" t="s">
        <v>17</v>
      </c>
      <c r="B57" s="28" t="s">
        <v>18</v>
      </c>
      <c r="C57" s="29" t="s">
        <v>5</v>
      </c>
      <c r="D57" s="29" t="s">
        <v>19</v>
      </c>
      <c r="E57" s="29" t="s">
        <v>20</v>
      </c>
      <c r="F57" s="29" t="s">
        <v>6</v>
      </c>
      <c r="G57" s="30" t="s">
        <v>21</v>
      </c>
      <c r="H57" s="31" t="s">
        <v>1</v>
      </c>
    </row>
    <row r="58" spans="1:8" ht="22.5">
      <c r="A58" s="32">
        <v>1</v>
      </c>
      <c r="B58" s="140" t="s">
        <v>101</v>
      </c>
      <c r="C58" s="73">
        <v>14</v>
      </c>
      <c r="D58" s="34">
        <v>6.5</v>
      </c>
      <c r="E58" s="34">
        <f>2*(C58+D58)/2</f>
        <v>20.5</v>
      </c>
      <c r="F58" s="33"/>
      <c r="G58" s="35">
        <f>IF(F58="","",2*(C58+F58)/2)</f>
      </c>
      <c r="H58" s="36">
        <f aca="true" t="shared" si="4" ref="H58:H88">IF(G58="",E58,IF(G58&gt;E58,G58,E58))</f>
        <v>20.5</v>
      </c>
    </row>
    <row r="59" spans="1:8" ht="27.75">
      <c r="A59" s="37">
        <f>A58+1</f>
        <v>2</v>
      </c>
      <c r="B59" s="141" t="s">
        <v>102</v>
      </c>
      <c r="C59" s="38">
        <v>12</v>
      </c>
      <c r="D59" s="39">
        <v>5.5</v>
      </c>
      <c r="E59" s="8">
        <f aca="true" t="shared" si="5" ref="E59:E88">2*(C59+D59)/2</f>
        <v>17.5</v>
      </c>
      <c r="F59" s="8"/>
      <c r="G59" s="40">
        <f aca="true" t="shared" si="6" ref="G59:G88">IF(F59="","",2*(C59+F59)/2)</f>
      </c>
      <c r="H59" s="41">
        <f t="shared" si="4"/>
        <v>17.5</v>
      </c>
    </row>
    <row r="60" spans="1:8" ht="27.75">
      <c r="A60" s="37">
        <f aca="true" t="shared" si="7" ref="A60:A88">A59+1</f>
        <v>3</v>
      </c>
      <c r="B60" s="141" t="s">
        <v>103</v>
      </c>
      <c r="C60" s="38">
        <v>13</v>
      </c>
      <c r="D60" s="39">
        <v>4</v>
      </c>
      <c r="E60" s="8">
        <f t="shared" si="5"/>
        <v>17</v>
      </c>
      <c r="F60" s="8"/>
      <c r="G60" s="40">
        <f t="shared" si="6"/>
      </c>
      <c r="H60" s="41">
        <f t="shared" si="4"/>
        <v>17</v>
      </c>
    </row>
    <row r="61" spans="1:8" ht="27.75">
      <c r="A61" s="42">
        <f t="shared" si="7"/>
        <v>4</v>
      </c>
      <c r="B61" s="141" t="s">
        <v>104</v>
      </c>
      <c r="C61" s="43">
        <v>13</v>
      </c>
      <c r="D61" s="44">
        <v>5</v>
      </c>
      <c r="E61" s="8">
        <f t="shared" si="5"/>
        <v>18</v>
      </c>
      <c r="F61" s="23"/>
      <c r="G61" s="40">
        <f t="shared" si="6"/>
      </c>
      <c r="H61" s="41">
        <f t="shared" si="4"/>
        <v>18</v>
      </c>
    </row>
    <row r="62" spans="1:8" ht="27.75">
      <c r="A62" s="45">
        <f t="shared" si="7"/>
        <v>5</v>
      </c>
      <c r="B62" s="141" t="s">
        <v>105</v>
      </c>
      <c r="C62" s="20">
        <v>11</v>
      </c>
      <c r="D62" s="1">
        <v>7</v>
      </c>
      <c r="E62" s="8">
        <f t="shared" si="5"/>
        <v>18</v>
      </c>
      <c r="F62" s="22"/>
      <c r="G62" s="40">
        <f t="shared" si="6"/>
      </c>
      <c r="H62" s="41">
        <f t="shared" si="4"/>
        <v>18</v>
      </c>
    </row>
    <row r="63" spans="1:8" ht="27.75">
      <c r="A63" s="37">
        <f t="shared" si="7"/>
        <v>6</v>
      </c>
      <c r="B63" s="141" t="s">
        <v>106</v>
      </c>
      <c r="C63" s="38">
        <v>11</v>
      </c>
      <c r="D63" s="39">
        <v>6</v>
      </c>
      <c r="E63" s="8">
        <f t="shared" si="5"/>
        <v>17</v>
      </c>
      <c r="F63" s="8"/>
      <c r="G63" s="40">
        <f t="shared" si="6"/>
      </c>
      <c r="H63" s="41">
        <f t="shared" si="4"/>
        <v>17</v>
      </c>
    </row>
    <row r="64" spans="1:8" ht="27.75">
      <c r="A64" s="37">
        <f t="shared" si="7"/>
        <v>7</v>
      </c>
      <c r="B64" s="141" t="s">
        <v>107</v>
      </c>
      <c r="C64" s="43">
        <v>12.5</v>
      </c>
      <c r="D64" s="44">
        <v>7</v>
      </c>
      <c r="E64" s="8">
        <f t="shared" si="5"/>
        <v>19.5</v>
      </c>
      <c r="F64" s="1"/>
      <c r="G64" s="40">
        <f t="shared" si="6"/>
      </c>
      <c r="H64" s="41">
        <f t="shared" si="4"/>
        <v>19.5</v>
      </c>
    </row>
    <row r="65" spans="1:8" ht="27.75">
      <c r="A65" s="37">
        <f t="shared" si="7"/>
        <v>8</v>
      </c>
      <c r="B65" s="141" t="s">
        <v>108</v>
      </c>
      <c r="C65" s="38">
        <v>13.5</v>
      </c>
      <c r="D65" s="39">
        <v>7</v>
      </c>
      <c r="E65" s="8">
        <f t="shared" si="5"/>
        <v>20.5</v>
      </c>
      <c r="F65" s="1"/>
      <c r="G65" s="40">
        <f t="shared" si="6"/>
      </c>
      <c r="H65" s="41">
        <f t="shared" si="4"/>
        <v>20.5</v>
      </c>
    </row>
    <row r="66" spans="1:8" ht="27.75">
      <c r="A66" s="37">
        <f t="shared" si="7"/>
        <v>9</v>
      </c>
      <c r="B66" s="141" t="s">
        <v>109</v>
      </c>
      <c r="C66" s="38">
        <v>15</v>
      </c>
      <c r="D66" s="39">
        <v>7</v>
      </c>
      <c r="E66" s="8">
        <f t="shared" si="5"/>
        <v>22</v>
      </c>
      <c r="F66" s="1"/>
      <c r="G66" s="40">
        <f t="shared" si="6"/>
      </c>
      <c r="H66" s="41">
        <f t="shared" si="4"/>
        <v>22</v>
      </c>
    </row>
    <row r="67" spans="1:8" ht="27.75">
      <c r="A67" s="37">
        <f t="shared" si="7"/>
        <v>10</v>
      </c>
      <c r="B67" s="142" t="s">
        <v>110</v>
      </c>
      <c r="C67" s="38">
        <v>14</v>
      </c>
      <c r="D67" s="39">
        <v>5.5</v>
      </c>
      <c r="E67" s="8">
        <f t="shared" si="5"/>
        <v>19.5</v>
      </c>
      <c r="F67" s="8"/>
      <c r="G67" s="40">
        <f t="shared" si="6"/>
      </c>
      <c r="H67" s="41">
        <f t="shared" si="4"/>
        <v>19.5</v>
      </c>
    </row>
    <row r="68" spans="1:8" ht="27.75">
      <c r="A68" s="37">
        <f t="shared" si="7"/>
        <v>11</v>
      </c>
      <c r="B68" s="142" t="s">
        <v>111</v>
      </c>
      <c r="C68" s="38">
        <v>13.5</v>
      </c>
      <c r="D68" s="39">
        <v>5.5</v>
      </c>
      <c r="E68" s="8">
        <f t="shared" si="5"/>
        <v>19</v>
      </c>
      <c r="F68" s="8"/>
      <c r="G68" s="40">
        <f t="shared" si="6"/>
      </c>
      <c r="H68" s="41">
        <f t="shared" si="4"/>
        <v>19</v>
      </c>
    </row>
    <row r="69" spans="1:8" ht="27.75">
      <c r="A69" s="37">
        <f t="shared" si="7"/>
        <v>12</v>
      </c>
      <c r="B69" s="141" t="s">
        <v>112</v>
      </c>
      <c r="C69" s="38">
        <v>13</v>
      </c>
      <c r="D69" s="39">
        <v>7</v>
      </c>
      <c r="E69" s="8">
        <f t="shared" si="5"/>
        <v>20</v>
      </c>
      <c r="F69" s="8"/>
      <c r="G69" s="40">
        <f t="shared" si="6"/>
      </c>
      <c r="H69" s="41">
        <f t="shared" si="4"/>
        <v>20</v>
      </c>
    </row>
    <row r="70" spans="1:8" ht="27.75">
      <c r="A70" s="37">
        <f t="shared" si="7"/>
        <v>13</v>
      </c>
      <c r="B70" s="141" t="s">
        <v>113</v>
      </c>
      <c r="C70" s="38">
        <v>13.5</v>
      </c>
      <c r="D70" s="39">
        <v>5</v>
      </c>
      <c r="E70" s="8">
        <f t="shared" si="5"/>
        <v>18.5</v>
      </c>
      <c r="F70" s="8"/>
      <c r="G70" s="40">
        <f t="shared" si="6"/>
      </c>
      <c r="H70" s="41">
        <f t="shared" si="4"/>
        <v>18.5</v>
      </c>
    </row>
    <row r="71" spans="1:8" ht="27.75">
      <c r="A71" s="37">
        <f t="shared" si="7"/>
        <v>14</v>
      </c>
      <c r="B71" s="141" t="s">
        <v>114</v>
      </c>
      <c r="C71" s="38" t="s">
        <v>138</v>
      </c>
      <c r="D71" s="39" t="s">
        <v>138</v>
      </c>
      <c r="E71" s="8" t="e">
        <f t="shared" si="5"/>
        <v>#VALUE!</v>
      </c>
      <c r="F71" s="8"/>
      <c r="G71" s="40">
        <f t="shared" si="6"/>
      </c>
      <c r="H71" s="41" t="e">
        <f t="shared" si="4"/>
        <v>#VALUE!</v>
      </c>
    </row>
    <row r="72" spans="1:8" ht="27.75">
      <c r="A72" s="37">
        <f t="shared" si="7"/>
        <v>15</v>
      </c>
      <c r="B72" s="141" t="s">
        <v>115</v>
      </c>
      <c r="C72" s="38">
        <v>12</v>
      </c>
      <c r="D72" s="39">
        <v>10.5</v>
      </c>
      <c r="E72" s="8">
        <f t="shared" si="5"/>
        <v>22.5</v>
      </c>
      <c r="F72" s="8"/>
      <c r="G72" s="40">
        <f t="shared" si="6"/>
      </c>
      <c r="H72" s="41">
        <f t="shared" si="4"/>
        <v>22.5</v>
      </c>
    </row>
    <row r="73" spans="1:8" ht="27.75">
      <c r="A73" s="37">
        <f t="shared" si="7"/>
        <v>16</v>
      </c>
      <c r="B73" s="141" t="s">
        <v>116</v>
      </c>
      <c r="C73" s="38">
        <v>12.5</v>
      </c>
      <c r="D73" s="39">
        <v>8</v>
      </c>
      <c r="E73" s="8">
        <f t="shared" si="5"/>
        <v>20.5</v>
      </c>
      <c r="F73" s="8"/>
      <c r="G73" s="40">
        <f t="shared" si="6"/>
      </c>
      <c r="H73" s="41">
        <f t="shared" si="4"/>
        <v>20.5</v>
      </c>
    </row>
    <row r="74" spans="1:8" ht="27.75">
      <c r="A74" s="37">
        <f t="shared" si="7"/>
        <v>17</v>
      </c>
      <c r="B74" s="141" t="s">
        <v>117</v>
      </c>
      <c r="C74" s="38">
        <v>8</v>
      </c>
      <c r="D74" s="39">
        <v>3</v>
      </c>
      <c r="E74" s="8">
        <f t="shared" si="5"/>
        <v>11</v>
      </c>
      <c r="F74" s="8"/>
      <c r="G74" s="40">
        <f t="shared" si="6"/>
      </c>
      <c r="H74" s="41">
        <f t="shared" si="4"/>
        <v>11</v>
      </c>
    </row>
    <row r="75" spans="1:8" ht="27.75">
      <c r="A75" s="37">
        <f t="shared" si="7"/>
        <v>18</v>
      </c>
      <c r="B75" s="141" t="s">
        <v>118</v>
      </c>
      <c r="C75" s="38">
        <v>11</v>
      </c>
      <c r="D75" s="39">
        <v>3</v>
      </c>
      <c r="E75" s="8">
        <f t="shared" si="5"/>
        <v>14</v>
      </c>
      <c r="F75" s="8"/>
      <c r="G75" s="40">
        <f t="shared" si="6"/>
      </c>
      <c r="H75" s="41">
        <f t="shared" si="4"/>
        <v>14</v>
      </c>
    </row>
    <row r="76" spans="1:8" ht="27.75">
      <c r="A76" s="37">
        <f t="shared" si="7"/>
        <v>19</v>
      </c>
      <c r="B76" s="141" t="s">
        <v>119</v>
      </c>
      <c r="C76" s="38">
        <v>12</v>
      </c>
      <c r="D76" s="39">
        <v>4.5</v>
      </c>
      <c r="E76" s="8">
        <f t="shared" si="5"/>
        <v>16.5</v>
      </c>
      <c r="F76" s="8"/>
      <c r="G76" s="40">
        <f t="shared" si="6"/>
      </c>
      <c r="H76" s="41">
        <f t="shared" si="4"/>
        <v>16.5</v>
      </c>
    </row>
    <row r="77" spans="1:8" ht="27.75">
      <c r="A77" s="37">
        <f t="shared" si="7"/>
        <v>20</v>
      </c>
      <c r="B77" s="141" t="s">
        <v>120</v>
      </c>
      <c r="C77" s="38">
        <v>12.5</v>
      </c>
      <c r="D77" s="39">
        <v>7.5</v>
      </c>
      <c r="E77" s="8">
        <f t="shared" si="5"/>
        <v>20</v>
      </c>
      <c r="F77" s="8"/>
      <c r="G77" s="40">
        <f t="shared" si="6"/>
      </c>
      <c r="H77" s="41">
        <f t="shared" si="4"/>
        <v>20</v>
      </c>
    </row>
    <row r="78" spans="1:8" ht="27.75">
      <c r="A78" s="37">
        <f t="shared" si="7"/>
        <v>21</v>
      </c>
      <c r="B78" s="141" t="s">
        <v>121</v>
      </c>
      <c r="C78" s="38">
        <v>13</v>
      </c>
      <c r="D78" s="39">
        <v>3</v>
      </c>
      <c r="E78" s="8">
        <f t="shared" si="5"/>
        <v>16</v>
      </c>
      <c r="F78" s="8"/>
      <c r="G78" s="40">
        <f t="shared" si="6"/>
      </c>
      <c r="H78" s="41">
        <f t="shared" si="4"/>
        <v>16</v>
      </c>
    </row>
    <row r="79" spans="1:8" ht="27.75">
      <c r="A79" s="37">
        <f t="shared" si="7"/>
        <v>22</v>
      </c>
      <c r="B79" s="141" t="s">
        <v>122</v>
      </c>
      <c r="C79" s="38">
        <v>13</v>
      </c>
      <c r="D79" s="39">
        <v>9.5</v>
      </c>
      <c r="E79" s="8">
        <f t="shared" si="5"/>
        <v>22.5</v>
      </c>
      <c r="F79" s="8"/>
      <c r="G79" s="40">
        <f t="shared" si="6"/>
      </c>
      <c r="H79" s="41">
        <f t="shared" si="4"/>
        <v>22.5</v>
      </c>
    </row>
    <row r="80" spans="1:8" ht="27.75">
      <c r="A80" s="37">
        <f t="shared" si="7"/>
        <v>23</v>
      </c>
      <c r="B80" s="141" t="s">
        <v>123</v>
      </c>
      <c r="C80" s="38">
        <v>11.5</v>
      </c>
      <c r="D80" s="39">
        <v>5</v>
      </c>
      <c r="E80" s="8">
        <f t="shared" si="5"/>
        <v>16.5</v>
      </c>
      <c r="F80" s="8"/>
      <c r="G80" s="40">
        <f t="shared" si="6"/>
      </c>
      <c r="H80" s="41">
        <f t="shared" si="4"/>
        <v>16.5</v>
      </c>
    </row>
    <row r="81" spans="1:8" ht="27.75">
      <c r="A81" s="37">
        <f t="shared" si="7"/>
        <v>24</v>
      </c>
      <c r="B81" s="141" t="s">
        <v>124</v>
      </c>
      <c r="C81" s="38">
        <v>15.5</v>
      </c>
      <c r="D81" s="39">
        <v>9</v>
      </c>
      <c r="E81" s="8">
        <f t="shared" si="5"/>
        <v>24.5</v>
      </c>
      <c r="F81" s="8"/>
      <c r="G81" s="40">
        <f t="shared" si="6"/>
      </c>
      <c r="H81" s="41">
        <f t="shared" si="4"/>
        <v>24.5</v>
      </c>
    </row>
    <row r="82" spans="1:8" ht="27.75">
      <c r="A82" s="37">
        <f t="shared" si="7"/>
        <v>25</v>
      </c>
      <c r="B82" s="141" t="s">
        <v>125</v>
      </c>
      <c r="C82" s="38">
        <v>15</v>
      </c>
      <c r="D82" s="39">
        <v>8</v>
      </c>
      <c r="E82" s="8">
        <f t="shared" si="5"/>
        <v>23</v>
      </c>
      <c r="F82" s="8"/>
      <c r="G82" s="40">
        <f t="shared" si="6"/>
      </c>
      <c r="H82" s="41">
        <f t="shared" si="4"/>
        <v>23</v>
      </c>
    </row>
    <row r="83" spans="1:8" ht="27.75">
      <c r="A83" s="37">
        <f t="shared" si="7"/>
        <v>26</v>
      </c>
      <c r="B83" s="141" t="s">
        <v>126</v>
      </c>
      <c r="C83" s="38">
        <v>15</v>
      </c>
      <c r="D83" s="39">
        <v>14</v>
      </c>
      <c r="E83" s="8">
        <f t="shared" si="5"/>
        <v>29</v>
      </c>
      <c r="F83" s="8"/>
      <c r="G83" s="40">
        <f t="shared" si="6"/>
      </c>
      <c r="H83" s="41">
        <f t="shared" si="4"/>
        <v>29</v>
      </c>
    </row>
    <row r="84" spans="1:8" ht="27.75">
      <c r="A84" s="37">
        <f t="shared" si="7"/>
        <v>27</v>
      </c>
      <c r="B84" s="141" t="s">
        <v>127</v>
      </c>
      <c r="C84" s="38">
        <v>14</v>
      </c>
      <c r="D84" s="39">
        <v>12</v>
      </c>
      <c r="E84" s="8">
        <f t="shared" si="5"/>
        <v>26</v>
      </c>
      <c r="F84" s="8"/>
      <c r="G84" s="40">
        <f t="shared" si="6"/>
      </c>
      <c r="H84" s="41">
        <f t="shared" si="4"/>
        <v>26</v>
      </c>
    </row>
    <row r="85" spans="1:8" ht="28.5" thickBot="1">
      <c r="A85" s="37">
        <f t="shared" si="7"/>
        <v>28</v>
      </c>
      <c r="B85" s="143" t="s">
        <v>128</v>
      </c>
      <c r="C85" s="38">
        <v>13</v>
      </c>
      <c r="D85" s="39">
        <v>5.5</v>
      </c>
      <c r="E85" s="8">
        <f t="shared" si="5"/>
        <v>18.5</v>
      </c>
      <c r="F85" s="8"/>
      <c r="G85" s="40">
        <f t="shared" si="6"/>
      </c>
      <c r="H85" s="41">
        <f t="shared" si="4"/>
        <v>18.5</v>
      </c>
    </row>
    <row r="86" spans="1:8" ht="27.75">
      <c r="A86" s="37">
        <f t="shared" si="7"/>
        <v>29</v>
      </c>
      <c r="B86" s="144" t="s">
        <v>37</v>
      </c>
      <c r="C86" s="43">
        <v>10</v>
      </c>
      <c r="D86" s="44">
        <v>4</v>
      </c>
      <c r="E86" s="8">
        <f t="shared" si="5"/>
        <v>14</v>
      </c>
      <c r="F86" s="23"/>
      <c r="G86" s="40">
        <f t="shared" si="6"/>
      </c>
      <c r="H86" s="41">
        <f t="shared" si="4"/>
        <v>14</v>
      </c>
    </row>
    <row r="87" spans="1:8" ht="27.75">
      <c r="A87" s="37">
        <f t="shared" si="7"/>
        <v>30</v>
      </c>
      <c r="B87" s="144" t="s">
        <v>38</v>
      </c>
      <c r="C87" s="47" t="s">
        <v>138</v>
      </c>
      <c r="D87" s="24" t="s">
        <v>138</v>
      </c>
      <c r="E87" s="8" t="e">
        <f t="shared" si="5"/>
        <v>#VALUE!</v>
      </c>
      <c r="F87" s="48"/>
      <c r="G87" s="40">
        <f t="shared" si="6"/>
      </c>
      <c r="H87" s="41" t="e">
        <f t="shared" si="4"/>
        <v>#VALUE!</v>
      </c>
    </row>
    <row r="88" spans="1:8" ht="28.5" thickBot="1">
      <c r="A88" s="45">
        <f t="shared" si="7"/>
        <v>31</v>
      </c>
      <c r="B88" s="145" t="s">
        <v>39</v>
      </c>
      <c r="C88" s="86">
        <v>10</v>
      </c>
      <c r="D88" s="54">
        <v>5</v>
      </c>
      <c r="E88" s="50">
        <f t="shared" si="5"/>
        <v>15</v>
      </c>
      <c r="F88" s="54"/>
      <c r="G88" s="51">
        <f t="shared" si="6"/>
      </c>
      <c r="H88" s="52">
        <f t="shared" si="4"/>
        <v>15</v>
      </c>
    </row>
    <row r="89" spans="1:8" ht="21" thickBot="1">
      <c r="A89" s="6"/>
      <c r="B89" s="9"/>
      <c r="C89" s="2"/>
      <c r="D89" s="2"/>
      <c r="E89" s="2"/>
      <c r="F89" s="7"/>
      <c r="G89" s="4"/>
      <c r="H89" s="2"/>
    </row>
    <row r="90" spans="1:8" ht="22.5" thickBot="1">
      <c r="A90" s="6"/>
      <c r="B90" s="188" t="s">
        <v>46</v>
      </c>
      <c r="C90" s="189"/>
      <c r="D90" s="189"/>
      <c r="E90" s="189"/>
      <c r="F90" s="189"/>
      <c r="G90" s="190"/>
      <c r="H90" s="2"/>
    </row>
    <row r="91" spans="1:8" ht="20.25">
      <c r="A91" s="6"/>
      <c r="B91" s="9"/>
      <c r="C91" s="2"/>
      <c r="D91" s="2"/>
      <c r="E91" s="2"/>
      <c r="F91" s="7"/>
      <c r="G91" s="4"/>
      <c r="H91" s="2"/>
    </row>
    <row r="92" spans="1:8" ht="16.5">
      <c r="A92" s="5"/>
      <c r="E92" s="3"/>
      <c r="F92" s="5"/>
      <c r="G92" s="5"/>
      <c r="H92" s="3"/>
    </row>
    <row r="93" spans="1:8" ht="16.5">
      <c r="A93" s="5"/>
      <c r="E93" s="3"/>
      <c r="F93" s="5"/>
      <c r="G93" s="5"/>
      <c r="H93" s="3"/>
    </row>
    <row r="94" spans="1:8" ht="16.5">
      <c r="A94" s="5"/>
      <c r="E94" s="3"/>
      <c r="F94" s="5"/>
      <c r="G94" s="5"/>
      <c r="H94" s="3"/>
    </row>
    <row r="95" spans="1:8" ht="16.5">
      <c r="A95" s="5"/>
      <c r="E95" s="3"/>
      <c r="F95" s="5"/>
      <c r="G95" s="5"/>
      <c r="H95" s="3"/>
    </row>
  </sheetData>
  <sheetProtection/>
  <mergeCells count="18">
    <mergeCell ref="B50:G50"/>
    <mergeCell ref="C52:F52"/>
    <mergeCell ref="A1:C1"/>
    <mergeCell ref="F1:H1"/>
    <mergeCell ref="A2:C2"/>
    <mergeCell ref="F2:H2"/>
    <mergeCell ref="B4:G4"/>
    <mergeCell ref="C6:F6"/>
    <mergeCell ref="B54:G54"/>
    <mergeCell ref="C55:E55"/>
    <mergeCell ref="B90:G90"/>
    <mergeCell ref="B8:G8"/>
    <mergeCell ref="C9:E9"/>
    <mergeCell ref="B44:G44"/>
    <mergeCell ref="A47:C47"/>
    <mergeCell ref="F47:H47"/>
    <mergeCell ref="A48:C48"/>
    <mergeCell ref="F48:H48"/>
  </mergeCells>
  <printOptions horizontalCentered="1"/>
  <pageMargins left="0.5905511811023623" right="0.5905511811023623" top="0.4330708661417323" bottom="0.6299212598425197" header="0.2755905511811024" footer="0.6299212598425197"/>
  <pageSetup horizontalDpi="600" verticalDpi="600" orientation="portrait" paperSize="9" scale="68" r:id="rId1"/>
  <headerFooter alignWithMargins="0">
    <oddHeader>&amp;C
&amp;"Comic Sans MS,Gras"&amp;12
  &amp;R&amp;"Comic Sans MS,Gras"&amp;12
</oddHeader>
  </headerFooter>
  <rowBreaks count="2" manualBreakCount="2">
    <brk id="45" max="7" man="1"/>
    <brk id="9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94"/>
  <sheetViews>
    <sheetView rightToLeft="1" view="pageBreakPreview" zoomScaleSheetLayoutView="100" zoomScalePageLayoutView="0" workbookViewId="0" topLeftCell="A47">
      <selection activeCell="A57" sqref="A57:IV57"/>
    </sheetView>
  </sheetViews>
  <sheetFormatPr defaultColWidth="11.421875" defaultRowHeight="12.75"/>
  <cols>
    <col min="1" max="1" width="4.140625" style="3" customWidth="1"/>
    <col min="2" max="2" width="27.7109375" style="5" customWidth="1"/>
    <col min="3" max="4" width="10.7109375" style="3" customWidth="1"/>
    <col min="5" max="8" width="10.7109375" style="14" customWidth="1"/>
    <col min="9" max="9" width="22.421875" style="5" customWidth="1"/>
    <col min="10" max="16384" width="11.421875" style="5" customWidth="1"/>
  </cols>
  <sheetData>
    <row r="1" spans="1:8" ht="19.5">
      <c r="A1" s="194" t="s">
        <v>2</v>
      </c>
      <c r="B1" s="194"/>
      <c r="C1" s="194"/>
      <c r="D1" s="11"/>
      <c r="E1" s="11"/>
      <c r="F1" s="194" t="s">
        <v>12</v>
      </c>
      <c r="G1" s="194"/>
      <c r="H1" s="194"/>
    </row>
    <row r="2" spans="1:8" ht="19.5">
      <c r="A2" s="194" t="s">
        <v>3</v>
      </c>
      <c r="B2" s="194"/>
      <c r="C2" s="194"/>
      <c r="D2" s="11"/>
      <c r="E2" s="11"/>
      <c r="F2" s="194" t="s">
        <v>4</v>
      </c>
      <c r="G2" s="194"/>
      <c r="H2" s="194"/>
    </row>
    <row r="3" spans="1:8" ht="20.25" customHeight="1" thickBot="1">
      <c r="A3" s="5"/>
      <c r="B3" s="25"/>
      <c r="E3" s="3"/>
      <c r="F3" s="5"/>
      <c r="G3" s="5"/>
      <c r="H3" s="3"/>
    </row>
    <row r="4" spans="1:8" ht="28.5" customHeight="1" thickBot="1">
      <c r="A4" s="5"/>
      <c r="B4" s="182" t="s">
        <v>40</v>
      </c>
      <c r="C4" s="183"/>
      <c r="D4" s="183"/>
      <c r="E4" s="183"/>
      <c r="F4" s="183"/>
      <c r="G4" s="184"/>
      <c r="H4" s="3"/>
    </row>
    <row r="5" spans="1:8" ht="9.75" customHeight="1" thickBot="1">
      <c r="A5" s="5"/>
      <c r="E5" s="3"/>
      <c r="F5" s="5"/>
      <c r="G5" s="5"/>
      <c r="H5" s="3"/>
    </row>
    <row r="6" spans="1:8" ht="20.25" customHeight="1" thickBot="1">
      <c r="A6" s="5"/>
      <c r="C6" s="185" t="s">
        <v>70</v>
      </c>
      <c r="D6" s="186"/>
      <c r="E6" s="186"/>
      <c r="F6" s="187"/>
      <c r="G6" s="5"/>
      <c r="H6" s="13"/>
    </row>
    <row r="7" spans="1:8" ht="7.5" customHeight="1" thickBot="1">
      <c r="A7" s="5"/>
      <c r="C7" s="10"/>
      <c r="D7" s="10"/>
      <c r="E7" s="10"/>
      <c r="F7" s="5"/>
      <c r="G7" s="5"/>
      <c r="H7" s="3"/>
    </row>
    <row r="8" spans="1:8" ht="22.5" customHeight="1" thickBot="1">
      <c r="A8" s="5"/>
      <c r="B8" s="188" t="s">
        <v>48</v>
      </c>
      <c r="C8" s="189"/>
      <c r="D8" s="189"/>
      <c r="E8" s="189"/>
      <c r="F8" s="189"/>
      <c r="G8" s="190"/>
      <c r="H8" s="3"/>
    </row>
    <row r="9" spans="1:8" ht="24" customHeight="1" thickBot="1">
      <c r="A9" s="5"/>
      <c r="B9" s="26"/>
      <c r="C9" s="191" t="s">
        <v>16</v>
      </c>
      <c r="D9" s="192"/>
      <c r="E9" s="193"/>
      <c r="F9" s="26"/>
      <c r="G9" s="26"/>
      <c r="H9" s="3"/>
    </row>
    <row r="10" spans="1:8" ht="18" customHeight="1" thickBot="1">
      <c r="A10" s="5"/>
      <c r="E10" s="3"/>
      <c r="F10" s="5"/>
      <c r="G10" s="5"/>
      <c r="H10" s="3"/>
    </row>
    <row r="11" spans="1:8" ht="65.25" customHeight="1" thickBot="1">
      <c r="A11" s="27" t="s">
        <v>17</v>
      </c>
      <c r="B11" s="74" t="s">
        <v>18</v>
      </c>
      <c r="C11" s="29" t="s">
        <v>5</v>
      </c>
      <c r="D11" s="29" t="s">
        <v>19</v>
      </c>
      <c r="E11" s="29" t="s">
        <v>20</v>
      </c>
      <c r="F11" s="29" t="s">
        <v>6</v>
      </c>
      <c r="G11" s="30" t="s">
        <v>21</v>
      </c>
      <c r="H11" s="31" t="s">
        <v>1</v>
      </c>
    </row>
    <row r="12" spans="1:8" ht="24" customHeight="1">
      <c r="A12" s="32">
        <v>1</v>
      </c>
      <c r="B12" s="150" t="s">
        <v>71</v>
      </c>
      <c r="C12" s="73">
        <v>13</v>
      </c>
      <c r="D12" s="34">
        <v>15.5</v>
      </c>
      <c r="E12" s="34">
        <f>2*(C12+D12)/2</f>
        <v>28.5</v>
      </c>
      <c r="F12" s="33"/>
      <c r="G12" s="35">
        <f>IF(F12="","",2*(C12+F12)/2)</f>
      </c>
      <c r="H12" s="36">
        <f aca="true" t="shared" si="0" ref="H12:H42">IF(G12="",E12,IF(G12&gt;E12,G12,E12))</f>
        <v>28.5</v>
      </c>
    </row>
    <row r="13" spans="1:8" ht="24" customHeight="1">
      <c r="A13" s="37">
        <f>A12+1</f>
        <v>2</v>
      </c>
      <c r="B13" s="135" t="s">
        <v>72</v>
      </c>
      <c r="C13" s="38">
        <v>15</v>
      </c>
      <c r="D13" s="39">
        <v>15.5</v>
      </c>
      <c r="E13" s="8">
        <f aca="true" t="shared" si="1" ref="E13:E42">2*(C13+D13)/2</f>
        <v>30.5</v>
      </c>
      <c r="F13" s="8"/>
      <c r="G13" s="40">
        <f aca="true" t="shared" si="2" ref="G13:G42">IF(F13="","",2*(C13+F13)/2)</f>
      </c>
      <c r="H13" s="41">
        <f t="shared" si="0"/>
        <v>30.5</v>
      </c>
    </row>
    <row r="14" spans="1:8" ht="24" customHeight="1">
      <c r="A14" s="37">
        <f aca="true" t="shared" si="3" ref="A14:A42">A13+1</f>
        <v>3</v>
      </c>
      <c r="B14" s="136" t="s">
        <v>73</v>
      </c>
      <c r="C14" s="38">
        <v>8</v>
      </c>
      <c r="D14" s="39">
        <v>13</v>
      </c>
      <c r="E14" s="8">
        <f t="shared" si="1"/>
        <v>21</v>
      </c>
      <c r="F14" s="8"/>
      <c r="G14" s="40">
        <f t="shared" si="2"/>
      </c>
      <c r="H14" s="41">
        <f t="shared" si="0"/>
        <v>21</v>
      </c>
    </row>
    <row r="15" spans="1:8" ht="24" customHeight="1">
      <c r="A15" s="42">
        <f t="shared" si="3"/>
        <v>4</v>
      </c>
      <c r="B15" s="134" t="s">
        <v>74</v>
      </c>
      <c r="C15" s="43">
        <v>11</v>
      </c>
      <c r="D15" s="44">
        <v>14</v>
      </c>
      <c r="E15" s="8">
        <f t="shared" si="1"/>
        <v>25</v>
      </c>
      <c r="F15" s="23"/>
      <c r="G15" s="40">
        <f t="shared" si="2"/>
      </c>
      <c r="H15" s="41">
        <f t="shared" si="0"/>
        <v>25</v>
      </c>
    </row>
    <row r="16" spans="1:8" ht="24" customHeight="1">
      <c r="A16" s="45">
        <f t="shared" si="3"/>
        <v>5</v>
      </c>
      <c r="B16" s="135" t="s">
        <v>75</v>
      </c>
      <c r="C16" s="20">
        <v>10</v>
      </c>
      <c r="D16" s="1">
        <v>11.5</v>
      </c>
      <c r="E16" s="8">
        <f t="shared" si="1"/>
        <v>21.5</v>
      </c>
      <c r="F16" s="22"/>
      <c r="G16" s="40">
        <f t="shared" si="2"/>
      </c>
      <c r="H16" s="41">
        <f t="shared" si="0"/>
        <v>21.5</v>
      </c>
    </row>
    <row r="17" spans="1:8" ht="24" customHeight="1">
      <c r="A17" s="37">
        <f t="shared" si="3"/>
        <v>6</v>
      </c>
      <c r="B17" s="134" t="s">
        <v>76</v>
      </c>
      <c r="C17" s="38">
        <v>10</v>
      </c>
      <c r="D17" s="39">
        <v>14.5</v>
      </c>
      <c r="E17" s="8">
        <f t="shared" si="1"/>
        <v>24.5</v>
      </c>
      <c r="F17" s="8"/>
      <c r="G17" s="40">
        <f t="shared" si="2"/>
      </c>
      <c r="H17" s="41">
        <f t="shared" si="0"/>
        <v>24.5</v>
      </c>
    </row>
    <row r="18" spans="1:8" ht="24" customHeight="1">
      <c r="A18" s="42">
        <f t="shared" si="3"/>
        <v>7</v>
      </c>
      <c r="B18" s="136" t="s">
        <v>77</v>
      </c>
      <c r="C18" s="43">
        <v>15</v>
      </c>
      <c r="D18" s="44">
        <v>13</v>
      </c>
      <c r="E18" s="8">
        <f t="shared" si="1"/>
        <v>28</v>
      </c>
      <c r="F18" s="23"/>
      <c r="G18" s="40">
        <f t="shared" si="2"/>
      </c>
      <c r="H18" s="41">
        <f t="shared" si="0"/>
        <v>28</v>
      </c>
    </row>
    <row r="19" spans="1:8" ht="24" customHeight="1">
      <c r="A19" s="45">
        <f t="shared" si="3"/>
        <v>8</v>
      </c>
      <c r="B19" s="135" t="s">
        <v>78</v>
      </c>
      <c r="C19" s="20">
        <v>15.5</v>
      </c>
      <c r="D19" s="1">
        <v>14</v>
      </c>
      <c r="E19" s="8">
        <f t="shared" si="1"/>
        <v>29.5</v>
      </c>
      <c r="F19" s="22"/>
      <c r="G19" s="40">
        <f t="shared" si="2"/>
      </c>
      <c r="H19" s="41">
        <f t="shared" si="0"/>
        <v>29.5</v>
      </c>
    </row>
    <row r="20" spans="1:8" ht="24" customHeight="1">
      <c r="A20" s="37">
        <f t="shared" si="3"/>
        <v>9</v>
      </c>
      <c r="B20" s="134" t="s">
        <v>79</v>
      </c>
      <c r="C20" s="38">
        <v>15.5</v>
      </c>
      <c r="D20" s="39">
        <v>13.5</v>
      </c>
      <c r="E20" s="8">
        <f t="shared" si="1"/>
        <v>29</v>
      </c>
      <c r="F20" s="8"/>
      <c r="G20" s="40">
        <f t="shared" si="2"/>
      </c>
      <c r="H20" s="41">
        <f t="shared" si="0"/>
        <v>29</v>
      </c>
    </row>
    <row r="21" spans="1:8" ht="24" customHeight="1">
      <c r="A21" s="37">
        <f t="shared" si="3"/>
        <v>10</v>
      </c>
      <c r="B21" s="134" t="s">
        <v>80</v>
      </c>
      <c r="C21" s="38">
        <v>10</v>
      </c>
      <c r="D21" s="39">
        <v>10.5</v>
      </c>
      <c r="E21" s="8">
        <f t="shared" si="1"/>
        <v>20.5</v>
      </c>
      <c r="F21" s="8"/>
      <c r="G21" s="40">
        <f t="shared" si="2"/>
      </c>
      <c r="H21" s="41">
        <f t="shared" si="0"/>
        <v>20.5</v>
      </c>
    </row>
    <row r="22" spans="1:8" ht="24" customHeight="1">
      <c r="A22" s="37">
        <f t="shared" si="3"/>
        <v>11</v>
      </c>
      <c r="B22" s="134" t="s">
        <v>81</v>
      </c>
      <c r="C22" s="38">
        <v>11</v>
      </c>
      <c r="D22" s="39">
        <v>10</v>
      </c>
      <c r="E22" s="8">
        <f t="shared" si="1"/>
        <v>21</v>
      </c>
      <c r="F22" s="8"/>
      <c r="G22" s="40">
        <f t="shared" si="2"/>
      </c>
      <c r="H22" s="41">
        <f t="shared" si="0"/>
        <v>21</v>
      </c>
    </row>
    <row r="23" spans="1:8" ht="24" customHeight="1">
      <c r="A23" s="37">
        <f t="shared" si="3"/>
        <v>12</v>
      </c>
      <c r="B23" s="134" t="s">
        <v>82</v>
      </c>
      <c r="C23" s="38">
        <v>13</v>
      </c>
      <c r="D23" s="39">
        <v>13</v>
      </c>
      <c r="E23" s="8">
        <f t="shared" si="1"/>
        <v>26</v>
      </c>
      <c r="F23" s="8"/>
      <c r="G23" s="40">
        <f t="shared" si="2"/>
      </c>
      <c r="H23" s="41">
        <f t="shared" si="0"/>
        <v>26</v>
      </c>
    </row>
    <row r="24" spans="1:8" ht="24" customHeight="1">
      <c r="A24" s="37">
        <f t="shared" si="3"/>
        <v>13</v>
      </c>
      <c r="B24" s="134" t="s">
        <v>83</v>
      </c>
      <c r="C24" s="38">
        <v>13.5</v>
      </c>
      <c r="D24" s="39">
        <v>15.5</v>
      </c>
      <c r="E24" s="8">
        <f t="shared" si="1"/>
        <v>29</v>
      </c>
      <c r="F24" s="8"/>
      <c r="G24" s="40">
        <f t="shared" si="2"/>
      </c>
      <c r="H24" s="41">
        <f t="shared" si="0"/>
        <v>29</v>
      </c>
    </row>
    <row r="25" spans="1:8" ht="24" customHeight="1">
      <c r="A25" s="37">
        <f t="shared" si="3"/>
        <v>14</v>
      </c>
      <c r="B25" s="136" t="s">
        <v>84</v>
      </c>
      <c r="C25" s="38">
        <v>15</v>
      </c>
      <c r="D25" s="39">
        <v>14.5</v>
      </c>
      <c r="E25" s="8">
        <f t="shared" si="1"/>
        <v>29.5</v>
      </c>
      <c r="F25" s="8"/>
      <c r="G25" s="40">
        <f t="shared" si="2"/>
      </c>
      <c r="H25" s="41">
        <f t="shared" si="0"/>
        <v>29.5</v>
      </c>
    </row>
    <row r="26" spans="1:8" ht="24" customHeight="1">
      <c r="A26" s="37">
        <f t="shared" si="3"/>
        <v>15</v>
      </c>
      <c r="B26" s="134" t="s">
        <v>85</v>
      </c>
      <c r="C26" s="38">
        <v>12.5</v>
      </c>
      <c r="D26" s="39">
        <v>16</v>
      </c>
      <c r="E26" s="8">
        <f t="shared" si="1"/>
        <v>28.5</v>
      </c>
      <c r="F26" s="8"/>
      <c r="G26" s="40">
        <f t="shared" si="2"/>
      </c>
      <c r="H26" s="41">
        <f t="shared" si="0"/>
        <v>28.5</v>
      </c>
    </row>
    <row r="27" spans="1:8" ht="24" customHeight="1">
      <c r="A27" s="37">
        <f t="shared" si="3"/>
        <v>16</v>
      </c>
      <c r="B27" s="134" t="s">
        <v>86</v>
      </c>
      <c r="C27" s="38">
        <v>15.5</v>
      </c>
      <c r="D27" s="39">
        <v>13</v>
      </c>
      <c r="E27" s="8">
        <f t="shared" si="1"/>
        <v>28.5</v>
      </c>
      <c r="F27" s="8"/>
      <c r="G27" s="40">
        <f t="shared" si="2"/>
      </c>
      <c r="H27" s="41">
        <f t="shared" si="0"/>
        <v>28.5</v>
      </c>
    </row>
    <row r="28" spans="1:8" ht="24" customHeight="1">
      <c r="A28" s="37">
        <f t="shared" si="3"/>
        <v>17</v>
      </c>
      <c r="B28" s="134" t="s">
        <v>87</v>
      </c>
      <c r="C28" s="38">
        <v>11.5</v>
      </c>
      <c r="D28" s="39">
        <v>15.5</v>
      </c>
      <c r="E28" s="8">
        <f t="shared" si="1"/>
        <v>27</v>
      </c>
      <c r="F28" s="8"/>
      <c r="G28" s="40">
        <f t="shared" si="2"/>
      </c>
      <c r="H28" s="41">
        <f t="shared" si="0"/>
        <v>27</v>
      </c>
    </row>
    <row r="29" spans="1:8" ht="24" customHeight="1">
      <c r="A29" s="37">
        <f t="shared" si="3"/>
        <v>18</v>
      </c>
      <c r="B29" s="134" t="s">
        <v>88</v>
      </c>
      <c r="C29" s="38">
        <v>12</v>
      </c>
      <c r="D29" s="39">
        <v>13</v>
      </c>
      <c r="E29" s="8">
        <f t="shared" si="1"/>
        <v>25</v>
      </c>
      <c r="F29" s="8"/>
      <c r="G29" s="40">
        <f t="shared" si="2"/>
      </c>
      <c r="H29" s="41">
        <f t="shared" si="0"/>
        <v>25</v>
      </c>
    </row>
    <row r="30" spans="1:8" ht="24" customHeight="1">
      <c r="A30" s="37">
        <f t="shared" si="3"/>
        <v>19</v>
      </c>
      <c r="B30" s="134" t="s">
        <v>89</v>
      </c>
      <c r="C30" s="38">
        <v>12</v>
      </c>
      <c r="D30" s="39">
        <v>14.5</v>
      </c>
      <c r="E30" s="8">
        <f t="shared" si="1"/>
        <v>26.5</v>
      </c>
      <c r="F30" s="8"/>
      <c r="G30" s="40">
        <f t="shared" si="2"/>
      </c>
      <c r="H30" s="41">
        <f t="shared" si="0"/>
        <v>26.5</v>
      </c>
    </row>
    <row r="31" spans="1:8" ht="24" customHeight="1">
      <c r="A31" s="37">
        <f t="shared" si="3"/>
        <v>20</v>
      </c>
      <c r="B31" s="134" t="s">
        <v>90</v>
      </c>
      <c r="C31" s="38">
        <v>13.5</v>
      </c>
      <c r="D31" s="39">
        <v>13</v>
      </c>
      <c r="E31" s="8">
        <f t="shared" si="1"/>
        <v>26.5</v>
      </c>
      <c r="F31" s="8"/>
      <c r="G31" s="40">
        <f t="shared" si="2"/>
      </c>
      <c r="H31" s="41">
        <f t="shared" si="0"/>
        <v>26.5</v>
      </c>
    </row>
    <row r="32" spans="1:8" ht="24" customHeight="1">
      <c r="A32" s="37">
        <f t="shared" si="3"/>
        <v>21</v>
      </c>
      <c r="B32" s="135" t="s">
        <v>91</v>
      </c>
      <c r="C32" s="38">
        <v>16</v>
      </c>
      <c r="D32" s="39">
        <v>13.5</v>
      </c>
      <c r="E32" s="8">
        <f t="shared" si="1"/>
        <v>29.5</v>
      </c>
      <c r="F32" s="8"/>
      <c r="G32" s="40">
        <f t="shared" si="2"/>
      </c>
      <c r="H32" s="41">
        <f t="shared" si="0"/>
        <v>29.5</v>
      </c>
    </row>
    <row r="33" spans="1:8" ht="24" customHeight="1">
      <c r="A33" s="37">
        <f t="shared" si="3"/>
        <v>22</v>
      </c>
      <c r="B33" s="134" t="s">
        <v>92</v>
      </c>
      <c r="C33" s="38" t="s">
        <v>138</v>
      </c>
      <c r="D33" s="38" t="s">
        <v>138</v>
      </c>
      <c r="E33" s="8" t="e">
        <f t="shared" si="1"/>
        <v>#VALUE!</v>
      </c>
      <c r="F33" s="8"/>
      <c r="G33" s="40">
        <f t="shared" si="2"/>
      </c>
      <c r="H33" s="41" t="e">
        <f t="shared" si="0"/>
        <v>#VALUE!</v>
      </c>
    </row>
    <row r="34" spans="1:8" ht="24" customHeight="1">
      <c r="A34" s="37">
        <f t="shared" si="3"/>
        <v>23</v>
      </c>
      <c r="B34" s="134" t="s">
        <v>93</v>
      </c>
      <c r="C34" s="38">
        <v>15.5</v>
      </c>
      <c r="D34" s="39">
        <v>12</v>
      </c>
      <c r="E34" s="8">
        <f t="shared" si="1"/>
        <v>27.5</v>
      </c>
      <c r="F34" s="8"/>
      <c r="G34" s="40">
        <f t="shared" si="2"/>
      </c>
      <c r="H34" s="41">
        <f t="shared" si="0"/>
        <v>27.5</v>
      </c>
    </row>
    <row r="35" spans="1:8" ht="24" customHeight="1">
      <c r="A35" s="37">
        <f t="shared" si="3"/>
        <v>24</v>
      </c>
      <c r="B35" s="134" t="s">
        <v>94</v>
      </c>
      <c r="C35" s="38">
        <v>13</v>
      </c>
      <c r="D35" s="39">
        <v>15.5</v>
      </c>
      <c r="E35" s="8">
        <f t="shared" si="1"/>
        <v>28.5</v>
      </c>
      <c r="F35" s="8"/>
      <c r="G35" s="40">
        <f t="shared" si="2"/>
      </c>
      <c r="H35" s="41">
        <f t="shared" si="0"/>
        <v>28.5</v>
      </c>
    </row>
    <row r="36" spans="1:8" ht="24" customHeight="1">
      <c r="A36" s="37">
        <f t="shared" si="3"/>
        <v>25</v>
      </c>
      <c r="B36" s="134" t="s">
        <v>95</v>
      </c>
      <c r="C36" s="38">
        <v>12</v>
      </c>
      <c r="D36" s="39">
        <v>13.5</v>
      </c>
      <c r="E36" s="8">
        <f t="shared" si="1"/>
        <v>25.5</v>
      </c>
      <c r="F36" s="8"/>
      <c r="G36" s="40">
        <f t="shared" si="2"/>
      </c>
      <c r="H36" s="41">
        <f t="shared" si="0"/>
        <v>25.5</v>
      </c>
    </row>
    <row r="37" spans="1:8" ht="24" customHeight="1">
      <c r="A37" s="37">
        <f t="shared" si="3"/>
        <v>26</v>
      </c>
      <c r="B37" s="134" t="s">
        <v>96</v>
      </c>
      <c r="C37" s="38">
        <v>15</v>
      </c>
      <c r="D37" s="39">
        <v>14</v>
      </c>
      <c r="E37" s="8">
        <f t="shared" si="1"/>
        <v>29</v>
      </c>
      <c r="F37" s="8"/>
      <c r="G37" s="40">
        <f t="shared" si="2"/>
      </c>
      <c r="H37" s="41">
        <f t="shared" si="0"/>
        <v>29</v>
      </c>
    </row>
    <row r="38" spans="1:8" ht="24" customHeight="1">
      <c r="A38" s="37">
        <f t="shared" si="3"/>
        <v>27</v>
      </c>
      <c r="B38" s="134" t="s">
        <v>97</v>
      </c>
      <c r="C38" s="38">
        <v>14</v>
      </c>
      <c r="D38" s="39">
        <v>14.5</v>
      </c>
      <c r="E38" s="8">
        <f t="shared" si="1"/>
        <v>28.5</v>
      </c>
      <c r="F38" s="8"/>
      <c r="G38" s="40">
        <f t="shared" si="2"/>
      </c>
      <c r="H38" s="41">
        <f t="shared" si="0"/>
        <v>28.5</v>
      </c>
    </row>
    <row r="39" spans="1:8" ht="24" customHeight="1">
      <c r="A39" s="37">
        <f t="shared" si="3"/>
        <v>28</v>
      </c>
      <c r="B39" s="136" t="s">
        <v>98</v>
      </c>
      <c r="C39" s="38" t="s">
        <v>138</v>
      </c>
      <c r="D39" s="38" t="s">
        <v>138</v>
      </c>
      <c r="E39" s="8" t="e">
        <f t="shared" si="1"/>
        <v>#VALUE!</v>
      </c>
      <c r="F39" s="8"/>
      <c r="G39" s="40">
        <f t="shared" si="2"/>
      </c>
      <c r="H39" s="41" t="e">
        <f t="shared" si="0"/>
        <v>#VALUE!</v>
      </c>
    </row>
    <row r="40" spans="1:8" ht="24" customHeight="1">
      <c r="A40" s="37">
        <f t="shared" si="3"/>
        <v>29</v>
      </c>
      <c r="B40" s="137" t="s">
        <v>99</v>
      </c>
      <c r="C40" s="20">
        <v>16</v>
      </c>
      <c r="D40" s="1">
        <v>15</v>
      </c>
      <c r="E40" s="8">
        <f t="shared" si="1"/>
        <v>31</v>
      </c>
      <c r="F40" s="46"/>
      <c r="G40" s="40">
        <f t="shared" si="2"/>
      </c>
      <c r="H40" s="41">
        <f t="shared" si="0"/>
        <v>31</v>
      </c>
    </row>
    <row r="41" spans="1:8" ht="24" customHeight="1" thickBot="1">
      <c r="A41" s="37">
        <f t="shared" si="3"/>
        <v>30</v>
      </c>
      <c r="B41" s="138" t="s">
        <v>100</v>
      </c>
      <c r="C41" s="47">
        <v>11</v>
      </c>
      <c r="D41" s="24">
        <v>10</v>
      </c>
      <c r="E41" s="8">
        <f t="shared" si="1"/>
        <v>21</v>
      </c>
      <c r="F41" s="48"/>
      <c r="G41" s="40">
        <f t="shared" si="2"/>
      </c>
      <c r="H41" s="41">
        <f t="shared" si="0"/>
        <v>21</v>
      </c>
    </row>
    <row r="42" spans="1:8" ht="24" customHeight="1" thickBot="1">
      <c r="A42" s="37">
        <f t="shared" si="3"/>
        <v>31</v>
      </c>
      <c r="B42" s="139" t="s">
        <v>36</v>
      </c>
      <c r="C42" s="86">
        <v>14</v>
      </c>
      <c r="D42" s="54">
        <v>10</v>
      </c>
      <c r="E42" s="50">
        <f t="shared" si="1"/>
        <v>24</v>
      </c>
      <c r="F42" s="49"/>
      <c r="G42" s="51">
        <f t="shared" si="2"/>
      </c>
      <c r="H42" s="52">
        <f t="shared" si="0"/>
        <v>24</v>
      </c>
    </row>
    <row r="43" spans="1:8" ht="15" customHeight="1" thickBot="1">
      <c r="A43" s="6"/>
      <c r="B43" s="9"/>
      <c r="C43" s="2"/>
      <c r="D43" s="2"/>
      <c r="E43" s="2"/>
      <c r="F43" s="7"/>
      <c r="G43" s="4"/>
      <c r="H43" s="2"/>
    </row>
    <row r="44" spans="1:8" ht="27" customHeight="1" thickBot="1">
      <c r="A44" s="6"/>
      <c r="B44" s="188" t="s">
        <v>131</v>
      </c>
      <c r="C44" s="189"/>
      <c r="D44" s="189"/>
      <c r="E44" s="189"/>
      <c r="F44" s="189"/>
      <c r="G44" s="190"/>
      <c r="H44" s="2"/>
    </row>
    <row r="45" spans="1:8" ht="15" customHeight="1">
      <c r="A45" s="6"/>
      <c r="B45" s="9"/>
      <c r="C45" s="2"/>
      <c r="D45" s="2"/>
      <c r="E45" s="2"/>
      <c r="F45" s="7"/>
      <c r="G45" s="4"/>
      <c r="H45" s="2"/>
    </row>
    <row r="46" spans="1:8" ht="19.5">
      <c r="A46" s="194" t="s">
        <v>2</v>
      </c>
      <c r="B46" s="194"/>
      <c r="C46" s="194"/>
      <c r="D46" s="11"/>
      <c r="E46" s="11"/>
      <c r="F46" s="194" t="s">
        <v>12</v>
      </c>
      <c r="G46" s="194"/>
      <c r="H46" s="194"/>
    </row>
    <row r="47" spans="1:8" ht="19.5">
      <c r="A47" s="194" t="s">
        <v>3</v>
      </c>
      <c r="B47" s="194"/>
      <c r="C47" s="194"/>
      <c r="D47" s="11"/>
      <c r="E47" s="11"/>
      <c r="F47" s="194" t="s">
        <v>4</v>
      </c>
      <c r="G47" s="194"/>
      <c r="H47" s="194"/>
    </row>
    <row r="48" spans="1:8" ht="8.25" customHeight="1" thickBot="1">
      <c r="A48" s="5"/>
      <c r="B48" s="25"/>
      <c r="E48" s="3"/>
      <c r="F48" s="5"/>
      <c r="G48" s="5"/>
      <c r="H48" s="3"/>
    </row>
    <row r="49" spans="1:8" ht="25.5" thickBot="1">
      <c r="A49" s="5"/>
      <c r="B49" s="182" t="s">
        <v>40</v>
      </c>
      <c r="C49" s="183"/>
      <c r="D49" s="183"/>
      <c r="E49" s="183"/>
      <c r="F49" s="183"/>
      <c r="G49" s="184"/>
      <c r="H49" s="3"/>
    </row>
    <row r="50" spans="1:8" ht="11.25" customHeight="1" thickBot="1">
      <c r="A50" s="5"/>
      <c r="E50" s="3"/>
      <c r="F50" s="5"/>
      <c r="G50" s="5"/>
      <c r="H50" s="3"/>
    </row>
    <row r="51" spans="1:8" ht="21" thickBot="1">
      <c r="A51" s="5"/>
      <c r="C51" s="185" t="s">
        <v>70</v>
      </c>
      <c r="D51" s="186"/>
      <c r="E51" s="186"/>
      <c r="F51" s="187"/>
      <c r="G51" s="5"/>
      <c r="H51" s="13"/>
    </row>
    <row r="52" spans="1:8" ht="11.25" customHeight="1" thickBot="1">
      <c r="A52" s="5"/>
      <c r="C52" s="10"/>
      <c r="D52" s="10"/>
      <c r="E52" s="10"/>
      <c r="F52" s="5"/>
      <c r="G52" s="5"/>
      <c r="H52" s="3"/>
    </row>
    <row r="53" spans="1:8" ht="21.75" thickBot="1">
      <c r="A53" s="5"/>
      <c r="B53" s="188" t="s">
        <v>48</v>
      </c>
      <c r="C53" s="189"/>
      <c r="D53" s="189"/>
      <c r="E53" s="189"/>
      <c r="F53" s="189"/>
      <c r="G53" s="190"/>
      <c r="H53" s="3"/>
    </row>
    <row r="54" spans="1:8" ht="21.75" thickBot="1">
      <c r="A54" s="5"/>
      <c r="B54" s="26"/>
      <c r="C54" s="191" t="s">
        <v>22</v>
      </c>
      <c r="D54" s="192"/>
      <c r="E54" s="193"/>
      <c r="F54" s="26"/>
      <c r="G54" s="26"/>
      <c r="H54" s="3"/>
    </row>
    <row r="55" spans="1:8" ht="17.25" thickBot="1">
      <c r="A55" s="5"/>
      <c r="E55" s="3"/>
      <c r="F55" s="5"/>
      <c r="G55" s="5"/>
      <c r="H55" s="3"/>
    </row>
    <row r="56" spans="1:8" ht="62.25" thickBot="1">
      <c r="A56" s="27" t="s">
        <v>17</v>
      </c>
      <c r="B56" s="28" t="s">
        <v>18</v>
      </c>
      <c r="C56" s="29" t="s">
        <v>5</v>
      </c>
      <c r="D56" s="29" t="s">
        <v>19</v>
      </c>
      <c r="E56" s="29" t="s">
        <v>20</v>
      </c>
      <c r="F56" s="29" t="s">
        <v>6</v>
      </c>
      <c r="G56" s="30" t="s">
        <v>21</v>
      </c>
      <c r="H56" s="31" t="s">
        <v>1</v>
      </c>
    </row>
    <row r="57" spans="1:8" ht="22.5">
      <c r="A57" s="32">
        <v>1</v>
      </c>
      <c r="B57" s="140" t="s">
        <v>101</v>
      </c>
      <c r="C57" s="73">
        <v>14.5</v>
      </c>
      <c r="D57" s="34">
        <v>6.5</v>
      </c>
      <c r="E57" s="34">
        <f>2*(C57+D57)/2</f>
        <v>21</v>
      </c>
      <c r="F57" s="33"/>
      <c r="G57" s="35">
        <f>IF(F57="","",2*(C57+F57)/2)</f>
      </c>
      <c r="H57" s="36">
        <f aca="true" t="shared" si="4" ref="H57:H87">IF(G57="",E57,IF(G57&gt;E57,G57,E57))</f>
        <v>21</v>
      </c>
    </row>
    <row r="58" spans="1:8" ht="27.75">
      <c r="A58" s="37">
        <f>A57+1</f>
        <v>2</v>
      </c>
      <c r="B58" s="141" t="s">
        <v>102</v>
      </c>
      <c r="C58" s="38">
        <v>13</v>
      </c>
      <c r="D58" s="39">
        <v>13</v>
      </c>
      <c r="E58" s="8">
        <f aca="true" t="shared" si="5" ref="E58:E87">2*(C58+D58)/2</f>
        <v>26</v>
      </c>
      <c r="F58" s="8"/>
      <c r="G58" s="40">
        <f aca="true" t="shared" si="6" ref="G58:G87">IF(F58="","",2*(C58+F58)/2)</f>
      </c>
      <c r="H58" s="41">
        <f t="shared" si="4"/>
        <v>26</v>
      </c>
    </row>
    <row r="59" spans="1:8" ht="27.75">
      <c r="A59" s="37">
        <f aca="true" t="shared" si="7" ref="A59:A87">A58+1</f>
        <v>3</v>
      </c>
      <c r="B59" s="141" t="s">
        <v>103</v>
      </c>
      <c r="C59" s="38">
        <v>11</v>
      </c>
      <c r="D59" s="39">
        <v>13</v>
      </c>
      <c r="E59" s="8">
        <f t="shared" si="5"/>
        <v>24</v>
      </c>
      <c r="F59" s="8"/>
      <c r="G59" s="40">
        <f t="shared" si="6"/>
      </c>
      <c r="H59" s="41">
        <f t="shared" si="4"/>
        <v>24</v>
      </c>
    </row>
    <row r="60" spans="1:8" ht="27.75">
      <c r="A60" s="42">
        <f t="shared" si="7"/>
        <v>4</v>
      </c>
      <c r="B60" s="141" t="s">
        <v>104</v>
      </c>
      <c r="C60" s="43">
        <v>11.5</v>
      </c>
      <c r="D60" s="44">
        <v>13</v>
      </c>
      <c r="E60" s="8">
        <f t="shared" si="5"/>
        <v>24.5</v>
      </c>
      <c r="F60" s="23"/>
      <c r="G60" s="40">
        <f t="shared" si="6"/>
      </c>
      <c r="H60" s="41">
        <f t="shared" si="4"/>
        <v>24.5</v>
      </c>
    </row>
    <row r="61" spans="1:8" ht="27.75">
      <c r="A61" s="45">
        <f t="shared" si="7"/>
        <v>5</v>
      </c>
      <c r="B61" s="141" t="s">
        <v>105</v>
      </c>
      <c r="C61" s="20">
        <v>11.5</v>
      </c>
      <c r="D61" s="1">
        <v>12</v>
      </c>
      <c r="E61" s="8">
        <f t="shared" si="5"/>
        <v>23.5</v>
      </c>
      <c r="F61" s="22"/>
      <c r="G61" s="40">
        <f t="shared" si="6"/>
      </c>
      <c r="H61" s="41">
        <f t="shared" si="4"/>
        <v>23.5</v>
      </c>
    </row>
    <row r="62" spans="1:8" ht="27.75">
      <c r="A62" s="37">
        <f t="shared" si="7"/>
        <v>6</v>
      </c>
      <c r="B62" s="141" t="s">
        <v>106</v>
      </c>
      <c r="C62" s="38">
        <v>13</v>
      </c>
      <c r="D62" s="39">
        <v>13.5</v>
      </c>
      <c r="E62" s="1">
        <f t="shared" si="5"/>
        <v>26.5</v>
      </c>
      <c r="F62" s="1"/>
      <c r="G62" s="40">
        <f t="shared" si="6"/>
      </c>
      <c r="H62" s="41">
        <f t="shared" si="4"/>
        <v>26.5</v>
      </c>
    </row>
    <row r="63" spans="1:8" ht="27.75">
      <c r="A63" s="37">
        <f t="shared" si="7"/>
        <v>7</v>
      </c>
      <c r="B63" s="141" t="s">
        <v>107</v>
      </c>
      <c r="C63" s="43">
        <v>14.5</v>
      </c>
      <c r="D63" s="44">
        <v>10</v>
      </c>
      <c r="E63" s="1">
        <f t="shared" si="5"/>
        <v>24.5</v>
      </c>
      <c r="F63" s="1"/>
      <c r="G63" s="40">
        <f t="shared" si="6"/>
      </c>
      <c r="H63" s="41">
        <f t="shared" si="4"/>
        <v>24.5</v>
      </c>
    </row>
    <row r="64" spans="1:8" ht="27.75">
      <c r="A64" s="37">
        <f t="shared" si="7"/>
        <v>8</v>
      </c>
      <c r="B64" s="141" t="s">
        <v>108</v>
      </c>
      <c r="C64" s="38">
        <v>15.5</v>
      </c>
      <c r="D64" s="39">
        <v>14</v>
      </c>
      <c r="E64" s="1">
        <f t="shared" si="5"/>
        <v>29.5</v>
      </c>
      <c r="F64" s="1"/>
      <c r="G64" s="40">
        <f t="shared" si="6"/>
      </c>
      <c r="H64" s="41">
        <f t="shared" si="4"/>
        <v>29.5</v>
      </c>
    </row>
    <row r="65" spans="1:8" ht="27.75">
      <c r="A65" s="37">
        <f t="shared" si="7"/>
        <v>9</v>
      </c>
      <c r="B65" s="141" t="s">
        <v>109</v>
      </c>
      <c r="C65" s="38">
        <v>16</v>
      </c>
      <c r="D65" s="39">
        <v>15.5</v>
      </c>
      <c r="E65" s="1">
        <f t="shared" si="5"/>
        <v>31.5</v>
      </c>
      <c r="F65" s="1"/>
      <c r="G65" s="40">
        <f t="shared" si="6"/>
      </c>
      <c r="H65" s="41">
        <f t="shared" si="4"/>
        <v>31.5</v>
      </c>
    </row>
    <row r="66" spans="1:8" ht="27.75">
      <c r="A66" s="37">
        <f t="shared" si="7"/>
        <v>10</v>
      </c>
      <c r="B66" s="142" t="s">
        <v>110</v>
      </c>
      <c r="C66" s="38">
        <v>14.5</v>
      </c>
      <c r="D66" s="39">
        <v>14.5</v>
      </c>
      <c r="E66" s="1">
        <f t="shared" si="5"/>
        <v>29</v>
      </c>
      <c r="F66" s="8"/>
      <c r="G66" s="40">
        <f t="shared" si="6"/>
      </c>
      <c r="H66" s="41">
        <f t="shared" si="4"/>
        <v>29</v>
      </c>
    </row>
    <row r="67" spans="1:8" ht="27.75">
      <c r="A67" s="37">
        <f t="shared" si="7"/>
        <v>11</v>
      </c>
      <c r="B67" s="142" t="s">
        <v>111</v>
      </c>
      <c r="C67" s="38">
        <v>13</v>
      </c>
      <c r="D67" s="39">
        <v>12.5</v>
      </c>
      <c r="E67" s="1">
        <f t="shared" si="5"/>
        <v>25.5</v>
      </c>
      <c r="F67" s="8"/>
      <c r="G67" s="40">
        <f t="shared" si="6"/>
      </c>
      <c r="H67" s="41">
        <f t="shared" si="4"/>
        <v>25.5</v>
      </c>
    </row>
    <row r="68" spans="1:8" ht="27.75">
      <c r="A68" s="37">
        <f t="shared" si="7"/>
        <v>12</v>
      </c>
      <c r="B68" s="141" t="s">
        <v>112</v>
      </c>
      <c r="C68" s="38">
        <v>13.5</v>
      </c>
      <c r="D68" s="39">
        <v>12.5</v>
      </c>
      <c r="E68" s="1">
        <f t="shared" si="5"/>
        <v>26</v>
      </c>
      <c r="F68" s="8"/>
      <c r="G68" s="40">
        <f t="shared" si="6"/>
      </c>
      <c r="H68" s="41">
        <f t="shared" si="4"/>
        <v>26</v>
      </c>
    </row>
    <row r="69" spans="1:8" ht="27.75">
      <c r="A69" s="37">
        <f t="shared" si="7"/>
        <v>13</v>
      </c>
      <c r="B69" s="141" t="s">
        <v>113</v>
      </c>
      <c r="C69" s="38">
        <v>13.5</v>
      </c>
      <c r="D69" s="39">
        <v>14</v>
      </c>
      <c r="E69" s="1">
        <f t="shared" si="5"/>
        <v>27.5</v>
      </c>
      <c r="F69" s="8"/>
      <c r="G69" s="40">
        <f t="shared" si="6"/>
      </c>
      <c r="H69" s="41">
        <f t="shared" si="4"/>
        <v>27.5</v>
      </c>
    </row>
    <row r="70" spans="1:8" ht="27.75">
      <c r="A70" s="37">
        <f t="shared" si="7"/>
        <v>14</v>
      </c>
      <c r="B70" s="141" t="s">
        <v>114</v>
      </c>
      <c r="C70" s="38" t="s">
        <v>138</v>
      </c>
      <c r="D70" s="38" t="s">
        <v>138</v>
      </c>
      <c r="E70" s="1" t="e">
        <f t="shared" si="5"/>
        <v>#VALUE!</v>
      </c>
      <c r="F70" s="8"/>
      <c r="G70" s="40">
        <f t="shared" si="6"/>
      </c>
      <c r="H70" s="41" t="e">
        <f t="shared" si="4"/>
        <v>#VALUE!</v>
      </c>
    </row>
    <row r="71" spans="1:8" ht="27.75">
      <c r="A71" s="37">
        <f t="shared" si="7"/>
        <v>15</v>
      </c>
      <c r="B71" s="141" t="s">
        <v>115</v>
      </c>
      <c r="C71" s="38">
        <v>12.5</v>
      </c>
      <c r="D71" s="39">
        <v>15.5</v>
      </c>
      <c r="E71" s="1">
        <f t="shared" si="5"/>
        <v>28</v>
      </c>
      <c r="F71" s="8"/>
      <c r="G71" s="40">
        <f t="shared" si="6"/>
      </c>
      <c r="H71" s="41">
        <f t="shared" si="4"/>
        <v>28</v>
      </c>
    </row>
    <row r="72" spans="1:8" ht="27.75">
      <c r="A72" s="37">
        <f t="shared" si="7"/>
        <v>16</v>
      </c>
      <c r="B72" s="141" t="s">
        <v>116</v>
      </c>
      <c r="C72" s="38">
        <v>13</v>
      </c>
      <c r="D72" s="39">
        <v>14.5</v>
      </c>
      <c r="E72" s="1">
        <f t="shared" si="5"/>
        <v>27.5</v>
      </c>
      <c r="F72" s="8"/>
      <c r="G72" s="40">
        <f t="shared" si="6"/>
      </c>
      <c r="H72" s="41">
        <f t="shared" si="4"/>
        <v>27.5</v>
      </c>
    </row>
    <row r="73" spans="1:8" ht="27.75">
      <c r="A73" s="37">
        <f t="shared" si="7"/>
        <v>17</v>
      </c>
      <c r="B73" s="141" t="s">
        <v>117</v>
      </c>
      <c r="C73" s="38">
        <v>9</v>
      </c>
      <c r="D73" s="39">
        <v>9.5</v>
      </c>
      <c r="E73" s="1">
        <f t="shared" si="5"/>
        <v>18.5</v>
      </c>
      <c r="F73" s="8"/>
      <c r="G73" s="40">
        <f t="shared" si="6"/>
      </c>
      <c r="H73" s="41">
        <f t="shared" si="4"/>
        <v>18.5</v>
      </c>
    </row>
    <row r="74" spans="1:8" ht="27.75">
      <c r="A74" s="37">
        <f t="shared" si="7"/>
        <v>18</v>
      </c>
      <c r="B74" s="141" t="s">
        <v>118</v>
      </c>
      <c r="C74" s="38">
        <v>10.5</v>
      </c>
      <c r="D74" s="39">
        <v>10</v>
      </c>
      <c r="E74" s="1">
        <f t="shared" si="5"/>
        <v>20.5</v>
      </c>
      <c r="F74" s="8"/>
      <c r="G74" s="40">
        <f t="shared" si="6"/>
      </c>
      <c r="H74" s="41">
        <f t="shared" si="4"/>
        <v>20.5</v>
      </c>
    </row>
    <row r="75" spans="1:8" ht="27.75">
      <c r="A75" s="37">
        <f t="shared" si="7"/>
        <v>19</v>
      </c>
      <c r="B75" s="141" t="s">
        <v>119</v>
      </c>
      <c r="C75" s="38">
        <v>11</v>
      </c>
      <c r="D75" s="39">
        <v>14</v>
      </c>
      <c r="E75" s="1">
        <f t="shared" si="5"/>
        <v>25</v>
      </c>
      <c r="F75" s="8"/>
      <c r="G75" s="40">
        <f t="shared" si="6"/>
      </c>
      <c r="H75" s="41">
        <f t="shared" si="4"/>
        <v>25</v>
      </c>
    </row>
    <row r="76" spans="1:8" ht="27.75">
      <c r="A76" s="37">
        <f t="shared" si="7"/>
        <v>20</v>
      </c>
      <c r="B76" s="141" t="s">
        <v>120</v>
      </c>
      <c r="C76" s="38">
        <v>12.5</v>
      </c>
      <c r="D76" s="39">
        <v>14</v>
      </c>
      <c r="E76" s="1">
        <f t="shared" si="5"/>
        <v>26.5</v>
      </c>
      <c r="F76" s="8"/>
      <c r="G76" s="40">
        <f t="shared" si="6"/>
      </c>
      <c r="H76" s="41">
        <f t="shared" si="4"/>
        <v>26.5</v>
      </c>
    </row>
    <row r="77" spans="1:8" ht="27.75">
      <c r="A77" s="37">
        <f t="shared" si="7"/>
        <v>21</v>
      </c>
      <c r="B77" s="141" t="s">
        <v>121</v>
      </c>
      <c r="C77" s="38">
        <v>12.5</v>
      </c>
      <c r="D77" s="39">
        <v>14</v>
      </c>
      <c r="E77" s="1">
        <f t="shared" si="5"/>
        <v>26.5</v>
      </c>
      <c r="F77" s="8"/>
      <c r="G77" s="40">
        <f t="shared" si="6"/>
      </c>
      <c r="H77" s="41">
        <f t="shared" si="4"/>
        <v>26.5</v>
      </c>
    </row>
    <row r="78" spans="1:8" ht="27.75">
      <c r="A78" s="37">
        <f t="shared" si="7"/>
        <v>22</v>
      </c>
      <c r="B78" s="141" t="s">
        <v>122</v>
      </c>
      <c r="C78" s="38">
        <v>15.5</v>
      </c>
      <c r="D78" s="39">
        <v>15</v>
      </c>
      <c r="E78" s="1">
        <f t="shared" si="5"/>
        <v>30.5</v>
      </c>
      <c r="F78" s="8"/>
      <c r="G78" s="40">
        <f t="shared" si="6"/>
      </c>
      <c r="H78" s="41">
        <f t="shared" si="4"/>
        <v>30.5</v>
      </c>
    </row>
    <row r="79" spans="1:8" ht="27.75">
      <c r="A79" s="37">
        <f t="shared" si="7"/>
        <v>23</v>
      </c>
      <c r="B79" s="141" t="s">
        <v>123</v>
      </c>
      <c r="C79" s="38">
        <v>15.5</v>
      </c>
      <c r="D79" s="39">
        <v>13.5</v>
      </c>
      <c r="E79" s="8">
        <f t="shared" si="5"/>
        <v>29</v>
      </c>
      <c r="F79" s="8"/>
      <c r="G79" s="40">
        <f t="shared" si="6"/>
      </c>
      <c r="H79" s="41">
        <f t="shared" si="4"/>
        <v>29</v>
      </c>
    </row>
    <row r="80" spans="1:8" ht="27.75">
      <c r="A80" s="37">
        <f t="shared" si="7"/>
        <v>24</v>
      </c>
      <c r="B80" s="141" t="s">
        <v>124</v>
      </c>
      <c r="C80" s="38">
        <v>15</v>
      </c>
      <c r="D80" s="39">
        <v>14.5</v>
      </c>
      <c r="E80" s="8">
        <f t="shared" si="5"/>
        <v>29.5</v>
      </c>
      <c r="F80" s="8"/>
      <c r="G80" s="40">
        <f t="shared" si="6"/>
      </c>
      <c r="H80" s="41">
        <f t="shared" si="4"/>
        <v>29.5</v>
      </c>
    </row>
    <row r="81" spans="1:8" ht="27.75">
      <c r="A81" s="37">
        <f t="shared" si="7"/>
        <v>25</v>
      </c>
      <c r="B81" s="141" t="s">
        <v>125</v>
      </c>
      <c r="C81" s="38">
        <v>14.5</v>
      </c>
      <c r="D81" s="39">
        <v>14</v>
      </c>
      <c r="E81" s="8">
        <f t="shared" si="5"/>
        <v>28.5</v>
      </c>
      <c r="F81" s="8"/>
      <c r="G81" s="40">
        <f t="shared" si="6"/>
      </c>
      <c r="H81" s="41">
        <f t="shared" si="4"/>
        <v>28.5</v>
      </c>
    </row>
    <row r="82" spans="1:8" ht="27.75">
      <c r="A82" s="37">
        <f t="shared" si="7"/>
        <v>26</v>
      </c>
      <c r="B82" s="141" t="s">
        <v>126</v>
      </c>
      <c r="C82" s="38">
        <v>16</v>
      </c>
      <c r="D82" s="39">
        <v>14.5</v>
      </c>
      <c r="E82" s="8">
        <f t="shared" si="5"/>
        <v>30.5</v>
      </c>
      <c r="F82" s="8"/>
      <c r="G82" s="40">
        <f t="shared" si="6"/>
      </c>
      <c r="H82" s="41">
        <f t="shared" si="4"/>
        <v>30.5</v>
      </c>
    </row>
    <row r="83" spans="1:8" ht="27.75">
      <c r="A83" s="37">
        <f t="shared" si="7"/>
        <v>27</v>
      </c>
      <c r="B83" s="141" t="s">
        <v>127</v>
      </c>
      <c r="C83" s="38">
        <v>13</v>
      </c>
      <c r="D83" s="39">
        <v>12.5</v>
      </c>
      <c r="E83" s="8">
        <f t="shared" si="5"/>
        <v>25.5</v>
      </c>
      <c r="F83" s="8"/>
      <c r="G83" s="40">
        <f t="shared" si="6"/>
      </c>
      <c r="H83" s="41">
        <f t="shared" si="4"/>
        <v>25.5</v>
      </c>
    </row>
    <row r="84" spans="1:8" ht="28.5" thickBot="1">
      <c r="A84" s="37">
        <f t="shared" si="7"/>
        <v>28</v>
      </c>
      <c r="B84" s="143" t="s">
        <v>128</v>
      </c>
      <c r="C84" s="38">
        <v>14.5</v>
      </c>
      <c r="D84" s="39">
        <v>13.5</v>
      </c>
      <c r="E84" s="8">
        <f t="shared" si="5"/>
        <v>28</v>
      </c>
      <c r="F84" s="8"/>
      <c r="G84" s="40">
        <f t="shared" si="6"/>
      </c>
      <c r="H84" s="41">
        <f t="shared" si="4"/>
        <v>28</v>
      </c>
    </row>
    <row r="85" spans="1:8" ht="27.75">
      <c r="A85" s="37">
        <f t="shared" si="7"/>
        <v>29</v>
      </c>
      <c r="B85" s="144" t="s">
        <v>37</v>
      </c>
      <c r="C85" s="43">
        <v>10</v>
      </c>
      <c r="D85" s="44">
        <v>14.5</v>
      </c>
      <c r="E85" s="8">
        <f t="shared" si="5"/>
        <v>24.5</v>
      </c>
      <c r="F85" s="23"/>
      <c r="G85" s="40">
        <f t="shared" si="6"/>
      </c>
      <c r="H85" s="41">
        <f t="shared" si="4"/>
        <v>24.5</v>
      </c>
    </row>
    <row r="86" spans="1:8" ht="27.75">
      <c r="A86" s="37">
        <f t="shared" si="7"/>
        <v>30</v>
      </c>
      <c r="B86" s="144" t="s">
        <v>38</v>
      </c>
      <c r="C86" s="47" t="s">
        <v>138</v>
      </c>
      <c r="D86" s="47" t="s">
        <v>138</v>
      </c>
      <c r="E86" s="8" t="e">
        <f t="shared" si="5"/>
        <v>#VALUE!</v>
      </c>
      <c r="F86" s="48"/>
      <c r="G86" s="40">
        <f t="shared" si="6"/>
      </c>
      <c r="H86" s="41" t="e">
        <f t="shared" si="4"/>
        <v>#VALUE!</v>
      </c>
    </row>
    <row r="87" spans="1:8" ht="28.5" thickBot="1">
      <c r="A87" s="37">
        <f t="shared" si="7"/>
        <v>31</v>
      </c>
      <c r="B87" s="145" t="s">
        <v>39</v>
      </c>
      <c r="C87" s="86">
        <v>10</v>
      </c>
      <c r="D87" s="54">
        <v>16</v>
      </c>
      <c r="E87" s="50">
        <f t="shared" si="5"/>
        <v>26</v>
      </c>
      <c r="F87" s="54"/>
      <c r="G87" s="51">
        <f t="shared" si="6"/>
      </c>
      <c r="H87" s="52">
        <f t="shared" si="4"/>
        <v>26</v>
      </c>
    </row>
    <row r="88" spans="1:8" ht="21" thickBot="1">
      <c r="A88" s="6"/>
      <c r="B88" s="9"/>
      <c r="C88" s="2"/>
      <c r="D88" s="2"/>
      <c r="E88" s="2"/>
      <c r="F88" s="7"/>
      <c r="G88" s="4"/>
      <c r="H88" s="2"/>
    </row>
    <row r="89" spans="1:8" ht="22.5" thickBot="1">
      <c r="A89" s="6"/>
      <c r="B89" s="188" t="s">
        <v>132</v>
      </c>
      <c r="C89" s="189"/>
      <c r="D89" s="189"/>
      <c r="E89" s="189"/>
      <c r="F89" s="189"/>
      <c r="G89" s="190"/>
      <c r="H89" s="2"/>
    </row>
    <row r="90" spans="1:8" ht="20.25">
      <c r="A90" s="6"/>
      <c r="B90" s="9"/>
      <c r="C90" s="2"/>
      <c r="D90" s="2"/>
      <c r="E90" s="2"/>
      <c r="F90" s="7"/>
      <c r="G90" s="4"/>
      <c r="H90" s="2"/>
    </row>
    <row r="91" spans="1:8" ht="16.5">
      <c r="A91" s="5"/>
      <c r="E91" s="3"/>
      <c r="F91" s="5"/>
      <c r="G91" s="5"/>
      <c r="H91" s="3"/>
    </row>
    <row r="92" spans="1:8" ht="16.5">
      <c r="A92" s="5"/>
      <c r="E92" s="3"/>
      <c r="F92" s="5"/>
      <c r="G92" s="5"/>
      <c r="H92" s="3"/>
    </row>
    <row r="93" spans="1:8" ht="16.5">
      <c r="A93" s="5"/>
      <c r="E93" s="3"/>
      <c r="F93" s="5"/>
      <c r="G93" s="5"/>
      <c r="H93" s="3"/>
    </row>
    <row r="94" spans="1:8" ht="16.5">
      <c r="A94" s="5"/>
      <c r="E94" s="3"/>
      <c r="F94" s="5"/>
      <c r="G94" s="5"/>
      <c r="H94" s="3"/>
    </row>
  </sheetData>
  <sheetProtection/>
  <mergeCells count="18">
    <mergeCell ref="B49:G49"/>
    <mergeCell ref="C51:F51"/>
    <mergeCell ref="A1:C1"/>
    <mergeCell ref="F1:H1"/>
    <mergeCell ref="A2:C2"/>
    <mergeCell ref="F2:H2"/>
    <mergeCell ref="B4:G4"/>
    <mergeCell ref="C6:F6"/>
    <mergeCell ref="B53:G53"/>
    <mergeCell ref="C54:E54"/>
    <mergeCell ref="B89:G89"/>
    <mergeCell ref="B8:G8"/>
    <mergeCell ref="C9:E9"/>
    <mergeCell ref="B44:G44"/>
    <mergeCell ref="A46:C46"/>
    <mergeCell ref="F46:H46"/>
    <mergeCell ref="A47:C47"/>
    <mergeCell ref="F47:H47"/>
  </mergeCells>
  <printOptions horizontalCentered="1"/>
  <pageMargins left="0.3937007874015748" right="0.3937007874015748" top="0.6299212598425197" bottom="0.4330708661417323" header="0.2755905511811024" footer="0.6299212598425197"/>
  <pageSetup horizontalDpi="600" verticalDpi="600" orientation="portrait" paperSize="9" scale="69" r:id="rId1"/>
  <headerFooter alignWithMargins="0">
    <oddHeader>&amp;C
&amp;"Comic Sans MS,Gras"&amp;12
  &amp;R&amp;"Comic Sans MS,Gras"&amp;12
</oddHeader>
  </headerFooter>
  <rowBreaks count="2" manualBreakCount="2">
    <brk id="45" max="7" man="1"/>
    <brk id="8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94"/>
  <sheetViews>
    <sheetView rightToLeft="1" view="pageBreakPreview" zoomScaleSheetLayoutView="100" zoomScalePageLayoutView="0" workbookViewId="0" topLeftCell="A42">
      <selection activeCell="A49" sqref="A49:IV49"/>
    </sheetView>
  </sheetViews>
  <sheetFormatPr defaultColWidth="11.421875" defaultRowHeight="12.75"/>
  <cols>
    <col min="1" max="1" width="4.140625" style="3" customWidth="1"/>
    <col min="2" max="2" width="27.7109375" style="5" customWidth="1"/>
    <col min="3" max="4" width="10.7109375" style="3" customWidth="1"/>
    <col min="5" max="8" width="10.7109375" style="14" customWidth="1"/>
    <col min="9" max="9" width="22.421875" style="5" customWidth="1"/>
    <col min="10" max="16384" width="11.421875" style="5" customWidth="1"/>
  </cols>
  <sheetData>
    <row r="1" spans="1:8" ht="19.5">
      <c r="A1" s="194" t="s">
        <v>2</v>
      </c>
      <c r="B1" s="194"/>
      <c r="C1" s="194"/>
      <c r="D1" s="11"/>
      <c r="E1" s="11"/>
      <c r="F1" s="194" t="s">
        <v>12</v>
      </c>
      <c r="G1" s="194"/>
      <c r="H1" s="194"/>
    </row>
    <row r="2" spans="1:8" ht="19.5">
      <c r="A2" s="194" t="s">
        <v>3</v>
      </c>
      <c r="B2" s="194"/>
      <c r="C2" s="194"/>
      <c r="D2" s="11"/>
      <c r="E2" s="11"/>
      <c r="F2" s="194" t="s">
        <v>4</v>
      </c>
      <c r="G2" s="194"/>
      <c r="H2" s="194"/>
    </row>
    <row r="3" spans="1:8" ht="20.25" customHeight="1" thickBot="1">
      <c r="A3" s="5"/>
      <c r="B3" s="25"/>
      <c r="E3" s="3"/>
      <c r="F3" s="5"/>
      <c r="G3" s="5"/>
      <c r="H3" s="3"/>
    </row>
    <row r="4" spans="1:8" ht="28.5" customHeight="1" thickBot="1">
      <c r="A4" s="5"/>
      <c r="B4" s="182" t="s">
        <v>40</v>
      </c>
      <c r="C4" s="183"/>
      <c r="D4" s="183"/>
      <c r="E4" s="183"/>
      <c r="F4" s="183"/>
      <c r="G4" s="184"/>
      <c r="H4" s="3"/>
    </row>
    <row r="5" spans="1:8" ht="9.75" customHeight="1" thickBot="1">
      <c r="A5" s="5"/>
      <c r="E5" s="3"/>
      <c r="F5" s="5"/>
      <c r="G5" s="5"/>
      <c r="H5" s="3"/>
    </row>
    <row r="6" spans="1:8" ht="20.25" customHeight="1" thickBot="1">
      <c r="A6" s="5"/>
      <c r="C6" s="185" t="s">
        <v>70</v>
      </c>
      <c r="D6" s="186"/>
      <c r="E6" s="186"/>
      <c r="F6" s="187"/>
      <c r="G6" s="5"/>
      <c r="H6" s="13"/>
    </row>
    <row r="7" spans="1:8" ht="7.5" customHeight="1" thickBot="1">
      <c r="A7" s="5"/>
      <c r="C7" s="10"/>
      <c r="D7" s="10"/>
      <c r="E7" s="10"/>
      <c r="F7" s="5"/>
      <c r="G7" s="5"/>
      <c r="H7" s="3"/>
    </row>
    <row r="8" spans="1:8" ht="22.5" customHeight="1" thickBot="1">
      <c r="A8" s="5"/>
      <c r="B8" s="188" t="s">
        <v>49</v>
      </c>
      <c r="C8" s="189"/>
      <c r="D8" s="189"/>
      <c r="E8" s="189"/>
      <c r="F8" s="189"/>
      <c r="G8" s="190"/>
      <c r="H8" s="3"/>
    </row>
    <row r="9" spans="1:8" ht="24" customHeight="1" thickBot="1">
      <c r="A9" s="5"/>
      <c r="B9" s="26"/>
      <c r="C9" s="191" t="s">
        <v>16</v>
      </c>
      <c r="D9" s="192"/>
      <c r="E9" s="193"/>
      <c r="F9" s="26"/>
      <c r="G9" s="26"/>
      <c r="H9" s="3"/>
    </row>
    <row r="10" spans="1:8" ht="18" customHeight="1" thickBot="1">
      <c r="A10" s="5"/>
      <c r="E10" s="3"/>
      <c r="F10" s="5"/>
      <c r="G10" s="5"/>
      <c r="H10" s="3"/>
    </row>
    <row r="11" spans="1:8" ht="65.25" customHeight="1" thickBot="1">
      <c r="A11" s="27" t="s">
        <v>17</v>
      </c>
      <c r="B11" s="74" t="s">
        <v>18</v>
      </c>
      <c r="C11" s="29" t="s">
        <v>5</v>
      </c>
      <c r="D11" s="29" t="s">
        <v>19</v>
      </c>
      <c r="E11" s="29" t="s">
        <v>20</v>
      </c>
      <c r="F11" s="29" t="s">
        <v>6</v>
      </c>
      <c r="G11" s="30" t="s">
        <v>21</v>
      </c>
      <c r="H11" s="31" t="s">
        <v>1</v>
      </c>
    </row>
    <row r="12" spans="1:8" ht="24" customHeight="1">
      <c r="A12" s="32">
        <v>1</v>
      </c>
      <c r="B12" s="150" t="s">
        <v>71</v>
      </c>
      <c r="C12" s="73">
        <v>15</v>
      </c>
      <c r="D12" s="34">
        <v>13</v>
      </c>
      <c r="E12" s="34">
        <f>2*(C12+D12)/2</f>
        <v>28</v>
      </c>
      <c r="F12" s="33"/>
      <c r="G12" s="35">
        <f>IF(F12="","",2*(C12+F12)/2)</f>
      </c>
      <c r="H12" s="36">
        <f aca="true" t="shared" si="0" ref="H12:H42">IF(G12="",E12,IF(G12&gt;E12,G12,E12))</f>
        <v>28</v>
      </c>
    </row>
    <row r="13" spans="1:8" ht="24" customHeight="1">
      <c r="A13" s="37">
        <f>A12+1</f>
        <v>2</v>
      </c>
      <c r="B13" s="135" t="s">
        <v>72</v>
      </c>
      <c r="C13" s="38">
        <v>16.5</v>
      </c>
      <c r="D13" s="39">
        <v>12</v>
      </c>
      <c r="E13" s="8">
        <f aca="true" t="shared" si="1" ref="E13:E42">2*(C13+D13)/2</f>
        <v>28.5</v>
      </c>
      <c r="F13" s="8"/>
      <c r="G13" s="40">
        <f aca="true" t="shared" si="2" ref="G13:G42">IF(F13="","",2*(C13+F13)/2)</f>
      </c>
      <c r="H13" s="41">
        <f t="shared" si="0"/>
        <v>28.5</v>
      </c>
    </row>
    <row r="14" spans="1:8" ht="24" customHeight="1">
      <c r="A14" s="37">
        <f aca="true" t="shared" si="3" ref="A14:A42">A13+1</f>
        <v>3</v>
      </c>
      <c r="B14" s="136" t="s">
        <v>73</v>
      </c>
      <c r="C14" s="38">
        <v>14</v>
      </c>
      <c r="D14" s="39">
        <v>13</v>
      </c>
      <c r="E14" s="8">
        <f t="shared" si="1"/>
        <v>27</v>
      </c>
      <c r="F14" s="8"/>
      <c r="G14" s="40">
        <f t="shared" si="2"/>
      </c>
      <c r="H14" s="41">
        <f t="shared" si="0"/>
        <v>27</v>
      </c>
    </row>
    <row r="15" spans="1:8" ht="24" customHeight="1">
      <c r="A15" s="42">
        <f t="shared" si="3"/>
        <v>4</v>
      </c>
      <c r="B15" s="134" t="s">
        <v>74</v>
      </c>
      <c r="C15" s="43">
        <v>13</v>
      </c>
      <c r="D15" s="44">
        <v>10</v>
      </c>
      <c r="E15" s="8">
        <f t="shared" si="1"/>
        <v>23</v>
      </c>
      <c r="F15" s="23"/>
      <c r="G15" s="40">
        <f t="shared" si="2"/>
      </c>
      <c r="H15" s="41">
        <f t="shared" si="0"/>
        <v>23</v>
      </c>
    </row>
    <row r="16" spans="1:8" ht="24" customHeight="1">
      <c r="A16" s="45">
        <f t="shared" si="3"/>
        <v>5</v>
      </c>
      <c r="B16" s="135" t="s">
        <v>75</v>
      </c>
      <c r="C16" s="20">
        <v>13.5</v>
      </c>
      <c r="D16" s="1">
        <v>11</v>
      </c>
      <c r="E16" s="8">
        <f t="shared" si="1"/>
        <v>24.5</v>
      </c>
      <c r="F16" s="22"/>
      <c r="G16" s="40">
        <f t="shared" si="2"/>
      </c>
      <c r="H16" s="41">
        <f t="shared" si="0"/>
        <v>24.5</v>
      </c>
    </row>
    <row r="17" spans="1:8" ht="24" customHeight="1">
      <c r="A17" s="37">
        <f t="shared" si="3"/>
        <v>6</v>
      </c>
      <c r="B17" s="134" t="s">
        <v>76</v>
      </c>
      <c r="C17" s="38">
        <v>14</v>
      </c>
      <c r="D17" s="39">
        <v>11</v>
      </c>
      <c r="E17" s="8">
        <f t="shared" si="1"/>
        <v>25</v>
      </c>
      <c r="F17" s="8"/>
      <c r="G17" s="40">
        <f t="shared" si="2"/>
      </c>
      <c r="H17" s="41">
        <f t="shared" si="0"/>
        <v>25</v>
      </c>
    </row>
    <row r="18" spans="1:8" ht="24" customHeight="1">
      <c r="A18" s="42">
        <f t="shared" si="3"/>
        <v>7</v>
      </c>
      <c r="B18" s="136" t="s">
        <v>77</v>
      </c>
      <c r="C18" s="43">
        <v>15.5</v>
      </c>
      <c r="D18" s="44">
        <v>15</v>
      </c>
      <c r="E18" s="8">
        <f t="shared" si="1"/>
        <v>30.5</v>
      </c>
      <c r="F18" s="23"/>
      <c r="G18" s="40">
        <f t="shared" si="2"/>
      </c>
      <c r="H18" s="41">
        <f t="shared" si="0"/>
        <v>30.5</v>
      </c>
    </row>
    <row r="19" spans="1:8" ht="24" customHeight="1">
      <c r="A19" s="45">
        <f t="shared" si="3"/>
        <v>8</v>
      </c>
      <c r="B19" s="135" t="s">
        <v>78</v>
      </c>
      <c r="C19" s="20">
        <v>16</v>
      </c>
      <c r="D19" s="1">
        <v>15</v>
      </c>
      <c r="E19" s="8">
        <f t="shared" si="1"/>
        <v>31</v>
      </c>
      <c r="F19" s="22"/>
      <c r="G19" s="40">
        <f t="shared" si="2"/>
      </c>
      <c r="H19" s="41">
        <f t="shared" si="0"/>
        <v>31</v>
      </c>
    </row>
    <row r="20" spans="1:8" ht="24" customHeight="1">
      <c r="A20" s="37">
        <f t="shared" si="3"/>
        <v>9</v>
      </c>
      <c r="B20" s="134" t="s">
        <v>79</v>
      </c>
      <c r="C20" s="38">
        <v>16</v>
      </c>
      <c r="D20" s="39">
        <v>10</v>
      </c>
      <c r="E20" s="8">
        <f t="shared" si="1"/>
        <v>26</v>
      </c>
      <c r="F20" s="8"/>
      <c r="G20" s="40">
        <f t="shared" si="2"/>
      </c>
      <c r="H20" s="41">
        <f t="shared" si="0"/>
        <v>26</v>
      </c>
    </row>
    <row r="21" spans="1:8" ht="24" customHeight="1">
      <c r="A21" s="37">
        <f t="shared" si="3"/>
        <v>10</v>
      </c>
      <c r="B21" s="134" t="s">
        <v>80</v>
      </c>
      <c r="C21" s="38">
        <v>13.5</v>
      </c>
      <c r="D21" s="39">
        <v>12</v>
      </c>
      <c r="E21" s="8">
        <f t="shared" si="1"/>
        <v>25.5</v>
      </c>
      <c r="F21" s="8"/>
      <c r="G21" s="40">
        <f t="shared" si="2"/>
      </c>
      <c r="H21" s="41">
        <f t="shared" si="0"/>
        <v>25.5</v>
      </c>
    </row>
    <row r="22" spans="1:8" ht="24" customHeight="1">
      <c r="A22" s="37">
        <f t="shared" si="3"/>
        <v>11</v>
      </c>
      <c r="B22" s="134" t="s">
        <v>81</v>
      </c>
      <c r="C22" s="38">
        <v>16</v>
      </c>
      <c r="D22" s="39">
        <v>15</v>
      </c>
      <c r="E22" s="8">
        <f t="shared" si="1"/>
        <v>31</v>
      </c>
      <c r="F22" s="8"/>
      <c r="G22" s="40">
        <f t="shared" si="2"/>
      </c>
      <c r="H22" s="41">
        <f t="shared" si="0"/>
        <v>31</v>
      </c>
    </row>
    <row r="23" spans="1:8" ht="24" customHeight="1">
      <c r="A23" s="37">
        <f t="shared" si="3"/>
        <v>12</v>
      </c>
      <c r="B23" s="134" t="s">
        <v>82</v>
      </c>
      <c r="C23" s="38">
        <v>15</v>
      </c>
      <c r="D23" s="39">
        <v>13</v>
      </c>
      <c r="E23" s="8">
        <f t="shared" si="1"/>
        <v>28</v>
      </c>
      <c r="F23" s="8"/>
      <c r="G23" s="40">
        <f t="shared" si="2"/>
      </c>
      <c r="H23" s="41">
        <f t="shared" si="0"/>
        <v>28</v>
      </c>
    </row>
    <row r="24" spans="1:8" ht="24" customHeight="1">
      <c r="A24" s="37">
        <f t="shared" si="3"/>
        <v>13</v>
      </c>
      <c r="B24" s="134" t="s">
        <v>83</v>
      </c>
      <c r="C24" s="38">
        <v>14.5</v>
      </c>
      <c r="D24" s="39">
        <v>12</v>
      </c>
      <c r="E24" s="8">
        <f t="shared" si="1"/>
        <v>26.5</v>
      </c>
      <c r="F24" s="8"/>
      <c r="G24" s="40">
        <f t="shared" si="2"/>
      </c>
      <c r="H24" s="41">
        <f t="shared" si="0"/>
        <v>26.5</v>
      </c>
    </row>
    <row r="25" spans="1:8" ht="24" customHeight="1">
      <c r="A25" s="37">
        <f t="shared" si="3"/>
        <v>14</v>
      </c>
      <c r="B25" s="136" t="s">
        <v>84</v>
      </c>
      <c r="C25" s="38">
        <v>17</v>
      </c>
      <c r="D25" s="39">
        <v>13</v>
      </c>
      <c r="E25" s="8">
        <f t="shared" si="1"/>
        <v>30</v>
      </c>
      <c r="F25" s="8"/>
      <c r="G25" s="40">
        <f t="shared" si="2"/>
      </c>
      <c r="H25" s="41">
        <f t="shared" si="0"/>
        <v>30</v>
      </c>
    </row>
    <row r="26" spans="1:8" ht="24" customHeight="1">
      <c r="A26" s="37">
        <f t="shared" si="3"/>
        <v>15</v>
      </c>
      <c r="B26" s="134" t="s">
        <v>85</v>
      </c>
      <c r="C26" s="38">
        <v>15.5</v>
      </c>
      <c r="D26" s="39">
        <v>11</v>
      </c>
      <c r="E26" s="8">
        <f t="shared" si="1"/>
        <v>26.5</v>
      </c>
      <c r="F26" s="8"/>
      <c r="G26" s="40">
        <f t="shared" si="2"/>
      </c>
      <c r="H26" s="41">
        <f t="shared" si="0"/>
        <v>26.5</v>
      </c>
    </row>
    <row r="27" spans="1:8" ht="24" customHeight="1">
      <c r="A27" s="37">
        <f t="shared" si="3"/>
        <v>16</v>
      </c>
      <c r="B27" s="134" t="s">
        <v>86</v>
      </c>
      <c r="C27" s="38">
        <v>14.5</v>
      </c>
      <c r="D27" s="39">
        <v>11</v>
      </c>
      <c r="E27" s="8">
        <f t="shared" si="1"/>
        <v>25.5</v>
      </c>
      <c r="F27" s="8"/>
      <c r="G27" s="40">
        <f t="shared" si="2"/>
      </c>
      <c r="H27" s="41">
        <f t="shared" si="0"/>
        <v>25.5</v>
      </c>
    </row>
    <row r="28" spans="1:8" ht="24" customHeight="1">
      <c r="A28" s="37">
        <f t="shared" si="3"/>
        <v>17</v>
      </c>
      <c r="B28" s="134" t="s">
        <v>87</v>
      </c>
      <c r="C28" s="38">
        <v>13</v>
      </c>
      <c r="D28" s="39">
        <v>13</v>
      </c>
      <c r="E28" s="8">
        <f t="shared" si="1"/>
        <v>26</v>
      </c>
      <c r="F28" s="8"/>
      <c r="G28" s="40">
        <f t="shared" si="2"/>
      </c>
      <c r="H28" s="41">
        <f t="shared" si="0"/>
        <v>26</v>
      </c>
    </row>
    <row r="29" spans="1:8" ht="24" customHeight="1">
      <c r="A29" s="37">
        <f t="shared" si="3"/>
        <v>18</v>
      </c>
      <c r="B29" s="134" t="s">
        <v>88</v>
      </c>
      <c r="C29" s="38">
        <v>14</v>
      </c>
      <c r="D29" s="39">
        <v>13</v>
      </c>
      <c r="E29" s="8">
        <f t="shared" si="1"/>
        <v>27</v>
      </c>
      <c r="F29" s="8"/>
      <c r="G29" s="40">
        <f t="shared" si="2"/>
      </c>
      <c r="H29" s="41">
        <f t="shared" si="0"/>
        <v>27</v>
      </c>
    </row>
    <row r="30" spans="1:8" ht="24" customHeight="1">
      <c r="A30" s="37">
        <f t="shared" si="3"/>
        <v>19</v>
      </c>
      <c r="B30" s="134" t="s">
        <v>89</v>
      </c>
      <c r="C30" s="38">
        <v>16</v>
      </c>
      <c r="D30" s="39">
        <v>10</v>
      </c>
      <c r="E30" s="8">
        <f t="shared" si="1"/>
        <v>26</v>
      </c>
      <c r="F30" s="8"/>
      <c r="G30" s="40">
        <f t="shared" si="2"/>
      </c>
      <c r="H30" s="41">
        <f t="shared" si="0"/>
        <v>26</v>
      </c>
    </row>
    <row r="31" spans="1:8" ht="24" customHeight="1">
      <c r="A31" s="37">
        <f t="shared" si="3"/>
        <v>20</v>
      </c>
      <c r="B31" s="134" t="s">
        <v>90</v>
      </c>
      <c r="C31" s="38">
        <v>14</v>
      </c>
      <c r="D31" s="39">
        <v>12</v>
      </c>
      <c r="E31" s="8">
        <f t="shared" si="1"/>
        <v>26</v>
      </c>
      <c r="F31" s="8"/>
      <c r="G31" s="40">
        <f t="shared" si="2"/>
      </c>
      <c r="H31" s="41">
        <f t="shared" si="0"/>
        <v>26</v>
      </c>
    </row>
    <row r="32" spans="1:8" ht="24" customHeight="1">
      <c r="A32" s="37">
        <f t="shared" si="3"/>
        <v>21</v>
      </c>
      <c r="B32" s="135" t="s">
        <v>91</v>
      </c>
      <c r="C32" s="38">
        <v>15.5</v>
      </c>
      <c r="D32" s="39">
        <v>10</v>
      </c>
      <c r="E32" s="8">
        <f t="shared" si="1"/>
        <v>25.5</v>
      </c>
      <c r="F32" s="8"/>
      <c r="G32" s="40">
        <f t="shared" si="2"/>
      </c>
      <c r="H32" s="41">
        <f t="shared" si="0"/>
        <v>25.5</v>
      </c>
    </row>
    <row r="33" spans="1:8" ht="24" customHeight="1">
      <c r="A33" s="37">
        <f t="shared" si="3"/>
        <v>22</v>
      </c>
      <c r="B33" s="134" t="s">
        <v>92</v>
      </c>
      <c r="C33" s="38" t="s">
        <v>138</v>
      </c>
      <c r="D33" s="39" t="s">
        <v>138</v>
      </c>
      <c r="E33" s="8" t="e">
        <f t="shared" si="1"/>
        <v>#VALUE!</v>
      </c>
      <c r="F33" s="8"/>
      <c r="G33" s="40">
        <f t="shared" si="2"/>
      </c>
      <c r="H33" s="41" t="e">
        <f t="shared" si="0"/>
        <v>#VALUE!</v>
      </c>
    </row>
    <row r="34" spans="1:8" ht="24" customHeight="1">
      <c r="A34" s="37">
        <f t="shared" si="3"/>
        <v>23</v>
      </c>
      <c r="B34" s="134" t="s">
        <v>93</v>
      </c>
      <c r="C34" s="38">
        <v>16.5</v>
      </c>
      <c r="D34" s="39">
        <v>8</v>
      </c>
      <c r="E34" s="8">
        <f t="shared" si="1"/>
        <v>24.5</v>
      </c>
      <c r="F34" s="8"/>
      <c r="G34" s="40">
        <f t="shared" si="2"/>
      </c>
      <c r="H34" s="41">
        <f t="shared" si="0"/>
        <v>24.5</v>
      </c>
    </row>
    <row r="35" spans="1:8" ht="24" customHeight="1">
      <c r="A35" s="37">
        <f t="shared" si="3"/>
        <v>24</v>
      </c>
      <c r="B35" s="134" t="s">
        <v>94</v>
      </c>
      <c r="C35" s="38">
        <v>14.5</v>
      </c>
      <c r="D35" s="39">
        <v>10</v>
      </c>
      <c r="E35" s="8">
        <f t="shared" si="1"/>
        <v>24.5</v>
      </c>
      <c r="F35" s="8"/>
      <c r="G35" s="40">
        <f t="shared" si="2"/>
      </c>
      <c r="H35" s="41">
        <f t="shared" si="0"/>
        <v>24.5</v>
      </c>
    </row>
    <row r="36" spans="1:8" ht="24" customHeight="1">
      <c r="A36" s="37">
        <f t="shared" si="3"/>
        <v>25</v>
      </c>
      <c r="B36" s="134" t="s">
        <v>95</v>
      </c>
      <c r="C36" s="38">
        <v>14</v>
      </c>
      <c r="D36" s="39">
        <v>8</v>
      </c>
      <c r="E36" s="8">
        <f t="shared" si="1"/>
        <v>22</v>
      </c>
      <c r="F36" s="8"/>
      <c r="G36" s="40">
        <f t="shared" si="2"/>
      </c>
      <c r="H36" s="41">
        <f t="shared" si="0"/>
        <v>22</v>
      </c>
    </row>
    <row r="37" spans="1:8" ht="24" customHeight="1">
      <c r="A37" s="37">
        <f t="shared" si="3"/>
        <v>26</v>
      </c>
      <c r="B37" s="134" t="s">
        <v>96</v>
      </c>
      <c r="C37" s="38">
        <v>16</v>
      </c>
      <c r="D37" s="39">
        <v>8</v>
      </c>
      <c r="E37" s="8">
        <f t="shared" si="1"/>
        <v>24</v>
      </c>
      <c r="F37" s="8"/>
      <c r="G37" s="40">
        <f t="shared" si="2"/>
      </c>
      <c r="H37" s="41">
        <f t="shared" si="0"/>
        <v>24</v>
      </c>
    </row>
    <row r="38" spans="1:8" ht="24" customHeight="1">
      <c r="A38" s="37">
        <f t="shared" si="3"/>
        <v>27</v>
      </c>
      <c r="B38" s="134" t="s">
        <v>97</v>
      </c>
      <c r="C38" s="38">
        <v>14.5</v>
      </c>
      <c r="D38" s="39">
        <v>10</v>
      </c>
      <c r="E38" s="8">
        <f t="shared" si="1"/>
        <v>24.5</v>
      </c>
      <c r="F38" s="8"/>
      <c r="G38" s="40">
        <f t="shared" si="2"/>
      </c>
      <c r="H38" s="41">
        <f t="shared" si="0"/>
        <v>24.5</v>
      </c>
    </row>
    <row r="39" spans="1:8" ht="24" customHeight="1">
      <c r="A39" s="37">
        <f t="shared" si="3"/>
        <v>28</v>
      </c>
      <c r="B39" s="136" t="s">
        <v>98</v>
      </c>
      <c r="C39" s="38" t="s">
        <v>138</v>
      </c>
      <c r="D39" s="39" t="s">
        <v>138</v>
      </c>
      <c r="E39" s="8" t="e">
        <f t="shared" si="1"/>
        <v>#VALUE!</v>
      </c>
      <c r="F39" s="8"/>
      <c r="G39" s="40">
        <f t="shared" si="2"/>
      </c>
      <c r="H39" s="41" t="e">
        <f t="shared" si="0"/>
        <v>#VALUE!</v>
      </c>
    </row>
    <row r="40" spans="1:8" ht="24" customHeight="1">
      <c r="A40" s="37">
        <f t="shared" si="3"/>
        <v>29</v>
      </c>
      <c r="B40" s="137" t="s">
        <v>99</v>
      </c>
      <c r="C40" s="20">
        <v>18</v>
      </c>
      <c r="D40" s="1">
        <v>14</v>
      </c>
      <c r="E40" s="8">
        <f t="shared" si="1"/>
        <v>32</v>
      </c>
      <c r="F40" s="46"/>
      <c r="G40" s="40">
        <f t="shared" si="2"/>
      </c>
      <c r="H40" s="41">
        <f t="shared" si="0"/>
        <v>32</v>
      </c>
    </row>
    <row r="41" spans="1:8" ht="24" customHeight="1" thickBot="1">
      <c r="A41" s="37">
        <f t="shared" si="3"/>
        <v>30</v>
      </c>
      <c r="B41" s="138" t="s">
        <v>100</v>
      </c>
      <c r="C41" s="47">
        <v>13.5</v>
      </c>
      <c r="D41" s="24">
        <v>8</v>
      </c>
      <c r="E41" s="8">
        <f t="shared" si="1"/>
        <v>21.5</v>
      </c>
      <c r="F41" s="48"/>
      <c r="G41" s="40">
        <f t="shared" si="2"/>
      </c>
      <c r="H41" s="41">
        <f t="shared" si="0"/>
        <v>21.5</v>
      </c>
    </row>
    <row r="42" spans="1:8" ht="24" customHeight="1" thickBot="1">
      <c r="A42" s="45">
        <f t="shared" si="3"/>
        <v>31</v>
      </c>
      <c r="B42" s="139" t="s">
        <v>36</v>
      </c>
      <c r="C42" s="86">
        <v>12</v>
      </c>
      <c r="D42" s="54">
        <v>10</v>
      </c>
      <c r="E42" s="50">
        <f t="shared" si="1"/>
        <v>22</v>
      </c>
      <c r="F42" s="49"/>
      <c r="G42" s="51">
        <f t="shared" si="2"/>
      </c>
      <c r="H42" s="52">
        <f t="shared" si="0"/>
        <v>22</v>
      </c>
    </row>
    <row r="43" spans="1:8" ht="15" customHeight="1" thickBot="1">
      <c r="A43" s="6"/>
      <c r="B43" s="9"/>
      <c r="C43" s="2"/>
      <c r="D43" s="2"/>
      <c r="E43" s="2"/>
      <c r="F43" s="7"/>
      <c r="G43" s="4"/>
      <c r="H43" s="2"/>
    </row>
    <row r="44" spans="1:8" ht="27" customHeight="1" thickBot="1">
      <c r="A44" s="6"/>
      <c r="B44" s="188" t="s">
        <v>133</v>
      </c>
      <c r="C44" s="189"/>
      <c r="D44" s="189"/>
      <c r="E44" s="189"/>
      <c r="F44" s="189"/>
      <c r="G44" s="190"/>
      <c r="H44" s="2"/>
    </row>
    <row r="45" spans="1:8" ht="15" customHeight="1">
      <c r="A45" s="6"/>
      <c r="B45" s="9"/>
      <c r="C45" s="2"/>
      <c r="D45" s="2"/>
      <c r="E45" s="2"/>
      <c r="F45" s="7"/>
      <c r="G45" s="4"/>
      <c r="H45" s="2"/>
    </row>
    <row r="46" spans="1:8" ht="19.5">
      <c r="A46" s="194" t="s">
        <v>2</v>
      </c>
      <c r="B46" s="194"/>
      <c r="C46" s="194"/>
      <c r="D46" s="11"/>
      <c r="E46" s="11"/>
      <c r="F46" s="194" t="s">
        <v>12</v>
      </c>
      <c r="G46" s="194"/>
      <c r="H46" s="194"/>
    </row>
    <row r="47" spans="1:8" ht="19.5">
      <c r="A47" s="194" t="s">
        <v>3</v>
      </c>
      <c r="B47" s="194"/>
      <c r="C47" s="194"/>
      <c r="D47" s="11"/>
      <c r="E47" s="11"/>
      <c r="F47" s="194" t="s">
        <v>4</v>
      </c>
      <c r="G47" s="194"/>
      <c r="H47" s="194"/>
    </row>
    <row r="48" spans="1:8" ht="13.5" customHeight="1" thickBot="1">
      <c r="A48" s="5"/>
      <c r="B48" s="25"/>
      <c r="E48" s="3"/>
      <c r="F48" s="5"/>
      <c r="G48" s="5"/>
      <c r="H48" s="3"/>
    </row>
    <row r="49" spans="1:8" ht="25.5" thickBot="1">
      <c r="A49" s="5"/>
      <c r="B49" s="182" t="s">
        <v>40</v>
      </c>
      <c r="C49" s="183"/>
      <c r="D49" s="183"/>
      <c r="E49" s="183"/>
      <c r="F49" s="183"/>
      <c r="G49" s="184"/>
      <c r="H49" s="3"/>
    </row>
    <row r="50" spans="1:8" ht="10.5" customHeight="1" thickBot="1">
      <c r="A50" s="5"/>
      <c r="E50" s="3"/>
      <c r="F50" s="5"/>
      <c r="G50" s="5"/>
      <c r="H50" s="3"/>
    </row>
    <row r="51" spans="1:8" ht="21" thickBot="1">
      <c r="A51" s="5"/>
      <c r="C51" s="185" t="s">
        <v>70</v>
      </c>
      <c r="D51" s="186"/>
      <c r="E51" s="186"/>
      <c r="F51" s="187"/>
      <c r="G51" s="5"/>
      <c r="H51" s="13"/>
    </row>
    <row r="52" spans="1:8" ht="11.25" customHeight="1" thickBot="1">
      <c r="A52" s="5"/>
      <c r="C52" s="10"/>
      <c r="D52" s="10"/>
      <c r="E52" s="10"/>
      <c r="F52" s="5"/>
      <c r="G52" s="5"/>
      <c r="H52" s="3"/>
    </row>
    <row r="53" spans="1:8" ht="21.75" thickBot="1">
      <c r="A53" s="5"/>
      <c r="B53" s="188" t="s">
        <v>49</v>
      </c>
      <c r="C53" s="189"/>
      <c r="D53" s="189"/>
      <c r="E53" s="189"/>
      <c r="F53" s="189"/>
      <c r="G53" s="190"/>
      <c r="H53" s="3"/>
    </row>
    <row r="54" spans="1:8" ht="21.75" thickBot="1">
      <c r="A54" s="5"/>
      <c r="B54" s="26"/>
      <c r="C54" s="191" t="s">
        <v>22</v>
      </c>
      <c r="D54" s="192"/>
      <c r="E54" s="193"/>
      <c r="F54" s="26"/>
      <c r="G54" s="26"/>
      <c r="H54" s="3"/>
    </row>
    <row r="55" spans="1:8" ht="17.25" thickBot="1">
      <c r="A55" s="5"/>
      <c r="E55" s="3"/>
      <c r="F55" s="5"/>
      <c r="G55" s="5"/>
      <c r="H55" s="3"/>
    </row>
    <row r="56" spans="1:8" ht="62.25" thickBot="1">
      <c r="A56" s="27" t="s">
        <v>17</v>
      </c>
      <c r="B56" s="28" t="s">
        <v>18</v>
      </c>
      <c r="C56" s="29" t="s">
        <v>5</v>
      </c>
      <c r="D56" s="29" t="s">
        <v>19</v>
      </c>
      <c r="E56" s="29" t="s">
        <v>20</v>
      </c>
      <c r="F56" s="29" t="s">
        <v>6</v>
      </c>
      <c r="G56" s="30" t="s">
        <v>21</v>
      </c>
      <c r="H56" s="31" t="s">
        <v>1</v>
      </c>
    </row>
    <row r="57" spans="1:8" ht="22.5">
      <c r="A57" s="32">
        <v>1</v>
      </c>
      <c r="B57" s="140" t="s">
        <v>101</v>
      </c>
      <c r="C57" s="73">
        <v>15</v>
      </c>
      <c r="D57" s="34">
        <v>6</v>
      </c>
      <c r="E57" s="34">
        <f>2*(C57+D57)/2</f>
        <v>21</v>
      </c>
      <c r="F57" s="33"/>
      <c r="G57" s="35">
        <f>IF(F57="","",2*(C57+F57)/2)</f>
      </c>
      <c r="H57" s="36">
        <f aca="true" t="shared" si="4" ref="H57:H87">IF(G57="",E57,IF(G57&gt;E57,G57,E57))</f>
        <v>21</v>
      </c>
    </row>
    <row r="58" spans="1:8" ht="27.75">
      <c r="A58" s="37">
        <f>A57+1</f>
        <v>2</v>
      </c>
      <c r="B58" s="141" t="s">
        <v>102</v>
      </c>
      <c r="C58" s="38">
        <v>14</v>
      </c>
      <c r="D58" s="39">
        <v>10</v>
      </c>
      <c r="E58" s="8">
        <f aca="true" t="shared" si="5" ref="E58:E87">2*(C58+D58)/2</f>
        <v>24</v>
      </c>
      <c r="F58" s="8"/>
      <c r="G58" s="40">
        <f aca="true" t="shared" si="6" ref="G58:G87">IF(F58="","",2*(C58+F58)/2)</f>
      </c>
      <c r="H58" s="41">
        <f t="shared" si="4"/>
        <v>24</v>
      </c>
    </row>
    <row r="59" spans="1:8" ht="27.75">
      <c r="A59" s="37">
        <f aca="true" t="shared" si="7" ref="A59:A87">A58+1</f>
        <v>3</v>
      </c>
      <c r="B59" s="141" t="s">
        <v>103</v>
      </c>
      <c r="C59" s="38">
        <v>13</v>
      </c>
      <c r="D59" s="39">
        <v>9</v>
      </c>
      <c r="E59" s="8">
        <f t="shared" si="5"/>
        <v>22</v>
      </c>
      <c r="F59" s="8"/>
      <c r="G59" s="40">
        <f t="shared" si="6"/>
      </c>
      <c r="H59" s="41">
        <f t="shared" si="4"/>
        <v>22</v>
      </c>
    </row>
    <row r="60" spans="1:8" ht="27.75">
      <c r="A60" s="42">
        <f t="shared" si="7"/>
        <v>4</v>
      </c>
      <c r="B60" s="141" t="s">
        <v>104</v>
      </c>
      <c r="C60" s="43">
        <v>13</v>
      </c>
      <c r="D60" s="44">
        <v>8</v>
      </c>
      <c r="E60" s="8">
        <f t="shared" si="5"/>
        <v>21</v>
      </c>
      <c r="F60" s="23"/>
      <c r="G60" s="40">
        <f t="shared" si="6"/>
      </c>
      <c r="H60" s="41">
        <f t="shared" si="4"/>
        <v>21</v>
      </c>
    </row>
    <row r="61" spans="1:8" ht="27.75">
      <c r="A61" s="45">
        <f t="shared" si="7"/>
        <v>5</v>
      </c>
      <c r="B61" s="141" t="s">
        <v>105</v>
      </c>
      <c r="C61" s="20">
        <v>14</v>
      </c>
      <c r="D61" s="1">
        <v>6</v>
      </c>
      <c r="E61" s="8">
        <f t="shared" si="5"/>
        <v>20</v>
      </c>
      <c r="F61" s="22"/>
      <c r="G61" s="40">
        <f t="shared" si="6"/>
      </c>
      <c r="H61" s="41">
        <f t="shared" si="4"/>
        <v>20</v>
      </c>
    </row>
    <row r="62" spans="1:8" ht="27.75">
      <c r="A62" s="37">
        <f t="shared" si="7"/>
        <v>6</v>
      </c>
      <c r="B62" s="141" t="s">
        <v>106</v>
      </c>
      <c r="C62" s="38">
        <v>14</v>
      </c>
      <c r="D62" s="39">
        <v>12</v>
      </c>
      <c r="E62" s="8">
        <f t="shared" si="5"/>
        <v>26</v>
      </c>
      <c r="F62" s="8"/>
      <c r="G62" s="40">
        <f t="shared" si="6"/>
      </c>
      <c r="H62" s="41">
        <f t="shared" si="4"/>
        <v>26</v>
      </c>
    </row>
    <row r="63" spans="1:8" ht="27.75">
      <c r="A63" s="37">
        <f t="shared" si="7"/>
        <v>7</v>
      </c>
      <c r="B63" s="141" t="s">
        <v>107</v>
      </c>
      <c r="C63" s="43">
        <v>14</v>
      </c>
      <c r="D63" s="44">
        <v>7</v>
      </c>
      <c r="E63" s="8">
        <f t="shared" si="5"/>
        <v>21</v>
      </c>
      <c r="F63" s="1"/>
      <c r="G63" s="40">
        <f t="shared" si="6"/>
      </c>
      <c r="H63" s="41">
        <f t="shared" si="4"/>
        <v>21</v>
      </c>
    </row>
    <row r="64" spans="1:8" ht="27.75">
      <c r="A64" s="37">
        <f t="shared" si="7"/>
        <v>8</v>
      </c>
      <c r="B64" s="141" t="s">
        <v>108</v>
      </c>
      <c r="C64" s="38">
        <v>17.5</v>
      </c>
      <c r="D64" s="39">
        <v>11</v>
      </c>
      <c r="E64" s="8">
        <f t="shared" si="5"/>
        <v>28.5</v>
      </c>
      <c r="F64" s="1"/>
      <c r="G64" s="40">
        <f t="shared" si="6"/>
      </c>
      <c r="H64" s="41">
        <f t="shared" si="4"/>
        <v>28.5</v>
      </c>
    </row>
    <row r="65" spans="1:8" ht="27.75">
      <c r="A65" s="37">
        <f t="shared" si="7"/>
        <v>9</v>
      </c>
      <c r="B65" s="141" t="s">
        <v>109</v>
      </c>
      <c r="C65" s="38">
        <v>16</v>
      </c>
      <c r="D65" s="39">
        <v>13</v>
      </c>
      <c r="E65" s="8">
        <f t="shared" si="5"/>
        <v>29</v>
      </c>
      <c r="F65" s="8"/>
      <c r="G65" s="40">
        <f t="shared" si="6"/>
      </c>
      <c r="H65" s="41">
        <f t="shared" si="4"/>
        <v>29</v>
      </c>
    </row>
    <row r="66" spans="1:8" ht="27.75">
      <c r="A66" s="37">
        <f t="shared" si="7"/>
        <v>10</v>
      </c>
      <c r="B66" s="142" t="s">
        <v>110</v>
      </c>
      <c r="C66" s="38">
        <v>14.5</v>
      </c>
      <c r="D66" s="39">
        <v>14</v>
      </c>
      <c r="E66" s="8">
        <f t="shared" si="5"/>
        <v>28.5</v>
      </c>
      <c r="F66" s="8"/>
      <c r="G66" s="40">
        <f t="shared" si="6"/>
      </c>
      <c r="H66" s="41">
        <f t="shared" si="4"/>
        <v>28.5</v>
      </c>
    </row>
    <row r="67" spans="1:8" ht="27.75">
      <c r="A67" s="37">
        <f t="shared" si="7"/>
        <v>11</v>
      </c>
      <c r="B67" s="142" t="s">
        <v>111</v>
      </c>
      <c r="C67" s="38">
        <v>16</v>
      </c>
      <c r="D67" s="39">
        <v>9</v>
      </c>
      <c r="E67" s="8">
        <f t="shared" si="5"/>
        <v>25</v>
      </c>
      <c r="F67" s="8"/>
      <c r="G67" s="40">
        <f t="shared" si="6"/>
      </c>
      <c r="H67" s="41">
        <f t="shared" si="4"/>
        <v>25</v>
      </c>
    </row>
    <row r="68" spans="1:8" ht="27.75">
      <c r="A68" s="37">
        <f t="shared" si="7"/>
        <v>12</v>
      </c>
      <c r="B68" s="141" t="s">
        <v>112</v>
      </c>
      <c r="C68" s="38">
        <v>14</v>
      </c>
      <c r="D68" s="39">
        <v>8</v>
      </c>
      <c r="E68" s="8">
        <f t="shared" si="5"/>
        <v>22</v>
      </c>
      <c r="F68" s="8"/>
      <c r="G68" s="40">
        <f t="shared" si="6"/>
      </c>
      <c r="H68" s="41">
        <f t="shared" si="4"/>
        <v>22</v>
      </c>
    </row>
    <row r="69" spans="1:8" ht="27.75">
      <c r="A69" s="37">
        <f t="shared" si="7"/>
        <v>13</v>
      </c>
      <c r="B69" s="141" t="s">
        <v>113</v>
      </c>
      <c r="C69" s="38">
        <v>14.5</v>
      </c>
      <c r="D69" s="39">
        <v>12</v>
      </c>
      <c r="E69" s="8">
        <f t="shared" si="5"/>
        <v>26.5</v>
      </c>
      <c r="F69" s="8"/>
      <c r="G69" s="40">
        <f t="shared" si="6"/>
      </c>
      <c r="H69" s="41">
        <f t="shared" si="4"/>
        <v>26.5</v>
      </c>
    </row>
    <row r="70" spans="1:8" ht="27.75">
      <c r="A70" s="37">
        <f t="shared" si="7"/>
        <v>14</v>
      </c>
      <c r="B70" s="141" t="s">
        <v>114</v>
      </c>
      <c r="C70" s="38">
        <v>10</v>
      </c>
      <c r="D70" s="39"/>
      <c r="E70" s="8">
        <f t="shared" si="5"/>
        <v>10</v>
      </c>
      <c r="F70" s="8"/>
      <c r="G70" s="40">
        <f t="shared" si="6"/>
      </c>
      <c r="H70" s="41">
        <f t="shared" si="4"/>
        <v>10</v>
      </c>
    </row>
    <row r="71" spans="1:8" ht="27.75">
      <c r="A71" s="37">
        <f t="shared" si="7"/>
        <v>15</v>
      </c>
      <c r="B71" s="141" t="s">
        <v>115</v>
      </c>
      <c r="C71" s="38">
        <v>14.5</v>
      </c>
      <c r="D71" s="39">
        <v>16</v>
      </c>
      <c r="E71" s="8">
        <f t="shared" si="5"/>
        <v>30.5</v>
      </c>
      <c r="F71" s="8"/>
      <c r="G71" s="40">
        <f t="shared" si="6"/>
      </c>
      <c r="H71" s="41">
        <f t="shared" si="4"/>
        <v>30.5</v>
      </c>
    </row>
    <row r="72" spans="1:8" ht="27.75">
      <c r="A72" s="37">
        <f t="shared" si="7"/>
        <v>16</v>
      </c>
      <c r="B72" s="141" t="s">
        <v>116</v>
      </c>
      <c r="C72" s="38">
        <v>17</v>
      </c>
      <c r="D72" s="39">
        <v>12</v>
      </c>
      <c r="E72" s="8">
        <f t="shared" si="5"/>
        <v>29</v>
      </c>
      <c r="F72" s="8"/>
      <c r="G72" s="40">
        <f t="shared" si="6"/>
      </c>
      <c r="H72" s="41">
        <f t="shared" si="4"/>
        <v>29</v>
      </c>
    </row>
    <row r="73" spans="1:8" ht="27.75">
      <c r="A73" s="37">
        <f t="shared" si="7"/>
        <v>17</v>
      </c>
      <c r="B73" s="141" t="s">
        <v>117</v>
      </c>
      <c r="C73" s="38">
        <v>12</v>
      </c>
      <c r="D73" s="39">
        <v>8</v>
      </c>
      <c r="E73" s="8">
        <f t="shared" si="5"/>
        <v>20</v>
      </c>
      <c r="F73" s="8"/>
      <c r="G73" s="40">
        <f t="shared" si="6"/>
      </c>
      <c r="H73" s="41">
        <f t="shared" si="4"/>
        <v>20</v>
      </c>
    </row>
    <row r="74" spans="1:8" ht="27.75">
      <c r="A74" s="37">
        <f t="shared" si="7"/>
        <v>18</v>
      </c>
      <c r="B74" s="141" t="s">
        <v>118</v>
      </c>
      <c r="C74" s="38">
        <v>13</v>
      </c>
      <c r="D74" s="39">
        <v>8</v>
      </c>
      <c r="E74" s="8">
        <f t="shared" si="5"/>
        <v>21</v>
      </c>
      <c r="F74" s="8"/>
      <c r="G74" s="40">
        <f t="shared" si="6"/>
      </c>
      <c r="H74" s="41">
        <f t="shared" si="4"/>
        <v>21</v>
      </c>
    </row>
    <row r="75" spans="1:8" ht="27.75">
      <c r="A75" s="37">
        <f t="shared" si="7"/>
        <v>19</v>
      </c>
      <c r="B75" s="141" t="s">
        <v>119</v>
      </c>
      <c r="C75" s="38">
        <v>15</v>
      </c>
      <c r="D75" s="39">
        <v>11</v>
      </c>
      <c r="E75" s="8">
        <f t="shared" si="5"/>
        <v>26</v>
      </c>
      <c r="F75" s="8"/>
      <c r="G75" s="40">
        <f t="shared" si="6"/>
      </c>
      <c r="H75" s="41">
        <f t="shared" si="4"/>
        <v>26</v>
      </c>
    </row>
    <row r="76" spans="1:8" ht="27.75">
      <c r="A76" s="37">
        <f t="shared" si="7"/>
        <v>20</v>
      </c>
      <c r="B76" s="141" t="s">
        <v>120</v>
      </c>
      <c r="C76" s="38">
        <v>14</v>
      </c>
      <c r="D76" s="39">
        <v>13</v>
      </c>
      <c r="E76" s="8">
        <f t="shared" si="5"/>
        <v>27</v>
      </c>
      <c r="F76" s="8"/>
      <c r="G76" s="40">
        <f t="shared" si="6"/>
      </c>
      <c r="H76" s="41">
        <f t="shared" si="4"/>
        <v>27</v>
      </c>
    </row>
    <row r="77" spans="1:8" ht="27.75">
      <c r="A77" s="37">
        <f t="shared" si="7"/>
        <v>21</v>
      </c>
      <c r="B77" s="141" t="s">
        <v>121</v>
      </c>
      <c r="C77" s="38">
        <v>14.5</v>
      </c>
      <c r="D77" s="39">
        <v>7</v>
      </c>
      <c r="E77" s="8">
        <f t="shared" si="5"/>
        <v>21.5</v>
      </c>
      <c r="F77" s="8"/>
      <c r="G77" s="40">
        <f t="shared" si="6"/>
      </c>
      <c r="H77" s="41">
        <f t="shared" si="4"/>
        <v>21.5</v>
      </c>
    </row>
    <row r="78" spans="1:8" ht="27.75">
      <c r="A78" s="37">
        <f t="shared" si="7"/>
        <v>22</v>
      </c>
      <c r="B78" s="141" t="s">
        <v>122</v>
      </c>
      <c r="C78" s="38">
        <v>18</v>
      </c>
      <c r="D78" s="39">
        <v>9</v>
      </c>
      <c r="E78" s="8">
        <f t="shared" si="5"/>
        <v>27</v>
      </c>
      <c r="F78" s="8"/>
      <c r="G78" s="40">
        <f t="shared" si="6"/>
      </c>
      <c r="H78" s="41">
        <f t="shared" si="4"/>
        <v>27</v>
      </c>
    </row>
    <row r="79" spans="1:8" ht="27.75">
      <c r="A79" s="37">
        <f t="shared" si="7"/>
        <v>23</v>
      </c>
      <c r="B79" s="141" t="s">
        <v>123</v>
      </c>
      <c r="C79" s="38">
        <v>14.5</v>
      </c>
      <c r="D79" s="39">
        <v>10</v>
      </c>
      <c r="E79" s="8">
        <f t="shared" si="5"/>
        <v>24.5</v>
      </c>
      <c r="F79" s="8"/>
      <c r="G79" s="40">
        <f t="shared" si="6"/>
      </c>
      <c r="H79" s="41">
        <f t="shared" si="4"/>
        <v>24.5</v>
      </c>
    </row>
    <row r="80" spans="1:8" ht="27.75">
      <c r="A80" s="37">
        <f t="shared" si="7"/>
        <v>24</v>
      </c>
      <c r="B80" s="141" t="s">
        <v>124</v>
      </c>
      <c r="C80" s="38">
        <v>13</v>
      </c>
      <c r="D80" s="39">
        <v>7</v>
      </c>
      <c r="E80" s="8">
        <f t="shared" si="5"/>
        <v>20</v>
      </c>
      <c r="F80" s="8"/>
      <c r="G80" s="40">
        <f t="shared" si="6"/>
      </c>
      <c r="H80" s="41">
        <f t="shared" si="4"/>
        <v>20</v>
      </c>
    </row>
    <row r="81" spans="1:8" ht="27.75">
      <c r="A81" s="37">
        <f t="shared" si="7"/>
        <v>25</v>
      </c>
      <c r="B81" s="141" t="s">
        <v>125</v>
      </c>
      <c r="C81" s="38">
        <v>17.5</v>
      </c>
      <c r="D81" s="39">
        <v>7</v>
      </c>
      <c r="E81" s="8">
        <f t="shared" si="5"/>
        <v>24.5</v>
      </c>
      <c r="F81" s="8"/>
      <c r="G81" s="40">
        <f t="shared" si="6"/>
      </c>
      <c r="H81" s="41">
        <f t="shared" si="4"/>
        <v>24.5</v>
      </c>
    </row>
    <row r="82" spans="1:8" ht="27.75">
      <c r="A82" s="37">
        <f t="shared" si="7"/>
        <v>26</v>
      </c>
      <c r="B82" s="141" t="s">
        <v>126</v>
      </c>
      <c r="C82" s="38">
        <v>14</v>
      </c>
      <c r="D82" s="39">
        <v>8</v>
      </c>
      <c r="E82" s="8">
        <f t="shared" si="5"/>
        <v>22</v>
      </c>
      <c r="F82" s="8"/>
      <c r="G82" s="40">
        <f t="shared" si="6"/>
      </c>
      <c r="H82" s="41">
        <f t="shared" si="4"/>
        <v>22</v>
      </c>
    </row>
    <row r="83" spans="1:8" ht="27.75">
      <c r="A83" s="37">
        <f t="shared" si="7"/>
        <v>27</v>
      </c>
      <c r="B83" s="141" t="s">
        <v>127</v>
      </c>
      <c r="C83" s="38">
        <v>14.5</v>
      </c>
      <c r="D83" s="39">
        <v>10</v>
      </c>
      <c r="E83" s="8">
        <f t="shared" si="5"/>
        <v>24.5</v>
      </c>
      <c r="F83" s="8"/>
      <c r="G83" s="40">
        <f t="shared" si="6"/>
      </c>
      <c r="H83" s="41">
        <f t="shared" si="4"/>
        <v>24.5</v>
      </c>
    </row>
    <row r="84" spans="1:8" ht="28.5" thickBot="1">
      <c r="A84" s="37">
        <f t="shared" si="7"/>
        <v>28</v>
      </c>
      <c r="B84" s="143" t="s">
        <v>128</v>
      </c>
      <c r="C84" s="38">
        <v>14.5</v>
      </c>
      <c r="D84" s="39">
        <v>5</v>
      </c>
      <c r="E84" s="8">
        <f t="shared" si="5"/>
        <v>19.5</v>
      </c>
      <c r="F84" s="8"/>
      <c r="G84" s="40">
        <f t="shared" si="6"/>
      </c>
      <c r="H84" s="41">
        <f t="shared" si="4"/>
        <v>19.5</v>
      </c>
    </row>
    <row r="85" spans="1:8" ht="27.75">
      <c r="A85" s="37">
        <f t="shared" si="7"/>
        <v>29</v>
      </c>
      <c r="B85" s="144" t="s">
        <v>37</v>
      </c>
      <c r="C85" s="43">
        <v>12</v>
      </c>
      <c r="D85" s="44">
        <v>11</v>
      </c>
      <c r="E85" s="8">
        <f t="shared" si="5"/>
        <v>23</v>
      </c>
      <c r="F85" s="23"/>
      <c r="G85" s="40">
        <f t="shared" si="6"/>
      </c>
      <c r="H85" s="41">
        <f t="shared" si="4"/>
        <v>23</v>
      </c>
    </row>
    <row r="86" spans="1:8" ht="27.75">
      <c r="A86" s="37">
        <f t="shared" si="7"/>
        <v>30</v>
      </c>
      <c r="B86" s="144" t="s">
        <v>38</v>
      </c>
      <c r="C86" s="47" t="s">
        <v>138</v>
      </c>
      <c r="D86" s="24" t="s">
        <v>138</v>
      </c>
      <c r="E86" s="8" t="e">
        <f t="shared" si="5"/>
        <v>#VALUE!</v>
      </c>
      <c r="F86" s="48"/>
      <c r="G86" s="40">
        <f t="shared" si="6"/>
      </c>
      <c r="H86" s="41" t="e">
        <f t="shared" si="4"/>
        <v>#VALUE!</v>
      </c>
    </row>
    <row r="87" spans="1:8" ht="28.5" thickBot="1">
      <c r="A87" s="45">
        <f t="shared" si="7"/>
        <v>31</v>
      </c>
      <c r="B87" s="145" t="s">
        <v>39</v>
      </c>
      <c r="C87" s="86">
        <v>13</v>
      </c>
      <c r="D87" s="54">
        <v>11</v>
      </c>
      <c r="E87" s="50">
        <f t="shared" si="5"/>
        <v>24</v>
      </c>
      <c r="F87" s="54"/>
      <c r="G87" s="51">
        <f t="shared" si="6"/>
      </c>
      <c r="H87" s="52">
        <f t="shared" si="4"/>
        <v>24</v>
      </c>
    </row>
    <row r="88" spans="1:8" ht="21" thickBot="1">
      <c r="A88" s="6"/>
      <c r="B88" s="9"/>
      <c r="C88" s="2"/>
      <c r="D88" s="2"/>
      <c r="E88" s="2"/>
      <c r="F88" s="7"/>
      <c r="G88" s="4"/>
      <c r="H88" s="2"/>
    </row>
    <row r="89" spans="1:8" ht="22.5" thickBot="1">
      <c r="A89" s="6"/>
      <c r="B89" s="188" t="s">
        <v>134</v>
      </c>
      <c r="C89" s="189"/>
      <c r="D89" s="189"/>
      <c r="E89" s="189"/>
      <c r="F89" s="189"/>
      <c r="G89" s="190"/>
      <c r="H89" s="2"/>
    </row>
    <row r="90" spans="1:8" ht="20.25">
      <c r="A90" s="6"/>
      <c r="B90" s="9"/>
      <c r="C90" s="2"/>
      <c r="D90" s="2"/>
      <c r="E90" s="2"/>
      <c r="F90" s="7"/>
      <c r="G90" s="4"/>
      <c r="H90" s="2"/>
    </row>
    <row r="91" spans="1:8" ht="16.5">
      <c r="A91" s="5"/>
      <c r="E91" s="3"/>
      <c r="F91" s="5"/>
      <c r="G91" s="5"/>
      <c r="H91" s="3"/>
    </row>
    <row r="92" spans="1:8" ht="16.5">
      <c r="A92" s="5"/>
      <c r="E92" s="3"/>
      <c r="F92" s="5"/>
      <c r="G92" s="5"/>
      <c r="H92" s="3"/>
    </row>
    <row r="93" spans="1:8" ht="16.5">
      <c r="A93" s="5"/>
      <c r="E93" s="3"/>
      <c r="F93" s="5"/>
      <c r="G93" s="5"/>
      <c r="H93" s="3"/>
    </row>
    <row r="94" spans="1:8" ht="16.5">
      <c r="A94" s="5"/>
      <c r="E94" s="3"/>
      <c r="F94" s="5"/>
      <c r="G94" s="5"/>
      <c r="H94" s="3"/>
    </row>
  </sheetData>
  <sheetProtection/>
  <mergeCells count="18">
    <mergeCell ref="B49:G49"/>
    <mergeCell ref="C51:F51"/>
    <mergeCell ref="A1:C1"/>
    <mergeCell ref="F1:H1"/>
    <mergeCell ref="A2:C2"/>
    <mergeCell ref="F2:H2"/>
    <mergeCell ref="B4:G4"/>
    <mergeCell ref="C6:F6"/>
    <mergeCell ref="B53:G53"/>
    <mergeCell ref="C54:E54"/>
    <mergeCell ref="B89:G89"/>
    <mergeCell ref="B8:G8"/>
    <mergeCell ref="C9:E9"/>
    <mergeCell ref="B44:G44"/>
    <mergeCell ref="A46:C46"/>
    <mergeCell ref="F46:H46"/>
    <mergeCell ref="A47:C47"/>
    <mergeCell ref="F47:H47"/>
  </mergeCells>
  <printOptions horizontalCentered="1"/>
  <pageMargins left="0.5905511811023623" right="0.5905511811023623" top="0.6299212598425197" bottom="0.6299212598425197" header="0.2755905511811024" footer="0.6299212598425197"/>
  <pageSetup horizontalDpi="600" verticalDpi="600" orientation="portrait" paperSize="9" scale="67" r:id="rId1"/>
  <headerFooter alignWithMargins="0">
    <oddHeader>&amp;C
&amp;"Comic Sans MS,Gras"&amp;12
  &amp;R&amp;"Comic Sans MS,Gras"&amp;12
</oddHeader>
  </headerFooter>
  <rowBreaks count="2" manualBreakCount="2">
    <brk id="45" max="7" man="1"/>
    <brk id="8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93"/>
  <sheetViews>
    <sheetView rightToLeft="1" view="pageBreakPreview" zoomScaleSheetLayoutView="100" zoomScalePageLayoutView="0" workbookViewId="0" topLeftCell="A37">
      <selection activeCell="B88" sqref="B88:G88"/>
    </sheetView>
  </sheetViews>
  <sheetFormatPr defaultColWidth="11.421875" defaultRowHeight="12.75"/>
  <cols>
    <col min="1" max="1" width="4.140625" style="3" customWidth="1"/>
    <col min="2" max="2" width="27.7109375" style="5" customWidth="1"/>
    <col min="3" max="4" width="10.7109375" style="3" customWidth="1"/>
    <col min="5" max="8" width="10.7109375" style="14" customWidth="1"/>
    <col min="9" max="9" width="22.421875" style="5" customWidth="1"/>
    <col min="10" max="16384" width="11.421875" style="5" customWidth="1"/>
  </cols>
  <sheetData>
    <row r="1" spans="1:8" ht="19.5">
      <c r="A1" s="194" t="s">
        <v>2</v>
      </c>
      <c r="B1" s="194"/>
      <c r="C1" s="194"/>
      <c r="D1" s="11"/>
      <c r="E1" s="11"/>
      <c r="F1" s="194" t="s">
        <v>12</v>
      </c>
      <c r="G1" s="194"/>
      <c r="H1" s="194"/>
    </row>
    <row r="2" spans="1:8" ht="19.5">
      <c r="A2" s="194" t="s">
        <v>3</v>
      </c>
      <c r="B2" s="194"/>
      <c r="C2" s="194"/>
      <c r="D2" s="11"/>
      <c r="E2" s="11"/>
      <c r="F2" s="194" t="s">
        <v>4</v>
      </c>
      <c r="G2" s="194"/>
      <c r="H2" s="194"/>
    </row>
    <row r="3" spans="1:8" ht="20.25" customHeight="1" thickBot="1">
      <c r="A3" s="5"/>
      <c r="B3" s="25"/>
      <c r="E3" s="3"/>
      <c r="F3" s="5"/>
      <c r="G3" s="5"/>
      <c r="H3" s="3"/>
    </row>
    <row r="4" spans="1:8" ht="28.5" customHeight="1" thickBot="1">
      <c r="A4" s="5"/>
      <c r="B4" s="182" t="s">
        <v>40</v>
      </c>
      <c r="C4" s="183"/>
      <c r="D4" s="183"/>
      <c r="E4" s="183"/>
      <c r="F4" s="183"/>
      <c r="G4" s="184"/>
      <c r="H4" s="3"/>
    </row>
    <row r="5" spans="1:8" ht="9.75" customHeight="1" thickBot="1">
      <c r="A5" s="5"/>
      <c r="E5" s="3"/>
      <c r="F5" s="5"/>
      <c r="G5" s="5"/>
      <c r="H5" s="3"/>
    </row>
    <row r="6" spans="1:8" ht="20.25" customHeight="1" thickBot="1">
      <c r="A6" s="5"/>
      <c r="C6" s="185" t="s">
        <v>70</v>
      </c>
      <c r="D6" s="186"/>
      <c r="E6" s="186"/>
      <c r="F6" s="187"/>
      <c r="G6" s="5"/>
      <c r="H6" s="13"/>
    </row>
    <row r="7" spans="1:8" ht="7.5" customHeight="1" thickBot="1">
      <c r="A7" s="5"/>
      <c r="C7" s="10"/>
      <c r="D7" s="10"/>
      <c r="E7" s="10"/>
      <c r="F7" s="5"/>
      <c r="G7" s="5"/>
      <c r="H7" s="3"/>
    </row>
    <row r="8" spans="1:8" ht="22.5" customHeight="1" thickBot="1">
      <c r="A8" s="5"/>
      <c r="B8" s="188" t="s">
        <v>50</v>
      </c>
      <c r="C8" s="189"/>
      <c r="D8" s="189"/>
      <c r="E8" s="189"/>
      <c r="F8" s="189"/>
      <c r="G8" s="190"/>
      <c r="H8" s="3"/>
    </row>
    <row r="9" spans="1:8" ht="24" customHeight="1" thickBot="1">
      <c r="A9" s="5"/>
      <c r="B9" s="26"/>
      <c r="C9" s="191" t="s">
        <v>16</v>
      </c>
      <c r="D9" s="192"/>
      <c r="E9" s="193"/>
      <c r="F9" s="26"/>
      <c r="G9" s="26"/>
      <c r="H9" s="3"/>
    </row>
    <row r="10" spans="1:8" ht="18" customHeight="1" thickBot="1">
      <c r="A10" s="5"/>
      <c r="E10" s="3"/>
      <c r="F10" s="5"/>
      <c r="G10" s="5"/>
      <c r="H10" s="3"/>
    </row>
    <row r="11" spans="1:8" ht="65.25" customHeight="1" thickBot="1">
      <c r="A11" s="27" t="s">
        <v>17</v>
      </c>
      <c r="B11" s="74" t="s">
        <v>18</v>
      </c>
      <c r="C11" s="68" t="s">
        <v>5</v>
      </c>
      <c r="D11" s="29" t="s">
        <v>19</v>
      </c>
      <c r="E11" s="29" t="s">
        <v>23</v>
      </c>
      <c r="F11" s="29" t="s">
        <v>6</v>
      </c>
      <c r="G11" s="30" t="s">
        <v>24</v>
      </c>
      <c r="H11" s="31" t="s">
        <v>1</v>
      </c>
    </row>
    <row r="12" spans="1:8" ht="24" customHeight="1">
      <c r="A12" s="146">
        <v>1</v>
      </c>
      <c r="B12" s="150" t="s">
        <v>71</v>
      </c>
      <c r="C12" s="69"/>
      <c r="D12" s="34">
        <v>10</v>
      </c>
      <c r="E12" s="34">
        <f>D12</f>
        <v>10</v>
      </c>
      <c r="F12" s="33"/>
      <c r="G12" s="34">
        <f>IF(F12="","",F12)</f>
      </c>
      <c r="H12" s="53">
        <f aca="true" t="shared" si="0" ref="H12:H42">IF(G12="",E12,IF(G12&gt;E12,G12,E12))</f>
        <v>10</v>
      </c>
    </row>
    <row r="13" spans="1:8" ht="24" customHeight="1">
      <c r="A13" s="37">
        <f>A12+1</f>
        <v>2</v>
      </c>
      <c r="B13" s="135" t="s">
        <v>72</v>
      </c>
      <c r="C13" s="70"/>
      <c r="D13" s="39">
        <v>13</v>
      </c>
      <c r="E13" s="1">
        <f aca="true" t="shared" si="1" ref="E13:E42">D13</f>
        <v>13</v>
      </c>
      <c r="F13" s="1"/>
      <c r="G13" s="1">
        <f aca="true" t="shared" si="2" ref="G13:G42">IF(F13="","",F13)</f>
      </c>
      <c r="H13" s="12">
        <f t="shared" si="0"/>
        <v>13</v>
      </c>
    </row>
    <row r="14" spans="1:8" ht="24" customHeight="1">
      <c r="A14" s="37">
        <f aca="true" t="shared" si="3" ref="A14:A42">A13+1</f>
        <v>3</v>
      </c>
      <c r="B14" s="136" t="s">
        <v>73</v>
      </c>
      <c r="C14" s="70"/>
      <c r="D14" s="39">
        <v>12</v>
      </c>
      <c r="E14" s="1">
        <f t="shared" si="1"/>
        <v>12</v>
      </c>
      <c r="F14" s="1"/>
      <c r="G14" s="1">
        <f t="shared" si="2"/>
      </c>
      <c r="H14" s="12">
        <f t="shared" si="0"/>
        <v>12</v>
      </c>
    </row>
    <row r="15" spans="1:8" ht="24" customHeight="1">
      <c r="A15" s="42">
        <f t="shared" si="3"/>
        <v>4</v>
      </c>
      <c r="B15" s="134" t="s">
        <v>74</v>
      </c>
      <c r="C15" s="70"/>
      <c r="D15" s="39">
        <v>7.5</v>
      </c>
      <c r="E15" s="1">
        <f t="shared" si="1"/>
        <v>7.5</v>
      </c>
      <c r="F15" s="1"/>
      <c r="G15" s="1">
        <f t="shared" si="2"/>
      </c>
      <c r="H15" s="12">
        <f t="shared" si="0"/>
        <v>7.5</v>
      </c>
    </row>
    <row r="16" spans="1:8" ht="24" customHeight="1">
      <c r="A16" s="45">
        <f t="shared" si="3"/>
        <v>5</v>
      </c>
      <c r="B16" s="135" t="s">
        <v>75</v>
      </c>
      <c r="C16" s="71"/>
      <c r="D16" s="1">
        <v>12</v>
      </c>
      <c r="E16" s="1">
        <f t="shared" si="1"/>
        <v>12</v>
      </c>
      <c r="F16" s="22"/>
      <c r="G16" s="1">
        <f t="shared" si="2"/>
      </c>
      <c r="H16" s="12">
        <f t="shared" si="0"/>
        <v>12</v>
      </c>
    </row>
    <row r="17" spans="1:8" ht="24" customHeight="1">
      <c r="A17" s="37">
        <f t="shared" si="3"/>
        <v>6</v>
      </c>
      <c r="B17" s="134" t="s">
        <v>76</v>
      </c>
      <c r="C17" s="70"/>
      <c r="D17" s="39">
        <v>10</v>
      </c>
      <c r="E17" s="1">
        <f t="shared" si="1"/>
        <v>10</v>
      </c>
      <c r="F17" s="1"/>
      <c r="G17" s="1">
        <f t="shared" si="2"/>
      </c>
      <c r="H17" s="12">
        <f t="shared" si="0"/>
        <v>10</v>
      </c>
    </row>
    <row r="18" spans="1:8" ht="24" customHeight="1">
      <c r="A18" s="42">
        <f t="shared" si="3"/>
        <v>7</v>
      </c>
      <c r="B18" s="136" t="s">
        <v>77</v>
      </c>
      <c r="C18" s="70"/>
      <c r="D18" s="39">
        <v>13</v>
      </c>
      <c r="E18" s="1">
        <f t="shared" si="1"/>
        <v>13</v>
      </c>
      <c r="F18" s="1"/>
      <c r="G18" s="1">
        <f t="shared" si="2"/>
      </c>
      <c r="H18" s="12">
        <f t="shared" si="0"/>
        <v>13</v>
      </c>
    </row>
    <row r="19" spans="1:8" ht="24" customHeight="1">
      <c r="A19" s="45">
        <f t="shared" si="3"/>
        <v>8</v>
      </c>
      <c r="B19" s="135" t="s">
        <v>78</v>
      </c>
      <c r="C19" s="71"/>
      <c r="D19" s="1">
        <v>15</v>
      </c>
      <c r="E19" s="1">
        <f t="shared" si="1"/>
        <v>15</v>
      </c>
      <c r="F19" s="22"/>
      <c r="G19" s="1">
        <f t="shared" si="2"/>
      </c>
      <c r="H19" s="12">
        <f t="shared" si="0"/>
        <v>15</v>
      </c>
    </row>
    <row r="20" spans="1:8" ht="24" customHeight="1">
      <c r="A20" s="37">
        <f t="shared" si="3"/>
        <v>9</v>
      </c>
      <c r="B20" s="134" t="s">
        <v>79</v>
      </c>
      <c r="C20" s="70"/>
      <c r="D20" s="39">
        <v>15</v>
      </c>
      <c r="E20" s="1">
        <f t="shared" si="1"/>
        <v>15</v>
      </c>
      <c r="F20" s="1"/>
      <c r="G20" s="1">
        <f t="shared" si="2"/>
      </c>
      <c r="H20" s="12">
        <f t="shared" si="0"/>
        <v>15</v>
      </c>
    </row>
    <row r="21" spans="1:8" ht="24" customHeight="1">
      <c r="A21" s="37">
        <f t="shared" si="3"/>
        <v>10</v>
      </c>
      <c r="B21" s="134" t="s">
        <v>80</v>
      </c>
      <c r="C21" s="70"/>
      <c r="D21" s="39">
        <v>8</v>
      </c>
      <c r="E21" s="1">
        <f t="shared" si="1"/>
        <v>8</v>
      </c>
      <c r="F21" s="1"/>
      <c r="G21" s="1">
        <f t="shared" si="2"/>
      </c>
      <c r="H21" s="12">
        <f t="shared" si="0"/>
        <v>8</v>
      </c>
    </row>
    <row r="22" spans="1:8" ht="24" customHeight="1">
      <c r="A22" s="37">
        <f t="shared" si="3"/>
        <v>11</v>
      </c>
      <c r="B22" s="134" t="s">
        <v>81</v>
      </c>
      <c r="C22" s="70"/>
      <c r="D22" s="39">
        <v>17</v>
      </c>
      <c r="E22" s="1">
        <f t="shared" si="1"/>
        <v>17</v>
      </c>
      <c r="F22" s="1"/>
      <c r="G22" s="1">
        <f t="shared" si="2"/>
      </c>
      <c r="H22" s="12">
        <f t="shared" si="0"/>
        <v>17</v>
      </c>
    </row>
    <row r="23" spans="1:8" ht="24" customHeight="1">
      <c r="A23" s="37">
        <f t="shared" si="3"/>
        <v>12</v>
      </c>
      <c r="B23" s="134" t="s">
        <v>82</v>
      </c>
      <c r="C23" s="70"/>
      <c r="D23" s="39">
        <v>10</v>
      </c>
      <c r="E23" s="1">
        <f t="shared" si="1"/>
        <v>10</v>
      </c>
      <c r="F23" s="1"/>
      <c r="G23" s="1">
        <f t="shared" si="2"/>
      </c>
      <c r="H23" s="12">
        <f t="shared" si="0"/>
        <v>10</v>
      </c>
    </row>
    <row r="24" spans="1:8" ht="24" customHeight="1">
      <c r="A24" s="37">
        <f t="shared" si="3"/>
        <v>13</v>
      </c>
      <c r="B24" s="134" t="s">
        <v>83</v>
      </c>
      <c r="C24" s="70"/>
      <c r="D24" s="39">
        <v>8</v>
      </c>
      <c r="E24" s="1">
        <f t="shared" si="1"/>
        <v>8</v>
      </c>
      <c r="F24" s="1"/>
      <c r="G24" s="1">
        <f t="shared" si="2"/>
      </c>
      <c r="H24" s="12">
        <f t="shared" si="0"/>
        <v>8</v>
      </c>
    </row>
    <row r="25" spans="1:8" ht="24" customHeight="1">
      <c r="A25" s="37">
        <f t="shared" si="3"/>
        <v>14</v>
      </c>
      <c r="B25" s="136" t="s">
        <v>84</v>
      </c>
      <c r="C25" s="70"/>
      <c r="D25" s="39">
        <v>17.5</v>
      </c>
      <c r="E25" s="1">
        <f t="shared" si="1"/>
        <v>17.5</v>
      </c>
      <c r="F25" s="1"/>
      <c r="G25" s="1">
        <f t="shared" si="2"/>
      </c>
      <c r="H25" s="12">
        <f t="shared" si="0"/>
        <v>17.5</v>
      </c>
    </row>
    <row r="26" spans="1:8" ht="24" customHeight="1">
      <c r="A26" s="37">
        <f t="shared" si="3"/>
        <v>15</v>
      </c>
      <c r="B26" s="134" t="s">
        <v>85</v>
      </c>
      <c r="C26" s="70"/>
      <c r="D26" s="39">
        <v>11</v>
      </c>
      <c r="E26" s="1">
        <f t="shared" si="1"/>
        <v>11</v>
      </c>
      <c r="F26" s="1"/>
      <c r="G26" s="1">
        <f t="shared" si="2"/>
      </c>
      <c r="H26" s="12">
        <f t="shared" si="0"/>
        <v>11</v>
      </c>
    </row>
    <row r="27" spans="1:8" ht="24" customHeight="1">
      <c r="A27" s="37">
        <f t="shared" si="3"/>
        <v>16</v>
      </c>
      <c r="B27" s="134" t="s">
        <v>86</v>
      </c>
      <c r="C27" s="70"/>
      <c r="D27" s="39">
        <v>10.5</v>
      </c>
      <c r="E27" s="1">
        <f t="shared" si="1"/>
        <v>10.5</v>
      </c>
      <c r="F27" s="1"/>
      <c r="G27" s="1">
        <f t="shared" si="2"/>
      </c>
      <c r="H27" s="12">
        <f t="shared" si="0"/>
        <v>10.5</v>
      </c>
    </row>
    <row r="28" spans="1:8" ht="24" customHeight="1">
      <c r="A28" s="37">
        <f t="shared" si="3"/>
        <v>17</v>
      </c>
      <c r="B28" s="134" t="s">
        <v>87</v>
      </c>
      <c r="C28" s="70"/>
      <c r="D28" s="39">
        <v>11.5</v>
      </c>
      <c r="E28" s="1">
        <f t="shared" si="1"/>
        <v>11.5</v>
      </c>
      <c r="F28" s="1"/>
      <c r="G28" s="1">
        <f t="shared" si="2"/>
      </c>
      <c r="H28" s="12">
        <f t="shared" si="0"/>
        <v>11.5</v>
      </c>
    </row>
    <row r="29" spans="1:8" ht="24" customHeight="1">
      <c r="A29" s="37">
        <f t="shared" si="3"/>
        <v>18</v>
      </c>
      <c r="B29" s="134" t="s">
        <v>88</v>
      </c>
      <c r="C29" s="70"/>
      <c r="D29" s="39">
        <v>13</v>
      </c>
      <c r="E29" s="1">
        <f t="shared" si="1"/>
        <v>13</v>
      </c>
      <c r="F29" s="1"/>
      <c r="G29" s="1">
        <f t="shared" si="2"/>
      </c>
      <c r="H29" s="12">
        <f t="shared" si="0"/>
        <v>13</v>
      </c>
    </row>
    <row r="30" spans="1:8" ht="24" customHeight="1">
      <c r="A30" s="37">
        <f t="shared" si="3"/>
        <v>19</v>
      </c>
      <c r="B30" s="134" t="s">
        <v>89</v>
      </c>
      <c r="C30" s="70"/>
      <c r="D30" s="39">
        <v>10.5</v>
      </c>
      <c r="E30" s="1">
        <f t="shared" si="1"/>
        <v>10.5</v>
      </c>
      <c r="F30" s="1"/>
      <c r="G30" s="1">
        <f t="shared" si="2"/>
      </c>
      <c r="H30" s="12">
        <f t="shared" si="0"/>
        <v>10.5</v>
      </c>
    </row>
    <row r="31" spans="1:8" ht="24" customHeight="1">
      <c r="A31" s="37">
        <f t="shared" si="3"/>
        <v>20</v>
      </c>
      <c r="B31" s="134" t="s">
        <v>90</v>
      </c>
      <c r="C31" s="70"/>
      <c r="D31" s="39">
        <v>10.5</v>
      </c>
      <c r="E31" s="1">
        <f t="shared" si="1"/>
        <v>10.5</v>
      </c>
      <c r="F31" s="1"/>
      <c r="G31" s="1">
        <f t="shared" si="2"/>
      </c>
      <c r="H31" s="12">
        <f t="shared" si="0"/>
        <v>10.5</v>
      </c>
    </row>
    <row r="32" spans="1:8" ht="24" customHeight="1">
      <c r="A32" s="37">
        <f t="shared" si="3"/>
        <v>21</v>
      </c>
      <c r="B32" s="135" t="s">
        <v>91</v>
      </c>
      <c r="C32" s="70"/>
      <c r="D32" s="39">
        <v>12.5</v>
      </c>
      <c r="E32" s="1">
        <f t="shared" si="1"/>
        <v>12.5</v>
      </c>
      <c r="F32" s="1"/>
      <c r="G32" s="1">
        <f t="shared" si="2"/>
      </c>
      <c r="H32" s="12">
        <f t="shared" si="0"/>
        <v>12.5</v>
      </c>
    </row>
    <row r="33" spans="1:8" ht="24" customHeight="1">
      <c r="A33" s="37">
        <f t="shared" si="3"/>
        <v>22</v>
      </c>
      <c r="B33" s="134" t="s">
        <v>92</v>
      </c>
      <c r="C33" s="70"/>
      <c r="D33" s="39" t="s">
        <v>138</v>
      </c>
      <c r="E33" s="1" t="str">
        <f t="shared" si="1"/>
        <v>مقصى</v>
      </c>
      <c r="F33" s="1"/>
      <c r="G33" s="1">
        <f t="shared" si="2"/>
      </c>
      <c r="H33" s="12" t="str">
        <f t="shared" si="0"/>
        <v>مقصى</v>
      </c>
    </row>
    <row r="34" spans="1:8" ht="24" customHeight="1">
      <c r="A34" s="37">
        <f t="shared" si="3"/>
        <v>23</v>
      </c>
      <c r="B34" s="134" t="s">
        <v>93</v>
      </c>
      <c r="C34" s="70"/>
      <c r="D34" s="39">
        <v>14.5</v>
      </c>
      <c r="E34" s="1">
        <f t="shared" si="1"/>
        <v>14.5</v>
      </c>
      <c r="F34" s="1"/>
      <c r="G34" s="1">
        <f t="shared" si="2"/>
      </c>
      <c r="H34" s="12">
        <f t="shared" si="0"/>
        <v>14.5</v>
      </c>
    </row>
    <row r="35" spans="1:8" ht="24" customHeight="1">
      <c r="A35" s="37">
        <f t="shared" si="3"/>
        <v>24</v>
      </c>
      <c r="B35" s="134" t="s">
        <v>94</v>
      </c>
      <c r="C35" s="70"/>
      <c r="D35" s="39">
        <v>10</v>
      </c>
      <c r="E35" s="1">
        <f t="shared" si="1"/>
        <v>10</v>
      </c>
      <c r="F35" s="1"/>
      <c r="G35" s="1">
        <f t="shared" si="2"/>
      </c>
      <c r="H35" s="12">
        <f t="shared" si="0"/>
        <v>10</v>
      </c>
    </row>
    <row r="36" spans="1:8" ht="24" customHeight="1">
      <c r="A36" s="37">
        <f t="shared" si="3"/>
        <v>25</v>
      </c>
      <c r="B36" s="134" t="s">
        <v>95</v>
      </c>
      <c r="C36" s="70"/>
      <c r="D36" s="39">
        <v>10</v>
      </c>
      <c r="E36" s="1">
        <f t="shared" si="1"/>
        <v>10</v>
      </c>
      <c r="F36" s="1"/>
      <c r="G36" s="1">
        <f t="shared" si="2"/>
      </c>
      <c r="H36" s="12">
        <f t="shared" si="0"/>
        <v>10</v>
      </c>
    </row>
    <row r="37" spans="1:8" ht="24" customHeight="1">
      <c r="A37" s="37">
        <f t="shared" si="3"/>
        <v>26</v>
      </c>
      <c r="B37" s="134" t="s">
        <v>96</v>
      </c>
      <c r="C37" s="70"/>
      <c r="D37" s="39">
        <v>12</v>
      </c>
      <c r="E37" s="1">
        <f t="shared" si="1"/>
        <v>12</v>
      </c>
      <c r="F37" s="1"/>
      <c r="G37" s="1">
        <f t="shared" si="2"/>
      </c>
      <c r="H37" s="12">
        <f t="shared" si="0"/>
        <v>12</v>
      </c>
    </row>
    <row r="38" spans="1:8" ht="24" customHeight="1">
      <c r="A38" s="37">
        <f t="shared" si="3"/>
        <v>27</v>
      </c>
      <c r="B38" s="134" t="s">
        <v>97</v>
      </c>
      <c r="C38" s="70"/>
      <c r="D38" s="39">
        <v>11</v>
      </c>
      <c r="E38" s="1">
        <f t="shared" si="1"/>
        <v>11</v>
      </c>
      <c r="F38" s="1"/>
      <c r="G38" s="1">
        <f t="shared" si="2"/>
      </c>
      <c r="H38" s="12">
        <f t="shared" si="0"/>
        <v>11</v>
      </c>
    </row>
    <row r="39" spans="1:8" ht="24" customHeight="1">
      <c r="A39" s="37">
        <f t="shared" si="3"/>
        <v>28</v>
      </c>
      <c r="B39" s="136" t="s">
        <v>98</v>
      </c>
      <c r="C39" s="70"/>
      <c r="D39" s="39" t="s">
        <v>138</v>
      </c>
      <c r="E39" s="1" t="str">
        <f t="shared" si="1"/>
        <v>مقصى</v>
      </c>
      <c r="F39" s="1"/>
      <c r="G39" s="1">
        <f t="shared" si="2"/>
      </c>
      <c r="H39" s="12" t="str">
        <f t="shared" si="0"/>
        <v>مقصى</v>
      </c>
    </row>
    <row r="40" spans="1:8" ht="24" customHeight="1">
      <c r="A40" s="37">
        <f t="shared" si="3"/>
        <v>29</v>
      </c>
      <c r="B40" s="137" t="s">
        <v>99</v>
      </c>
      <c r="C40" s="70"/>
      <c r="D40" s="1">
        <v>15</v>
      </c>
      <c r="E40" s="1">
        <f t="shared" si="1"/>
        <v>15</v>
      </c>
      <c r="F40" s="46"/>
      <c r="G40" s="1">
        <f t="shared" si="2"/>
      </c>
      <c r="H40" s="12">
        <f t="shared" si="0"/>
        <v>15</v>
      </c>
    </row>
    <row r="41" spans="1:8" ht="24" customHeight="1" thickBot="1">
      <c r="A41" s="37">
        <f t="shared" si="3"/>
        <v>30</v>
      </c>
      <c r="B41" s="138" t="s">
        <v>100</v>
      </c>
      <c r="C41" s="70"/>
      <c r="D41" s="1">
        <v>11.5</v>
      </c>
      <c r="E41" s="1">
        <f t="shared" si="1"/>
        <v>11.5</v>
      </c>
      <c r="F41" s="46"/>
      <c r="G41" s="1">
        <f t="shared" si="2"/>
      </c>
      <c r="H41" s="12">
        <f t="shared" si="0"/>
        <v>11.5</v>
      </c>
    </row>
    <row r="42" spans="1:8" ht="24" customHeight="1" thickBot="1">
      <c r="A42" s="45">
        <f t="shared" si="3"/>
        <v>31</v>
      </c>
      <c r="B42" s="139" t="s">
        <v>36</v>
      </c>
      <c r="C42" s="72"/>
      <c r="D42" s="54">
        <v>15</v>
      </c>
      <c r="E42" s="54">
        <f t="shared" si="1"/>
        <v>15</v>
      </c>
      <c r="F42" s="49"/>
      <c r="G42" s="54">
        <f t="shared" si="2"/>
      </c>
      <c r="H42" s="55">
        <f t="shared" si="0"/>
        <v>15</v>
      </c>
    </row>
    <row r="43" spans="1:8" ht="15" customHeight="1" thickBot="1">
      <c r="A43" s="6"/>
      <c r="B43" s="9"/>
      <c r="C43" s="2"/>
      <c r="D43" s="2"/>
      <c r="E43" s="2"/>
      <c r="F43" s="7"/>
      <c r="G43" s="4"/>
      <c r="H43" s="2"/>
    </row>
    <row r="44" spans="1:8" ht="27" customHeight="1" thickBot="1">
      <c r="A44" s="6"/>
      <c r="B44" s="188" t="s">
        <v>135</v>
      </c>
      <c r="C44" s="189"/>
      <c r="D44" s="189"/>
      <c r="E44" s="189"/>
      <c r="F44" s="189"/>
      <c r="G44" s="190"/>
      <c r="H44" s="2"/>
    </row>
    <row r="45" spans="1:8" ht="19.5">
      <c r="A45" s="194" t="s">
        <v>2</v>
      </c>
      <c r="B45" s="194"/>
      <c r="C45" s="194"/>
      <c r="D45" s="11"/>
      <c r="E45" s="11"/>
      <c r="F45" s="194" t="s">
        <v>12</v>
      </c>
      <c r="G45" s="194"/>
      <c r="H45" s="194"/>
    </row>
    <row r="46" spans="1:8" ht="19.5">
      <c r="A46" s="194" t="s">
        <v>3</v>
      </c>
      <c r="B46" s="194"/>
      <c r="C46" s="194"/>
      <c r="D46" s="11"/>
      <c r="E46" s="11"/>
      <c r="F46" s="194" t="s">
        <v>4</v>
      </c>
      <c r="G46" s="194"/>
      <c r="H46" s="194"/>
    </row>
    <row r="47" spans="1:8" ht="9.75" customHeight="1" thickBot="1">
      <c r="A47" s="5"/>
      <c r="B47" s="25"/>
      <c r="E47" s="3"/>
      <c r="F47" s="5"/>
      <c r="G47" s="5"/>
      <c r="H47" s="3"/>
    </row>
    <row r="48" spans="1:8" ht="25.5" thickBot="1">
      <c r="A48" s="5"/>
      <c r="B48" s="182" t="s">
        <v>40</v>
      </c>
      <c r="C48" s="183"/>
      <c r="D48" s="183"/>
      <c r="E48" s="183"/>
      <c r="F48" s="183"/>
      <c r="G48" s="184"/>
      <c r="H48" s="3"/>
    </row>
    <row r="49" spans="1:8" ht="6" customHeight="1" thickBot="1">
      <c r="A49" s="5"/>
      <c r="E49" s="3"/>
      <c r="F49" s="5"/>
      <c r="G49" s="5"/>
      <c r="H49" s="3"/>
    </row>
    <row r="50" spans="1:8" ht="21" thickBot="1">
      <c r="A50" s="5"/>
      <c r="C50" s="185" t="s">
        <v>70</v>
      </c>
      <c r="D50" s="186"/>
      <c r="E50" s="186"/>
      <c r="F50" s="187"/>
      <c r="G50" s="5"/>
      <c r="H50" s="13"/>
    </row>
    <row r="51" spans="1:8" ht="9" customHeight="1" thickBot="1">
      <c r="A51" s="5"/>
      <c r="C51" s="10"/>
      <c r="D51" s="10"/>
      <c r="E51" s="10"/>
      <c r="F51" s="5"/>
      <c r="G51" s="5"/>
      <c r="H51" s="3"/>
    </row>
    <row r="52" spans="1:8" ht="21.75" thickBot="1">
      <c r="A52" s="5"/>
      <c r="B52" s="188" t="s">
        <v>51</v>
      </c>
      <c r="C52" s="189"/>
      <c r="D52" s="189"/>
      <c r="E52" s="189"/>
      <c r="F52" s="189"/>
      <c r="G52" s="190"/>
      <c r="H52" s="3"/>
    </row>
    <row r="53" spans="1:8" ht="21.75" thickBot="1">
      <c r="A53" s="5"/>
      <c r="B53" s="26"/>
      <c r="C53" s="191" t="s">
        <v>22</v>
      </c>
      <c r="D53" s="192"/>
      <c r="E53" s="193"/>
      <c r="F53" s="26"/>
      <c r="G53" s="26"/>
      <c r="H53" s="3"/>
    </row>
    <row r="54" spans="1:8" ht="8.25" customHeight="1" thickBot="1">
      <c r="A54" s="5"/>
      <c r="E54" s="3"/>
      <c r="F54" s="5"/>
      <c r="G54" s="5"/>
      <c r="H54" s="3"/>
    </row>
    <row r="55" spans="1:8" ht="62.25" thickBot="1">
      <c r="A55" s="27" t="s">
        <v>17</v>
      </c>
      <c r="B55" s="74" t="s">
        <v>18</v>
      </c>
      <c r="C55" s="68" t="s">
        <v>5</v>
      </c>
      <c r="D55" s="29" t="s">
        <v>19</v>
      </c>
      <c r="E55" s="29" t="s">
        <v>23</v>
      </c>
      <c r="F55" s="29" t="s">
        <v>6</v>
      </c>
      <c r="G55" s="30" t="s">
        <v>24</v>
      </c>
      <c r="H55" s="31" t="s">
        <v>1</v>
      </c>
    </row>
    <row r="56" spans="1:8" ht="22.5">
      <c r="A56" s="147">
        <v>1</v>
      </c>
      <c r="B56" s="140" t="s">
        <v>101</v>
      </c>
      <c r="C56" s="69"/>
      <c r="D56" s="34">
        <v>13.5</v>
      </c>
      <c r="E56" s="34">
        <f>D56</f>
        <v>13.5</v>
      </c>
      <c r="F56" s="33"/>
      <c r="G56" s="34">
        <f>IF(F56="","",F56)</f>
      </c>
      <c r="H56" s="53">
        <f aca="true" t="shared" si="4" ref="H56:H86">IF(G56="",E56,IF(G56&gt;E56,G56,E56))</f>
        <v>13.5</v>
      </c>
    </row>
    <row r="57" spans="1:8" ht="27.75">
      <c r="A57" s="82">
        <f>A56+1</f>
        <v>2</v>
      </c>
      <c r="B57" s="141" t="s">
        <v>102</v>
      </c>
      <c r="C57" s="70"/>
      <c r="D57" s="39">
        <v>10</v>
      </c>
      <c r="E57" s="1">
        <f aca="true" t="shared" si="5" ref="E57:E86">D57</f>
        <v>10</v>
      </c>
      <c r="F57" s="1"/>
      <c r="G57" s="1">
        <f aca="true" t="shared" si="6" ref="G57:G86">IF(F57="","",F57)</f>
      </c>
      <c r="H57" s="12">
        <f t="shared" si="4"/>
        <v>10</v>
      </c>
    </row>
    <row r="58" spans="1:8" ht="27.75">
      <c r="A58" s="82">
        <f aca="true" t="shared" si="7" ref="A58:A86">A57+1</f>
        <v>3</v>
      </c>
      <c r="B58" s="141" t="s">
        <v>103</v>
      </c>
      <c r="C58" s="70"/>
      <c r="D58" s="39">
        <v>10.5</v>
      </c>
      <c r="E58" s="1">
        <f t="shared" si="5"/>
        <v>10.5</v>
      </c>
      <c r="F58" s="1"/>
      <c r="G58" s="1">
        <f t="shared" si="6"/>
      </c>
      <c r="H58" s="12">
        <f t="shared" si="4"/>
        <v>10.5</v>
      </c>
    </row>
    <row r="59" spans="1:8" ht="27.75">
      <c r="A59" s="82">
        <f t="shared" si="7"/>
        <v>4</v>
      </c>
      <c r="B59" s="141" t="s">
        <v>104</v>
      </c>
      <c r="C59" s="70"/>
      <c r="D59" s="39">
        <v>14</v>
      </c>
      <c r="E59" s="1">
        <f t="shared" si="5"/>
        <v>14</v>
      </c>
      <c r="F59" s="1"/>
      <c r="G59" s="1">
        <f t="shared" si="6"/>
      </c>
      <c r="H59" s="12">
        <f t="shared" si="4"/>
        <v>14</v>
      </c>
    </row>
    <row r="60" spans="1:8" ht="27.75">
      <c r="A60" s="82">
        <f t="shared" si="7"/>
        <v>5</v>
      </c>
      <c r="B60" s="141" t="s">
        <v>105</v>
      </c>
      <c r="C60" s="71"/>
      <c r="D60" s="1">
        <v>6</v>
      </c>
      <c r="E60" s="1">
        <f t="shared" si="5"/>
        <v>6</v>
      </c>
      <c r="F60" s="22"/>
      <c r="G60" s="1">
        <f t="shared" si="6"/>
      </c>
      <c r="H60" s="12">
        <f t="shared" si="4"/>
        <v>6</v>
      </c>
    </row>
    <row r="61" spans="1:8" ht="27.75">
      <c r="A61" s="82">
        <f t="shared" si="7"/>
        <v>6</v>
      </c>
      <c r="B61" s="141" t="s">
        <v>106</v>
      </c>
      <c r="C61" s="70"/>
      <c r="D61" s="39">
        <v>12</v>
      </c>
      <c r="E61" s="1">
        <f t="shared" si="5"/>
        <v>12</v>
      </c>
      <c r="F61" s="1"/>
      <c r="G61" s="1">
        <f t="shared" si="6"/>
      </c>
      <c r="H61" s="12">
        <f t="shared" si="4"/>
        <v>12</v>
      </c>
    </row>
    <row r="62" spans="1:8" ht="27.75">
      <c r="A62" s="82">
        <f t="shared" si="7"/>
        <v>7</v>
      </c>
      <c r="B62" s="141" t="s">
        <v>107</v>
      </c>
      <c r="C62" s="70"/>
      <c r="D62" s="39">
        <v>10.5</v>
      </c>
      <c r="E62" s="1">
        <f t="shared" si="5"/>
        <v>10.5</v>
      </c>
      <c r="F62" s="1"/>
      <c r="G62" s="1">
        <f t="shared" si="6"/>
      </c>
      <c r="H62" s="12">
        <f t="shared" si="4"/>
        <v>10.5</v>
      </c>
    </row>
    <row r="63" spans="1:8" ht="27.75">
      <c r="A63" s="82">
        <f t="shared" si="7"/>
        <v>8</v>
      </c>
      <c r="B63" s="141" t="s">
        <v>108</v>
      </c>
      <c r="C63" s="70"/>
      <c r="D63" s="39">
        <v>12</v>
      </c>
      <c r="E63" s="1">
        <f t="shared" si="5"/>
        <v>12</v>
      </c>
      <c r="F63" s="1"/>
      <c r="G63" s="1">
        <f t="shared" si="6"/>
      </c>
      <c r="H63" s="12">
        <f t="shared" si="4"/>
        <v>12</v>
      </c>
    </row>
    <row r="64" spans="1:8" ht="27.75">
      <c r="A64" s="82">
        <f t="shared" si="7"/>
        <v>9</v>
      </c>
      <c r="B64" s="141" t="s">
        <v>109</v>
      </c>
      <c r="C64" s="70"/>
      <c r="D64" s="39">
        <v>11</v>
      </c>
      <c r="E64" s="1">
        <f t="shared" si="5"/>
        <v>11</v>
      </c>
      <c r="F64" s="1"/>
      <c r="G64" s="1">
        <f t="shared" si="6"/>
      </c>
      <c r="H64" s="12">
        <f t="shared" si="4"/>
        <v>11</v>
      </c>
    </row>
    <row r="65" spans="1:8" ht="27.75">
      <c r="A65" s="82">
        <f t="shared" si="7"/>
        <v>10</v>
      </c>
      <c r="B65" s="142" t="s">
        <v>110</v>
      </c>
      <c r="C65" s="70"/>
      <c r="D65" s="39">
        <v>10.5</v>
      </c>
      <c r="E65" s="1">
        <f t="shared" si="5"/>
        <v>10.5</v>
      </c>
      <c r="F65" s="1"/>
      <c r="G65" s="1">
        <f t="shared" si="6"/>
      </c>
      <c r="H65" s="12">
        <f t="shared" si="4"/>
        <v>10.5</v>
      </c>
    </row>
    <row r="66" spans="1:8" ht="27.75">
      <c r="A66" s="82">
        <f t="shared" si="7"/>
        <v>11</v>
      </c>
      <c r="B66" s="142" t="s">
        <v>111</v>
      </c>
      <c r="C66" s="70"/>
      <c r="D66" s="39">
        <v>11</v>
      </c>
      <c r="E66" s="1">
        <f t="shared" si="5"/>
        <v>11</v>
      </c>
      <c r="F66" s="1"/>
      <c r="G66" s="1">
        <f t="shared" si="6"/>
      </c>
      <c r="H66" s="12">
        <f t="shared" si="4"/>
        <v>11</v>
      </c>
    </row>
    <row r="67" spans="1:8" ht="27.75">
      <c r="A67" s="82">
        <f t="shared" si="7"/>
        <v>12</v>
      </c>
      <c r="B67" s="141" t="s">
        <v>112</v>
      </c>
      <c r="C67" s="70"/>
      <c r="D67" s="39">
        <v>12.5</v>
      </c>
      <c r="E67" s="1">
        <f t="shared" si="5"/>
        <v>12.5</v>
      </c>
      <c r="F67" s="1"/>
      <c r="G67" s="1">
        <f t="shared" si="6"/>
      </c>
      <c r="H67" s="12">
        <f t="shared" si="4"/>
        <v>12.5</v>
      </c>
    </row>
    <row r="68" spans="1:8" ht="27.75">
      <c r="A68" s="82">
        <f t="shared" si="7"/>
        <v>13</v>
      </c>
      <c r="B68" s="141" t="s">
        <v>113</v>
      </c>
      <c r="C68" s="70"/>
      <c r="D68" s="39">
        <v>10</v>
      </c>
      <c r="E68" s="1">
        <f t="shared" si="5"/>
        <v>10</v>
      </c>
      <c r="F68" s="1"/>
      <c r="G68" s="1">
        <f t="shared" si="6"/>
      </c>
      <c r="H68" s="12">
        <f t="shared" si="4"/>
        <v>10</v>
      </c>
    </row>
    <row r="69" spans="1:8" ht="27.75">
      <c r="A69" s="82">
        <f t="shared" si="7"/>
        <v>14</v>
      </c>
      <c r="B69" s="141" t="s">
        <v>114</v>
      </c>
      <c r="C69" s="70"/>
      <c r="D69" s="39"/>
      <c r="E69" s="1">
        <f t="shared" si="5"/>
        <v>0</v>
      </c>
      <c r="F69" s="1"/>
      <c r="G69" s="1">
        <f t="shared" si="6"/>
      </c>
      <c r="H69" s="12">
        <f t="shared" si="4"/>
        <v>0</v>
      </c>
    </row>
    <row r="70" spans="1:8" ht="27.75">
      <c r="A70" s="82">
        <f t="shared" si="7"/>
        <v>15</v>
      </c>
      <c r="B70" s="141" t="s">
        <v>115</v>
      </c>
      <c r="C70" s="70"/>
      <c r="D70" s="39">
        <v>17</v>
      </c>
      <c r="E70" s="1">
        <f t="shared" si="5"/>
        <v>17</v>
      </c>
      <c r="F70" s="1"/>
      <c r="G70" s="1">
        <f t="shared" si="6"/>
      </c>
      <c r="H70" s="12">
        <f t="shared" si="4"/>
        <v>17</v>
      </c>
    </row>
    <row r="71" spans="1:8" ht="27.75">
      <c r="A71" s="82">
        <f t="shared" si="7"/>
        <v>16</v>
      </c>
      <c r="B71" s="141" t="s">
        <v>116</v>
      </c>
      <c r="C71" s="70"/>
      <c r="D71" s="39">
        <v>11</v>
      </c>
      <c r="E71" s="1">
        <f t="shared" si="5"/>
        <v>11</v>
      </c>
      <c r="F71" s="1"/>
      <c r="G71" s="1">
        <f t="shared" si="6"/>
      </c>
      <c r="H71" s="12">
        <f t="shared" si="4"/>
        <v>11</v>
      </c>
    </row>
    <row r="72" spans="1:8" ht="27.75">
      <c r="A72" s="82">
        <f t="shared" si="7"/>
        <v>17</v>
      </c>
      <c r="B72" s="141" t="s">
        <v>117</v>
      </c>
      <c r="C72" s="70"/>
      <c r="D72" s="39">
        <v>5.5</v>
      </c>
      <c r="E72" s="1">
        <f t="shared" si="5"/>
        <v>5.5</v>
      </c>
      <c r="F72" s="1"/>
      <c r="G72" s="1">
        <f t="shared" si="6"/>
      </c>
      <c r="H72" s="12">
        <f t="shared" si="4"/>
        <v>5.5</v>
      </c>
    </row>
    <row r="73" spans="1:8" ht="27.75">
      <c r="A73" s="82">
        <f t="shared" si="7"/>
        <v>18</v>
      </c>
      <c r="B73" s="141" t="s">
        <v>118</v>
      </c>
      <c r="C73" s="70"/>
      <c r="D73" s="39">
        <v>10</v>
      </c>
      <c r="E73" s="1">
        <f t="shared" si="5"/>
        <v>10</v>
      </c>
      <c r="F73" s="1"/>
      <c r="G73" s="1">
        <f t="shared" si="6"/>
      </c>
      <c r="H73" s="12">
        <f t="shared" si="4"/>
        <v>10</v>
      </c>
    </row>
    <row r="74" spans="1:8" ht="27.75">
      <c r="A74" s="82">
        <f t="shared" si="7"/>
        <v>19</v>
      </c>
      <c r="B74" s="141" t="s">
        <v>119</v>
      </c>
      <c r="C74" s="70"/>
      <c r="D74" s="39">
        <v>10.5</v>
      </c>
      <c r="E74" s="1">
        <f t="shared" si="5"/>
        <v>10.5</v>
      </c>
      <c r="F74" s="1"/>
      <c r="G74" s="1">
        <f t="shared" si="6"/>
      </c>
      <c r="H74" s="12">
        <f t="shared" si="4"/>
        <v>10.5</v>
      </c>
    </row>
    <row r="75" spans="1:8" ht="27.75">
      <c r="A75" s="82">
        <f t="shared" si="7"/>
        <v>20</v>
      </c>
      <c r="B75" s="141" t="s">
        <v>120</v>
      </c>
      <c r="C75" s="70"/>
      <c r="D75" s="39">
        <v>10.5</v>
      </c>
      <c r="E75" s="1">
        <f t="shared" si="5"/>
        <v>10.5</v>
      </c>
      <c r="F75" s="1"/>
      <c r="G75" s="1">
        <f t="shared" si="6"/>
      </c>
      <c r="H75" s="12">
        <f t="shared" si="4"/>
        <v>10.5</v>
      </c>
    </row>
    <row r="76" spans="1:8" ht="27.75">
      <c r="A76" s="82">
        <f t="shared" si="7"/>
        <v>21</v>
      </c>
      <c r="B76" s="141" t="s">
        <v>121</v>
      </c>
      <c r="C76" s="70"/>
      <c r="D76" s="39">
        <v>10</v>
      </c>
      <c r="E76" s="1">
        <f t="shared" si="5"/>
        <v>10</v>
      </c>
      <c r="F76" s="1"/>
      <c r="G76" s="1">
        <f t="shared" si="6"/>
      </c>
      <c r="H76" s="12">
        <f t="shared" si="4"/>
        <v>10</v>
      </c>
    </row>
    <row r="77" spans="1:8" ht="27.75">
      <c r="A77" s="82">
        <f t="shared" si="7"/>
        <v>22</v>
      </c>
      <c r="B77" s="141" t="s">
        <v>122</v>
      </c>
      <c r="C77" s="70"/>
      <c r="D77" s="39">
        <v>17</v>
      </c>
      <c r="E77" s="1">
        <f t="shared" si="5"/>
        <v>17</v>
      </c>
      <c r="F77" s="1"/>
      <c r="G77" s="1">
        <f t="shared" si="6"/>
      </c>
      <c r="H77" s="12">
        <f t="shared" si="4"/>
        <v>17</v>
      </c>
    </row>
    <row r="78" spans="1:8" ht="27.75">
      <c r="A78" s="82">
        <f t="shared" si="7"/>
        <v>23</v>
      </c>
      <c r="B78" s="141" t="s">
        <v>123</v>
      </c>
      <c r="C78" s="70"/>
      <c r="D78" s="39">
        <v>12.5</v>
      </c>
      <c r="E78" s="1">
        <f t="shared" si="5"/>
        <v>12.5</v>
      </c>
      <c r="F78" s="1"/>
      <c r="G78" s="1">
        <f t="shared" si="6"/>
      </c>
      <c r="H78" s="12">
        <f t="shared" si="4"/>
        <v>12.5</v>
      </c>
    </row>
    <row r="79" spans="1:8" ht="27.75">
      <c r="A79" s="82">
        <f t="shared" si="7"/>
        <v>24</v>
      </c>
      <c r="B79" s="141" t="s">
        <v>124</v>
      </c>
      <c r="C79" s="70"/>
      <c r="D79" s="39">
        <v>11</v>
      </c>
      <c r="E79" s="1">
        <f t="shared" si="5"/>
        <v>11</v>
      </c>
      <c r="F79" s="1"/>
      <c r="G79" s="1">
        <f t="shared" si="6"/>
      </c>
      <c r="H79" s="12">
        <f t="shared" si="4"/>
        <v>11</v>
      </c>
    </row>
    <row r="80" spans="1:8" ht="27.75">
      <c r="A80" s="82">
        <f t="shared" si="7"/>
        <v>25</v>
      </c>
      <c r="B80" s="141" t="s">
        <v>125</v>
      </c>
      <c r="C80" s="70"/>
      <c r="D80" s="39">
        <v>10</v>
      </c>
      <c r="E80" s="1">
        <f t="shared" si="5"/>
        <v>10</v>
      </c>
      <c r="F80" s="1"/>
      <c r="G80" s="1">
        <f t="shared" si="6"/>
      </c>
      <c r="H80" s="12">
        <f t="shared" si="4"/>
        <v>10</v>
      </c>
    </row>
    <row r="81" spans="1:8" ht="27.75">
      <c r="A81" s="82">
        <f t="shared" si="7"/>
        <v>26</v>
      </c>
      <c r="B81" s="141" t="s">
        <v>126</v>
      </c>
      <c r="C81" s="70"/>
      <c r="D81" s="39">
        <v>10</v>
      </c>
      <c r="E81" s="1">
        <f t="shared" si="5"/>
        <v>10</v>
      </c>
      <c r="F81" s="1"/>
      <c r="G81" s="1">
        <f t="shared" si="6"/>
      </c>
      <c r="H81" s="12">
        <f t="shared" si="4"/>
        <v>10</v>
      </c>
    </row>
    <row r="82" spans="1:8" ht="27.75">
      <c r="A82" s="82">
        <f t="shared" si="7"/>
        <v>27</v>
      </c>
      <c r="B82" s="141" t="s">
        <v>127</v>
      </c>
      <c r="C82" s="70"/>
      <c r="D82" s="39">
        <v>14.5</v>
      </c>
      <c r="E82" s="1">
        <f t="shared" si="5"/>
        <v>14.5</v>
      </c>
      <c r="F82" s="1"/>
      <c r="G82" s="1">
        <f t="shared" si="6"/>
      </c>
      <c r="H82" s="12">
        <f t="shared" si="4"/>
        <v>14.5</v>
      </c>
    </row>
    <row r="83" spans="1:8" ht="28.5" thickBot="1">
      <c r="A83" s="82">
        <f t="shared" si="7"/>
        <v>28</v>
      </c>
      <c r="B83" s="143" t="s">
        <v>128</v>
      </c>
      <c r="C83" s="70"/>
      <c r="D83" s="39">
        <v>12.5</v>
      </c>
      <c r="E83" s="1">
        <f t="shared" si="5"/>
        <v>12.5</v>
      </c>
      <c r="F83" s="1"/>
      <c r="G83" s="1">
        <f t="shared" si="6"/>
      </c>
      <c r="H83" s="12">
        <f t="shared" si="4"/>
        <v>12.5</v>
      </c>
    </row>
    <row r="84" spans="1:8" ht="27.75">
      <c r="A84" s="82">
        <f t="shared" si="7"/>
        <v>29</v>
      </c>
      <c r="B84" s="144" t="s">
        <v>37</v>
      </c>
      <c r="C84" s="70"/>
      <c r="D84" s="39">
        <v>12</v>
      </c>
      <c r="E84" s="1">
        <f t="shared" si="5"/>
        <v>12</v>
      </c>
      <c r="F84" s="1"/>
      <c r="G84" s="1">
        <f t="shared" si="6"/>
      </c>
      <c r="H84" s="12">
        <f t="shared" si="4"/>
        <v>12</v>
      </c>
    </row>
    <row r="85" spans="1:8" ht="27.75">
      <c r="A85" s="82">
        <f t="shared" si="7"/>
        <v>30</v>
      </c>
      <c r="B85" s="144" t="s">
        <v>38</v>
      </c>
      <c r="C85" s="70"/>
      <c r="D85" s="1" t="s">
        <v>138</v>
      </c>
      <c r="E85" s="1" t="str">
        <f t="shared" si="5"/>
        <v>مقصى</v>
      </c>
      <c r="F85" s="1"/>
      <c r="G85" s="1">
        <f t="shared" si="6"/>
      </c>
      <c r="H85" s="12" t="str">
        <f t="shared" si="4"/>
        <v>مقصى</v>
      </c>
    </row>
    <row r="86" spans="1:8" ht="28.5" thickBot="1">
      <c r="A86" s="84">
        <f t="shared" si="7"/>
        <v>31</v>
      </c>
      <c r="B86" s="145" t="s">
        <v>39</v>
      </c>
      <c r="C86" s="72"/>
      <c r="D86" s="54">
        <v>10</v>
      </c>
      <c r="E86" s="54">
        <f t="shared" si="5"/>
        <v>10</v>
      </c>
      <c r="F86" s="54"/>
      <c r="G86" s="54">
        <f t="shared" si="6"/>
      </c>
      <c r="H86" s="55">
        <f t="shared" si="4"/>
        <v>10</v>
      </c>
    </row>
    <row r="87" spans="1:8" ht="21" thickBot="1">
      <c r="A87" s="6"/>
      <c r="B87" s="9"/>
      <c r="C87" s="2"/>
      <c r="D87" s="2"/>
      <c r="E87" s="2"/>
      <c r="F87" s="7"/>
      <c r="G87" s="4"/>
      <c r="H87" s="2"/>
    </row>
    <row r="88" spans="1:8" ht="22.5" thickBot="1">
      <c r="A88" s="6"/>
      <c r="B88" s="188" t="s">
        <v>141</v>
      </c>
      <c r="C88" s="189"/>
      <c r="D88" s="189"/>
      <c r="E88" s="189"/>
      <c r="F88" s="189"/>
      <c r="G88" s="190"/>
      <c r="H88" s="2"/>
    </row>
    <row r="89" spans="1:8" ht="20.25">
      <c r="A89" s="6"/>
      <c r="B89" s="9"/>
      <c r="C89" s="2"/>
      <c r="D89" s="2"/>
      <c r="E89" s="2"/>
      <c r="F89" s="7"/>
      <c r="G89" s="4"/>
      <c r="H89" s="2"/>
    </row>
    <row r="90" spans="1:8" ht="16.5">
      <c r="A90" s="5"/>
      <c r="E90" s="3"/>
      <c r="F90" s="5"/>
      <c r="G90" s="5"/>
      <c r="H90" s="3"/>
    </row>
    <row r="91" spans="1:8" ht="16.5">
      <c r="A91" s="5"/>
      <c r="E91" s="3"/>
      <c r="F91" s="5"/>
      <c r="G91" s="5"/>
      <c r="H91" s="3"/>
    </row>
    <row r="92" spans="1:8" ht="16.5">
      <c r="A92" s="5"/>
      <c r="E92" s="3"/>
      <c r="F92" s="5"/>
      <c r="G92" s="5"/>
      <c r="H92" s="3"/>
    </row>
    <row r="93" spans="1:8" ht="16.5">
      <c r="A93" s="5"/>
      <c r="E93" s="3"/>
      <c r="F93" s="5"/>
      <c r="G93" s="5"/>
      <c r="H93" s="3"/>
    </row>
  </sheetData>
  <sheetProtection/>
  <mergeCells count="18">
    <mergeCell ref="B48:G48"/>
    <mergeCell ref="C50:F50"/>
    <mergeCell ref="A1:C1"/>
    <mergeCell ref="F1:H1"/>
    <mergeCell ref="A2:C2"/>
    <mergeCell ref="F2:H2"/>
    <mergeCell ref="B4:G4"/>
    <mergeCell ref="C6:F6"/>
    <mergeCell ref="B52:G52"/>
    <mergeCell ref="C53:E53"/>
    <mergeCell ref="B88:G88"/>
    <mergeCell ref="B8:G8"/>
    <mergeCell ref="C9:E9"/>
    <mergeCell ref="B44:G44"/>
    <mergeCell ref="A45:C45"/>
    <mergeCell ref="F45:H45"/>
    <mergeCell ref="A46:C46"/>
    <mergeCell ref="F46:H46"/>
  </mergeCells>
  <printOptions horizontalCentered="1"/>
  <pageMargins left="0.3937007874015748" right="0.3937007874015748" top="0.6299212598425197" bottom="0.4330708661417323" header="0.2755905511811024" footer="0.4330708661417323"/>
  <pageSetup horizontalDpi="600" verticalDpi="600" orientation="portrait" paperSize="9" scale="70" r:id="rId1"/>
  <headerFooter alignWithMargins="0">
    <oddHeader>&amp;C
&amp;"Comic Sans MS,Gras"&amp;12
  &amp;R&amp;"Comic Sans MS,Gras"&amp;12
</oddHeader>
  </headerFooter>
  <rowBreaks count="1" manualBreakCount="1">
    <brk id="4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92"/>
  <sheetViews>
    <sheetView rightToLeft="1" view="pageBreakPreview" zoomScaleSheetLayoutView="100" zoomScalePageLayoutView="0" workbookViewId="0" topLeftCell="A84">
      <selection activeCell="D86" sqref="D86"/>
    </sheetView>
  </sheetViews>
  <sheetFormatPr defaultColWidth="11.421875" defaultRowHeight="12.75"/>
  <cols>
    <col min="1" max="1" width="4.140625" style="3" customWidth="1"/>
    <col min="2" max="2" width="27.7109375" style="5" customWidth="1"/>
    <col min="3" max="4" width="10.7109375" style="3" customWidth="1"/>
    <col min="5" max="8" width="10.7109375" style="14" customWidth="1"/>
    <col min="9" max="9" width="22.421875" style="5" customWidth="1"/>
    <col min="10" max="16384" width="11.421875" style="5" customWidth="1"/>
  </cols>
  <sheetData>
    <row r="1" spans="1:8" ht="19.5">
      <c r="A1" s="194" t="s">
        <v>2</v>
      </c>
      <c r="B1" s="194"/>
      <c r="C1" s="194"/>
      <c r="D1" s="11"/>
      <c r="E1" s="11"/>
      <c r="F1" s="194" t="s">
        <v>12</v>
      </c>
      <c r="G1" s="194"/>
      <c r="H1" s="194"/>
    </row>
    <row r="2" spans="1:8" ht="19.5">
      <c r="A2" s="194" t="s">
        <v>3</v>
      </c>
      <c r="B2" s="194"/>
      <c r="C2" s="194"/>
      <c r="D2" s="11"/>
      <c r="E2" s="11"/>
      <c r="F2" s="194" t="s">
        <v>4</v>
      </c>
      <c r="G2" s="194"/>
      <c r="H2" s="194"/>
    </row>
    <row r="3" spans="1:8" ht="20.25" customHeight="1" thickBot="1">
      <c r="A3" s="5"/>
      <c r="B3" s="25"/>
      <c r="E3" s="3"/>
      <c r="F3" s="5"/>
      <c r="G3" s="5"/>
      <c r="H3" s="3"/>
    </row>
    <row r="4" spans="1:8" ht="28.5" customHeight="1" thickBot="1">
      <c r="A4" s="5"/>
      <c r="B4" s="182" t="s">
        <v>40</v>
      </c>
      <c r="C4" s="183"/>
      <c r="D4" s="183"/>
      <c r="E4" s="183"/>
      <c r="F4" s="183"/>
      <c r="G4" s="184"/>
      <c r="H4" s="3"/>
    </row>
    <row r="5" spans="1:8" ht="9.75" customHeight="1" thickBot="1">
      <c r="A5" s="5"/>
      <c r="E5" s="3"/>
      <c r="F5" s="5"/>
      <c r="G5" s="5"/>
      <c r="H5" s="3"/>
    </row>
    <row r="6" spans="1:8" ht="20.25" customHeight="1" thickBot="1">
      <c r="A6" s="5"/>
      <c r="C6" s="185" t="s">
        <v>70</v>
      </c>
      <c r="D6" s="186"/>
      <c r="E6" s="186"/>
      <c r="F6" s="187"/>
      <c r="G6" s="5"/>
      <c r="H6" s="13"/>
    </row>
    <row r="7" spans="1:8" ht="7.5" customHeight="1" thickBot="1">
      <c r="A7" s="5"/>
      <c r="C7" s="10"/>
      <c r="D7" s="10"/>
      <c r="E7" s="10"/>
      <c r="F7" s="5"/>
      <c r="G7" s="5"/>
      <c r="H7" s="3"/>
    </row>
    <row r="8" spans="1:8" ht="22.5" customHeight="1" thickBot="1">
      <c r="A8" s="5"/>
      <c r="B8" s="188" t="s">
        <v>52</v>
      </c>
      <c r="C8" s="189"/>
      <c r="D8" s="189"/>
      <c r="E8" s="189"/>
      <c r="F8" s="189"/>
      <c r="G8" s="190"/>
      <c r="H8" s="3"/>
    </row>
    <row r="9" spans="1:8" ht="24" customHeight="1" thickBot="1">
      <c r="A9" s="5"/>
      <c r="B9" s="26"/>
      <c r="C9" s="191" t="s">
        <v>16</v>
      </c>
      <c r="D9" s="192"/>
      <c r="E9" s="193"/>
      <c r="F9" s="26"/>
      <c r="G9" s="26"/>
      <c r="H9" s="3"/>
    </row>
    <row r="10" spans="1:8" ht="18" customHeight="1" thickBot="1">
      <c r="A10" s="5"/>
      <c r="E10" s="3"/>
      <c r="F10" s="5"/>
      <c r="G10" s="5"/>
      <c r="H10" s="3"/>
    </row>
    <row r="11" spans="1:8" ht="65.25" customHeight="1" thickBot="1">
      <c r="A11" s="27" t="s">
        <v>17</v>
      </c>
      <c r="B11" s="74" t="s">
        <v>18</v>
      </c>
      <c r="C11" s="29" t="s">
        <v>5</v>
      </c>
      <c r="D11" s="29" t="s">
        <v>19</v>
      </c>
      <c r="E11" s="29" t="s">
        <v>23</v>
      </c>
      <c r="F11" s="29" t="s">
        <v>6</v>
      </c>
      <c r="G11" s="30" t="s">
        <v>24</v>
      </c>
      <c r="H11" s="31" t="s">
        <v>1</v>
      </c>
    </row>
    <row r="12" spans="1:8" ht="24" customHeight="1">
      <c r="A12" s="32">
        <v>1</v>
      </c>
      <c r="B12" s="150" t="s">
        <v>71</v>
      </c>
      <c r="C12" s="73">
        <v>18</v>
      </c>
      <c r="D12" s="34">
        <v>16.5</v>
      </c>
      <c r="E12" s="34">
        <f>(C12+D12)/2</f>
        <v>17.25</v>
      </c>
      <c r="F12" s="33"/>
      <c r="G12" s="34">
        <f>IF(F12="","",(C12+F12)/2)</f>
      </c>
      <c r="H12" s="53">
        <f aca="true" t="shared" si="0" ref="H12:H42">IF(G12="",E12,IF(G12&gt;E12,G12,E12))</f>
        <v>17.25</v>
      </c>
    </row>
    <row r="13" spans="1:8" ht="24" customHeight="1">
      <c r="A13" s="37">
        <f>A12+1</f>
        <v>2</v>
      </c>
      <c r="B13" s="135" t="s">
        <v>72</v>
      </c>
      <c r="C13" s="38">
        <v>16.5</v>
      </c>
      <c r="D13" s="39">
        <v>19.5</v>
      </c>
      <c r="E13" s="1">
        <f>(C13+D13)/2</f>
        <v>18</v>
      </c>
      <c r="F13" s="1"/>
      <c r="G13" s="1">
        <f>IF(F13="","",(C13+F13)/2)</f>
      </c>
      <c r="H13" s="12">
        <f t="shared" si="0"/>
        <v>18</v>
      </c>
    </row>
    <row r="14" spans="1:8" ht="24" customHeight="1">
      <c r="A14" s="37">
        <f aca="true" t="shared" si="1" ref="A14:A42">A13+1</f>
        <v>3</v>
      </c>
      <c r="B14" s="136" t="s">
        <v>73</v>
      </c>
      <c r="C14" s="38">
        <v>10</v>
      </c>
      <c r="D14" s="39">
        <v>15.25</v>
      </c>
      <c r="E14" s="1">
        <f aca="true" t="shared" si="2" ref="E14:E42">(C14+D14)/2</f>
        <v>12.625</v>
      </c>
      <c r="F14" s="1"/>
      <c r="G14" s="1">
        <f aca="true" t="shared" si="3" ref="G14:G42">IF(F14="","",(C14+F14)/2)</f>
      </c>
      <c r="H14" s="12">
        <f t="shared" si="0"/>
        <v>12.625</v>
      </c>
    </row>
    <row r="15" spans="1:8" ht="24" customHeight="1">
      <c r="A15" s="42">
        <f t="shared" si="1"/>
        <v>4</v>
      </c>
      <c r="B15" s="134" t="s">
        <v>74</v>
      </c>
      <c r="C15" s="38">
        <v>19</v>
      </c>
      <c r="D15" s="39">
        <v>18</v>
      </c>
      <c r="E15" s="1">
        <f t="shared" si="2"/>
        <v>18.5</v>
      </c>
      <c r="F15" s="1"/>
      <c r="G15" s="1">
        <f t="shared" si="3"/>
      </c>
      <c r="H15" s="12">
        <f t="shared" si="0"/>
        <v>18.5</v>
      </c>
    </row>
    <row r="16" spans="1:8" ht="24" customHeight="1">
      <c r="A16" s="45">
        <f t="shared" si="1"/>
        <v>5</v>
      </c>
      <c r="B16" s="135" t="s">
        <v>75</v>
      </c>
      <c r="C16" s="20">
        <v>14</v>
      </c>
      <c r="D16" s="1">
        <v>15</v>
      </c>
      <c r="E16" s="1">
        <f t="shared" si="2"/>
        <v>14.5</v>
      </c>
      <c r="F16" s="22"/>
      <c r="G16" s="1">
        <f t="shared" si="3"/>
      </c>
      <c r="H16" s="12">
        <f t="shared" si="0"/>
        <v>14.5</v>
      </c>
    </row>
    <row r="17" spans="1:8" ht="24" customHeight="1">
      <c r="A17" s="37">
        <f t="shared" si="1"/>
        <v>6</v>
      </c>
      <c r="B17" s="134" t="s">
        <v>76</v>
      </c>
      <c r="C17" s="38">
        <v>10.5</v>
      </c>
      <c r="D17" s="39">
        <v>13.5</v>
      </c>
      <c r="E17" s="1">
        <f t="shared" si="2"/>
        <v>12</v>
      </c>
      <c r="F17" s="1"/>
      <c r="G17" s="1">
        <f t="shared" si="3"/>
      </c>
      <c r="H17" s="12">
        <f t="shared" si="0"/>
        <v>12</v>
      </c>
    </row>
    <row r="18" spans="1:8" ht="24" customHeight="1">
      <c r="A18" s="42">
        <f t="shared" si="1"/>
        <v>7</v>
      </c>
      <c r="B18" s="136" t="s">
        <v>77</v>
      </c>
      <c r="C18" s="38">
        <v>18</v>
      </c>
      <c r="D18" s="39">
        <v>18.5</v>
      </c>
      <c r="E18" s="1">
        <f t="shared" si="2"/>
        <v>18.25</v>
      </c>
      <c r="F18" s="1"/>
      <c r="G18" s="1">
        <f t="shared" si="3"/>
      </c>
      <c r="H18" s="12">
        <f t="shared" si="0"/>
        <v>18.25</v>
      </c>
    </row>
    <row r="19" spans="1:8" ht="24" customHeight="1">
      <c r="A19" s="45">
        <f t="shared" si="1"/>
        <v>8</v>
      </c>
      <c r="B19" s="135" t="s">
        <v>78</v>
      </c>
      <c r="C19" s="20">
        <v>19</v>
      </c>
      <c r="D19" s="1">
        <v>16</v>
      </c>
      <c r="E19" s="1">
        <f t="shared" si="2"/>
        <v>17.5</v>
      </c>
      <c r="F19" s="22"/>
      <c r="G19" s="1">
        <f t="shared" si="3"/>
      </c>
      <c r="H19" s="12">
        <f t="shared" si="0"/>
        <v>17.5</v>
      </c>
    </row>
    <row r="20" spans="1:8" ht="24" customHeight="1">
      <c r="A20" s="37">
        <f t="shared" si="1"/>
        <v>9</v>
      </c>
      <c r="B20" s="134" t="s">
        <v>79</v>
      </c>
      <c r="C20" s="38">
        <v>16</v>
      </c>
      <c r="D20" s="39">
        <v>15</v>
      </c>
      <c r="E20" s="1">
        <f t="shared" si="2"/>
        <v>15.5</v>
      </c>
      <c r="F20" s="1"/>
      <c r="G20" s="1">
        <f t="shared" si="3"/>
      </c>
      <c r="H20" s="12">
        <f t="shared" si="0"/>
        <v>15.5</v>
      </c>
    </row>
    <row r="21" spans="1:8" ht="24" customHeight="1">
      <c r="A21" s="37">
        <f t="shared" si="1"/>
        <v>10</v>
      </c>
      <c r="B21" s="134" t="s">
        <v>80</v>
      </c>
      <c r="C21" s="38">
        <v>14</v>
      </c>
      <c r="D21" s="39">
        <v>17.5</v>
      </c>
      <c r="E21" s="1">
        <f t="shared" si="2"/>
        <v>15.75</v>
      </c>
      <c r="F21" s="1"/>
      <c r="G21" s="1">
        <f t="shared" si="3"/>
      </c>
      <c r="H21" s="12">
        <f t="shared" si="0"/>
        <v>15.75</v>
      </c>
    </row>
    <row r="22" spans="1:8" ht="24" customHeight="1">
      <c r="A22" s="37">
        <f t="shared" si="1"/>
        <v>11</v>
      </c>
      <c r="B22" s="134" t="s">
        <v>81</v>
      </c>
      <c r="C22" s="38">
        <v>12</v>
      </c>
      <c r="D22" s="39">
        <v>14</v>
      </c>
      <c r="E22" s="1">
        <f t="shared" si="2"/>
        <v>13</v>
      </c>
      <c r="F22" s="1"/>
      <c r="G22" s="1">
        <f t="shared" si="3"/>
      </c>
      <c r="H22" s="12">
        <f t="shared" si="0"/>
        <v>13</v>
      </c>
    </row>
    <row r="23" spans="1:8" ht="24" customHeight="1">
      <c r="A23" s="37">
        <f t="shared" si="1"/>
        <v>12</v>
      </c>
      <c r="B23" s="134" t="s">
        <v>82</v>
      </c>
      <c r="C23" s="38">
        <v>14.5</v>
      </c>
      <c r="D23" s="39">
        <v>15</v>
      </c>
      <c r="E23" s="1">
        <f t="shared" si="2"/>
        <v>14.75</v>
      </c>
      <c r="F23" s="1"/>
      <c r="G23" s="1">
        <f t="shared" si="3"/>
      </c>
      <c r="H23" s="12">
        <f t="shared" si="0"/>
        <v>14.75</v>
      </c>
    </row>
    <row r="24" spans="1:8" ht="24" customHeight="1">
      <c r="A24" s="37">
        <f t="shared" si="1"/>
        <v>13</v>
      </c>
      <c r="B24" s="134" t="s">
        <v>83</v>
      </c>
      <c r="C24" s="38">
        <v>18.5</v>
      </c>
      <c r="D24" s="39">
        <v>15</v>
      </c>
      <c r="E24" s="1">
        <f t="shared" si="2"/>
        <v>16.75</v>
      </c>
      <c r="F24" s="1"/>
      <c r="G24" s="1">
        <f t="shared" si="3"/>
      </c>
      <c r="H24" s="12">
        <f t="shared" si="0"/>
        <v>16.75</v>
      </c>
    </row>
    <row r="25" spans="1:8" ht="24" customHeight="1">
      <c r="A25" s="37">
        <f t="shared" si="1"/>
        <v>14</v>
      </c>
      <c r="B25" s="136" t="s">
        <v>84</v>
      </c>
      <c r="C25" s="38">
        <v>17</v>
      </c>
      <c r="D25" s="39">
        <v>16</v>
      </c>
      <c r="E25" s="1">
        <f t="shared" si="2"/>
        <v>16.5</v>
      </c>
      <c r="F25" s="1"/>
      <c r="G25" s="1">
        <f t="shared" si="3"/>
      </c>
      <c r="H25" s="12">
        <f t="shared" si="0"/>
        <v>16.5</v>
      </c>
    </row>
    <row r="26" spans="1:8" ht="24" customHeight="1">
      <c r="A26" s="37">
        <f t="shared" si="1"/>
        <v>15</v>
      </c>
      <c r="B26" s="134" t="s">
        <v>85</v>
      </c>
      <c r="C26" s="38">
        <v>11</v>
      </c>
      <c r="D26" s="39">
        <v>10</v>
      </c>
      <c r="E26" s="1">
        <f t="shared" si="2"/>
        <v>10.5</v>
      </c>
      <c r="F26" s="1"/>
      <c r="G26" s="1">
        <f t="shared" si="3"/>
      </c>
      <c r="H26" s="12">
        <f t="shared" si="0"/>
        <v>10.5</v>
      </c>
    </row>
    <row r="27" spans="1:8" ht="24" customHeight="1">
      <c r="A27" s="37">
        <f t="shared" si="1"/>
        <v>16</v>
      </c>
      <c r="B27" s="134" t="s">
        <v>86</v>
      </c>
      <c r="C27" s="38">
        <v>17.5</v>
      </c>
      <c r="D27" s="39">
        <v>17.5</v>
      </c>
      <c r="E27" s="1">
        <f t="shared" si="2"/>
        <v>17.5</v>
      </c>
      <c r="F27" s="1"/>
      <c r="G27" s="1">
        <f t="shared" si="3"/>
      </c>
      <c r="H27" s="12">
        <f t="shared" si="0"/>
        <v>17.5</v>
      </c>
    </row>
    <row r="28" spans="1:8" ht="24" customHeight="1">
      <c r="A28" s="37">
        <f t="shared" si="1"/>
        <v>17</v>
      </c>
      <c r="B28" s="134" t="s">
        <v>87</v>
      </c>
      <c r="C28" s="38">
        <v>19.5</v>
      </c>
      <c r="D28" s="39">
        <v>19.5</v>
      </c>
      <c r="E28" s="1">
        <f t="shared" si="2"/>
        <v>19.5</v>
      </c>
      <c r="F28" s="1"/>
      <c r="G28" s="1">
        <f t="shared" si="3"/>
      </c>
      <c r="H28" s="12">
        <f t="shared" si="0"/>
        <v>19.5</v>
      </c>
    </row>
    <row r="29" spans="1:8" ht="24" customHeight="1">
      <c r="A29" s="37">
        <f t="shared" si="1"/>
        <v>18</v>
      </c>
      <c r="B29" s="134" t="s">
        <v>88</v>
      </c>
      <c r="C29" s="38">
        <v>18</v>
      </c>
      <c r="D29" s="39">
        <v>20</v>
      </c>
      <c r="E29" s="1">
        <f t="shared" si="2"/>
        <v>19</v>
      </c>
      <c r="F29" s="1"/>
      <c r="G29" s="1">
        <f t="shared" si="3"/>
      </c>
      <c r="H29" s="12">
        <f t="shared" si="0"/>
        <v>19</v>
      </c>
    </row>
    <row r="30" spans="1:8" ht="24" customHeight="1">
      <c r="A30" s="37">
        <f t="shared" si="1"/>
        <v>19</v>
      </c>
      <c r="B30" s="134" t="s">
        <v>89</v>
      </c>
      <c r="C30" s="38">
        <v>17</v>
      </c>
      <c r="D30" s="39">
        <v>10.5</v>
      </c>
      <c r="E30" s="1">
        <f t="shared" si="2"/>
        <v>13.75</v>
      </c>
      <c r="F30" s="1"/>
      <c r="G30" s="1">
        <f t="shared" si="3"/>
      </c>
      <c r="H30" s="12">
        <f t="shared" si="0"/>
        <v>13.75</v>
      </c>
    </row>
    <row r="31" spans="1:8" ht="24" customHeight="1">
      <c r="A31" s="37">
        <f t="shared" si="1"/>
        <v>20</v>
      </c>
      <c r="B31" s="134" t="s">
        <v>90</v>
      </c>
      <c r="C31" s="38">
        <v>19</v>
      </c>
      <c r="D31" s="39">
        <v>19</v>
      </c>
      <c r="E31" s="1">
        <f t="shared" si="2"/>
        <v>19</v>
      </c>
      <c r="F31" s="1"/>
      <c r="G31" s="1">
        <f t="shared" si="3"/>
      </c>
      <c r="H31" s="12">
        <f t="shared" si="0"/>
        <v>19</v>
      </c>
    </row>
    <row r="32" spans="1:8" ht="24" customHeight="1">
      <c r="A32" s="37">
        <f t="shared" si="1"/>
        <v>21</v>
      </c>
      <c r="B32" s="135" t="s">
        <v>91</v>
      </c>
      <c r="C32" s="38">
        <v>16.5</v>
      </c>
      <c r="D32" s="39">
        <v>13</v>
      </c>
      <c r="E32" s="1">
        <f t="shared" si="2"/>
        <v>14.75</v>
      </c>
      <c r="F32" s="1"/>
      <c r="G32" s="1">
        <f t="shared" si="3"/>
      </c>
      <c r="H32" s="12">
        <f t="shared" si="0"/>
        <v>14.75</v>
      </c>
    </row>
    <row r="33" spans="1:8" ht="24" customHeight="1">
      <c r="A33" s="37">
        <f t="shared" si="1"/>
        <v>22</v>
      </c>
      <c r="B33" s="134" t="s">
        <v>92</v>
      </c>
      <c r="C33" s="38" t="s">
        <v>138</v>
      </c>
      <c r="D33" s="39" t="s">
        <v>138</v>
      </c>
      <c r="E33" s="1" t="e">
        <f t="shared" si="2"/>
        <v>#VALUE!</v>
      </c>
      <c r="F33" s="1"/>
      <c r="G33" s="1">
        <f t="shared" si="3"/>
      </c>
      <c r="H33" s="12" t="e">
        <f t="shared" si="0"/>
        <v>#VALUE!</v>
      </c>
    </row>
    <row r="34" spans="1:8" ht="24" customHeight="1">
      <c r="A34" s="37">
        <f t="shared" si="1"/>
        <v>23</v>
      </c>
      <c r="B34" s="134" t="s">
        <v>93</v>
      </c>
      <c r="C34" s="38">
        <v>18</v>
      </c>
      <c r="D34" s="39">
        <v>14</v>
      </c>
      <c r="E34" s="1">
        <f t="shared" si="2"/>
        <v>16</v>
      </c>
      <c r="F34" s="1"/>
      <c r="G34" s="1">
        <f t="shared" si="3"/>
      </c>
      <c r="H34" s="12">
        <f t="shared" si="0"/>
        <v>16</v>
      </c>
    </row>
    <row r="35" spans="1:8" ht="24" customHeight="1">
      <c r="A35" s="37">
        <f t="shared" si="1"/>
        <v>24</v>
      </c>
      <c r="B35" s="134" t="s">
        <v>94</v>
      </c>
      <c r="C35" s="38">
        <v>17</v>
      </c>
      <c r="D35" s="39">
        <v>12.5</v>
      </c>
      <c r="E35" s="1">
        <f t="shared" si="2"/>
        <v>14.75</v>
      </c>
      <c r="F35" s="1"/>
      <c r="G35" s="1">
        <f t="shared" si="3"/>
      </c>
      <c r="H35" s="12">
        <f t="shared" si="0"/>
        <v>14.75</v>
      </c>
    </row>
    <row r="36" spans="1:8" ht="24" customHeight="1">
      <c r="A36" s="37">
        <f t="shared" si="1"/>
        <v>25</v>
      </c>
      <c r="B36" s="134" t="s">
        <v>95</v>
      </c>
      <c r="C36" s="38">
        <v>18</v>
      </c>
      <c r="D36" s="39">
        <v>15</v>
      </c>
      <c r="E36" s="1">
        <f t="shared" si="2"/>
        <v>16.5</v>
      </c>
      <c r="F36" s="1"/>
      <c r="G36" s="1">
        <f t="shared" si="3"/>
      </c>
      <c r="H36" s="12">
        <f t="shared" si="0"/>
        <v>16.5</v>
      </c>
    </row>
    <row r="37" spans="1:8" ht="24" customHeight="1">
      <c r="A37" s="37">
        <f t="shared" si="1"/>
        <v>26</v>
      </c>
      <c r="B37" s="134" t="s">
        <v>96</v>
      </c>
      <c r="C37" s="38">
        <v>15</v>
      </c>
      <c r="D37" s="39">
        <v>14</v>
      </c>
      <c r="E37" s="1">
        <f t="shared" si="2"/>
        <v>14.5</v>
      </c>
      <c r="F37" s="1"/>
      <c r="G37" s="1">
        <f t="shared" si="3"/>
      </c>
      <c r="H37" s="12">
        <f t="shared" si="0"/>
        <v>14.5</v>
      </c>
    </row>
    <row r="38" spans="1:8" ht="24" customHeight="1">
      <c r="A38" s="37">
        <f t="shared" si="1"/>
        <v>27</v>
      </c>
      <c r="B38" s="134" t="s">
        <v>97</v>
      </c>
      <c r="C38" s="38">
        <v>15</v>
      </c>
      <c r="D38" s="39">
        <v>19.5</v>
      </c>
      <c r="E38" s="1">
        <f t="shared" si="2"/>
        <v>17.25</v>
      </c>
      <c r="F38" s="1"/>
      <c r="G38" s="1">
        <f t="shared" si="3"/>
      </c>
      <c r="H38" s="12">
        <f t="shared" si="0"/>
        <v>17.25</v>
      </c>
    </row>
    <row r="39" spans="1:8" ht="24" customHeight="1">
      <c r="A39" s="37">
        <f t="shared" si="1"/>
        <v>28</v>
      </c>
      <c r="B39" s="136" t="s">
        <v>98</v>
      </c>
      <c r="C39" s="38" t="s">
        <v>138</v>
      </c>
      <c r="D39" s="39" t="s">
        <v>138</v>
      </c>
      <c r="E39" s="1" t="e">
        <f t="shared" si="2"/>
        <v>#VALUE!</v>
      </c>
      <c r="F39" s="1"/>
      <c r="G39" s="1">
        <f t="shared" si="3"/>
      </c>
      <c r="H39" s="12" t="e">
        <f t="shared" si="0"/>
        <v>#VALUE!</v>
      </c>
    </row>
    <row r="40" spans="1:8" ht="24" customHeight="1">
      <c r="A40" s="37">
        <f t="shared" si="1"/>
        <v>29</v>
      </c>
      <c r="B40" s="137" t="s">
        <v>99</v>
      </c>
      <c r="C40" s="20">
        <v>15</v>
      </c>
      <c r="D40" s="1">
        <v>14</v>
      </c>
      <c r="E40" s="1">
        <f t="shared" si="2"/>
        <v>14.5</v>
      </c>
      <c r="F40" s="46"/>
      <c r="G40" s="1">
        <f t="shared" si="3"/>
      </c>
      <c r="H40" s="12">
        <f t="shared" si="0"/>
        <v>14.5</v>
      </c>
    </row>
    <row r="41" spans="1:8" ht="24" customHeight="1" thickBot="1">
      <c r="A41" s="37">
        <f t="shared" si="1"/>
        <v>30</v>
      </c>
      <c r="B41" s="138" t="s">
        <v>100</v>
      </c>
      <c r="C41" s="20">
        <v>15.5</v>
      </c>
      <c r="D41" s="1">
        <v>17.5</v>
      </c>
      <c r="E41" s="1">
        <f t="shared" si="2"/>
        <v>16.5</v>
      </c>
      <c r="F41" s="46"/>
      <c r="G41" s="1">
        <f t="shared" si="3"/>
      </c>
      <c r="H41" s="12">
        <f t="shared" si="0"/>
        <v>16.5</v>
      </c>
    </row>
    <row r="42" spans="1:8" ht="24" customHeight="1" thickBot="1">
      <c r="A42" s="37">
        <f t="shared" si="1"/>
        <v>31</v>
      </c>
      <c r="B42" s="139" t="s">
        <v>36</v>
      </c>
      <c r="C42" s="86">
        <v>15.5</v>
      </c>
      <c r="D42" s="54">
        <v>12.5</v>
      </c>
      <c r="E42" s="54">
        <f t="shared" si="2"/>
        <v>14</v>
      </c>
      <c r="F42" s="49"/>
      <c r="G42" s="54">
        <f t="shared" si="3"/>
      </c>
      <c r="H42" s="55">
        <f t="shared" si="0"/>
        <v>14</v>
      </c>
    </row>
    <row r="43" spans="1:8" ht="15" customHeight="1" thickBot="1">
      <c r="A43" s="6"/>
      <c r="B43" s="9"/>
      <c r="C43" s="2"/>
      <c r="D43" s="2"/>
      <c r="E43" s="2"/>
      <c r="F43" s="7"/>
      <c r="G43" s="4"/>
      <c r="H43" s="2"/>
    </row>
    <row r="44" spans="1:8" ht="27" customHeight="1" thickBot="1">
      <c r="A44" s="6"/>
      <c r="B44" s="188" t="s">
        <v>64</v>
      </c>
      <c r="C44" s="189"/>
      <c r="D44" s="189"/>
      <c r="E44" s="189"/>
      <c r="F44" s="189"/>
      <c r="G44" s="190"/>
      <c r="H44" s="2"/>
    </row>
    <row r="45" spans="1:8" ht="19.5">
      <c r="A45" s="194" t="s">
        <v>2</v>
      </c>
      <c r="B45" s="194"/>
      <c r="C45" s="194"/>
      <c r="D45" s="11"/>
      <c r="E45" s="11"/>
      <c r="F45" s="194" t="s">
        <v>12</v>
      </c>
      <c r="G45" s="194"/>
      <c r="H45" s="194"/>
    </row>
    <row r="46" spans="1:8" ht="19.5">
      <c r="A46" s="194" t="s">
        <v>3</v>
      </c>
      <c r="B46" s="194"/>
      <c r="C46" s="194"/>
      <c r="D46" s="11"/>
      <c r="E46" s="11"/>
      <c r="F46" s="194" t="s">
        <v>4</v>
      </c>
      <c r="G46" s="194"/>
      <c r="H46" s="194"/>
    </row>
    <row r="47" spans="1:8" ht="15" customHeight="1" thickBot="1">
      <c r="A47" s="5"/>
      <c r="B47" s="25"/>
      <c r="E47" s="3"/>
      <c r="F47" s="5"/>
      <c r="G47" s="5"/>
      <c r="H47" s="3"/>
    </row>
    <row r="48" spans="1:8" ht="25.5" thickBot="1">
      <c r="A48" s="5"/>
      <c r="B48" s="182" t="s">
        <v>40</v>
      </c>
      <c r="C48" s="183"/>
      <c r="D48" s="183"/>
      <c r="E48" s="183"/>
      <c r="F48" s="183"/>
      <c r="G48" s="184"/>
      <c r="H48" s="3"/>
    </row>
    <row r="49" spans="1:8" ht="9.75" customHeight="1" thickBot="1">
      <c r="A49" s="5"/>
      <c r="E49" s="3"/>
      <c r="F49" s="5"/>
      <c r="G49" s="5"/>
      <c r="H49" s="3"/>
    </row>
    <row r="50" spans="1:8" ht="21" thickBot="1">
      <c r="A50" s="5"/>
      <c r="C50" s="185" t="s">
        <v>70</v>
      </c>
      <c r="D50" s="186"/>
      <c r="E50" s="186"/>
      <c r="F50" s="187"/>
      <c r="G50" s="5"/>
      <c r="H50" s="13"/>
    </row>
    <row r="51" spans="1:8" ht="12" customHeight="1" thickBot="1">
      <c r="A51" s="5"/>
      <c r="C51" s="10"/>
      <c r="D51" s="10"/>
      <c r="E51" s="10"/>
      <c r="F51" s="5"/>
      <c r="G51" s="5"/>
      <c r="H51" s="3"/>
    </row>
    <row r="52" spans="1:8" ht="21.75" thickBot="1">
      <c r="A52" s="5"/>
      <c r="B52" s="188" t="s">
        <v>52</v>
      </c>
      <c r="C52" s="189"/>
      <c r="D52" s="189"/>
      <c r="E52" s="189"/>
      <c r="F52" s="189"/>
      <c r="G52" s="190"/>
      <c r="H52" s="3"/>
    </row>
    <row r="53" spans="1:8" ht="21.75" thickBot="1">
      <c r="A53" s="5"/>
      <c r="B53" s="26"/>
      <c r="C53" s="191" t="s">
        <v>22</v>
      </c>
      <c r="D53" s="192"/>
      <c r="E53" s="193"/>
      <c r="F53" s="26"/>
      <c r="G53" s="26"/>
      <c r="H53" s="3"/>
    </row>
    <row r="54" spans="1:8" ht="12" customHeight="1" thickBot="1">
      <c r="A54" s="5"/>
      <c r="E54" s="3"/>
      <c r="F54" s="5"/>
      <c r="G54" s="5"/>
      <c r="H54" s="3"/>
    </row>
    <row r="55" spans="1:8" ht="62.25" thickBot="1">
      <c r="A55" s="27" t="s">
        <v>17</v>
      </c>
      <c r="B55" s="74" t="s">
        <v>18</v>
      </c>
      <c r="C55" s="29" t="s">
        <v>5</v>
      </c>
      <c r="D55" s="29" t="s">
        <v>19</v>
      </c>
      <c r="E55" s="29" t="s">
        <v>23</v>
      </c>
      <c r="F55" s="29" t="s">
        <v>6</v>
      </c>
      <c r="G55" s="30" t="s">
        <v>24</v>
      </c>
      <c r="H55" s="31" t="s">
        <v>1</v>
      </c>
    </row>
    <row r="56" spans="1:8" ht="22.5">
      <c r="A56" s="81">
        <v>1</v>
      </c>
      <c r="B56" s="140" t="s">
        <v>101</v>
      </c>
      <c r="C56" s="73">
        <v>15.5</v>
      </c>
      <c r="D56" s="34">
        <v>15.5</v>
      </c>
      <c r="E56" s="34">
        <f>(C56+D56)/2</f>
        <v>15.5</v>
      </c>
      <c r="F56" s="33"/>
      <c r="G56" s="34">
        <f>IF(F56="","",(C56+F56)/2)</f>
      </c>
      <c r="H56" s="53">
        <f aca="true" t="shared" si="4" ref="H56:H86">IF(G56="",E56,IF(G56&gt;E56,G56,E56))</f>
        <v>15.5</v>
      </c>
    </row>
    <row r="57" spans="1:8" ht="27.75">
      <c r="A57" s="37">
        <f>A56+1</f>
        <v>2</v>
      </c>
      <c r="B57" s="141" t="s">
        <v>102</v>
      </c>
      <c r="C57" s="38">
        <v>18</v>
      </c>
      <c r="D57" s="39">
        <v>10.5</v>
      </c>
      <c r="E57" s="1">
        <f>(C57+D57)/2</f>
        <v>14.25</v>
      </c>
      <c r="F57" s="1"/>
      <c r="G57" s="1">
        <f>IF(F57="","",(C57+F57)/2)</f>
      </c>
      <c r="H57" s="12">
        <f t="shared" si="4"/>
        <v>14.25</v>
      </c>
    </row>
    <row r="58" spans="1:8" ht="27.75">
      <c r="A58" s="37">
        <f aca="true" t="shared" si="5" ref="A58:A86">A57+1</f>
        <v>3</v>
      </c>
      <c r="B58" s="141" t="s">
        <v>103</v>
      </c>
      <c r="C58" s="38">
        <v>13</v>
      </c>
      <c r="D58" s="39">
        <v>12</v>
      </c>
      <c r="E58" s="1">
        <f aca="true" t="shared" si="6" ref="E58:E86">(C58+D58)/2</f>
        <v>12.5</v>
      </c>
      <c r="F58" s="1"/>
      <c r="G58" s="1">
        <f aca="true" t="shared" si="7" ref="G58:G86">IF(F58="","",(C58+F58)/2)</f>
      </c>
      <c r="H58" s="12">
        <f t="shared" si="4"/>
        <v>12.5</v>
      </c>
    </row>
    <row r="59" spans="1:8" ht="27.75">
      <c r="A59" s="42">
        <f t="shared" si="5"/>
        <v>4</v>
      </c>
      <c r="B59" s="141" t="s">
        <v>104</v>
      </c>
      <c r="C59" s="38">
        <v>18.5</v>
      </c>
      <c r="D59" s="39">
        <v>16.5</v>
      </c>
      <c r="E59" s="1">
        <f t="shared" si="6"/>
        <v>17.5</v>
      </c>
      <c r="F59" s="1"/>
      <c r="G59" s="1">
        <f t="shared" si="7"/>
      </c>
      <c r="H59" s="12">
        <f t="shared" si="4"/>
        <v>17.5</v>
      </c>
    </row>
    <row r="60" spans="1:8" ht="27.75">
      <c r="A60" s="83">
        <f t="shared" si="5"/>
        <v>5</v>
      </c>
      <c r="B60" s="141" t="s">
        <v>105</v>
      </c>
      <c r="C60" s="20">
        <v>15</v>
      </c>
      <c r="D60" s="1">
        <v>7.5</v>
      </c>
      <c r="E60" s="1">
        <f t="shared" si="6"/>
        <v>11.25</v>
      </c>
      <c r="F60" s="22"/>
      <c r="G60" s="1">
        <f t="shared" si="7"/>
      </c>
      <c r="H60" s="12">
        <f t="shared" si="4"/>
        <v>11.25</v>
      </c>
    </row>
    <row r="61" spans="1:8" ht="27.75">
      <c r="A61" s="83">
        <f t="shared" si="5"/>
        <v>6</v>
      </c>
      <c r="B61" s="141" t="s">
        <v>106</v>
      </c>
      <c r="C61" s="38">
        <v>13</v>
      </c>
      <c r="D61" s="39">
        <v>15</v>
      </c>
      <c r="E61" s="1">
        <f t="shared" si="6"/>
        <v>14</v>
      </c>
      <c r="F61" s="1"/>
      <c r="G61" s="1">
        <f t="shared" si="7"/>
      </c>
      <c r="H61" s="12">
        <f t="shared" si="4"/>
        <v>14</v>
      </c>
    </row>
    <row r="62" spans="1:8" ht="27.75">
      <c r="A62" s="83">
        <f t="shared" si="5"/>
        <v>7</v>
      </c>
      <c r="B62" s="141" t="s">
        <v>107</v>
      </c>
      <c r="C62" s="38">
        <v>13.5</v>
      </c>
      <c r="D62" s="39">
        <v>15</v>
      </c>
      <c r="E62" s="1">
        <f t="shared" si="6"/>
        <v>14.25</v>
      </c>
      <c r="F62" s="1"/>
      <c r="G62" s="1">
        <f t="shared" si="7"/>
      </c>
      <c r="H62" s="12">
        <f t="shared" si="4"/>
        <v>14.25</v>
      </c>
    </row>
    <row r="63" spans="1:8" ht="27.75">
      <c r="A63" s="83">
        <f t="shared" si="5"/>
        <v>8</v>
      </c>
      <c r="B63" s="141" t="s">
        <v>108</v>
      </c>
      <c r="C63" s="38">
        <v>15</v>
      </c>
      <c r="D63" s="39">
        <v>14.5</v>
      </c>
      <c r="E63" s="1">
        <f t="shared" si="6"/>
        <v>14.75</v>
      </c>
      <c r="F63" s="1"/>
      <c r="G63" s="1">
        <f t="shared" si="7"/>
      </c>
      <c r="H63" s="12">
        <f t="shared" si="4"/>
        <v>14.75</v>
      </c>
    </row>
    <row r="64" spans="1:8" ht="27.75">
      <c r="A64" s="83">
        <f t="shared" si="5"/>
        <v>9</v>
      </c>
      <c r="B64" s="141" t="s">
        <v>109</v>
      </c>
      <c r="C64" s="38">
        <v>19.5</v>
      </c>
      <c r="D64" s="39">
        <v>19.5</v>
      </c>
      <c r="E64" s="1">
        <f t="shared" si="6"/>
        <v>19.5</v>
      </c>
      <c r="F64" s="1"/>
      <c r="G64" s="1">
        <f t="shared" si="7"/>
      </c>
      <c r="H64" s="12">
        <f t="shared" si="4"/>
        <v>19.5</v>
      </c>
    </row>
    <row r="65" spans="1:8" ht="27.75">
      <c r="A65" s="83">
        <f t="shared" si="5"/>
        <v>10</v>
      </c>
      <c r="B65" s="142" t="s">
        <v>110</v>
      </c>
      <c r="C65" s="38">
        <v>18</v>
      </c>
      <c r="D65" s="39">
        <v>17</v>
      </c>
      <c r="E65" s="1">
        <f t="shared" si="6"/>
        <v>17.5</v>
      </c>
      <c r="F65" s="1"/>
      <c r="G65" s="1">
        <f t="shared" si="7"/>
      </c>
      <c r="H65" s="12">
        <f t="shared" si="4"/>
        <v>17.5</v>
      </c>
    </row>
    <row r="66" spans="1:8" ht="27.75">
      <c r="A66" s="83">
        <f t="shared" si="5"/>
        <v>11</v>
      </c>
      <c r="B66" s="142" t="s">
        <v>111</v>
      </c>
      <c r="C66" s="38">
        <v>15.5</v>
      </c>
      <c r="D66" s="39">
        <v>10.5</v>
      </c>
      <c r="E66" s="1">
        <f t="shared" si="6"/>
        <v>13</v>
      </c>
      <c r="F66" s="1"/>
      <c r="G66" s="1">
        <f t="shared" si="7"/>
      </c>
      <c r="H66" s="12">
        <f t="shared" si="4"/>
        <v>13</v>
      </c>
    </row>
    <row r="67" spans="1:8" ht="27.75">
      <c r="A67" s="83">
        <f t="shared" si="5"/>
        <v>12</v>
      </c>
      <c r="B67" s="141" t="s">
        <v>112</v>
      </c>
      <c r="C67" s="38">
        <v>15</v>
      </c>
      <c r="D67" s="39">
        <v>13</v>
      </c>
      <c r="E67" s="1">
        <f t="shared" si="6"/>
        <v>14</v>
      </c>
      <c r="F67" s="1"/>
      <c r="G67" s="1">
        <f t="shared" si="7"/>
      </c>
      <c r="H67" s="12">
        <f t="shared" si="4"/>
        <v>14</v>
      </c>
    </row>
    <row r="68" spans="1:8" ht="27.75">
      <c r="A68" s="83">
        <f t="shared" si="5"/>
        <v>13</v>
      </c>
      <c r="B68" s="141" t="s">
        <v>113</v>
      </c>
      <c r="C68" s="38">
        <v>15.5</v>
      </c>
      <c r="D68" s="39">
        <v>10</v>
      </c>
      <c r="E68" s="1">
        <f t="shared" si="6"/>
        <v>12.75</v>
      </c>
      <c r="F68" s="1"/>
      <c r="G68" s="1">
        <f t="shared" si="7"/>
      </c>
      <c r="H68" s="12">
        <f t="shared" si="4"/>
        <v>12.75</v>
      </c>
    </row>
    <row r="69" spans="1:8" ht="27.75">
      <c r="A69" s="83">
        <f t="shared" si="5"/>
        <v>14</v>
      </c>
      <c r="B69" s="141" t="s">
        <v>114</v>
      </c>
      <c r="C69" s="38">
        <v>5</v>
      </c>
      <c r="D69" s="39"/>
      <c r="E69" s="1">
        <f t="shared" si="6"/>
        <v>2.5</v>
      </c>
      <c r="F69" s="1"/>
      <c r="G69" s="1">
        <f t="shared" si="7"/>
      </c>
      <c r="H69" s="12">
        <f t="shared" si="4"/>
        <v>2.5</v>
      </c>
    </row>
    <row r="70" spans="1:8" ht="27.75">
      <c r="A70" s="83">
        <f t="shared" si="5"/>
        <v>15</v>
      </c>
      <c r="B70" s="141" t="s">
        <v>115</v>
      </c>
      <c r="C70" s="38">
        <v>19</v>
      </c>
      <c r="D70" s="39">
        <v>18</v>
      </c>
      <c r="E70" s="1">
        <f t="shared" si="6"/>
        <v>18.5</v>
      </c>
      <c r="F70" s="1"/>
      <c r="G70" s="1">
        <f t="shared" si="7"/>
      </c>
      <c r="H70" s="12">
        <f t="shared" si="4"/>
        <v>18.5</v>
      </c>
    </row>
    <row r="71" spans="1:8" ht="27.75">
      <c r="A71" s="83">
        <f t="shared" si="5"/>
        <v>16</v>
      </c>
      <c r="B71" s="141" t="s">
        <v>116</v>
      </c>
      <c r="C71" s="38">
        <v>19</v>
      </c>
      <c r="D71" s="39">
        <v>19.75</v>
      </c>
      <c r="E71" s="1">
        <f t="shared" si="6"/>
        <v>19.375</v>
      </c>
      <c r="F71" s="1"/>
      <c r="G71" s="1">
        <f t="shared" si="7"/>
      </c>
      <c r="H71" s="12">
        <f t="shared" si="4"/>
        <v>19.375</v>
      </c>
    </row>
    <row r="72" spans="1:8" ht="27.75">
      <c r="A72" s="83">
        <f t="shared" si="5"/>
        <v>17</v>
      </c>
      <c r="B72" s="141" t="s">
        <v>117</v>
      </c>
      <c r="C72" s="38">
        <v>13.5</v>
      </c>
      <c r="D72" s="39">
        <v>14</v>
      </c>
      <c r="E72" s="1">
        <f t="shared" si="6"/>
        <v>13.75</v>
      </c>
      <c r="F72" s="1"/>
      <c r="G72" s="1">
        <f t="shared" si="7"/>
      </c>
      <c r="H72" s="12">
        <f t="shared" si="4"/>
        <v>13.75</v>
      </c>
    </row>
    <row r="73" spans="1:8" ht="27.75">
      <c r="A73" s="83">
        <f t="shared" si="5"/>
        <v>18</v>
      </c>
      <c r="B73" s="141" t="s">
        <v>118</v>
      </c>
      <c r="C73" s="38">
        <v>12</v>
      </c>
      <c r="D73" s="39">
        <v>15</v>
      </c>
      <c r="E73" s="1">
        <f t="shared" si="6"/>
        <v>13.5</v>
      </c>
      <c r="F73" s="1"/>
      <c r="G73" s="1">
        <f t="shared" si="7"/>
      </c>
      <c r="H73" s="12">
        <f t="shared" si="4"/>
        <v>13.5</v>
      </c>
    </row>
    <row r="74" spans="1:8" ht="27.75">
      <c r="A74" s="83">
        <f t="shared" si="5"/>
        <v>19</v>
      </c>
      <c r="B74" s="141" t="s">
        <v>119</v>
      </c>
      <c r="C74" s="38">
        <v>14</v>
      </c>
      <c r="D74" s="39">
        <v>14</v>
      </c>
      <c r="E74" s="1">
        <f t="shared" si="6"/>
        <v>14</v>
      </c>
      <c r="F74" s="1"/>
      <c r="G74" s="1">
        <f t="shared" si="7"/>
      </c>
      <c r="H74" s="12">
        <f t="shared" si="4"/>
        <v>14</v>
      </c>
    </row>
    <row r="75" spans="1:8" ht="27.75">
      <c r="A75" s="83">
        <f t="shared" si="5"/>
        <v>20</v>
      </c>
      <c r="B75" s="141" t="s">
        <v>120</v>
      </c>
      <c r="C75" s="38">
        <v>17</v>
      </c>
      <c r="D75" s="39">
        <v>17.5</v>
      </c>
      <c r="E75" s="1">
        <f t="shared" si="6"/>
        <v>17.25</v>
      </c>
      <c r="F75" s="1"/>
      <c r="G75" s="1">
        <f t="shared" si="7"/>
      </c>
      <c r="H75" s="12">
        <f t="shared" si="4"/>
        <v>17.25</v>
      </c>
    </row>
    <row r="76" spans="1:8" ht="27.75">
      <c r="A76" s="83">
        <f t="shared" si="5"/>
        <v>21</v>
      </c>
      <c r="B76" s="141" t="s">
        <v>121</v>
      </c>
      <c r="C76" s="38">
        <v>18</v>
      </c>
      <c r="D76" s="39">
        <v>16.5</v>
      </c>
      <c r="E76" s="1">
        <f t="shared" si="6"/>
        <v>17.25</v>
      </c>
      <c r="F76" s="1"/>
      <c r="G76" s="1">
        <f t="shared" si="7"/>
      </c>
      <c r="H76" s="12">
        <f t="shared" si="4"/>
        <v>17.25</v>
      </c>
    </row>
    <row r="77" spans="1:8" ht="27.75">
      <c r="A77" s="83">
        <f t="shared" si="5"/>
        <v>22</v>
      </c>
      <c r="B77" s="141" t="s">
        <v>122</v>
      </c>
      <c r="C77" s="38">
        <v>19.5</v>
      </c>
      <c r="D77" s="39">
        <v>17.5</v>
      </c>
      <c r="E77" s="1">
        <f t="shared" si="6"/>
        <v>18.5</v>
      </c>
      <c r="F77" s="1"/>
      <c r="G77" s="1">
        <f t="shared" si="7"/>
      </c>
      <c r="H77" s="12">
        <f t="shared" si="4"/>
        <v>18.5</v>
      </c>
    </row>
    <row r="78" spans="1:8" ht="27.75">
      <c r="A78" s="83">
        <f t="shared" si="5"/>
        <v>23</v>
      </c>
      <c r="B78" s="141" t="s">
        <v>123</v>
      </c>
      <c r="C78" s="38">
        <v>18.5</v>
      </c>
      <c r="D78" s="39">
        <v>20</v>
      </c>
      <c r="E78" s="1">
        <f t="shared" si="6"/>
        <v>19.25</v>
      </c>
      <c r="F78" s="1"/>
      <c r="G78" s="1">
        <f t="shared" si="7"/>
      </c>
      <c r="H78" s="12">
        <f t="shared" si="4"/>
        <v>19.25</v>
      </c>
    </row>
    <row r="79" spans="1:8" ht="27.75">
      <c r="A79" s="83">
        <f t="shared" si="5"/>
        <v>24</v>
      </c>
      <c r="B79" s="141" t="s">
        <v>124</v>
      </c>
      <c r="C79" s="38">
        <v>17.5</v>
      </c>
      <c r="D79" s="39">
        <v>19</v>
      </c>
      <c r="E79" s="1">
        <f t="shared" si="6"/>
        <v>18.25</v>
      </c>
      <c r="F79" s="1"/>
      <c r="G79" s="1">
        <f t="shared" si="7"/>
      </c>
      <c r="H79" s="12">
        <f t="shared" si="4"/>
        <v>18.25</v>
      </c>
    </row>
    <row r="80" spans="1:8" ht="27.75">
      <c r="A80" s="83">
        <f t="shared" si="5"/>
        <v>25</v>
      </c>
      <c r="B80" s="141" t="s">
        <v>125</v>
      </c>
      <c r="C80" s="38">
        <v>18</v>
      </c>
      <c r="D80" s="39">
        <v>18.75</v>
      </c>
      <c r="E80" s="1">
        <f t="shared" si="6"/>
        <v>18.375</v>
      </c>
      <c r="F80" s="1"/>
      <c r="G80" s="1">
        <f t="shared" si="7"/>
      </c>
      <c r="H80" s="12">
        <f t="shared" si="4"/>
        <v>18.375</v>
      </c>
    </row>
    <row r="81" spans="1:8" ht="27.75">
      <c r="A81" s="83">
        <f t="shared" si="5"/>
        <v>26</v>
      </c>
      <c r="B81" s="141" t="s">
        <v>126</v>
      </c>
      <c r="C81" s="38">
        <v>15</v>
      </c>
      <c r="D81" s="39">
        <v>15</v>
      </c>
      <c r="E81" s="1">
        <f t="shared" si="6"/>
        <v>15</v>
      </c>
      <c r="F81" s="1"/>
      <c r="G81" s="1">
        <f t="shared" si="7"/>
      </c>
      <c r="H81" s="12">
        <f t="shared" si="4"/>
        <v>15</v>
      </c>
    </row>
    <row r="82" spans="1:8" ht="27.75">
      <c r="A82" s="83">
        <f t="shared" si="5"/>
        <v>27</v>
      </c>
      <c r="B82" s="141" t="s">
        <v>127</v>
      </c>
      <c r="C82" s="38">
        <v>16.5</v>
      </c>
      <c r="D82" s="39">
        <v>14.5</v>
      </c>
      <c r="E82" s="1">
        <f t="shared" si="6"/>
        <v>15.5</v>
      </c>
      <c r="F82" s="1"/>
      <c r="G82" s="1">
        <f t="shared" si="7"/>
      </c>
      <c r="H82" s="12">
        <f t="shared" si="4"/>
        <v>15.5</v>
      </c>
    </row>
    <row r="83" spans="1:8" ht="23.25" customHeight="1" thickBot="1">
      <c r="A83" s="83">
        <f t="shared" si="5"/>
        <v>28</v>
      </c>
      <c r="B83" s="143" t="s">
        <v>128</v>
      </c>
      <c r="C83" s="38">
        <v>17</v>
      </c>
      <c r="D83" s="39">
        <v>14</v>
      </c>
      <c r="E83" s="1">
        <f t="shared" si="6"/>
        <v>15.5</v>
      </c>
      <c r="F83" s="1"/>
      <c r="G83" s="1">
        <f t="shared" si="7"/>
      </c>
      <c r="H83" s="12">
        <f t="shared" si="4"/>
        <v>15.5</v>
      </c>
    </row>
    <row r="84" spans="1:8" ht="27.75">
      <c r="A84" s="83">
        <f t="shared" si="5"/>
        <v>29</v>
      </c>
      <c r="B84" s="144" t="s">
        <v>37</v>
      </c>
      <c r="C84" s="38">
        <v>12</v>
      </c>
      <c r="D84" s="39">
        <v>18.25</v>
      </c>
      <c r="E84" s="1">
        <f t="shared" si="6"/>
        <v>15.125</v>
      </c>
      <c r="F84" s="1"/>
      <c r="G84" s="1">
        <f t="shared" si="7"/>
      </c>
      <c r="H84" s="12">
        <f t="shared" si="4"/>
        <v>15.125</v>
      </c>
    </row>
    <row r="85" spans="1:8" ht="21" customHeight="1">
      <c r="A85" s="83">
        <f t="shared" si="5"/>
        <v>30</v>
      </c>
      <c r="B85" s="144" t="s">
        <v>38</v>
      </c>
      <c r="C85" s="20" t="s">
        <v>138</v>
      </c>
      <c r="D85" s="1" t="s">
        <v>138</v>
      </c>
      <c r="E85" s="1" t="e">
        <f t="shared" si="6"/>
        <v>#VALUE!</v>
      </c>
      <c r="F85" s="46"/>
      <c r="G85" s="1">
        <f t="shared" si="7"/>
      </c>
      <c r="H85" s="12" t="e">
        <f t="shared" si="4"/>
        <v>#VALUE!</v>
      </c>
    </row>
    <row r="86" spans="1:8" ht="22.5" customHeight="1" thickBot="1">
      <c r="A86" s="85">
        <f t="shared" si="5"/>
        <v>31</v>
      </c>
      <c r="B86" s="145" t="s">
        <v>39</v>
      </c>
      <c r="C86" s="86">
        <v>15</v>
      </c>
      <c r="D86" s="54">
        <v>14.5</v>
      </c>
      <c r="E86" s="54">
        <f t="shared" si="6"/>
        <v>14.75</v>
      </c>
      <c r="F86" s="54"/>
      <c r="G86" s="54">
        <f t="shared" si="7"/>
      </c>
      <c r="H86" s="55">
        <f t="shared" si="4"/>
        <v>14.75</v>
      </c>
    </row>
    <row r="87" spans="1:8" ht="11.25" customHeight="1" thickBot="1">
      <c r="A87" s="6"/>
      <c r="B87" s="9"/>
      <c r="C87" s="2"/>
      <c r="D87" s="2"/>
      <c r="E87" s="2"/>
      <c r="F87" s="7"/>
      <c r="G87" s="4"/>
      <c r="H87" s="2"/>
    </row>
    <row r="88" spans="1:8" ht="22.5" thickBot="1">
      <c r="A88" s="6"/>
      <c r="B88" s="188" t="s">
        <v>63</v>
      </c>
      <c r="C88" s="189"/>
      <c r="D88" s="189"/>
      <c r="E88" s="189"/>
      <c r="F88" s="189"/>
      <c r="G88" s="190"/>
      <c r="H88" s="2"/>
    </row>
    <row r="89" spans="1:8" ht="16.5">
      <c r="A89" s="5"/>
      <c r="E89" s="3"/>
      <c r="F89" s="5"/>
      <c r="G89" s="5"/>
      <c r="H89" s="3"/>
    </row>
    <row r="90" spans="1:8" ht="16.5">
      <c r="A90" s="5"/>
      <c r="E90" s="3"/>
      <c r="F90" s="5"/>
      <c r="G90" s="5"/>
      <c r="H90" s="3"/>
    </row>
    <row r="91" spans="1:8" ht="16.5">
      <c r="A91" s="5"/>
      <c r="E91" s="3"/>
      <c r="F91" s="5"/>
      <c r="G91" s="5"/>
      <c r="H91" s="3"/>
    </row>
    <row r="92" spans="1:8" ht="16.5">
      <c r="A92" s="5"/>
      <c r="E92" s="3"/>
      <c r="F92" s="5"/>
      <c r="G92" s="5"/>
      <c r="H92" s="3"/>
    </row>
  </sheetData>
  <sheetProtection/>
  <mergeCells count="18">
    <mergeCell ref="B48:G48"/>
    <mergeCell ref="C50:F50"/>
    <mergeCell ref="A1:C1"/>
    <mergeCell ref="F1:H1"/>
    <mergeCell ref="A2:C2"/>
    <mergeCell ref="F2:H2"/>
    <mergeCell ref="B4:G4"/>
    <mergeCell ref="C6:F6"/>
    <mergeCell ref="B52:G52"/>
    <mergeCell ref="C53:E53"/>
    <mergeCell ref="B88:G88"/>
    <mergeCell ref="B8:G8"/>
    <mergeCell ref="C9:E9"/>
    <mergeCell ref="B44:G44"/>
    <mergeCell ref="A45:C45"/>
    <mergeCell ref="F45:H45"/>
    <mergeCell ref="A46:C46"/>
    <mergeCell ref="F46:H46"/>
  </mergeCells>
  <printOptions horizontalCentered="1"/>
  <pageMargins left="0.3937007874015748" right="0.3937007874015748" top="0.4330708661417323" bottom="0.4330708661417323" header="0.4724409448818898" footer="0.4330708661417323"/>
  <pageSetup horizontalDpi="600" verticalDpi="600" orientation="portrait" paperSize="9" scale="70" r:id="rId1"/>
  <headerFooter alignWithMargins="0">
    <oddHeader>&amp;C
&amp;"Comic Sans MS,Gras"&amp;12
  &amp;R&amp;"Comic Sans MS,Gras"&amp;12
</oddHeader>
  </headerFooter>
  <rowBreaks count="1" manualBreakCount="1">
    <brk id="4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J100"/>
  <sheetViews>
    <sheetView rightToLeft="1" tabSelected="1" zoomScalePageLayoutView="0" workbookViewId="0" topLeftCell="A31">
      <selection activeCell="N46" sqref="N46:O48"/>
    </sheetView>
  </sheetViews>
  <sheetFormatPr defaultColWidth="11.421875" defaultRowHeight="12.75"/>
  <cols>
    <col min="1" max="1" width="4.8515625" style="0" customWidth="1"/>
    <col min="2" max="2" width="22.8515625" style="0" customWidth="1"/>
    <col min="3" max="3" width="6.00390625" style="21" customWidth="1"/>
    <col min="4" max="4" width="5.28125" style="21" customWidth="1"/>
    <col min="5" max="5" width="5.7109375" style="21" customWidth="1"/>
    <col min="6" max="6" width="6.140625" style="21" customWidth="1"/>
    <col min="7" max="7" width="5.421875" style="21" customWidth="1"/>
    <col min="8" max="8" width="5.57421875" style="21" customWidth="1"/>
    <col min="9" max="9" width="6.00390625" style="21" customWidth="1"/>
    <col min="10" max="10" width="6.28125" style="21" customWidth="1"/>
    <col min="11" max="11" width="5.8515625" style="21" customWidth="1"/>
    <col min="12" max="12" width="5.7109375" style="21" customWidth="1"/>
    <col min="13" max="13" width="4.8515625" style="21" customWidth="1"/>
    <col min="14" max="14" width="7.421875" style="21" customWidth="1"/>
    <col min="15" max="15" width="5.421875" style="21" customWidth="1"/>
    <col min="16" max="16" width="6.57421875" style="21" customWidth="1"/>
    <col min="17" max="17" width="6.00390625" style="21" customWidth="1"/>
    <col min="18" max="18" width="5.28125" style="21" customWidth="1"/>
    <col min="19" max="19" width="7.8515625" style="21" customWidth="1"/>
    <col min="20" max="20" width="7.140625" style="21" customWidth="1"/>
    <col min="21" max="21" width="6.28125" style="21" customWidth="1"/>
    <col min="22" max="22" width="5.7109375" style="21" customWidth="1"/>
    <col min="23" max="23" width="6.00390625" style="21" customWidth="1"/>
    <col min="24" max="24" width="7.28125" style="21" customWidth="1"/>
    <col min="25" max="25" width="6.140625" style="21" customWidth="1"/>
    <col min="26" max="26" width="7.00390625" style="21" customWidth="1"/>
    <col min="27" max="27" width="7.140625" style="21" customWidth="1"/>
    <col min="28" max="28" width="6.421875" style="21" customWidth="1"/>
    <col min="29" max="29" width="7.00390625" style="21" customWidth="1"/>
    <col min="30" max="30" width="6.421875" style="21" customWidth="1"/>
  </cols>
  <sheetData>
    <row r="1" spans="2:25" ht="18.75" thickBot="1">
      <c r="B1" s="245" t="s">
        <v>15</v>
      </c>
      <c r="C1" s="245"/>
      <c r="D1" s="245"/>
      <c r="S1" s="239" t="s">
        <v>136</v>
      </c>
      <c r="T1" s="240"/>
      <c r="U1" s="240"/>
      <c r="V1" s="240"/>
      <c r="W1" s="240"/>
      <c r="X1" s="240"/>
      <c r="Y1" s="241"/>
    </row>
    <row r="2" spans="2:4" ht="15.75">
      <c r="B2" s="67" t="s">
        <v>25</v>
      </c>
      <c r="C2" s="92"/>
      <c r="D2" s="93"/>
    </row>
    <row r="3" spans="2:4" ht="15.75">
      <c r="B3" s="18" t="s">
        <v>14</v>
      </c>
      <c r="C3" s="94"/>
      <c r="D3" s="93"/>
    </row>
    <row r="4" spans="2:4" ht="18">
      <c r="B4" s="17" t="s">
        <v>13</v>
      </c>
      <c r="C4" s="95"/>
      <c r="D4" s="95"/>
    </row>
    <row r="5" spans="1:25" ht="16.5" customHeight="1" thickBot="1">
      <c r="A5" s="242"/>
      <c r="B5" s="242"/>
      <c r="C5" s="242"/>
      <c r="D5" s="242"/>
      <c r="E5" s="242"/>
      <c r="F5" s="242"/>
      <c r="G5" s="98"/>
      <c r="H5" s="243"/>
      <c r="I5" s="243"/>
      <c r="J5" s="243"/>
      <c r="K5" s="243"/>
      <c r="L5" s="243"/>
      <c r="M5" s="243"/>
      <c r="N5" s="243"/>
      <c r="O5" s="243"/>
      <c r="P5" s="98"/>
      <c r="Q5" s="98"/>
      <c r="R5" s="98"/>
      <c r="S5" s="244"/>
      <c r="T5" s="244"/>
      <c r="U5" s="244"/>
      <c r="V5" s="244"/>
      <c r="W5" s="244"/>
      <c r="X5" s="244"/>
      <c r="Y5" s="244"/>
    </row>
    <row r="6" spans="1:28" ht="21" thickBot="1">
      <c r="A6" s="56"/>
      <c r="B6" s="217"/>
      <c r="C6" s="217"/>
      <c r="D6" s="217"/>
      <c r="E6" s="217"/>
      <c r="F6" s="217"/>
      <c r="G6" s="87"/>
      <c r="H6" s="87"/>
      <c r="I6" s="87"/>
      <c r="J6" s="87"/>
      <c r="K6" s="212" t="s">
        <v>34</v>
      </c>
      <c r="L6" s="213"/>
      <c r="M6" s="213"/>
      <c r="N6" s="213"/>
      <c r="O6" s="213"/>
      <c r="P6" s="213"/>
      <c r="Q6" s="213"/>
      <c r="R6" s="213"/>
      <c r="S6" s="213"/>
      <c r="T6" s="214"/>
      <c r="U6" s="87"/>
      <c r="V6" s="87"/>
      <c r="W6" s="87"/>
      <c r="X6" s="87"/>
      <c r="Y6" s="87"/>
      <c r="Z6" s="87"/>
      <c r="AA6" s="87"/>
      <c r="AB6" s="87"/>
    </row>
    <row r="7" spans="1:28" ht="20.25" thickBot="1">
      <c r="A7" s="56"/>
      <c r="B7" s="15"/>
      <c r="C7" s="9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104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</row>
    <row r="8" spans="1:28" ht="21" thickBot="1">
      <c r="A8" s="56"/>
      <c r="B8" s="15"/>
      <c r="C8" s="212" t="s">
        <v>53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4"/>
      <c r="W8" s="87"/>
      <c r="X8" s="90"/>
      <c r="Y8" s="91"/>
      <c r="AB8" s="87"/>
    </row>
    <row r="9" spans="1:28" ht="20.25">
      <c r="A9" s="56"/>
      <c r="B9" s="15"/>
      <c r="C9" s="57"/>
      <c r="D9" s="57"/>
      <c r="E9" s="57"/>
      <c r="F9" s="57"/>
      <c r="G9" s="57"/>
      <c r="H9" s="57"/>
      <c r="I9" s="57"/>
      <c r="J9" s="57"/>
      <c r="K9" s="57" t="s">
        <v>26</v>
      </c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87"/>
      <c r="X9" s="57"/>
      <c r="Y9" s="57"/>
      <c r="Z9" s="57"/>
      <c r="AA9" s="57"/>
      <c r="AB9" s="87"/>
    </row>
    <row r="10" spans="1:28" ht="15.75" customHeight="1" thickBot="1">
      <c r="A10" s="56"/>
      <c r="B10" s="15"/>
      <c r="C10" s="9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104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1:30" ht="27.75" customHeight="1">
      <c r="A11" s="233" t="s">
        <v>0</v>
      </c>
      <c r="B11" s="246" t="s">
        <v>18</v>
      </c>
      <c r="C11" s="220" t="s">
        <v>27</v>
      </c>
      <c r="D11" s="221"/>
      <c r="E11" s="221"/>
      <c r="F11" s="221"/>
      <c r="G11" s="221"/>
      <c r="H11" s="221"/>
      <c r="I11" s="215" t="s">
        <v>7</v>
      </c>
      <c r="J11" s="215" t="s">
        <v>28</v>
      </c>
      <c r="K11" s="215" t="s">
        <v>29</v>
      </c>
      <c r="L11" s="204" t="s">
        <v>30</v>
      </c>
      <c r="M11" s="204"/>
      <c r="N11" s="204"/>
      <c r="O11" s="204"/>
      <c r="P11" s="203" t="s">
        <v>7</v>
      </c>
      <c r="Q11" s="203" t="s">
        <v>8</v>
      </c>
      <c r="R11" s="215" t="s">
        <v>29</v>
      </c>
      <c r="S11" s="204" t="s">
        <v>31</v>
      </c>
      <c r="T11" s="204"/>
      <c r="U11" s="204"/>
      <c r="V11" s="204"/>
      <c r="W11" s="204"/>
      <c r="X11" s="204" t="s">
        <v>32</v>
      </c>
      <c r="Y11" s="204"/>
      <c r="Z11" s="204"/>
      <c r="AA11" s="204"/>
      <c r="AB11" s="204"/>
      <c r="AC11" s="203" t="s">
        <v>139</v>
      </c>
      <c r="AD11" s="198" t="s">
        <v>140</v>
      </c>
    </row>
    <row r="12" spans="1:30" ht="81" customHeight="1">
      <c r="A12" s="234"/>
      <c r="B12" s="247"/>
      <c r="C12" s="200" t="s">
        <v>54</v>
      </c>
      <c r="D12" s="201"/>
      <c r="E12" s="202" t="s">
        <v>55</v>
      </c>
      <c r="F12" s="202"/>
      <c r="G12" s="202" t="s">
        <v>56</v>
      </c>
      <c r="H12" s="202"/>
      <c r="I12" s="216"/>
      <c r="J12" s="216"/>
      <c r="K12" s="216"/>
      <c r="L12" s="202" t="s">
        <v>65</v>
      </c>
      <c r="M12" s="202"/>
      <c r="N12" s="202" t="s">
        <v>66</v>
      </c>
      <c r="O12" s="202"/>
      <c r="P12" s="202"/>
      <c r="Q12" s="202"/>
      <c r="R12" s="216"/>
      <c r="S12" s="202" t="s">
        <v>67</v>
      </c>
      <c r="T12" s="202"/>
      <c r="U12" s="88" t="s">
        <v>7</v>
      </c>
      <c r="V12" s="202" t="s">
        <v>8</v>
      </c>
      <c r="W12" s="202" t="s">
        <v>29</v>
      </c>
      <c r="X12" s="202" t="s">
        <v>68</v>
      </c>
      <c r="Y12" s="202"/>
      <c r="Z12" s="88" t="s">
        <v>7</v>
      </c>
      <c r="AA12" s="202" t="s">
        <v>8</v>
      </c>
      <c r="AB12" s="202" t="s">
        <v>29</v>
      </c>
      <c r="AC12" s="202"/>
      <c r="AD12" s="199"/>
    </row>
    <row r="13" spans="1:30" ht="18.75" customHeight="1" thickBot="1">
      <c r="A13" s="234"/>
      <c r="B13" s="248"/>
      <c r="C13" s="108">
        <v>6</v>
      </c>
      <c r="D13" s="109" t="s">
        <v>9</v>
      </c>
      <c r="E13" s="109">
        <v>6</v>
      </c>
      <c r="F13" s="109" t="s">
        <v>9</v>
      </c>
      <c r="G13" s="109">
        <v>6</v>
      </c>
      <c r="H13" s="109" t="s">
        <v>9</v>
      </c>
      <c r="I13" s="110">
        <v>18</v>
      </c>
      <c r="J13" s="235"/>
      <c r="K13" s="235"/>
      <c r="L13" s="109">
        <v>5</v>
      </c>
      <c r="M13" s="109" t="s">
        <v>9</v>
      </c>
      <c r="N13" s="109">
        <v>4</v>
      </c>
      <c r="O13" s="109" t="s">
        <v>9</v>
      </c>
      <c r="P13" s="109">
        <v>9</v>
      </c>
      <c r="Q13" s="237"/>
      <c r="R13" s="235"/>
      <c r="S13" s="109">
        <v>2</v>
      </c>
      <c r="T13" s="109" t="s">
        <v>9</v>
      </c>
      <c r="U13" s="109">
        <v>2</v>
      </c>
      <c r="V13" s="237"/>
      <c r="W13" s="237"/>
      <c r="X13" s="109">
        <v>1</v>
      </c>
      <c r="Y13" s="109" t="s">
        <v>9</v>
      </c>
      <c r="Z13" s="109">
        <v>1</v>
      </c>
      <c r="AA13" s="237"/>
      <c r="AB13" s="237"/>
      <c r="AC13" s="237"/>
      <c r="AD13" s="238"/>
    </row>
    <row r="14" spans="1:30" ht="18" customHeight="1">
      <c r="A14" s="58">
        <v>1</v>
      </c>
      <c r="B14" s="151" t="s">
        <v>71</v>
      </c>
      <c r="C14" s="111">
        <f>'التحليل المالي المتقدم'!H12</f>
        <v>22</v>
      </c>
      <c r="D14" s="112">
        <f>IF(C14&gt;=20,6,0)</f>
        <v>6</v>
      </c>
      <c r="E14" s="113">
        <f>'ندوة المحاسبة والتدقيق'!H12</f>
        <v>24</v>
      </c>
      <c r="F14" s="112">
        <f>IF(E14&gt;=20,6,0)</f>
        <v>6</v>
      </c>
      <c r="G14" s="113">
        <f>'محاسبة الشركات المعمقة'!H12</f>
        <v>21</v>
      </c>
      <c r="H14" s="112">
        <f>IF(G14&gt;=20,6,0)</f>
        <v>6</v>
      </c>
      <c r="I14" s="114">
        <f>(C14+E14+G14)</f>
        <v>67</v>
      </c>
      <c r="J14" s="114">
        <f>(I14/6)</f>
        <v>11.166666666666666</v>
      </c>
      <c r="K14" s="112">
        <f>IF(J14&gt;=10,18,D14+F14+H14)</f>
        <v>18</v>
      </c>
      <c r="L14" s="113">
        <f>'أخلاقيات المحاسبة والتدقيق'!H12</f>
        <v>28.5</v>
      </c>
      <c r="M14" s="112">
        <f>IF(L14&gt;=20,5,0)</f>
        <v>5</v>
      </c>
      <c r="N14" s="113">
        <f>'منهجية البحث'!H12</f>
        <v>28</v>
      </c>
      <c r="O14" s="112">
        <f>IF(N14&gt;=20,4,0)</f>
        <v>4</v>
      </c>
      <c r="P14" s="115">
        <f>(L14+N14)</f>
        <v>56.5</v>
      </c>
      <c r="Q14" s="114">
        <f>(P14)/4</f>
        <v>14.125</v>
      </c>
      <c r="R14" s="112">
        <f>IF(Q14&gt;=10,9,M14+O14)</f>
        <v>9</v>
      </c>
      <c r="S14" s="113">
        <f>'قانون الأعمال'!H12</f>
        <v>10</v>
      </c>
      <c r="T14" s="112">
        <f>IF(S14&gt;=10,2,0)</f>
        <v>2</v>
      </c>
      <c r="U14" s="115">
        <f>S14</f>
        <v>10</v>
      </c>
      <c r="V14" s="114">
        <f>(U14)/1</f>
        <v>10</v>
      </c>
      <c r="W14" s="112">
        <f>IF(V14&gt;=10,2,T14)</f>
        <v>2</v>
      </c>
      <c r="X14" s="113">
        <f>'لغة أجنبية3'!H12</f>
        <v>17.25</v>
      </c>
      <c r="Y14" s="112">
        <f>IF(X14&gt;=10,1,0)</f>
        <v>1</v>
      </c>
      <c r="Z14" s="115">
        <f>X14</f>
        <v>17.25</v>
      </c>
      <c r="AA14" s="114">
        <f>(Z14)/1</f>
        <v>17.25</v>
      </c>
      <c r="AB14" s="112">
        <f>IF(AA14&gt;=10,1,Y14)</f>
        <v>1</v>
      </c>
      <c r="AC14" s="116">
        <f>(I14+P14+U14+Z14)/12</f>
        <v>12.5625</v>
      </c>
      <c r="AD14" s="117">
        <f>IF(AC14&gt;=10,30,K14+R14+W14+AB14)</f>
        <v>30</v>
      </c>
    </row>
    <row r="15" spans="1:30" ht="18" customHeight="1">
      <c r="A15" s="60">
        <f>A14+1</f>
        <v>2</v>
      </c>
      <c r="B15" s="152" t="s">
        <v>72</v>
      </c>
      <c r="C15" s="61">
        <f>'التحليل المالي المتقدم'!H13</f>
        <v>17.65</v>
      </c>
      <c r="D15" s="62">
        <f aca="true" t="shared" si="0" ref="D15:D45">IF(C15&gt;=20,6,0)</f>
        <v>0</v>
      </c>
      <c r="E15" s="63">
        <f>'ندوة المحاسبة والتدقيق'!H13</f>
        <v>24.5</v>
      </c>
      <c r="F15" s="62">
        <f aca="true" t="shared" si="1" ref="F15:F45">IF(E15&gt;=20,6,0)</f>
        <v>6</v>
      </c>
      <c r="G15" s="63">
        <f>'محاسبة الشركات المعمقة'!H13</f>
        <v>31.5</v>
      </c>
      <c r="H15" s="62">
        <f aca="true" t="shared" si="2" ref="H15:H45">IF(G15&gt;=20,6,0)</f>
        <v>6</v>
      </c>
      <c r="I15" s="64">
        <f aca="true" t="shared" si="3" ref="I15:I45">(C15+E15+G15)</f>
        <v>73.65</v>
      </c>
      <c r="J15" s="64">
        <f aca="true" t="shared" si="4" ref="J15:J45">(I15/6)</f>
        <v>12.275</v>
      </c>
      <c r="K15" s="62">
        <f aca="true" t="shared" si="5" ref="K15:K45">IF(J15&gt;=10,18,D15+F15+H15)</f>
        <v>18</v>
      </c>
      <c r="L15" s="63">
        <f>'أخلاقيات المحاسبة والتدقيق'!H13</f>
        <v>30.5</v>
      </c>
      <c r="M15" s="62">
        <f aca="true" t="shared" si="6" ref="M15:M45">IF(L15&gt;=20,5,0)</f>
        <v>5</v>
      </c>
      <c r="N15" s="63">
        <f>'منهجية البحث'!H13</f>
        <v>28.5</v>
      </c>
      <c r="O15" s="62">
        <f aca="true" t="shared" si="7" ref="O15:O45">IF(N15&gt;=20,4,0)</f>
        <v>4</v>
      </c>
      <c r="P15" s="65">
        <f aca="true" t="shared" si="8" ref="P15:P45">(L15+N15)</f>
        <v>59</v>
      </c>
      <c r="Q15" s="64">
        <f aca="true" t="shared" si="9" ref="Q15:Q45">(P15)/4</f>
        <v>14.75</v>
      </c>
      <c r="R15" s="62">
        <f aca="true" t="shared" si="10" ref="R15:R45">IF(Q15&gt;=10,9,M15+O15)</f>
        <v>9</v>
      </c>
      <c r="S15" s="63">
        <f>'قانون الأعمال'!H13</f>
        <v>13</v>
      </c>
      <c r="T15" s="62">
        <f aca="true" t="shared" si="11" ref="T15:T44">IF(S15&gt;=10,2,0)</f>
        <v>2</v>
      </c>
      <c r="U15" s="65">
        <f aca="true" t="shared" si="12" ref="U15:U45">S15</f>
        <v>13</v>
      </c>
      <c r="V15" s="64">
        <f aca="true" t="shared" si="13" ref="V15:V45">(U15)/1</f>
        <v>13</v>
      </c>
      <c r="W15" s="62">
        <f aca="true" t="shared" si="14" ref="W15:W45">IF(V15&gt;=10,2,T15)</f>
        <v>2</v>
      </c>
      <c r="X15" s="63">
        <f>'لغة أجنبية3'!H13</f>
        <v>18</v>
      </c>
      <c r="Y15" s="62">
        <f aca="true" t="shared" si="15" ref="Y15:Y45">IF(X15&gt;=10,1,0)</f>
        <v>1</v>
      </c>
      <c r="Z15" s="65">
        <f aca="true" t="shared" si="16" ref="Z15:Z45">X15</f>
        <v>18</v>
      </c>
      <c r="AA15" s="64">
        <f aca="true" t="shared" si="17" ref="AA15:AA45">(Z15)/1</f>
        <v>18</v>
      </c>
      <c r="AB15" s="62">
        <f aca="true" t="shared" si="18" ref="AB15:AB45">IF(AA15&gt;=10,1,Y15)</f>
        <v>1</v>
      </c>
      <c r="AC15" s="106">
        <f aca="true" t="shared" si="19" ref="AC15:AC45">(I15+P15+U15+Z15)/12</f>
        <v>13.637500000000001</v>
      </c>
      <c r="AD15" s="66">
        <f aca="true" t="shared" si="20" ref="AD15:AD45">IF(AC15&gt;=10,30,K15+R15+W15+AB15)</f>
        <v>30</v>
      </c>
    </row>
    <row r="16" spans="1:30" ht="18" customHeight="1">
      <c r="A16" s="60">
        <f aca="true" t="shared" si="21" ref="A16:A45">A15+1</f>
        <v>3</v>
      </c>
      <c r="B16" s="153" t="s">
        <v>73</v>
      </c>
      <c r="C16" s="61">
        <f>'التحليل المالي المتقدم'!H14</f>
        <v>6.3</v>
      </c>
      <c r="D16" s="62">
        <f t="shared" si="0"/>
        <v>0</v>
      </c>
      <c r="E16" s="63">
        <f>'ندوة المحاسبة والتدقيق'!H14</f>
        <v>22</v>
      </c>
      <c r="F16" s="62">
        <f t="shared" si="1"/>
        <v>6</v>
      </c>
      <c r="G16" s="63">
        <f>'محاسبة الشركات المعمقة'!H14</f>
        <v>19</v>
      </c>
      <c r="H16" s="62">
        <f t="shared" si="2"/>
        <v>0</v>
      </c>
      <c r="I16" s="64">
        <f t="shared" si="3"/>
        <v>47.3</v>
      </c>
      <c r="J16" s="64">
        <f t="shared" si="4"/>
        <v>7.883333333333333</v>
      </c>
      <c r="K16" s="62">
        <f t="shared" si="5"/>
        <v>6</v>
      </c>
      <c r="L16" s="63">
        <f>'أخلاقيات المحاسبة والتدقيق'!H14</f>
        <v>21</v>
      </c>
      <c r="M16" s="62">
        <f t="shared" si="6"/>
        <v>5</v>
      </c>
      <c r="N16" s="63">
        <f>'منهجية البحث'!H14</f>
        <v>27</v>
      </c>
      <c r="O16" s="62">
        <f t="shared" si="7"/>
        <v>4</v>
      </c>
      <c r="P16" s="65">
        <f t="shared" si="8"/>
        <v>48</v>
      </c>
      <c r="Q16" s="64">
        <f t="shared" si="9"/>
        <v>12</v>
      </c>
      <c r="R16" s="62">
        <f t="shared" si="10"/>
        <v>9</v>
      </c>
      <c r="S16" s="63">
        <f>'قانون الأعمال'!H14</f>
        <v>12</v>
      </c>
      <c r="T16" s="62">
        <f t="shared" si="11"/>
        <v>2</v>
      </c>
      <c r="U16" s="65">
        <f t="shared" si="12"/>
        <v>12</v>
      </c>
      <c r="V16" s="64">
        <f t="shared" si="13"/>
        <v>12</v>
      </c>
      <c r="W16" s="62">
        <f t="shared" si="14"/>
        <v>2</v>
      </c>
      <c r="X16" s="63">
        <f>'لغة أجنبية3'!H14</f>
        <v>12.625</v>
      </c>
      <c r="Y16" s="62">
        <f t="shared" si="15"/>
        <v>1</v>
      </c>
      <c r="Z16" s="65">
        <f t="shared" si="16"/>
        <v>12.625</v>
      </c>
      <c r="AA16" s="64">
        <f t="shared" si="17"/>
        <v>12.625</v>
      </c>
      <c r="AB16" s="62">
        <f t="shared" si="18"/>
        <v>1</v>
      </c>
      <c r="AC16" s="106">
        <f t="shared" si="19"/>
        <v>9.99375</v>
      </c>
      <c r="AD16" s="66">
        <f t="shared" si="20"/>
        <v>18</v>
      </c>
    </row>
    <row r="17" spans="1:30" ht="18" customHeight="1">
      <c r="A17" s="60">
        <f t="shared" si="21"/>
        <v>4</v>
      </c>
      <c r="B17" s="154" t="s">
        <v>74</v>
      </c>
      <c r="C17" s="61">
        <f>'التحليل المالي المتقدم'!H15</f>
        <v>20.95</v>
      </c>
      <c r="D17" s="62">
        <f t="shared" si="0"/>
        <v>6</v>
      </c>
      <c r="E17" s="63">
        <f>'ندوة المحاسبة والتدقيق'!H15</f>
        <v>23.5</v>
      </c>
      <c r="F17" s="62">
        <f t="shared" si="1"/>
        <v>6</v>
      </c>
      <c r="G17" s="63">
        <f>'محاسبة الشركات المعمقة'!H15</f>
        <v>26</v>
      </c>
      <c r="H17" s="62">
        <f t="shared" si="2"/>
        <v>6</v>
      </c>
      <c r="I17" s="64">
        <f t="shared" si="3"/>
        <v>70.45</v>
      </c>
      <c r="J17" s="64">
        <f t="shared" si="4"/>
        <v>11.741666666666667</v>
      </c>
      <c r="K17" s="62">
        <f t="shared" si="5"/>
        <v>18</v>
      </c>
      <c r="L17" s="63">
        <f>'أخلاقيات المحاسبة والتدقيق'!H15</f>
        <v>25</v>
      </c>
      <c r="M17" s="62">
        <f t="shared" si="6"/>
        <v>5</v>
      </c>
      <c r="N17" s="63">
        <f>'منهجية البحث'!H15</f>
        <v>23</v>
      </c>
      <c r="O17" s="62">
        <f t="shared" si="7"/>
        <v>4</v>
      </c>
      <c r="P17" s="65">
        <f t="shared" si="8"/>
        <v>48</v>
      </c>
      <c r="Q17" s="64">
        <f t="shared" si="9"/>
        <v>12</v>
      </c>
      <c r="R17" s="62">
        <f t="shared" si="10"/>
        <v>9</v>
      </c>
      <c r="S17" s="63">
        <f>'قانون الأعمال'!H15</f>
        <v>7.5</v>
      </c>
      <c r="T17" s="62">
        <f t="shared" si="11"/>
        <v>0</v>
      </c>
      <c r="U17" s="65">
        <f t="shared" si="12"/>
        <v>7.5</v>
      </c>
      <c r="V17" s="64">
        <f t="shared" si="13"/>
        <v>7.5</v>
      </c>
      <c r="W17" s="62">
        <f t="shared" si="14"/>
        <v>0</v>
      </c>
      <c r="X17" s="63">
        <f>'لغة أجنبية3'!H15</f>
        <v>18.5</v>
      </c>
      <c r="Y17" s="62">
        <f t="shared" si="15"/>
        <v>1</v>
      </c>
      <c r="Z17" s="65">
        <f t="shared" si="16"/>
        <v>18.5</v>
      </c>
      <c r="AA17" s="64">
        <f t="shared" si="17"/>
        <v>18.5</v>
      </c>
      <c r="AB17" s="62">
        <f t="shared" si="18"/>
        <v>1</v>
      </c>
      <c r="AC17" s="106">
        <f t="shared" si="19"/>
        <v>12.0375</v>
      </c>
      <c r="AD17" s="66">
        <f t="shared" si="20"/>
        <v>30</v>
      </c>
    </row>
    <row r="18" spans="1:30" ht="18" customHeight="1">
      <c r="A18" s="60">
        <f t="shared" si="21"/>
        <v>5</v>
      </c>
      <c r="B18" s="152" t="s">
        <v>75</v>
      </c>
      <c r="C18" s="61">
        <f>'التحليل المالي المتقدم'!H16</f>
        <v>10.3</v>
      </c>
      <c r="D18" s="62">
        <f t="shared" si="0"/>
        <v>0</v>
      </c>
      <c r="E18" s="63">
        <f>'ندوة المحاسبة والتدقيق'!H16</f>
        <v>20.5</v>
      </c>
      <c r="F18" s="62">
        <f t="shared" si="1"/>
        <v>6</v>
      </c>
      <c r="G18" s="63">
        <f>'محاسبة الشركات المعمقة'!H16</f>
        <v>18</v>
      </c>
      <c r="H18" s="62">
        <f t="shared" si="2"/>
        <v>0</v>
      </c>
      <c r="I18" s="64">
        <f t="shared" si="3"/>
        <v>48.8</v>
      </c>
      <c r="J18" s="64">
        <f t="shared" si="4"/>
        <v>8.133333333333333</v>
      </c>
      <c r="K18" s="62">
        <f t="shared" si="5"/>
        <v>6</v>
      </c>
      <c r="L18" s="63">
        <f>'أخلاقيات المحاسبة والتدقيق'!H16</f>
        <v>21.5</v>
      </c>
      <c r="M18" s="62">
        <f t="shared" si="6"/>
        <v>5</v>
      </c>
      <c r="N18" s="63">
        <f>'منهجية البحث'!H16</f>
        <v>24.5</v>
      </c>
      <c r="O18" s="62">
        <f t="shared" si="7"/>
        <v>4</v>
      </c>
      <c r="P18" s="65">
        <f t="shared" si="8"/>
        <v>46</v>
      </c>
      <c r="Q18" s="64">
        <f t="shared" si="9"/>
        <v>11.5</v>
      </c>
      <c r="R18" s="62">
        <f t="shared" si="10"/>
        <v>9</v>
      </c>
      <c r="S18" s="63">
        <f>'قانون الأعمال'!H16</f>
        <v>12</v>
      </c>
      <c r="T18" s="62">
        <f t="shared" si="11"/>
        <v>2</v>
      </c>
      <c r="U18" s="65">
        <f t="shared" si="12"/>
        <v>12</v>
      </c>
      <c r="V18" s="64">
        <f t="shared" si="13"/>
        <v>12</v>
      </c>
      <c r="W18" s="62">
        <f t="shared" si="14"/>
        <v>2</v>
      </c>
      <c r="X18" s="63">
        <f>'لغة أجنبية3'!H16</f>
        <v>14.5</v>
      </c>
      <c r="Y18" s="62">
        <f t="shared" si="15"/>
        <v>1</v>
      </c>
      <c r="Z18" s="65">
        <f t="shared" si="16"/>
        <v>14.5</v>
      </c>
      <c r="AA18" s="64">
        <f t="shared" si="17"/>
        <v>14.5</v>
      </c>
      <c r="AB18" s="62">
        <f t="shared" si="18"/>
        <v>1</v>
      </c>
      <c r="AC18" s="106">
        <f t="shared" si="19"/>
        <v>10.108333333333333</v>
      </c>
      <c r="AD18" s="66">
        <f t="shared" si="20"/>
        <v>30</v>
      </c>
    </row>
    <row r="19" spans="1:30" ht="18" customHeight="1">
      <c r="A19" s="60">
        <f t="shared" si="21"/>
        <v>6</v>
      </c>
      <c r="B19" s="154" t="s">
        <v>76</v>
      </c>
      <c r="C19" s="61">
        <f>'التحليل المالي المتقدم'!H17</f>
        <v>15.65</v>
      </c>
      <c r="D19" s="62">
        <f t="shared" si="0"/>
        <v>0</v>
      </c>
      <c r="E19" s="63">
        <f>'ندوة المحاسبة والتدقيق'!H17</f>
        <v>22.5</v>
      </c>
      <c r="F19" s="62">
        <f t="shared" si="1"/>
        <v>6</v>
      </c>
      <c r="G19" s="63">
        <f>'محاسبة الشركات المعمقة'!H17</f>
        <v>18</v>
      </c>
      <c r="H19" s="62">
        <f t="shared" si="2"/>
        <v>0</v>
      </c>
      <c r="I19" s="64">
        <f t="shared" si="3"/>
        <v>56.15</v>
      </c>
      <c r="J19" s="64">
        <f t="shared" si="4"/>
        <v>9.358333333333333</v>
      </c>
      <c r="K19" s="62">
        <f t="shared" si="5"/>
        <v>6</v>
      </c>
      <c r="L19" s="63">
        <f>'أخلاقيات المحاسبة والتدقيق'!H17</f>
        <v>24.5</v>
      </c>
      <c r="M19" s="62">
        <f t="shared" si="6"/>
        <v>5</v>
      </c>
      <c r="N19" s="63">
        <f>'منهجية البحث'!H17</f>
        <v>25</v>
      </c>
      <c r="O19" s="62">
        <f t="shared" si="7"/>
        <v>4</v>
      </c>
      <c r="P19" s="65">
        <f t="shared" si="8"/>
        <v>49.5</v>
      </c>
      <c r="Q19" s="64">
        <f t="shared" si="9"/>
        <v>12.375</v>
      </c>
      <c r="R19" s="62">
        <f t="shared" si="10"/>
        <v>9</v>
      </c>
      <c r="S19" s="63">
        <f>'قانون الأعمال'!H17</f>
        <v>10</v>
      </c>
      <c r="T19" s="62">
        <f t="shared" si="11"/>
        <v>2</v>
      </c>
      <c r="U19" s="65">
        <f t="shared" si="12"/>
        <v>10</v>
      </c>
      <c r="V19" s="64">
        <f t="shared" si="13"/>
        <v>10</v>
      </c>
      <c r="W19" s="62">
        <f t="shared" si="14"/>
        <v>2</v>
      </c>
      <c r="X19" s="63">
        <f>'لغة أجنبية3'!H17</f>
        <v>12</v>
      </c>
      <c r="Y19" s="62">
        <f t="shared" si="15"/>
        <v>1</v>
      </c>
      <c r="Z19" s="65">
        <f t="shared" si="16"/>
        <v>12</v>
      </c>
      <c r="AA19" s="64">
        <f t="shared" si="17"/>
        <v>12</v>
      </c>
      <c r="AB19" s="62">
        <f t="shared" si="18"/>
        <v>1</v>
      </c>
      <c r="AC19" s="106">
        <f t="shared" si="19"/>
        <v>10.637500000000001</v>
      </c>
      <c r="AD19" s="66">
        <f t="shared" si="20"/>
        <v>30</v>
      </c>
    </row>
    <row r="20" spans="1:30" ht="18" customHeight="1">
      <c r="A20" s="60">
        <f t="shared" si="21"/>
        <v>7</v>
      </c>
      <c r="B20" s="153" t="s">
        <v>77</v>
      </c>
      <c r="C20" s="61">
        <f>'التحليل المالي المتقدم'!H18</f>
        <v>18.2</v>
      </c>
      <c r="D20" s="62">
        <f t="shared" si="0"/>
        <v>0</v>
      </c>
      <c r="E20" s="63">
        <f>'ندوة المحاسبة والتدقيق'!H18</f>
        <v>23.5</v>
      </c>
      <c r="F20" s="62">
        <f t="shared" si="1"/>
        <v>6</v>
      </c>
      <c r="G20" s="63">
        <f>'محاسبة الشركات المعمقة'!H18</f>
        <v>30.5</v>
      </c>
      <c r="H20" s="62">
        <f t="shared" si="2"/>
        <v>6</v>
      </c>
      <c r="I20" s="64">
        <f t="shared" si="3"/>
        <v>72.2</v>
      </c>
      <c r="J20" s="64">
        <f t="shared" si="4"/>
        <v>12.033333333333333</v>
      </c>
      <c r="K20" s="62">
        <f t="shared" si="5"/>
        <v>18</v>
      </c>
      <c r="L20" s="63">
        <f>'أخلاقيات المحاسبة والتدقيق'!H18</f>
        <v>28</v>
      </c>
      <c r="M20" s="62">
        <f t="shared" si="6"/>
        <v>5</v>
      </c>
      <c r="N20" s="63">
        <f>'منهجية البحث'!H18</f>
        <v>30.5</v>
      </c>
      <c r="O20" s="62">
        <f t="shared" si="7"/>
        <v>4</v>
      </c>
      <c r="P20" s="65">
        <f t="shared" si="8"/>
        <v>58.5</v>
      </c>
      <c r="Q20" s="64">
        <f t="shared" si="9"/>
        <v>14.625</v>
      </c>
      <c r="R20" s="62">
        <f t="shared" si="10"/>
        <v>9</v>
      </c>
      <c r="S20" s="63">
        <f>'قانون الأعمال'!H18</f>
        <v>13</v>
      </c>
      <c r="T20" s="62">
        <f t="shared" si="11"/>
        <v>2</v>
      </c>
      <c r="U20" s="65">
        <f t="shared" si="12"/>
        <v>13</v>
      </c>
      <c r="V20" s="64">
        <f t="shared" si="13"/>
        <v>13</v>
      </c>
      <c r="W20" s="62">
        <f t="shared" si="14"/>
        <v>2</v>
      </c>
      <c r="X20" s="63">
        <f>'لغة أجنبية3'!H18</f>
        <v>18.25</v>
      </c>
      <c r="Y20" s="62">
        <f t="shared" si="15"/>
        <v>1</v>
      </c>
      <c r="Z20" s="65">
        <f t="shared" si="16"/>
        <v>18.25</v>
      </c>
      <c r="AA20" s="64">
        <f t="shared" si="17"/>
        <v>18.25</v>
      </c>
      <c r="AB20" s="62">
        <f t="shared" si="18"/>
        <v>1</v>
      </c>
      <c r="AC20" s="106">
        <f t="shared" si="19"/>
        <v>13.495833333333332</v>
      </c>
      <c r="AD20" s="66">
        <f t="shared" si="20"/>
        <v>30</v>
      </c>
    </row>
    <row r="21" spans="1:30" ht="18" customHeight="1">
      <c r="A21" s="60">
        <f t="shared" si="21"/>
        <v>8</v>
      </c>
      <c r="B21" s="152" t="s">
        <v>78</v>
      </c>
      <c r="C21" s="61">
        <f>'التحليل المالي المتقدم'!H19</f>
        <v>15.45</v>
      </c>
      <c r="D21" s="62">
        <f t="shared" si="0"/>
        <v>0</v>
      </c>
      <c r="E21" s="63">
        <f>'ندوة المحاسبة والتدقيق'!H19</f>
        <v>28</v>
      </c>
      <c r="F21" s="62">
        <f t="shared" si="1"/>
        <v>6</v>
      </c>
      <c r="G21" s="63">
        <f>'محاسبة الشركات المعمقة'!H19</f>
        <v>20</v>
      </c>
      <c r="H21" s="62">
        <f t="shared" si="2"/>
        <v>6</v>
      </c>
      <c r="I21" s="64">
        <f t="shared" si="3"/>
        <v>63.45</v>
      </c>
      <c r="J21" s="64">
        <f t="shared" si="4"/>
        <v>10.575000000000001</v>
      </c>
      <c r="K21" s="62">
        <f t="shared" si="5"/>
        <v>18</v>
      </c>
      <c r="L21" s="63">
        <f>'أخلاقيات المحاسبة والتدقيق'!H19</f>
        <v>29.5</v>
      </c>
      <c r="M21" s="62">
        <f t="shared" si="6"/>
        <v>5</v>
      </c>
      <c r="N21" s="63">
        <f>'منهجية البحث'!H19</f>
        <v>31</v>
      </c>
      <c r="O21" s="62">
        <f t="shared" si="7"/>
        <v>4</v>
      </c>
      <c r="P21" s="65">
        <f t="shared" si="8"/>
        <v>60.5</v>
      </c>
      <c r="Q21" s="64">
        <f t="shared" si="9"/>
        <v>15.125</v>
      </c>
      <c r="R21" s="62">
        <f t="shared" si="10"/>
        <v>9</v>
      </c>
      <c r="S21" s="63">
        <f>'قانون الأعمال'!H19</f>
        <v>15</v>
      </c>
      <c r="T21" s="62">
        <f t="shared" si="11"/>
        <v>2</v>
      </c>
      <c r="U21" s="65">
        <f t="shared" si="12"/>
        <v>15</v>
      </c>
      <c r="V21" s="64">
        <f t="shared" si="13"/>
        <v>15</v>
      </c>
      <c r="W21" s="62">
        <f t="shared" si="14"/>
        <v>2</v>
      </c>
      <c r="X21" s="63">
        <f>'لغة أجنبية3'!H19</f>
        <v>17.5</v>
      </c>
      <c r="Y21" s="62">
        <f t="shared" si="15"/>
        <v>1</v>
      </c>
      <c r="Z21" s="65">
        <f t="shared" si="16"/>
        <v>17.5</v>
      </c>
      <c r="AA21" s="64">
        <f t="shared" si="17"/>
        <v>17.5</v>
      </c>
      <c r="AB21" s="62">
        <f t="shared" si="18"/>
        <v>1</v>
      </c>
      <c r="AC21" s="106">
        <f t="shared" si="19"/>
        <v>13.0375</v>
      </c>
      <c r="AD21" s="66">
        <f t="shared" si="20"/>
        <v>30</v>
      </c>
    </row>
    <row r="22" spans="1:30" ht="18" customHeight="1">
      <c r="A22" s="60">
        <f t="shared" si="21"/>
        <v>9</v>
      </c>
      <c r="B22" s="154" t="s">
        <v>79</v>
      </c>
      <c r="C22" s="61">
        <f>'التحليل المالي المتقدم'!H20</f>
        <v>21.45</v>
      </c>
      <c r="D22" s="62">
        <f t="shared" si="0"/>
        <v>6</v>
      </c>
      <c r="E22" s="63">
        <f>'ندوة المحاسبة والتدقيق'!H20</f>
        <v>24.5</v>
      </c>
      <c r="F22" s="62">
        <f t="shared" si="1"/>
        <v>6</v>
      </c>
      <c r="G22" s="63">
        <f>'محاسبة الشركات المعمقة'!H20</f>
        <v>21</v>
      </c>
      <c r="H22" s="62">
        <f t="shared" si="2"/>
        <v>6</v>
      </c>
      <c r="I22" s="64">
        <f t="shared" si="3"/>
        <v>66.95</v>
      </c>
      <c r="J22" s="64">
        <f t="shared" si="4"/>
        <v>11.158333333333333</v>
      </c>
      <c r="K22" s="62">
        <f t="shared" si="5"/>
        <v>18</v>
      </c>
      <c r="L22" s="63">
        <f>'أخلاقيات المحاسبة والتدقيق'!H20</f>
        <v>29</v>
      </c>
      <c r="M22" s="62">
        <f t="shared" si="6"/>
        <v>5</v>
      </c>
      <c r="N22" s="63">
        <f>'منهجية البحث'!H20</f>
        <v>26</v>
      </c>
      <c r="O22" s="62">
        <f t="shared" si="7"/>
        <v>4</v>
      </c>
      <c r="P22" s="65">
        <f t="shared" si="8"/>
        <v>55</v>
      </c>
      <c r="Q22" s="64">
        <f t="shared" si="9"/>
        <v>13.75</v>
      </c>
      <c r="R22" s="62">
        <f t="shared" si="10"/>
        <v>9</v>
      </c>
      <c r="S22" s="63">
        <f>'قانون الأعمال'!H20</f>
        <v>15</v>
      </c>
      <c r="T22" s="62">
        <f t="shared" si="11"/>
        <v>2</v>
      </c>
      <c r="U22" s="65">
        <f t="shared" si="12"/>
        <v>15</v>
      </c>
      <c r="V22" s="64">
        <f t="shared" si="13"/>
        <v>15</v>
      </c>
      <c r="W22" s="62">
        <f t="shared" si="14"/>
        <v>2</v>
      </c>
      <c r="X22" s="63">
        <f>'لغة أجنبية3'!H20</f>
        <v>15.5</v>
      </c>
      <c r="Y22" s="62">
        <f t="shared" si="15"/>
        <v>1</v>
      </c>
      <c r="Z22" s="65">
        <f t="shared" si="16"/>
        <v>15.5</v>
      </c>
      <c r="AA22" s="64">
        <f t="shared" si="17"/>
        <v>15.5</v>
      </c>
      <c r="AB22" s="62">
        <f t="shared" si="18"/>
        <v>1</v>
      </c>
      <c r="AC22" s="106">
        <f t="shared" si="19"/>
        <v>12.704166666666666</v>
      </c>
      <c r="AD22" s="66">
        <f t="shared" si="20"/>
        <v>30</v>
      </c>
    </row>
    <row r="23" spans="1:30" ht="18" customHeight="1">
      <c r="A23" s="60">
        <f t="shared" si="21"/>
        <v>10</v>
      </c>
      <c r="B23" s="154" t="s">
        <v>80</v>
      </c>
      <c r="C23" s="61">
        <f>'التحليل المالي المتقدم'!H21</f>
        <v>7.05</v>
      </c>
      <c r="D23" s="62">
        <f t="shared" si="0"/>
        <v>0</v>
      </c>
      <c r="E23" s="63">
        <f>'ندوة المحاسبة والتدقيق'!H21</f>
        <v>21.5</v>
      </c>
      <c r="F23" s="62">
        <f t="shared" si="1"/>
        <v>6</v>
      </c>
      <c r="G23" s="63">
        <f>'محاسبة الشركات المعمقة'!H21</f>
        <v>14</v>
      </c>
      <c r="H23" s="62">
        <f t="shared" si="2"/>
        <v>0</v>
      </c>
      <c r="I23" s="64">
        <f t="shared" si="3"/>
        <v>42.55</v>
      </c>
      <c r="J23" s="64">
        <f t="shared" si="4"/>
        <v>7.091666666666666</v>
      </c>
      <c r="K23" s="62">
        <f t="shared" si="5"/>
        <v>6</v>
      </c>
      <c r="L23" s="63">
        <f>'أخلاقيات المحاسبة والتدقيق'!H21</f>
        <v>20.5</v>
      </c>
      <c r="M23" s="62">
        <f t="shared" si="6"/>
        <v>5</v>
      </c>
      <c r="N23" s="63">
        <f>'منهجية البحث'!H21</f>
        <v>25.5</v>
      </c>
      <c r="O23" s="62">
        <f t="shared" si="7"/>
        <v>4</v>
      </c>
      <c r="P23" s="65">
        <f t="shared" si="8"/>
        <v>46</v>
      </c>
      <c r="Q23" s="64">
        <f t="shared" si="9"/>
        <v>11.5</v>
      </c>
      <c r="R23" s="62">
        <f t="shared" si="10"/>
        <v>9</v>
      </c>
      <c r="S23" s="63">
        <f>'قانون الأعمال'!H21</f>
        <v>8</v>
      </c>
      <c r="T23" s="62">
        <f t="shared" si="11"/>
        <v>0</v>
      </c>
      <c r="U23" s="65">
        <f t="shared" si="12"/>
        <v>8</v>
      </c>
      <c r="V23" s="64">
        <f t="shared" si="13"/>
        <v>8</v>
      </c>
      <c r="W23" s="62">
        <f t="shared" si="14"/>
        <v>0</v>
      </c>
      <c r="X23" s="63">
        <f>'لغة أجنبية3'!H21</f>
        <v>15.75</v>
      </c>
      <c r="Y23" s="62">
        <f t="shared" si="15"/>
        <v>1</v>
      </c>
      <c r="Z23" s="65">
        <f t="shared" si="16"/>
        <v>15.75</v>
      </c>
      <c r="AA23" s="64">
        <f t="shared" si="17"/>
        <v>15.75</v>
      </c>
      <c r="AB23" s="62">
        <f t="shared" si="18"/>
        <v>1</v>
      </c>
      <c r="AC23" s="106">
        <f t="shared" si="19"/>
        <v>9.358333333333333</v>
      </c>
      <c r="AD23" s="66">
        <f t="shared" si="20"/>
        <v>16</v>
      </c>
    </row>
    <row r="24" spans="1:30" ht="18" customHeight="1">
      <c r="A24" s="60">
        <f t="shared" si="21"/>
        <v>11</v>
      </c>
      <c r="B24" s="154" t="s">
        <v>81</v>
      </c>
      <c r="C24" s="61">
        <f>'التحليل المالي المتقدم'!H22</f>
        <v>10.05</v>
      </c>
      <c r="D24" s="62">
        <f t="shared" si="0"/>
        <v>0</v>
      </c>
      <c r="E24" s="63">
        <f>'ندوة المحاسبة والتدقيق'!H22</f>
        <v>22</v>
      </c>
      <c r="F24" s="62">
        <f t="shared" si="1"/>
        <v>6</v>
      </c>
      <c r="G24" s="63">
        <f>'محاسبة الشركات المعمقة'!H22</f>
        <v>15.5</v>
      </c>
      <c r="H24" s="62">
        <f t="shared" si="2"/>
        <v>0</v>
      </c>
      <c r="I24" s="64">
        <f t="shared" si="3"/>
        <v>47.55</v>
      </c>
      <c r="J24" s="64">
        <f t="shared" si="4"/>
        <v>7.925</v>
      </c>
      <c r="K24" s="62">
        <f t="shared" si="5"/>
        <v>6</v>
      </c>
      <c r="L24" s="63">
        <f>'أخلاقيات المحاسبة والتدقيق'!H22</f>
        <v>21</v>
      </c>
      <c r="M24" s="62">
        <f t="shared" si="6"/>
        <v>5</v>
      </c>
      <c r="N24" s="63">
        <f>'منهجية البحث'!H22</f>
        <v>31</v>
      </c>
      <c r="O24" s="62">
        <f t="shared" si="7"/>
        <v>4</v>
      </c>
      <c r="P24" s="65">
        <f t="shared" si="8"/>
        <v>52</v>
      </c>
      <c r="Q24" s="64">
        <f t="shared" si="9"/>
        <v>13</v>
      </c>
      <c r="R24" s="62">
        <f t="shared" si="10"/>
        <v>9</v>
      </c>
      <c r="S24" s="63">
        <f>'قانون الأعمال'!H22</f>
        <v>17</v>
      </c>
      <c r="T24" s="62">
        <f t="shared" si="11"/>
        <v>2</v>
      </c>
      <c r="U24" s="65">
        <f t="shared" si="12"/>
        <v>17</v>
      </c>
      <c r="V24" s="64">
        <f t="shared" si="13"/>
        <v>17</v>
      </c>
      <c r="W24" s="62">
        <f t="shared" si="14"/>
        <v>2</v>
      </c>
      <c r="X24" s="63">
        <f>'لغة أجنبية3'!H22</f>
        <v>13</v>
      </c>
      <c r="Y24" s="62">
        <f t="shared" si="15"/>
        <v>1</v>
      </c>
      <c r="Z24" s="65">
        <f t="shared" si="16"/>
        <v>13</v>
      </c>
      <c r="AA24" s="64">
        <f t="shared" si="17"/>
        <v>13</v>
      </c>
      <c r="AB24" s="62">
        <f t="shared" si="18"/>
        <v>1</v>
      </c>
      <c r="AC24" s="106">
        <f t="shared" si="19"/>
        <v>10.795833333333334</v>
      </c>
      <c r="AD24" s="66">
        <f t="shared" si="20"/>
        <v>30</v>
      </c>
    </row>
    <row r="25" spans="1:30" ht="18" customHeight="1">
      <c r="A25" s="60">
        <f t="shared" si="21"/>
        <v>12</v>
      </c>
      <c r="B25" s="154" t="s">
        <v>82</v>
      </c>
      <c r="C25" s="61">
        <f>'التحليل المالي المتقدم'!H23</f>
        <v>17.2</v>
      </c>
      <c r="D25" s="62">
        <f t="shared" si="0"/>
        <v>0</v>
      </c>
      <c r="E25" s="63">
        <f>'ندوة المحاسبة والتدقيق'!H23</f>
        <v>22.5</v>
      </c>
      <c r="F25" s="62">
        <f t="shared" si="1"/>
        <v>6</v>
      </c>
      <c r="G25" s="63">
        <f>'محاسبة الشركات المعمقة'!H23</f>
        <v>20.5</v>
      </c>
      <c r="H25" s="62">
        <f t="shared" si="2"/>
        <v>6</v>
      </c>
      <c r="I25" s="64">
        <f t="shared" si="3"/>
        <v>60.2</v>
      </c>
      <c r="J25" s="64">
        <f t="shared" si="4"/>
        <v>10.033333333333333</v>
      </c>
      <c r="K25" s="62">
        <f t="shared" si="5"/>
        <v>18</v>
      </c>
      <c r="L25" s="63">
        <f>'أخلاقيات المحاسبة والتدقيق'!H23</f>
        <v>26</v>
      </c>
      <c r="M25" s="62">
        <f t="shared" si="6"/>
        <v>5</v>
      </c>
      <c r="N25" s="63">
        <f>'منهجية البحث'!H23</f>
        <v>28</v>
      </c>
      <c r="O25" s="62">
        <f t="shared" si="7"/>
        <v>4</v>
      </c>
      <c r="P25" s="65">
        <f t="shared" si="8"/>
        <v>54</v>
      </c>
      <c r="Q25" s="64">
        <f t="shared" si="9"/>
        <v>13.5</v>
      </c>
      <c r="R25" s="62">
        <f t="shared" si="10"/>
        <v>9</v>
      </c>
      <c r="S25" s="63">
        <f>'قانون الأعمال'!H23</f>
        <v>10</v>
      </c>
      <c r="T25" s="62">
        <f t="shared" si="11"/>
        <v>2</v>
      </c>
      <c r="U25" s="65">
        <f t="shared" si="12"/>
        <v>10</v>
      </c>
      <c r="V25" s="64">
        <f t="shared" si="13"/>
        <v>10</v>
      </c>
      <c r="W25" s="62">
        <f t="shared" si="14"/>
        <v>2</v>
      </c>
      <c r="X25" s="63">
        <f>'لغة أجنبية3'!H23</f>
        <v>14.75</v>
      </c>
      <c r="Y25" s="62">
        <f t="shared" si="15"/>
        <v>1</v>
      </c>
      <c r="Z25" s="65">
        <f t="shared" si="16"/>
        <v>14.75</v>
      </c>
      <c r="AA25" s="64">
        <f t="shared" si="17"/>
        <v>14.75</v>
      </c>
      <c r="AB25" s="62">
        <f t="shared" si="18"/>
        <v>1</v>
      </c>
      <c r="AC25" s="106">
        <f t="shared" si="19"/>
        <v>11.579166666666666</v>
      </c>
      <c r="AD25" s="66">
        <f t="shared" si="20"/>
        <v>30</v>
      </c>
    </row>
    <row r="26" spans="1:30" s="21" customFormat="1" ht="18" customHeight="1">
      <c r="A26" s="60">
        <f t="shared" si="21"/>
        <v>13</v>
      </c>
      <c r="B26" s="154" t="s">
        <v>83</v>
      </c>
      <c r="C26" s="61">
        <f>'التحليل المالي المتقدم'!H24</f>
        <v>18.25</v>
      </c>
      <c r="D26" s="62">
        <f t="shared" si="0"/>
        <v>0</v>
      </c>
      <c r="E26" s="63">
        <f>'ندوة المحاسبة والتدقيق'!H24</f>
        <v>25</v>
      </c>
      <c r="F26" s="62">
        <f t="shared" si="1"/>
        <v>6</v>
      </c>
      <c r="G26" s="63">
        <f>'محاسبة الشركات المعمقة'!H24</f>
        <v>24</v>
      </c>
      <c r="H26" s="62">
        <f t="shared" si="2"/>
        <v>6</v>
      </c>
      <c r="I26" s="64">
        <f t="shared" si="3"/>
        <v>67.25</v>
      </c>
      <c r="J26" s="64">
        <f t="shared" si="4"/>
        <v>11.208333333333334</v>
      </c>
      <c r="K26" s="62">
        <f t="shared" si="5"/>
        <v>18</v>
      </c>
      <c r="L26" s="63">
        <f>'أخلاقيات المحاسبة والتدقيق'!H24</f>
        <v>29</v>
      </c>
      <c r="M26" s="62">
        <f t="shared" si="6"/>
        <v>5</v>
      </c>
      <c r="N26" s="63">
        <f>'منهجية البحث'!H24</f>
        <v>26.5</v>
      </c>
      <c r="O26" s="62">
        <f t="shared" si="7"/>
        <v>4</v>
      </c>
      <c r="P26" s="65">
        <f t="shared" si="8"/>
        <v>55.5</v>
      </c>
      <c r="Q26" s="64">
        <f t="shared" si="9"/>
        <v>13.875</v>
      </c>
      <c r="R26" s="62">
        <f t="shared" si="10"/>
        <v>9</v>
      </c>
      <c r="S26" s="63">
        <f>'قانون الأعمال'!H24</f>
        <v>8</v>
      </c>
      <c r="T26" s="62">
        <f t="shared" si="11"/>
        <v>0</v>
      </c>
      <c r="U26" s="65">
        <f t="shared" si="12"/>
        <v>8</v>
      </c>
      <c r="V26" s="64">
        <f t="shared" si="13"/>
        <v>8</v>
      </c>
      <c r="W26" s="62">
        <f t="shared" si="14"/>
        <v>0</v>
      </c>
      <c r="X26" s="63">
        <f>'لغة أجنبية3'!H24</f>
        <v>16.75</v>
      </c>
      <c r="Y26" s="62">
        <f t="shared" si="15"/>
        <v>1</v>
      </c>
      <c r="Z26" s="65">
        <f t="shared" si="16"/>
        <v>16.75</v>
      </c>
      <c r="AA26" s="64">
        <f t="shared" si="17"/>
        <v>16.75</v>
      </c>
      <c r="AB26" s="62">
        <f t="shared" si="18"/>
        <v>1</v>
      </c>
      <c r="AC26" s="106">
        <f t="shared" si="19"/>
        <v>12.291666666666666</v>
      </c>
      <c r="AD26" s="66">
        <f t="shared" si="20"/>
        <v>30</v>
      </c>
    </row>
    <row r="27" spans="1:30" s="21" customFormat="1" ht="18" customHeight="1">
      <c r="A27" s="60">
        <f t="shared" si="21"/>
        <v>14</v>
      </c>
      <c r="B27" s="153" t="s">
        <v>84</v>
      </c>
      <c r="C27" s="61">
        <f>'التحليل المالي المتقدم'!H25</f>
        <v>16.25</v>
      </c>
      <c r="D27" s="62">
        <f t="shared" si="0"/>
        <v>0</v>
      </c>
      <c r="E27" s="63">
        <f>'ندوة المحاسبة والتدقيق'!H25</f>
        <v>20</v>
      </c>
      <c r="F27" s="62">
        <f t="shared" si="1"/>
        <v>6</v>
      </c>
      <c r="G27" s="63">
        <f>'محاسبة الشركات المعمقة'!H25</f>
        <v>22</v>
      </c>
      <c r="H27" s="62">
        <f t="shared" si="2"/>
        <v>6</v>
      </c>
      <c r="I27" s="64">
        <f t="shared" si="3"/>
        <v>58.25</v>
      </c>
      <c r="J27" s="64">
        <f t="shared" si="4"/>
        <v>9.708333333333334</v>
      </c>
      <c r="K27" s="62">
        <f t="shared" si="5"/>
        <v>12</v>
      </c>
      <c r="L27" s="63">
        <f>'أخلاقيات المحاسبة والتدقيق'!H25</f>
        <v>29.5</v>
      </c>
      <c r="M27" s="62">
        <f t="shared" si="6"/>
        <v>5</v>
      </c>
      <c r="N27" s="63">
        <f>'منهجية البحث'!H25</f>
        <v>30</v>
      </c>
      <c r="O27" s="62">
        <f t="shared" si="7"/>
        <v>4</v>
      </c>
      <c r="P27" s="65">
        <f t="shared" si="8"/>
        <v>59.5</v>
      </c>
      <c r="Q27" s="64">
        <f t="shared" si="9"/>
        <v>14.875</v>
      </c>
      <c r="R27" s="62">
        <f t="shared" si="10"/>
        <v>9</v>
      </c>
      <c r="S27" s="63">
        <f>'قانون الأعمال'!H25</f>
        <v>17.5</v>
      </c>
      <c r="T27" s="62">
        <f t="shared" si="11"/>
        <v>2</v>
      </c>
      <c r="U27" s="65">
        <f t="shared" si="12"/>
        <v>17.5</v>
      </c>
      <c r="V27" s="64">
        <f t="shared" si="13"/>
        <v>17.5</v>
      </c>
      <c r="W27" s="62">
        <f t="shared" si="14"/>
        <v>2</v>
      </c>
      <c r="X27" s="63">
        <f>'لغة أجنبية3'!H25</f>
        <v>16.5</v>
      </c>
      <c r="Y27" s="62">
        <f t="shared" si="15"/>
        <v>1</v>
      </c>
      <c r="Z27" s="65">
        <f t="shared" si="16"/>
        <v>16.5</v>
      </c>
      <c r="AA27" s="64">
        <f t="shared" si="17"/>
        <v>16.5</v>
      </c>
      <c r="AB27" s="62">
        <f t="shared" si="18"/>
        <v>1</v>
      </c>
      <c r="AC27" s="106">
        <f t="shared" si="19"/>
        <v>12.645833333333334</v>
      </c>
      <c r="AD27" s="66">
        <f t="shared" si="20"/>
        <v>30</v>
      </c>
    </row>
    <row r="28" spans="1:30" s="21" customFormat="1" ht="18" customHeight="1">
      <c r="A28" s="60">
        <f t="shared" si="21"/>
        <v>15</v>
      </c>
      <c r="B28" s="154" t="s">
        <v>85</v>
      </c>
      <c r="C28" s="61">
        <f>'التحليل المالي المتقدم'!H26</f>
        <v>9.8</v>
      </c>
      <c r="D28" s="62">
        <f t="shared" si="0"/>
        <v>0</v>
      </c>
      <c r="E28" s="63">
        <f>'ندوة المحاسبة والتدقيق'!H26</f>
        <v>20</v>
      </c>
      <c r="F28" s="62">
        <f t="shared" si="1"/>
        <v>6</v>
      </c>
      <c r="G28" s="63">
        <f>'محاسبة الشركات المعمقة'!H26</f>
        <v>17</v>
      </c>
      <c r="H28" s="62">
        <f t="shared" si="2"/>
        <v>0</v>
      </c>
      <c r="I28" s="64">
        <f t="shared" si="3"/>
        <v>46.8</v>
      </c>
      <c r="J28" s="64">
        <f t="shared" si="4"/>
        <v>7.8</v>
      </c>
      <c r="K28" s="62">
        <f t="shared" si="5"/>
        <v>6</v>
      </c>
      <c r="L28" s="63">
        <f>'أخلاقيات المحاسبة والتدقيق'!H26</f>
        <v>28.5</v>
      </c>
      <c r="M28" s="62">
        <f t="shared" si="6"/>
        <v>5</v>
      </c>
      <c r="N28" s="63">
        <f>'منهجية البحث'!H26</f>
        <v>26.5</v>
      </c>
      <c r="O28" s="62">
        <f t="shared" si="7"/>
        <v>4</v>
      </c>
      <c r="P28" s="65">
        <f t="shared" si="8"/>
        <v>55</v>
      </c>
      <c r="Q28" s="64">
        <f t="shared" si="9"/>
        <v>13.75</v>
      </c>
      <c r="R28" s="62">
        <f t="shared" si="10"/>
        <v>9</v>
      </c>
      <c r="S28" s="63">
        <f>'قانون الأعمال'!H26</f>
        <v>11</v>
      </c>
      <c r="T28" s="62">
        <f t="shared" si="11"/>
        <v>2</v>
      </c>
      <c r="U28" s="65">
        <f t="shared" si="12"/>
        <v>11</v>
      </c>
      <c r="V28" s="64">
        <f t="shared" si="13"/>
        <v>11</v>
      </c>
      <c r="W28" s="62">
        <f t="shared" si="14"/>
        <v>2</v>
      </c>
      <c r="X28" s="63">
        <f>'لغة أجنبية3'!H26</f>
        <v>10.5</v>
      </c>
      <c r="Y28" s="62">
        <f t="shared" si="15"/>
        <v>1</v>
      </c>
      <c r="Z28" s="65">
        <f t="shared" si="16"/>
        <v>10.5</v>
      </c>
      <c r="AA28" s="64">
        <f t="shared" si="17"/>
        <v>10.5</v>
      </c>
      <c r="AB28" s="62">
        <f t="shared" si="18"/>
        <v>1</v>
      </c>
      <c r="AC28" s="106">
        <f t="shared" si="19"/>
        <v>10.275</v>
      </c>
      <c r="AD28" s="66">
        <f t="shared" si="20"/>
        <v>30</v>
      </c>
    </row>
    <row r="29" spans="1:30" s="21" customFormat="1" ht="18" customHeight="1">
      <c r="A29" s="60">
        <f t="shared" si="21"/>
        <v>16</v>
      </c>
      <c r="B29" s="154" t="s">
        <v>86</v>
      </c>
      <c r="C29" s="61">
        <f>'التحليل المالي المتقدم'!H27</f>
        <v>21.3</v>
      </c>
      <c r="D29" s="62">
        <f t="shared" si="0"/>
        <v>6</v>
      </c>
      <c r="E29" s="63">
        <f>'ندوة المحاسبة والتدقيق'!H27</f>
        <v>27</v>
      </c>
      <c r="F29" s="62">
        <f t="shared" si="1"/>
        <v>6</v>
      </c>
      <c r="G29" s="63">
        <f>'محاسبة الشركات المعمقة'!H27</f>
        <v>19</v>
      </c>
      <c r="H29" s="62">
        <f t="shared" si="2"/>
        <v>0</v>
      </c>
      <c r="I29" s="64">
        <f t="shared" si="3"/>
        <v>67.3</v>
      </c>
      <c r="J29" s="64">
        <f t="shared" si="4"/>
        <v>11.216666666666667</v>
      </c>
      <c r="K29" s="62">
        <f t="shared" si="5"/>
        <v>18</v>
      </c>
      <c r="L29" s="63">
        <f>'أخلاقيات المحاسبة والتدقيق'!H27</f>
        <v>28.5</v>
      </c>
      <c r="M29" s="62">
        <f t="shared" si="6"/>
        <v>5</v>
      </c>
      <c r="N29" s="63">
        <f>'منهجية البحث'!H27</f>
        <v>25.5</v>
      </c>
      <c r="O29" s="62">
        <f t="shared" si="7"/>
        <v>4</v>
      </c>
      <c r="P29" s="65">
        <f t="shared" si="8"/>
        <v>54</v>
      </c>
      <c r="Q29" s="64">
        <f t="shared" si="9"/>
        <v>13.5</v>
      </c>
      <c r="R29" s="62">
        <f t="shared" si="10"/>
        <v>9</v>
      </c>
      <c r="S29" s="63">
        <f>'قانون الأعمال'!H27</f>
        <v>10.5</v>
      </c>
      <c r="T29" s="62">
        <f t="shared" si="11"/>
        <v>2</v>
      </c>
      <c r="U29" s="65">
        <f t="shared" si="12"/>
        <v>10.5</v>
      </c>
      <c r="V29" s="64">
        <f t="shared" si="13"/>
        <v>10.5</v>
      </c>
      <c r="W29" s="62">
        <f t="shared" si="14"/>
        <v>2</v>
      </c>
      <c r="X29" s="63">
        <f>'لغة أجنبية3'!H27</f>
        <v>17.5</v>
      </c>
      <c r="Y29" s="62">
        <f t="shared" si="15"/>
        <v>1</v>
      </c>
      <c r="Z29" s="65">
        <f t="shared" si="16"/>
        <v>17.5</v>
      </c>
      <c r="AA29" s="64">
        <f t="shared" si="17"/>
        <v>17.5</v>
      </c>
      <c r="AB29" s="62">
        <f t="shared" si="18"/>
        <v>1</v>
      </c>
      <c r="AC29" s="106">
        <f t="shared" si="19"/>
        <v>12.441666666666668</v>
      </c>
      <c r="AD29" s="66">
        <f t="shared" si="20"/>
        <v>30</v>
      </c>
    </row>
    <row r="30" spans="1:30" s="21" customFormat="1" ht="18" customHeight="1">
      <c r="A30" s="60">
        <f t="shared" si="21"/>
        <v>17</v>
      </c>
      <c r="B30" s="154" t="s">
        <v>87</v>
      </c>
      <c r="C30" s="61">
        <f>'التحليل المالي المتقدم'!H28</f>
        <v>19.95</v>
      </c>
      <c r="D30" s="62">
        <f t="shared" si="0"/>
        <v>0</v>
      </c>
      <c r="E30" s="63">
        <f>'ندوة المحاسبة والتدقيق'!H28</f>
        <v>24.5</v>
      </c>
      <c r="F30" s="62">
        <f t="shared" si="1"/>
        <v>6</v>
      </c>
      <c r="G30" s="63">
        <f>'محاسبة الشركات المعمقة'!H28</f>
        <v>18.5</v>
      </c>
      <c r="H30" s="62">
        <f t="shared" si="2"/>
        <v>0</v>
      </c>
      <c r="I30" s="64">
        <f t="shared" si="3"/>
        <v>62.95</v>
      </c>
      <c r="J30" s="64">
        <f t="shared" si="4"/>
        <v>10.491666666666667</v>
      </c>
      <c r="K30" s="62">
        <f t="shared" si="5"/>
        <v>18</v>
      </c>
      <c r="L30" s="63">
        <f>'أخلاقيات المحاسبة والتدقيق'!H28</f>
        <v>27</v>
      </c>
      <c r="M30" s="62">
        <f t="shared" si="6"/>
        <v>5</v>
      </c>
      <c r="N30" s="63">
        <f>'منهجية البحث'!H28</f>
        <v>26</v>
      </c>
      <c r="O30" s="62">
        <f t="shared" si="7"/>
        <v>4</v>
      </c>
      <c r="P30" s="65">
        <f t="shared" si="8"/>
        <v>53</v>
      </c>
      <c r="Q30" s="64">
        <f t="shared" si="9"/>
        <v>13.25</v>
      </c>
      <c r="R30" s="62">
        <f t="shared" si="10"/>
        <v>9</v>
      </c>
      <c r="S30" s="63">
        <f>'قانون الأعمال'!H28</f>
        <v>11.5</v>
      </c>
      <c r="T30" s="62">
        <f t="shared" si="11"/>
        <v>2</v>
      </c>
      <c r="U30" s="65">
        <f t="shared" si="12"/>
        <v>11.5</v>
      </c>
      <c r="V30" s="64">
        <f t="shared" si="13"/>
        <v>11.5</v>
      </c>
      <c r="W30" s="62">
        <f t="shared" si="14"/>
        <v>2</v>
      </c>
      <c r="X30" s="63">
        <f>'لغة أجنبية3'!H28</f>
        <v>19.5</v>
      </c>
      <c r="Y30" s="62">
        <f t="shared" si="15"/>
        <v>1</v>
      </c>
      <c r="Z30" s="65">
        <f t="shared" si="16"/>
        <v>19.5</v>
      </c>
      <c r="AA30" s="64">
        <f t="shared" si="17"/>
        <v>19.5</v>
      </c>
      <c r="AB30" s="62">
        <f t="shared" si="18"/>
        <v>1</v>
      </c>
      <c r="AC30" s="106">
        <f t="shared" si="19"/>
        <v>12.245833333333332</v>
      </c>
      <c r="AD30" s="66">
        <f t="shared" si="20"/>
        <v>30</v>
      </c>
    </row>
    <row r="31" spans="1:30" s="21" customFormat="1" ht="18" customHeight="1">
      <c r="A31" s="60">
        <f t="shared" si="21"/>
        <v>18</v>
      </c>
      <c r="B31" s="154" t="s">
        <v>88</v>
      </c>
      <c r="C31" s="61">
        <f>'التحليل المالي المتقدم'!H29</f>
        <v>19.1</v>
      </c>
      <c r="D31" s="62">
        <f t="shared" si="0"/>
        <v>0</v>
      </c>
      <c r="E31" s="63">
        <f>'ندوة المحاسبة والتدقيق'!H29</f>
        <v>25</v>
      </c>
      <c r="F31" s="62">
        <f t="shared" si="1"/>
        <v>6</v>
      </c>
      <c r="G31" s="63">
        <f>'محاسبة الشركات المعمقة'!H29</f>
        <v>24</v>
      </c>
      <c r="H31" s="62">
        <f t="shared" si="2"/>
        <v>6</v>
      </c>
      <c r="I31" s="64">
        <f t="shared" si="3"/>
        <v>68.1</v>
      </c>
      <c r="J31" s="64">
        <f t="shared" si="4"/>
        <v>11.35</v>
      </c>
      <c r="K31" s="62">
        <f t="shared" si="5"/>
        <v>18</v>
      </c>
      <c r="L31" s="63">
        <f>'أخلاقيات المحاسبة والتدقيق'!H29</f>
        <v>25</v>
      </c>
      <c r="M31" s="62">
        <f t="shared" si="6"/>
        <v>5</v>
      </c>
      <c r="N31" s="63">
        <f>'منهجية البحث'!H29</f>
        <v>27</v>
      </c>
      <c r="O31" s="62">
        <f t="shared" si="7"/>
        <v>4</v>
      </c>
      <c r="P31" s="65">
        <f t="shared" si="8"/>
        <v>52</v>
      </c>
      <c r="Q31" s="64">
        <f t="shared" si="9"/>
        <v>13</v>
      </c>
      <c r="R31" s="62">
        <f t="shared" si="10"/>
        <v>9</v>
      </c>
      <c r="S31" s="63">
        <f>'قانون الأعمال'!H29</f>
        <v>13</v>
      </c>
      <c r="T31" s="62">
        <f t="shared" si="11"/>
        <v>2</v>
      </c>
      <c r="U31" s="65">
        <f t="shared" si="12"/>
        <v>13</v>
      </c>
      <c r="V31" s="64">
        <f t="shared" si="13"/>
        <v>13</v>
      </c>
      <c r="W31" s="62">
        <f t="shared" si="14"/>
        <v>2</v>
      </c>
      <c r="X31" s="63">
        <f>'لغة أجنبية3'!H29</f>
        <v>19</v>
      </c>
      <c r="Y31" s="62">
        <f t="shared" si="15"/>
        <v>1</v>
      </c>
      <c r="Z31" s="65">
        <f t="shared" si="16"/>
        <v>19</v>
      </c>
      <c r="AA31" s="64">
        <f t="shared" si="17"/>
        <v>19</v>
      </c>
      <c r="AB31" s="62">
        <f t="shared" si="18"/>
        <v>1</v>
      </c>
      <c r="AC31" s="106">
        <f t="shared" si="19"/>
        <v>12.674999999999999</v>
      </c>
      <c r="AD31" s="66">
        <f t="shared" si="20"/>
        <v>30</v>
      </c>
    </row>
    <row r="32" spans="1:30" s="21" customFormat="1" ht="18" customHeight="1">
      <c r="A32" s="60">
        <f t="shared" si="21"/>
        <v>19</v>
      </c>
      <c r="B32" s="154" t="s">
        <v>89</v>
      </c>
      <c r="C32" s="61">
        <f>'التحليل المالي المتقدم'!H30</f>
        <v>14.8</v>
      </c>
      <c r="D32" s="62">
        <f t="shared" si="0"/>
        <v>0</v>
      </c>
      <c r="E32" s="63">
        <f>'ندوة المحاسبة والتدقيق'!H30</f>
        <v>24.5</v>
      </c>
      <c r="F32" s="62">
        <f t="shared" si="1"/>
        <v>6</v>
      </c>
      <c r="G32" s="63">
        <f>'محاسبة الشركات المعمقة'!H30</f>
        <v>16.5</v>
      </c>
      <c r="H32" s="62">
        <f t="shared" si="2"/>
        <v>0</v>
      </c>
      <c r="I32" s="64">
        <f t="shared" si="3"/>
        <v>55.8</v>
      </c>
      <c r="J32" s="64">
        <f t="shared" si="4"/>
        <v>9.299999999999999</v>
      </c>
      <c r="K32" s="62">
        <f t="shared" si="5"/>
        <v>6</v>
      </c>
      <c r="L32" s="63">
        <f>'أخلاقيات المحاسبة والتدقيق'!H30</f>
        <v>26.5</v>
      </c>
      <c r="M32" s="62">
        <f t="shared" si="6"/>
        <v>5</v>
      </c>
      <c r="N32" s="63">
        <f>'منهجية البحث'!H30</f>
        <v>26</v>
      </c>
      <c r="O32" s="62">
        <f t="shared" si="7"/>
        <v>4</v>
      </c>
      <c r="P32" s="65">
        <f t="shared" si="8"/>
        <v>52.5</v>
      </c>
      <c r="Q32" s="64">
        <f t="shared" si="9"/>
        <v>13.125</v>
      </c>
      <c r="R32" s="62">
        <f t="shared" si="10"/>
        <v>9</v>
      </c>
      <c r="S32" s="63">
        <f>'قانون الأعمال'!H30</f>
        <v>10.5</v>
      </c>
      <c r="T32" s="62">
        <f t="shared" si="11"/>
        <v>2</v>
      </c>
      <c r="U32" s="65">
        <f t="shared" si="12"/>
        <v>10.5</v>
      </c>
      <c r="V32" s="64">
        <f t="shared" si="13"/>
        <v>10.5</v>
      </c>
      <c r="W32" s="62">
        <f t="shared" si="14"/>
        <v>2</v>
      </c>
      <c r="X32" s="63">
        <f>'لغة أجنبية3'!H30</f>
        <v>13.75</v>
      </c>
      <c r="Y32" s="62">
        <f t="shared" si="15"/>
        <v>1</v>
      </c>
      <c r="Z32" s="65">
        <f t="shared" si="16"/>
        <v>13.75</v>
      </c>
      <c r="AA32" s="64">
        <f t="shared" si="17"/>
        <v>13.75</v>
      </c>
      <c r="AB32" s="62">
        <f t="shared" si="18"/>
        <v>1</v>
      </c>
      <c r="AC32" s="106">
        <f t="shared" si="19"/>
        <v>11.045833333333334</v>
      </c>
      <c r="AD32" s="66">
        <f t="shared" si="20"/>
        <v>30</v>
      </c>
    </row>
    <row r="33" spans="1:30" s="21" customFormat="1" ht="18" customHeight="1">
      <c r="A33" s="60">
        <f t="shared" si="21"/>
        <v>20</v>
      </c>
      <c r="B33" s="154" t="s">
        <v>90</v>
      </c>
      <c r="C33" s="61">
        <f>'التحليل المالي المتقدم'!H31</f>
        <v>13.1</v>
      </c>
      <c r="D33" s="62">
        <f t="shared" si="0"/>
        <v>0</v>
      </c>
      <c r="E33" s="63">
        <f>'ندوة المحاسبة والتدقيق'!H31</f>
        <v>25</v>
      </c>
      <c r="F33" s="62">
        <f t="shared" si="1"/>
        <v>6</v>
      </c>
      <c r="G33" s="63">
        <f>'محاسبة الشركات المعمقة'!H31</f>
        <v>18.5</v>
      </c>
      <c r="H33" s="62">
        <f t="shared" si="2"/>
        <v>0</v>
      </c>
      <c r="I33" s="64">
        <f t="shared" si="3"/>
        <v>56.6</v>
      </c>
      <c r="J33" s="64">
        <f t="shared" si="4"/>
        <v>9.433333333333334</v>
      </c>
      <c r="K33" s="62">
        <f t="shared" si="5"/>
        <v>6</v>
      </c>
      <c r="L33" s="63">
        <f>'أخلاقيات المحاسبة والتدقيق'!H31</f>
        <v>26.5</v>
      </c>
      <c r="M33" s="62">
        <f t="shared" si="6"/>
        <v>5</v>
      </c>
      <c r="N33" s="63">
        <f>'منهجية البحث'!H31</f>
        <v>26</v>
      </c>
      <c r="O33" s="62">
        <f t="shared" si="7"/>
        <v>4</v>
      </c>
      <c r="P33" s="65">
        <f t="shared" si="8"/>
        <v>52.5</v>
      </c>
      <c r="Q33" s="64">
        <f t="shared" si="9"/>
        <v>13.125</v>
      </c>
      <c r="R33" s="62">
        <f t="shared" si="10"/>
        <v>9</v>
      </c>
      <c r="S33" s="63">
        <f>'قانون الأعمال'!H31</f>
        <v>10.5</v>
      </c>
      <c r="T33" s="62">
        <f t="shared" si="11"/>
        <v>2</v>
      </c>
      <c r="U33" s="65">
        <f t="shared" si="12"/>
        <v>10.5</v>
      </c>
      <c r="V33" s="64">
        <f t="shared" si="13"/>
        <v>10.5</v>
      </c>
      <c r="W33" s="62">
        <f t="shared" si="14"/>
        <v>2</v>
      </c>
      <c r="X33" s="63">
        <f>'لغة أجنبية3'!H31</f>
        <v>19</v>
      </c>
      <c r="Y33" s="62">
        <f t="shared" si="15"/>
        <v>1</v>
      </c>
      <c r="Z33" s="65">
        <f t="shared" si="16"/>
        <v>19</v>
      </c>
      <c r="AA33" s="64">
        <f t="shared" si="17"/>
        <v>19</v>
      </c>
      <c r="AB33" s="62">
        <f t="shared" si="18"/>
        <v>1</v>
      </c>
      <c r="AC33" s="106">
        <f t="shared" si="19"/>
        <v>11.549999999999999</v>
      </c>
      <c r="AD33" s="66">
        <f t="shared" si="20"/>
        <v>30</v>
      </c>
    </row>
    <row r="34" spans="1:30" s="21" customFormat="1" ht="18" customHeight="1" thickBot="1">
      <c r="A34" s="60">
        <f t="shared" si="21"/>
        <v>21</v>
      </c>
      <c r="B34" s="152" t="s">
        <v>91</v>
      </c>
      <c r="C34" s="164">
        <f>'التحليل المالي المتقدم'!H32</f>
        <v>25.2</v>
      </c>
      <c r="D34" s="165">
        <f t="shared" si="0"/>
        <v>6</v>
      </c>
      <c r="E34" s="166">
        <f>'ندوة المحاسبة والتدقيق'!H32</f>
        <v>28.5</v>
      </c>
      <c r="F34" s="165">
        <f t="shared" si="1"/>
        <v>6</v>
      </c>
      <c r="G34" s="166">
        <f>'محاسبة الشركات المعمقة'!H32</f>
        <v>22</v>
      </c>
      <c r="H34" s="165">
        <f t="shared" si="2"/>
        <v>6</v>
      </c>
      <c r="I34" s="167">
        <f t="shared" si="3"/>
        <v>75.7</v>
      </c>
      <c r="J34" s="167">
        <f t="shared" si="4"/>
        <v>12.616666666666667</v>
      </c>
      <c r="K34" s="165">
        <f t="shared" si="5"/>
        <v>18</v>
      </c>
      <c r="L34" s="166">
        <f>'أخلاقيات المحاسبة والتدقيق'!H32</f>
        <v>29.5</v>
      </c>
      <c r="M34" s="165">
        <f t="shared" si="6"/>
        <v>5</v>
      </c>
      <c r="N34" s="166">
        <f>'منهجية البحث'!H32</f>
        <v>25.5</v>
      </c>
      <c r="O34" s="165">
        <f t="shared" si="7"/>
        <v>4</v>
      </c>
      <c r="P34" s="168">
        <f t="shared" si="8"/>
        <v>55</v>
      </c>
      <c r="Q34" s="167">
        <f t="shared" si="9"/>
        <v>13.75</v>
      </c>
      <c r="R34" s="165">
        <f t="shared" si="10"/>
        <v>9</v>
      </c>
      <c r="S34" s="166">
        <f>'قانون الأعمال'!H32</f>
        <v>12.5</v>
      </c>
      <c r="T34" s="165">
        <f t="shared" si="11"/>
        <v>2</v>
      </c>
      <c r="U34" s="168">
        <f t="shared" si="12"/>
        <v>12.5</v>
      </c>
      <c r="V34" s="167">
        <f t="shared" si="13"/>
        <v>12.5</v>
      </c>
      <c r="W34" s="165">
        <f t="shared" si="14"/>
        <v>2</v>
      </c>
      <c r="X34" s="166">
        <f>'لغة أجنبية3'!H32</f>
        <v>14.75</v>
      </c>
      <c r="Y34" s="165">
        <f t="shared" si="15"/>
        <v>1</v>
      </c>
      <c r="Z34" s="168">
        <f t="shared" si="16"/>
        <v>14.75</v>
      </c>
      <c r="AA34" s="167">
        <f t="shared" si="17"/>
        <v>14.75</v>
      </c>
      <c r="AB34" s="165">
        <f t="shared" si="18"/>
        <v>1</v>
      </c>
      <c r="AC34" s="169">
        <f t="shared" si="19"/>
        <v>13.1625</v>
      </c>
      <c r="AD34" s="170">
        <f t="shared" si="20"/>
        <v>30</v>
      </c>
    </row>
    <row r="35" spans="1:30" ht="18" customHeight="1" thickBot="1">
      <c r="A35" s="171">
        <f t="shared" si="21"/>
        <v>22</v>
      </c>
      <c r="B35" s="172" t="s">
        <v>92</v>
      </c>
      <c r="C35" s="195" t="s">
        <v>142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7"/>
    </row>
    <row r="36" spans="1:88" ht="18" customHeight="1">
      <c r="A36" s="60">
        <f t="shared" si="21"/>
        <v>23</v>
      </c>
      <c r="B36" s="154" t="s">
        <v>93</v>
      </c>
      <c r="C36" s="75">
        <f>'التحليل المالي المتقدم'!H34</f>
        <v>12.3</v>
      </c>
      <c r="D36" s="76">
        <f t="shared" si="0"/>
        <v>0</v>
      </c>
      <c r="E36" s="77">
        <f>'ندوة المحاسبة والتدقيق'!H34</f>
        <v>27</v>
      </c>
      <c r="F36" s="76">
        <f t="shared" si="1"/>
        <v>6</v>
      </c>
      <c r="G36" s="77">
        <f>'محاسبة الشركات المعمقة'!H34</f>
        <v>22</v>
      </c>
      <c r="H36" s="76">
        <f t="shared" si="2"/>
        <v>6</v>
      </c>
      <c r="I36" s="78">
        <f t="shared" si="3"/>
        <v>61.3</v>
      </c>
      <c r="J36" s="78">
        <f t="shared" si="4"/>
        <v>10.216666666666667</v>
      </c>
      <c r="K36" s="76">
        <f t="shared" si="5"/>
        <v>18</v>
      </c>
      <c r="L36" s="77">
        <f>'أخلاقيات المحاسبة والتدقيق'!H34</f>
        <v>27.5</v>
      </c>
      <c r="M36" s="76">
        <f t="shared" si="6"/>
        <v>5</v>
      </c>
      <c r="N36" s="77">
        <f>'منهجية البحث'!H34</f>
        <v>24.5</v>
      </c>
      <c r="O36" s="76">
        <f t="shared" si="7"/>
        <v>4</v>
      </c>
      <c r="P36" s="79">
        <f t="shared" si="8"/>
        <v>52</v>
      </c>
      <c r="Q36" s="78">
        <f t="shared" si="9"/>
        <v>13</v>
      </c>
      <c r="R36" s="76">
        <f t="shared" si="10"/>
        <v>9</v>
      </c>
      <c r="S36" s="77">
        <f>'قانون الأعمال'!H34</f>
        <v>14.5</v>
      </c>
      <c r="T36" s="76">
        <f t="shared" si="11"/>
        <v>2</v>
      </c>
      <c r="U36" s="79">
        <f t="shared" si="12"/>
        <v>14.5</v>
      </c>
      <c r="V36" s="78">
        <f t="shared" si="13"/>
        <v>14.5</v>
      </c>
      <c r="W36" s="76">
        <f t="shared" si="14"/>
        <v>2</v>
      </c>
      <c r="X36" s="77">
        <f>'لغة أجنبية3'!H34</f>
        <v>16</v>
      </c>
      <c r="Y36" s="76">
        <f t="shared" si="15"/>
        <v>1</v>
      </c>
      <c r="Z36" s="79">
        <f t="shared" si="16"/>
        <v>16</v>
      </c>
      <c r="AA36" s="78">
        <f t="shared" si="17"/>
        <v>16</v>
      </c>
      <c r="AB36" s="76">
        <f t="shared" si="18"/>
        <v>1</v>
      </c>
      <c r="AC36" s="107">
        <f t="shared" si="19"/>
        <v>11.983333333333334</v>
      </c>
      <c r="AD36" s="80">
        <f t="shared" si="20"/>
        <v>30</v>
      </c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</row>
    <row r="37" spans="1:88" ht="18" customHeight="1">
      <c r="A37" s="60">
        <f t="shared" si="21"/>
        <v>24</v>
      </c>
      <c r="B37" s="154" t="s">
        <v>94</v>
      </c>
      <c r="C37" s="61">
        <f>'التحليل المالي المتقدم'!H35</f>
        <v>12.15</v>
      </c>
      <c r="D37" s="62">
        <f t="shared" si="0"/>
        <v>0</v>
      </c>
      <c r="E37" s="63">
        <f>'ندوة المحاسبة والتدقيق'!H35</f>
        <v>24</v>
      </c>
      <c r="F37" s="62">
        <f t="shared" si="1"/>
        <v>6</v>
      </c>
      <c r="G37" s="63">
        <f>'محاسبة الشركات المعمقة'!H35</f>
        <v>17.5</v>
      </c>
      <c r="H37" s="62">
        <f t="shared" si="2"/>
        <v>0</v>
      </c>
      <c r="I37" s="64">
        <f t="shared" si="3"/>
        <v>53.65</v>
      </c>
      <c r="J37" s="64">
        <f t="shared" si="4"/>
        <v>8.941666666666666</v>
      </c>
      <c r="K37" s="62">
        <f t="shared" si="5"/>
        <v>6</v>
      </c>
      <c r="L37" s="63">
        <f>'أخلاقيات المحاسبة والتدقيق'!H35</f>
        <v>28.5</v>
      </c>
      <c r="M37" s="62">
        <f t="shared" si="6"/>
        <v>5</v>
      </c>
      <c r="N37" s="63">
        <f>'منهجية البحث'!H35</f>
        <v>24.5</v>
      </c>
      <c r="O37" s="62">
        <f t="shared" si="7"/>
        <v>4</v>
      </c>
      <c r="P37" s="65">
        <f t="shared" si="8"/>
        <v>53</v>
      </c>
      <c r="Q37" s="64">
        <f t="shared" si="9"/>
        <v>13.25</v>
      </c>
      <c r="R37" s="62">
        <f t="shared" si="10"/>
        <v>9</v>
      </c>
      <c r="S37" s="63">
        <f>'قانون الأعمال'!H35</f>
        <v>10</v>
      </c>
      <c r="T37" s="62">
        <f t="shared" si="11"/>
        <v>2</v>
      </c>
      <c r="U37" s="65">
        <f t="shared" si="12"/>
        <v>10</v>
      </c>
      <c r="V37" s="64">
        <f t="shared" si="13"/>
        <v>10</v>
      </c>
      <c r="W37" s="62">
        <f t="shared" si="14"/>
        <v>2</v>
      </c>
      <c r="X37" s="63">
        <f>'لغة أجنبية3'!H35</f>
        <v>14.75</v>
      </c>
      <c r="Y37" s="62">
        <f t="shared" si="15"/>
        <v>1</v>
      </c>
      <c r="Z37" s="65">
        <f t="shared" si="16"/>
        <v>14.75</v>
      </c>
      <c r="AA37" s="64">
        <f t="shared" si="17"/>
        <v>14.75</v>
      </c>
      <c r="AB37" s="62">
        <f t="shared" si="18"/>
        <v>1</v>
      </c>
      <c r="AC37" s="106">
        <f t="shared" si="19"/>
        <v>10.950000000000001</v>
      </c>
      <c r="AD37" s="66">
        <f t="shared" si="20"/>
        <v>30</v>
      </c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</row>
    <row r="38" spans="1:88" s="16" customFormat="1" ht="18" customHeight="1">
      <c r="A38" s="60">
        <f t="shared" si="21"/>
        <v>25</v>
      </c>
      <c r="B38" s="154" t="s">
        <v>95</v>
      </c>
      <c r="C38" s="61">
        <f>'التحليل المالي المتقدم'!H36</f>
        <v>12.85</v>
      </c>
      <c r="D38" s="62">
        <f t="shared" si="0"/>
        <v>0</v>
      </c>
      <c r="E38" s="63">
        <f>'ندوة المحاسبة والتدقيق'!H36</f>
        <v>26.5</v>
      </c>
      <c r="F38" s="62">
        <f t="shared" si="1"/>
        <v>6</v>
      </c>
      <c r="G38" s="63">
        <f>'محاسبة الشركات المعمقة'!H36</f>
        <v>18</v>
      </c>
      <c r="H38" s="62">
        <f t="shared" si="2"/>
        <v>0</v>
      </c>
      <c r="I38" s="64">
        <f t="shared" si="3"/>
        <v>57.35</v>
      </c>
      <c r="J38" s="64">
        <f t="shared" si="4"/>
        <v>9.558333333333334</v>
      </c>
      <c r="K38" s="62">
        <f t="shared" si="5"/>
        <v>6</v>
      </c>
      <c r="L38" s="63">
        <f>'أخلاقيات المحاسبة والتدقيق'!H36</f>
        <v>25.5</v>
      </c>
      <c r="M38" s="62">
        <f t="shared" si="6"/>
        <v>5</v>
      </c>
      <c r="N38" s="63">
        <f>'منهجية البحث'!H36</f>
        <v>22</v>
      </c>
      <c r="O38" s="62">
        <f t="shared" si="7"/>
        <v>4</v>
      </c>
      <c r="P38" s="65">
        <f t="shared" si="8"/>
        <v>47.5</v>
      </c>
      <c r="Q38" s="64">
        <f t="shared" si="9"/>
        <v>11.875</v>
      </c>
      <c r="R38" s="62">
        <f t="shared" si="10"/>
        <v>9</v>
      </c>
      <c r="S38" s="63">
        <f>'قانون الأعمال'!H36</f>
        <v>10</v>
      </c>
      <c r="T38" s="62">
        <f t="shared" si="11"/>
        <v>2</v>
      </c>
      <c r="U38" s="65">
        <f t="shared" si="12"/>
        <v>10</v>
      </c>
      <c r="V38" s="64">
        <f t="shared" si="13"/>
        <v>10</v>
      </c>
      <c r="W38" s="62">
        <f t="shared" si="14"/>
        <v>2</v>
      </c>
      <c r="X38" s="63">
        <f>'لغة أجنبية3'!H36</f>
        <v>16.5</v>
      </c>
      <c r="Y38" s="62">
        <f t="shared" si="15"/>
        <v>1</v>
      </c>
      <c r="Z38" s="65">
        <f t="shared" si="16"/>
        <v>16.5</v>
      </c>
      <c r="AA38" s="64">
        <f t="shared" si="17"/>
        <v>16.5</v>
      </c>
      <c r="AB38" s="62">
        <f t="shared" si="18"/>
        <v>1</v>
      </c>
      <c r="AC38" s="106">
        <f t="shared" si="19"/>
        <v>10.945833333333333</v>
      </c>
      <c r="AD38" s="66">
        <f t="shared" si="20"/>
        <v>30</v>
      </c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</row>
    <row r="39" spans="1:88" s="16" customFormat="1" ht="18" customHeight="1">
      <c r="A39" s="60">
        <f t="shared" si="21"/>
        <v>26</v>
      </c>
      <c r="B39" s="154" t="s">
        <v>96</v>
      </c>
      <c r="C39" s="61">
        <f>'التحليل المالي المتقدم'!H37</f>
        <v>19.25</v>
      </c>
      <c r="D39" s="62">
        <f t="shared" si="0"/>
        <v>0</v>
      </c>
      <c r="E39" s="63">
        <f>'ندوة المحاسبة والتدقيق'!H37</f>
        <v>26.5</v>
      </c>
      <c r="F39" s="62">
        <f t="shared" si="1"/>
        <v>6</v>
      </c>
      <c r="G39" s="63">
        <f>'محاسبة الشركات المعمقة'!H37</f>
        <v>27</v>
      </c>
      <c r="H39" s="62">
        <f t="shared" si="2"/>
        <v>6</v>
      </c>
      <c r="I39" s="64">
        <f t="shared" si="3"/>
        <v>72.75</v>
      </c>
      <c r="J39" s="64">
        <f t="shared" si="4"/>
        <v>12.125</v>
      </c>
      <c r="K39" s="62">
        <f t="shared" si="5"/>
        <v>18</v>
      </c>
      <c r="L39" s="63">
        <f>'أخلاقيات المحاسبة والتدقيق'!H37</f>
        <v>29</v>
      </c>
      <c r="M39" s="62">
        <f t="shared" si="6"/>
        <v>5</v>
      </c>
      <c r="N39" s="63">
        <f>'منهجية البحث'!H37</f>
        <v>24</v>
      </c>
      <c r="O39" s="62">
        <f t="shared" si="7"/>
        <v>4</v>
      </c>
      <c r="P39" s="65">
        <f t="shared" si="8"/>
        <v>53</v>
      </c>
      <c r="Q39" s="64">
        <f t="shared" si="9"/>
        <v>13.25</v>
      </c>
      <c r="R39" s="62">
        <f t="shared" si="10"/>
        <v>9</v>
      </c>
      <c r="S39" s="63">
        <f>'قانون الأعمال'!H37</f>
        <v>12</v>
      </c>
      <c r="T39" s="62">
        <f t="shared" si="11"/>
        <v>2</v>
      </c>
      <c r="U39" s="65">
        <f t="shared" si="12"/>
        <v>12</v>
      </c>
      <c r="V39" s="64">
        <f t="shared" si="13"/>
        <v>12</v>
      </c>
      <c r="W39" s="62">
        <f t="shared" si="14"/>
        <v>2</v>
      </c>
      <c r="X39" s="63">
        <f>'لغة أجنبية3'!H37</f>
        <v>14.5</v>
      </c>
      <c r="Y39" s="62">
        <f t="shared" si="15"/>
        <v>1</v>
      </c>
      <c r="Z39" s="65">
        <f t="shared" si="16"/>
        <v>14.5</v>
      </c>
      <c r="AA39" s="64">
        <f t="shared" si="17"/>
        <v>14.5</v>
      </c>
      <c r="AB39" s="62">
        <f t="shared" si="18"/>
        <v>1</v>
      </c>
      <c r="AC39" s="106">
        <f t="shared" si="19"/>
        <v>12.6875</v>
      </c>
      <c r="AD39" s="66">
        <f t="shared" si="20"/>
        <v>30</v>
      </c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</row>
    <row r="40" spans="1:88" s="16" customFormat="1" ht="18" customHeight="1" thickBot="1">
      <c r="A40" s="60">
        <f t="shared" si="21"/>
        <v>27</v>
      </c>
      <c r="B40" s="154" t="s">
        <v>97</v>
      </c>
      <c r="C40" s="61">
        <f>'التحليل المالي المتقدم'!H38</f>
        <v>20</v>
      </c>
      <c r="D40" s="62">
        <f t="shared" si="0"/>
        <v>6</v>
      </c>
      <c r="E40" s="63">
        <f>'ندوة المحاسبة والتدقيق'!H38</f>
        <v>25.5</v>
      </c>
      <c r="F40" s="62">
        <f t="shared" si="1"/>
        <v>6</v>
      </c>
      <c r="G40" s="63">
        <f>'محاسبة الشركات المعمقة'!H38</f>
        <v>22</v>
      </c>
      <c r="H40" s="62">
        <f t="shared" si="2"/>
        <v>6</v>
      </c>
      <c r="I40" s="64">
        <f>(C40+E40+G40)</f>
        <v>67.5</v>
      </c>
      <c r="J40" s="64">
        <f>(I40/6)</f>
        <v>11.25</v>
      </c>
      <c r="K40" s="62">
        <f t="shared" si="5"/>
        <v>18</v>
      </c>
      <c r="L40" s="63">
        <f>'أخلاقيات المحاسبة والتدقيق'!H38</f>
        <v>28.5</v>
      </c>
      <c r="M40" s="62">
        <f t="shared" si="6"/>
        <v>5</v>
      </c>
      <c r="N40" s="63">
        <f>'منهجية البحث'!H38</f>
        <v>24.5</v>
      </c>
      <c r="O40" s="62">
        <f t="shared" si="7"/>
        <v>4</v>
      </c>
      <c r="P40" s="65">
        <f t="shared" si="8"/>
        <v>53</v>
      </c>
      <c r="Q40" s="64">
        <f t="shared" si="9"/>
        <v>13.25</v>
      </c>
      <c r="R40" s="62">
        <f t="shared" si="10"/>
        <v>9</v>
      </c>
      <c r="S40" s="63">
        <f>'قانون الأعمال'!H38</f>
        <v>11</v>
      </c>
      <c r="T40" s="62">
        <f t="shared" si="11"/>
        <v>2</v>
      </c>
      <c r="U40" s="65">
        <f t="shared" si="12"/>
        <v>11</v>
      </c>
      <c r="V40" s="64">
        <f t="shared" si="13"/>
        <v>11</v>
      </c>
      <c r="W40" s="62">
        <f t="shared" si="14"/>
        <v>2</v>
      </c>
      <c r="X40" s="63">
        <f>'لغة أجنبية3'!H38</f>
        <v>17.25</v>
      </c>
      <c r="Y40" s="62">
        <f t="shared" si="15"/>
        <v>1</v>
      </c>
      <c r="Z40" s="65">
        <f t="shared" si="16"/>
        <v>17.25</v>
      </c>
      <c r="AA40" s="64">
        <f t="shared" si="17"/>
        <v>17.25</v>
      </c>
      <c r="AB40" s="62">
        <f t="shared" si="18"/>
        <v>1</v>
      </c>
      <c r="AC40" s="106">
        <f>(I40+P40+U40+Z40)/12</f>
        <v>12.395833333333334</v>
      </c>
      <c r="AD40" s="66">
        <f t="shared" si="20"/>
        <v>30</v>
      </c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</row>
    <row r="41" spans="1:88" s="16" customFormat="1" ht="18" customHeight="1" thickBot="1">
      <c r="A41" s="171">
        <f t="shared" si="21"/>
        <v>28</v>
      </c>
      <c r="B41" s="173" t="s">
        <v>98</v>
      </c>
      <c r="C41" s="195" t="s">
        <v>142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7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</row>
    <row r="42" spans="1:88" s="16" customFormat="1" ht="18" customHeight="1">
      <c r="A42" s="60">
        <f t="shared" si="21"/>
        <v>29</v>
      </c>
      <c r="B42" s="155" t="s">
        <v>99</v>
      </c>
      <c r="C42" s="61">
        <f>'التحليل المالي المتقدم'!H40</f>
        <v>26.25</v>
      </c>
      <c r="D42" s="62">
        <f t="shared" si="0"/>
        <v>6</v>
      </c>
      <c r="E42" s="63">
        <f>'ندوة المحاسبة والتدقيق'!H40</f>
        <v>31</v>
      </c>
      <c r="F42" s="62">
        <f t="shared" si="1"/>
        <v>6</v>
      </c>
      <c r="G42" s="63">
        <f>'محاسبة الشركات المعمقة'!H40</f>
        <v>33</v>
      </c>
      <c r="H42" s="62">
        <f t="shared" si="2"/>
        <v>6</v>
      </c>
      <c r="I42" s="64">
        <f>(C42+E42+G42)</f>
        <v>90.25</v>
      </c>
      <c r="J42" s="64">
        <f>(I42/6)</f>
        <v>15.041666666666666</v>
      </c>
      <c r="K42" s="62">
        <f t="shared" si="5"/>
        <v>18</v>
      </c>
      <c r="L42" s="63">
        <f>'أخلاقيات المحاسبة والتدقيق'!H40</f>
        <v>31</v>
      </c>
      <c r="M42" s="62">
        <f t="shared" si="6"/>
        <v>5</v>
      </c>
      <c r="N42" s="63">
        <f>'منهجية البحث'!H40</f>
        <v>32</v>
      </c>
      <c r="O42" s="62">
        <f t="shared" si="7"/>
        <v>4</v>
      </c>
      <c r="P42" s="65">
        <f t="shared" si="8"/>
        <v>63</v>
      </c>
      <c r="Q42" s="64">
        <f t="shared" si="9"/>
        <v>15.75</v>
      </c>
      <c r="R42" s="62">
        <f t="shared" si="10"/>
        <v>9</v>
      </c>
      <c r="S42" s="63">
        <f>'قانون الأعمال'!H40</f>
        <v>15</v>
      </c>
      <c r="T42" s="62">
        <f t="shared" si="11"/>
        <v>2</v>
      </c>
      <c r="U42" s="65">
        <f t="shared" si="12"/>
        <v>15</v>
      </c>
      <c r="V42" s="64">
        <f t="shared" si="13"/>
        <v>15</v>
      </c>
      <c r="W42" s="62">
        <f t="shared" si="14"/>
        <v>2</v>
      </c>
      <c r="X42" s="63">
        <f>'لغة أجنبية3'!H40</f>
        <v>14.5</v>
      </c>
      <c r="Y42" s="62">
        <f t="shared" si="15"/>
        <v>1</v>
      </c>
      <c r="Z42" s="65">
        <f t="shared" si="16"/>
        <v>14.5</v>
      </c>
      <c r="AA42" s="64">
        <f t="shared" si="17"/>
        <v>14.5</v>
      </c>
      <c r="AB42" s="62">
        <f t="shared" si="18"/>
        <v>1</v>
      </c>
      <c r="AC42" s="106">
        <f>(I42+P42+U42+Z42)/12</f>
        <v>15.229166666666666</v>
      </c>
      <c r="AD42" s="66">
        <f t="shared" si="20"/>
        <v>30</v>
      </c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</row>
    <row r="43" spans="1:88" s="16" customFormat="1" ht="18" customHeight="1" thickBot="1">
      <c r="A43" s="60">
        <f t="shared" si="21"/>
        <v>30</v>
      </c>
      <c r="B43" s="156" t="s">
        <v>100</v>
      </c>
      <c r="C43" s="61">
        <f>'التحليل المالي المتقدم'!H41</f>
        <v>11.35</v>
      </c>
      <c r="D43" s="62">
        <f t="shared" si="0"/>
        <v>0</v>
      </c>
      <c r="E43" s="63">
        <f>'ندوة المحاسبة والتدقيق'!H41</f>
        <v>22.5</v>
      </c>
      <c r="F43" s="62">
        <f t="shared" si="1"/>
        <v>6</v>
      </c>
      <c r="G43" s="63">
        <f>'محاسبة الشركات المعمقة'!H41</f>
        <v>17</v>
      </c>
      <c r="H43" s="62">
        <f t="shared" si="2"/>
        <v>0</v>
      </c>
      <c r="I43" s="64">
        <f>(C43+E43+G43)</f>
        <v>50.85</v>
      </c>
      <c r="J43" s="64">
        <f>(I43/6)</f>
        <v>8.475</v>
      </c>
      <c r="K43" s="62">
        <f t="shared" si="5"/>
        <v>6</v>
      </c>
      <c r="L43" s="63">
        <f>'أخلاقيات المحاسبة والتدقيق'!H41</f>
        <v>21</v>
      </c>
      <c r="M43" s="62">
        <f t="shared" si="6"/>
        <v>5</v>
      </c>
      <c r="N43" s="63">
        <f>'منهجية البحث'!H41</f>
        <v>21.5</v>
      </c>
      <c r="O43" s="62">
        <f t="shared" si="7"/>
        <v>4</v>
      </c>
      <c r="P43" s="65">
        <f t="shared" si="8"/>
        <v>42.5</v>
      </c>
      <c r="Q43" s="64">
        <f t="shared" si="9"/>
        <v>10.625</v>
      </c>
      <c r="R43" s="62">
        <f t="shared" si="10"/>
        <v>9</v>
      </c>
      <c r="S43" s="63">
        <f>'قانون الأعمال'!H41</f>
        <v>11.5</v>
      </c>
      <c r="T43" s="62">
        <f t="shared" si="11"/>
        <v>2</v>
      </c>
      <c r="U43" s="65">
        <f t="shared" si="12"/>
        <v>11.5</v>
      </c>
      <c r="V43" s="64">
        <f t="shared" si="13"/>
        <v>11.5</v>
      </c>
      <c r="W43" s="62">
        <f t="shared" si="14"/>
        <v>2</v>
      </c>
      <c r="X43" s="63">
        <f>'لغة أجنبية3'!H41</f>
        <v>16.5</v>
      </c>
      <c r="Y43" s="62">
        <f t="shared" si="15"/>
        <v>1</v>
      </c>
      <c r="Z43" s="65">
        <f t="shared" si="16"/>
        <v>16.5</v>
      </c>
      <c r="AA43" s="64">
        <f t="shared" si="17"/>
        <v>16.5</v>
      </c>
      <c r="AB43" s="62">
        <f t="shared" si="18"/>
        <v>1</v>
      </c>
      <c r="AC43" s="106">
        <f>(I43+P43+U43+Z43)/12</f>
        <v>10.112499999999999</v>
      </c>
      <c r="AD43" s="66">
        <f t="shared" si="20"/>
        <v>30</v>
      </c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</row>
    <row r="44" spans="1:88" s="16" customFormat="1" ht="18" customHeight="1" thickBot="1">
      <c r="A44" s="60">
        <f t="shared" si="21"/>
        <v>31</v>
      </c>
      <c r="B44" s="163" t="s">
        <v>36</v>
      </c>
      <c r="C44" s="118">
        <f>'التحليل المالي المتقدم'!H42</f>
        <v>14.25</v>
      </c>
      <c r="D44" s="119">
        <f t="shared" si="0"/>
        <v>0</v>
      </c>
      <c r="E44" s="120">
        <f>'ندوة المحاسبة والتدقيق'!H42</f>
        <v>20</v>
      </c>
      <c r="F44" s="119">
        <f t="shared" si="1"/>
        <v>6</v>
      </c>
      <c r="G44" s="120">
        <f>'محاسبة الشركات المعمقة'!H42</f>
        <v>18</v>
      </c>
      <c r="H44" s="119">
        <f t="shared" si="2"/>
        <v>0</v>
      </c>
      <c r="I44" s="121">
        <f t="shared" si="3"/>
        <v>52.25</v>
      </c>
      <c r="J44" s="121">
        <f t="shared" si="4"/>
        <v>8.708333333333334</v>
      </c>
      <c r="K44" s="119">
        <f t="shared" si="5"/>
        <v>6</v>
      </c>
      <c r="L44" s="120">
        <f>'أخلاقيات المحاسبة والتدقيق'!H42</f>
        <v>24</v>
      </c>
      <c r="M44" s="119">
        <f t="shared" si="6"/>
        <v>5</v>
      </c>
      <c r="N44" s="63">
        <f>'منهجية البحث'!H42</f>
        <v>22</v>
      </c>
      <c r="O44" s="119">
        <f t="shared" si="7"/>
        <v>4</v>
      </c>
      <c r="P44" s="122">
        <f t="shared" si="8"/>
        <v>46</v>
      </c>
      <c r="Q44" s="121">
        <f t="shared" si="9"/>
        <v>11.5</v>
      </c>
      <c r="R44" s="119">
        <f t="shared" si="10"/>
        <v>9</v>
      </c>
      <c r="S44" s="120">
        <f>'قانون الأعمال'!H42</f>
        <v>15</v>
      </c>
      <c r="T44" s="119">
        <f t="shared" si="11"/>
        <v>2</v>
      </c>
      <c r="U44" s="122">
        <f t="shared" si="12"/>
        <v>15</v>
      </c>
      <c r="V44" s="121">
        <f t="shared" si="13"/>
        <v>15</v>
      </c>
      <c r="W44" s="119">
        <f t="shared" si="14"/>
        <v>2</v>
      </c>
      <c r="X44" s="120">
        <f>'لغة أجنبية3'!H42</f>
        <v>14</v>
      </c>
      <c r="Y44" s="119">
        <f t="shared" si="15"/>
        <v>1</v>
      </c>
      <c r="Z44" s="122">
        <f t="shared" si="16"/>
        <v>14</v>
      </c>
      <c r="AA44" s="121">
        <f t="shared" si="17"/>
        <v>14</v>
      </c>
      <c r="AB44" s="119">
        <f t="shared" si="18"/>
        <v>1</v>
      </c>
      <c r="AC44" s="123">
        <f t="shared" si="19"/>
        <v>10.604166666666666</v>
      </c>
      <c r="AD44" s="124">
        <f t="shared" si="20"/>
        <v>30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</row>
    <row r="45" spans="1:88" s="16" customFormat="1" ht="18" customHeight="1" hidden="1" thickBot="1">
      <c r="A45" s="60">
        <f t="shared" si="21"/>
        <v>32</v>
      </c>
      <c r="B45" s="59"/>
      <c r="C45" s="75">
        <f>'التحليل المالي المتقدم'!H43</f>
        <v>0</v>
      </c>
      <c r="D45" s="76">
        <f t="shared" si="0"/>
        <v>0</v>
      </c>
      <c r="E45" s="77">
        <f>'[1]النرية المالية'!H36</f>
        <v>0</v>
      </c>
      <c r="F45" s="76">
        <f t="shared" si="1"/>
        <v>0</v>
      </c>
      <c r="G45" s="77">
        <f>'[1]محاسبة التسيير'!H36</f>
        <v>0</v>
      </c>
      <c r="H45" s="76">
        <f t="shared" si="2"/>
        <v>0</v>
      </c>
      <c r="I45" s="78">
        <f t="shared" si="3"/>
        <v>0</v>
      </c>
      <c r="J45" s="78">
        <f t="shared" si="4"/>
        <v>0</v>
      </c>
      <c r="K45" s="76">
        <f t="shared" si="5"/>
        <v>0</v>
      </c>
      <c r="L45" s="77">
        <f>'أخلاقيات المحاسبة والتدقيق'!H43</f>
        <v>0</v>
      </c>
      <c r="M45" s="76">
        <f t="shared" si="6"/>
        <v>0</v>
      </c>
      <c r="N45" s="77">
        <f>'[1]مقاولاتية'!H36</f>
        <v>0</v>
      </c>
      <c r="O45" s="76">
        <f t="shared" si="7"/>
        <v>0</v>
      </c>
      <c r="P45" s="79">
        <f t="shared" si="8"/>
        <v>0</v>
      </c>
      <c r="Q45" s="78">
        <f t="shared" si="9"/>
        <v>0</v>
      </c>
      <c r="R45" s="76">
        <f t="shared" si="10"/>
        <v>0</v>
      </c>
      <c r="S45" s="77">
        <f>'[1]قانون النقد والقرض'!H36</f>
        <v>0</v>
      </c>
      <c r="T45" s="76">
        <f>IF(S45&gt;=20,2,0)</f>
        <v>0</v>
      </c>
      <c r="U45" s="79">
        <f t="shared" si="12"/>
        <v>0</v>
      </c>
      <c r="V45" s="78">
        <f t="shared" si="13"/>
        <v>0</v>
      </c>
      <c r="W45" s="76">
        <f t="shared" si="14"/>
        <v>0</v>
      </c>
      <c r="X45" s="77">
        <f>'لغة أجنبية3'!H42</f>
        <v>14</v>
      </c>
      <c r="Y45" s="76">
        <f t="shared" si="15"/>
        <v>1</v>
      </c>
      <c r="Z45" s="79">
        <f t="shared" si="16"/>
        <v>14</v>
      </c>
      <c r="AA45" s="78">
        <f t="shared" si="17"/>
        <v>14</v>
      </c>
      <c r="AB45" s="76">
        <f t="shared" si="18"/>
        <v>1</v>
      </c>
      <c r="AC45" s="107">
        <f t="shared" si="19"/>
        <v>1.1666666666666667</v>
      </c>
      <c r="AD45" s="80">
        <f t="shared" si="20"/>
        <v>1</v>
      </c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</row>
    <row r="46" spans="1:30" s="19" customFormat="1" ht="18" customHeight="1">
      <c r="A46" s="225" t="s">
        <v>10</v>
      </c>
      <c r="B46" s="236"/>
      <c r="C46" s="230" t="s">
        <v>57</v>
      </c>
      <c r="D46" s="206"/>
      <c r="E46" s="205" t="s">
        <v>58</v>
      </c>
      <c r="F46" s="205"/>
      <c r="G46" s="205" t="s">
        <v>59</v>
      </c>
      <c r="H46" s="205"/>
      <c r="I46" s="205" t="s">
        <v>33</v>
      </c>
      <c r="J46" s="205"/>
      <c r="K46" s="205"/>
      <c r="L46" s="205" t="s">
        <v>60</v>
      </c>
      <c r="M46" s="205"/>
      <c r="N46" s="223" t="s">
        <v>61</v>
      </c>
      <c r="O46" s="223"/>
      <c r="P46" s="206"/>
      <c r="Q46" s="206"/>
      <c r="R46" s="206"/>
      <c r="S46" s="205" t="s">
        <v>137</v>
      </c>
      <c r="T46" s="206"/>
      <c r="U46" s="208"/>
      <c r="V46" s="208"/>
      <c r="W46" s="208"/>
      <c r="X46" s="205" t="s">
        <v>69</v>
      </c>
      <c r="Y46" s="206"/>
      <c r="Z46" s="208" t="s">
        <v>11</v>
      </c>
      <c r="AA46" s="208"/>
      <c r="AB46" s="208"/>
      <c r="AC46" s="208"/>
      <c r="AD46" s="210"/>
    </row>
    <row r="47" spans="1:30" s="19" customFormat="1" ht="18" customHeight="1">
      <c r="A47" s="227"/>
      <c r="B47" s="226"/>
      <c r="C47" s="231"/>
      <c r="D47" s="206"/>
      <c r="E47" s="205"/>
      <c r="F47" s="205"/>
      <c r="G47" s="205"/>
      <c r="H47" s="205"/>
      <c r="I47" s="205"/>
      <c r="J47" s="205"/>
      <c r="K47" s="205"/>
      <c r="L47" s="205"/>
      <c r="M47" s="205"/>
      <c r="N47" s="223"/>
      <c r="O47" s="223"/>
      <c r="P47" s="206"/>
      <c r="Q47" s="206"/>
      <c r="R47" s="206"/>
      <c r="S47" s="206"/>
      <c r="T47" s="206"/>
      <c r="U47" s="208"/>
      <c r="V47" s="208"/>
      <c r="W47" s="208"/>
      <c r="X47" s="206"/>
      <c r="Y47" s="206"/>
      <c r="Z47" s="208"/>
      <c r="AA47" s="208"/>
      <c r="AB47" s="208"/>
      <c r="AC47" s="208"/>
      <c r="AD47" s="210"/>
    </row>
    <row r="48" spans="1:30" ht="42.75" customHeight="1" thickBot="1">
      <c r="A48" s="228"/>
      <c r="B48" s="229"/>
      <c r="C48" s="232"/>
      <c r="D48" s="207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07"/>
      <c r="Q48" s="207"/>
      <c r="R48" s="207"/>
      <c r="S48" s="207"/>
      <c r="T48" s="207"/>
      <c r="U48" s="209"/>
      <c r="V48" s="209"/>
      <c r="W48" s="209"/>
      <c r="X48" s="207"/>
      <c r="Y48" s="207"/>
      <c r="Z48" s="209"/>
      <c r="AA48" s="209"/>
      <c r="AB48" s="209"/>
      <c r="AC48" s="209"/>
      <c r="AD48" s="211"/>
    </row>
    <row r="49" spans="1:30" s="21" customFormat="1" ht="101.25" customHeight="1">
      <c r="A49" s="181"/>
      <c r="B49" s="181"/>
      <c r="C49" s="12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30"/>
      <c r="O49" s="130"/>
      <c r="P49" s="128"/>
      <c r="Q49" s="128"/>
      <c r="R49" s="128"/>
      <c r="S49" s="128"/>
      <c r="T49" s="128"/>
      <c r="U49" s="133"/>
      <c r="V49" s="133"/>
      <c r="W49" s="133"/>
      <c r="X49" s="128"/>
      <c r="Y49" s="128"/>
      <c r="Z49" s="133"/>
      <c r="AA49" s="133"/>
      <c r="AB49" s="133"/>
      <c r="AC49" s="133"/>
      <c r="AD49" s="133"/>
    </row>
    <row r="50" spans="1:30" s="21" customFormat="1" ht="130.5" customHeight="1">
      <c r="A50" s="181"/>
      <c r="B50" s="181"/>
      <c r="C50" s="128"/>
      <c r="D50" s="128"/>
      <c r="E50" s="129"/>
      <c r="F50" s="129"/>
      <c r="G50" s="129"/>
      <c r="H50" s="129"/>
      <c r="I50" s="129"/>
      <c r="J50" s="129"/>
      <c r="K50" s="129"/>
      <c r="L50" s="129"/>
      <c r="M50" s="129"/>
      <c r="N50" s="130"/>
      <c r="O50" s="130"/>
      <c r="P50" s="128"/>
      <c r="Q50" s="128"/>
      <c r="R50" s="128"/>
      <c r="S50" s="128"/>
      <c r="T50" s="128"/>
      <c r="U50" s="133"/>
      <c r="V50" s="133"/>
      <c r="W50" s="133"/>
      <c r="X50" s="128"/>
      <c r="Y50" s="128"/>
      <c r="Z50" s="133"/>
      <c r="AA50" s="133"/>
      <c r="AB50" s="133"/>
      <c r="AC50" s="133"/>
      <c r="AD50" s="133"/>
    </row>
    <row r="51" spans="1:30" s="21" customFormat="1" ht="81" customHeight="1">
      <c r="A51" s="181"/>
      <c r="B51" s="181"/>
      <c r="C51" s="128"/>
      <c r="D51" s="128"/>
      <c r="E51" s="129"/>
      <c r="F51" s="129"/>
      <c r="G51" s="129"/>
      <c r="H51" s="129"/>
      <c r="I51" s="129"/>
      <c r="J51" s="129"/>
      <c r="K51" s="129"/>
      <c r="L51" s="129"/>
      <c r="M51" s="129"/>
      <c r="N51" s="130"/>
      <c r="O51" s="130"/>
      <c r="P51" s="128"/>
      <c r="Q51" s="128"/>
      <c r="R51" s="128"/>
      <c r="S51" s="128"/>
      <c r="T51" s="128"/>
      <c r="U51" s="133"/>
      <c r="V51" s="133"/>
      <c r="W51" s="133"/>
      <c r="X51" s="128"/>
      <c r="Y51" s="128"/>
      <c r="Z51" s="133"/>
      <c r="AA51" s="133"/>
      <c r="AB51" s="133"/>
      <c r="AC51" s="133"/>
      <c r="AD51" s="133"/>
    </row>
    <row r="52" spans="1:30" s="21" customFormat="1" ht="114.75" customHeight="1">
      <c r="A52" s="181"/>
      <c r="B52" s="181"/>
      <c r="C52" s="128"/>
      <c r="D52" s="128"/>
      <c r="E52" s="129"/>
      <c r="F52" s="129"/>
      <c r="G52" s="129"/>
      <c r="H52" s="129"/>
      <c r="I52" s="129"/>
      <c r="J52" s="129"/>
      <c r="K52" s="129"/>
      <c r="L52" s="129"/>
      <c r="M52" s="129"/>
      <c r="N52" s="130"/>
      <c r="O52" s="130"/>
      <c r="P52" s="128"/>
      <c r="Q52" s="128"/>
      <c r="R52" s="128"/>
      <c r="S52" s="128"/>
      <c r="T52" s="128"/>
      <c r="U52" s="133"/>
      <c r="V52" s="133"/>
      <c r="W52" s="133"/>
      <c r="X52" s="128"/>
      <c r="Y52" s="128"/>
      <c r="Z52" s="133"/>
      <c r="AA52" s="133"/>
      <c r="AB52" s="133"/>
      <c r="AC52" s="133"/>
      <c r="AD52" s="133"/>
    </row>
    <row r="53" spans="1:30" s="21" customFormat="1" ht="120.75" customHeight="1">
      <c r="A53" s="181"/>
      <c r="B53" s="181"/>
      <c r="C53" s="128"/>
      <c r="D53" s="128"/>
      <c r="E53" s="129"/>
      <c r="F53" s="129"/>
      <c r="G53" s="129"/>
      <c r="H53" s="129"/>
      <c r="I53" s="129"/>
      <c r="J53" s="129"/>
      <c r="K53" s="129"/>
      <c r="L53" s="129"/>
      <c r="M53" s="129"/>
      <c r="N53" s="130"/>
      <c r="O53" s="130"/>
      <c r="P53" s="128"/>
      <c r="Q53" s="128"/>
      <c r="R53" s="128"/>
      <c r="S53" s="128"/>
      <c r="T53" s="128"/>
      <c r="U53" s="133"/>
      <c r="V53" s="133"/>
      <c r="W53" s="133"/>
      <c r="X53" s="128"/>
      <c r="Y53" s="128"/>
      <c r="Z53" s="133"/>
      <c r="AA53" s="133"/>
      <c r="AB53" s="133"/>
      <c r="AC53" s="133"/>
      <c r="AD53" s="133"/>
    </row>
    <row r="54" spans="1:30" s="21" customFormat="1" ht="27.75" customHeight="1" thickBot="1">
      <c r="A54" s="181"/>
      <c r="B54" s="181"/>
      <c r="C54" s="128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30"/>
      <c r="O54" s="130"/>
      <c r="P54" s="128"/>
      <c r="Q54" s="128"/>
      <c r="R54" s="128"/>
      <c r="S54" s="131"/>
      <c r="T54" s="131"/>
      <c r="U54" s="132"/>
      <c r="V54" s="132"/>
      <c r="W54" s="132"/>
      <c r="X54" s="131"/>
      <c r="Y54" s="131"/>
      <c r="Z54" s="133"/>
      <c r="AA54" s="133"/>
      <c r="AB54" s="133"/>
      <c r="AC54" s="133"/>
      <c r="AD54" s="133"/>
    </row>
    <row r="55" spans="2:25" ht="18.75" thickBot="1">
      <c r="B55" s="245" t="s">
        <v>15</v>
      </c>
      <c r="C55" s="245"/>
      <c r="D55" s="245"/>
      <c r="S55" s="239" t="s">
        <v>136</v>
      </c>
      <c r="T55" s="240"/>
      <c r="U55" s="240"/>
      <c r="V55" s="240"/>
      <c r="W55" s="240"/>
      <c r="X55" s="240"/>
      <c r="Y55" s="241"/>
    </row>
    <row r="56" spans="2:4" ht="15.75">
      <c r="B56" s="67" t="s">
        <v>25</v>
      </c>
      <c r="C56" s="92"/>
      <c r="D56" s="93"/>
    </row>
    <row r="57" spans="2:4" ht="15.75">
      <c r="B57" s="18" t="s">
        <v>14</v>
      </c>
      <c r="C57" s="94"/>
      <c r="D57" s="93"/>
    </row>
    <row r="58" spans="2:4" ht="18.75" thickBot="1">
      <c r="B58" s="17" t="s">
        <v>13</v>
      </c>
      <c r="C58" s="95"/>
      <c r="D58" s="95"/>
    </row>
    <row r="59" spans="1:28" ht="21" thickBot="1">
      <c r="A59" s="56"/>
      <c r="B59" s="217"/>
      <c r="C59" s="217"/>
      <c r="D59" s="217"/>
      <c r="E59" s="217"/>
      <c r="F59" s="217"/>
      <c r="G59" s="87"/>
      <c r="H59" s="87"/>
      <c r="I59" s="87"/>
      <c r="J59" s="87"/>
      <c r="K59" s="212" t="s">
        <v>34</v>
      </c>
      <c r="L59" s="213"/>
      <c r="M59" s="213"/>
      <c r="N59" s="213"/>
      <c r="O59" s="213"/>
      <c r="P59" s="213"/>
      <c r="Q59" s="213"/>
      <c r="R59" s="213"/>
      <c r="S59" s="213"/>
      <c r="T59" s="214"/>
      <c r="U59" s="87"/>
      <c r="V59" s="87"/>
      <c r="W59" s="87"/>
      <c r="X59" s="87"/>
      <c r="Y59" s="87"/>
      <c r="Z59" s="87"/>
      <c r="AA59" s="87"/>
      <c r="AB59" s="87"/>
    </row>
    <row r="60" spans="1:28" ht="20.25" thickBot="1">
      <c r="A60" s="56"/>
      <c r="B60" s="15"/>
      <c r="C60" s="96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104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</row>
    <row r="61" spans="1:28" ht="21" thickBot="1">
      <c r="A61" s="56"/>
      <c r="B61" s="15"/>
      <c r="C61" s="212" t="s">
        <v>62</v>
      </c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4"/>
      <c r="W61" s="87"/>
      <c r="X61" s="90"/>
      <c r="Y61" s="91"/>
      <c r="AB61" s="87"/>
    </row>
    <row r="62" spans="1:28" ht="18.75" customHeight="1">
      <c r="A62" s="56"/>
      <c r="B62" s="15"/>
      <c r="C62" s="57"/>
      <c r="D62" s="57"/>
      <c r="E62" s="57"/>
      <c r="F62" s="57"/>
      <c r="G62" s="57"/>
      <c r="H62" s="57"/>
      <c r="I62" s="57"/>
      <c r="J62" s="57"/>
      <c r="K62" s="57" t="s">
        <v>35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87"/>
      <c r="X62" s="57"/>
      <c r="Y62" s="57"/>
      <c r="Z62" s="57"/>
      <c r="AA62" s="57"/>
      <c r="AB62" s="87"/>
    </row>
    <row r="63" spans="1:28" ht="12.75" customHeight="1" thickBot="1">
      <c r="A63" s="56"/>
      <c r="B63" s="15"/>
      <c r="C63" s="96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104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</row>
    <row r="64" spans="1:30" ht="15.75">
      <c r="A64" s="233" t="s">
        <v>0</v>
      </c>
      <c r="B64" s="218" t="s">
        <v>18</v>
      </c>
      <c r="C64" s="220" t="s">
        <v>27</v>
      </c>
      <c r="D64" s="221"/>
      <c r="E64" s="221"/>
      <c r="F64" s="221"/>
      <c r="G64" s="221"/>
      <c r="H64" s="221"/>
      <c r="I64" s="215" t="s">
        <v>7</v>
      </c>
      <c r="J64" s="215" t="s">
        <v>28</v>
      </c>
      <c r="K64" s="215" t="s">
        <v>29</v>
      </c>
      <c r="L64" s="204" t="s">
        <v>30</v>
      </c>
      <c r="M64" s="204"/>
      <c r="N64" s="204"/>
      <c r="O64" s="204"/>
      <c r="P64" s="203" t="s">
        <v>7</v>
      </c>
      <c r="Q64" s="203" t="s">
        <v>8</v>
      </c>
      <c r="R64" s="215" t="s">
        <v>29</v>
      </c>
      <c r="S64" s="204" t="s">
        <v>31</v>
      </c>
      <c r="T64" s="204"/>
      <c r="U64" s="204"/>
      <c r="V64" s="204"/>
      <c r="W64" s="204"/>
      <c r="X64" s="204" t="s">
        <v>32</v>
      </c>
      <c r="Y64" s="204"/>
      <c r="Z64" s="204"/>
      <c r="AA64" s="204"/>
      <c r="AB64" s="204"/>
      <c r="AC64" s="203" t="s">
        <v>139</v>
      </c>
      <c r="AD64" s="198" t="s">
        <v>140</v>
      </c>
    </row>
    <row r="65" spans="1:30" ht="75.75" customHeight="1">
      <c r="A65" s="234"/>
      <c r="B65" s="219"/>
      <c r="C65" s="200" t="s">
        <v>54</v>
      </c>
      <c r="D65" s="201"/>
      <c r="E65" s="202" t="s">
        <v>55</v>
      </c>
      <c r="F65" s="202"/>
      <c r="G65" s="202" t="s">
        <v>56</v>
      </c>
      <c r="H65" s="202"/>
      <c r="I65" s="216"/>
      <c r="J65" s="216"/>
      <c r="K65" s="216"/>
      <c r="L65" s="202" t="s">
        <v>65</v>
      </c>
      <c r="M65" s="202"/>
      <c r="N65" s="202" t="s">
        <v>66</v>
      </c>
      <c r="O65" s="202"/>
      <c r="P65" s="202"/>
      <c r="Q65" s="202"/>
      <c r="R65" s="216"/>
      <c r="S65" s="202" t="s">
        <v>67</v>
      </c>
      <c r="T65" s="202"/>
      <c r="U65" s="88" t="s">
        <v>7</v>
      </c>
      <c r="V65" s="202" t="s">
        <v>8</v>
      </c>
      <c r="W65" s="202" t="s">
        <v>29</v>
      </c>
      <c r="X65" s="202" t="s">
        <v>68</v>
      </c>
      <c r="Y65" s="202"/>
      <c r="Z65" s="88" t="s">
        <v>7</v>
      </c>
      <c r="AA65" s="202" t="s">
        <v>8</v>
      </c>
      <c r="AB65" s="202" t="s">
        <v>29</v>
      </c>
      <c r="AC65" s="202"/>
      <c r="AD65" s="199"/>
    </row>
    <row r="66" spans="1:30" ht="19.5" customHeight="1" thickBot="1">
      <c r="A66" s="234"/>
      <c r="B66" s="219"/>
      <c r="C66" s="97">
        <v>6</v>
      </c>
      <c r="D66" s="89" t="s">
        <v>9</v>
      </c>
      <c r="E66" s="89">
        <v>6</v>
      </c>
      <c r="F66" s="89" t="s">
        <v>9</v>
      </c>
      <c r="G66" s="89">
        <v>6</v>
      </c>
      <c r="H66" s="89" t="s">
        <v>9</v>
      </c>
      <c r="I66" s="105">
        <v>18</v>
      </c>
      <c r="J66" s="216"/>
      <c r="K66" s="216"/>
      <c r="L66" s="89">
        <v>5</v>
      </c>
      <c r="M66" s="89" t="s">
        <v>9</v>
      </c>
      <c r="N66" s="89">
        <v>4</v>
      </c>
      <c r="O66" s="89" t="s">
        <v>9</v>
      </c>
      <c r="P66" s="89">
        <v>9</v>
      </c>
      <c r="Q66" s="202"/>
      <c r="R66" s="216"/>
      <c r="S66" s="89">
        <v>2</v>
      </c>
      <c r="T66" s="89" t="s">
        <v>9</v>
      </c>
      <c r="U66" s="89">
        <v>2</v>
      </c>
      <c r="V66" s="202"/>
      <c r="W66" s="202"/>
      <c r="X66" s="89">
        <v>1</v>
      </c>
      <c r="Y66" s="89" t="s">
        <v>9</v>
      </c>
      <c r="Z66" s="89">
        <v>1</v>
      </c>
      <c r="AA66" s="202"/>
      <c r="AB66" s="202"/>
      <c r="AC66" s="202"/>
      <c r="AD66" s="199"/>
    </row>
    <row r="67" spans="1:30" ht="15.75">
      <c r="A67" s="99">
        <v>1</v>
      </c>
      <c r="B67" s="157" t="s">
        <v>101</v>
      </c>
      <c r="C67" s="125">
        <f>'التحليل المالي المتقدم'!H57</f>
        <v>9.35</v>
      </c>
      <c r="D67" s="62">
        <f>IF(C67&gt;=20,6,0)</f>
        <v>0</v>
      </c>
      <c r="E67" s="126">
        <f>'ندوة المحاسبة والتدقيق'!H57</f>
        <v>22</v>
      </c>
      <c r="F67" s="62">
        <f>IF(E67&gt;=20,6,0)</f>
        <v>6</v>
      </c>
      <c r="G67" s="126">
        <f>'محاسبة الشركات المعمقة'!H58</f>
        <v>20.5</v>
      </c>
      <c r="H67" s="62">
        <f>IF(G67&gt;=20,6,0)</f>
        <v>6</v>
      </c>
      <c r="I67" s="64">
        <f>(C67+E67+G67)</f>
        <v>51.85</v>
      </c>
      <c r="J67" s="64">
        <f>(I67/6)</f>
        <v>8.641666666666667</v>
      </c>
      <c r="K67" s="62">
        <f>IF(J67&gt;=10,18,D67+F67+H67)</f>
        <v>12</v>
      </c>
      <c r="L67" s="126">
        <f>'أخلاقيات المحاسبة والتدقيق'!H57</f>
        <v>21</v>
      </c>
      <c r="M67" s="62">
        <f>IF(L67&gt;=20,5,0)</f>
        <v>5</v>
      </c>
      <c r="N67" s="126">
        <f>'منهجية البحث'!H57</f>
        <v>21</v>
      </c>
      <c r="O67" s="62">
        <f>IF(N67&gt;=20,4,0)</f>
        <v>4</v>
      </c>
      <c r="P67" s="64">
        <f>(L67+N67)</f>
        <v>42</v>
      </c>
      <c r="Q67" s="64">
        <f>(P67)/4</f>
        <v>10.5</v>
      </c>
      <c r="R67" s="62">
        <f>IF(Q67&gt;=10,9,M67+O67)</f>
        <v>9</v>
      </c>
      <c r="S67" s="126">
        <f>'قانون الأعمال'!H56</f>
        <v>13.5</v>
      </c>
      <c r="T67" s="62">
        <f>IF(S67&gt;=10,2,0)</f>
        <v>2</v>
      </c>
      <c r="U67" s="64">
        <f>S67</f>
        <v>13.5</v>
      </c>
      <c r="V67" s="64">
        <f>(U67)/1</f>
        <v>13.5</v>
      </c>
      <c r="W67" s="62">
        <f>IF(V67&gt;=10,2,T67)</f>
        <v>2</v>
      </c>
      <c r="X67" s="126">
        <f>'لغة أجنبية3'!H56</f>
        <v>15.5</v>
      </c>
      <c r="Y67" s="62">
        <f>IF(X67&gt;=10,1,0)</f>
        <v>1</v>
      </c>
      <c r="Z67" s="64">
        <f>X67</f>
        <v>15.5</v>
      </c>
      <c r="AA67" s="64">
        <f>(Z67)/1</f>
        <v>15.5</v>
      </c>
      <c r="AB67" s="62">
        <f>IF(AA67&gt;=10,1,Y67)</f>
        <v>1</v>
      </c>
      <c r="AC67" s="126">
        <f>(I67+P67+U67+Z67)/12</f>
        <v>10.237499999999999</v>
      </c>
      <c r="AD67" s="127">
        <f>IF(AC67&gt;=10,30,K67+R67+W67+AB67)</f>
        <v>30</v>
      </c>
    </row>
    <row r="68" spans="1:30" ht="18.75" customHeight="1">
      <c r="A68" s="100">
        <f>A67+1</f>
        <v>2</v>
      </c>
      <c r="B68" s="158" t="s">
        <v>102</v>
      </c>
      <c r="C68" s="125">
        <f>'التحليل المالي المتقدم'!H58</f>
        <v>7.55</v>
      </c>
      <c r="D68" s="62">
        <f aca="true" t="shared" si="22" ref="D68:D97">IF(C68&gt;=20,6,0)</f>
        <v>0</v>
      </c>
      <c r="E68" s="126">
        <f>'ندوة المحاسبة والتدقيق'!H58</f>
        <v>21</v>
      </c>
      <c r="F68" s="62">
        <f aca="true" t="shared" si="23" ref="F68:F97">IF(E68&gt;=20,6,0)</f>
        <v>6</v>
      </c>
      <c r="G68" s="126">
        <f>'محاسبة الشركات المعمقة'!H59</f>
        <v>17.5</v>
      </c>
      <c r="H68" s="62">
        <f aca="true" t="shared" si="24" ref="H68:H97">IF(G68&gt;=20,6,0)</f>
        <v>0</v>
      </c>
      <c r="I68" s="64">
        <f aca="true" t="shared" si="25" ref="I68:I97">(C68+E68+G68)</f>
        <v>46.05</v>
      </c>
      <c r="J68" s="64">
        <f aca="true" t="shared" si="26" ref="J68:J97">(I68/6)</f>
        <v>7.675</v>
      </c>
      <c r="K68" s="62">
        <f aca="true" t="shared" si="27" ref="K68:K95">IF(J68&gt;=10,18,D68+F68+H68)</f>
        <v>6</v>
      </c>
      <c r="L68" s="126">
        <f>'أخلاقيات المحاسبة والتدقيق'!H58</f>
        <v>26</v>
      </c>
      <c r="M68" s="62">
        <f aca="true" t="shared" si="28" ref="M68:M97">IF(L68&gt;=20,5,0)</f>
        <v>5</v>
      </c>
      <c r="N68" s="126">
        <f>'منهجية البحث'!H58</f>
        <v>24</v>
      </c>
      <c r="O68" s="62">
        <f aca="true" t="shared" si="29" ref="O68:O97">IF(N68&gt;=20,4,0)</f>
        <v>4</v>
      </c>
      <c r="P68" s="64">
        <f aca="true" t="shared" si="30" ref="P68:P95">(L68+N68)</f>
        <v>50</v>
      </c>
      <c r="Q68" s="64">
        <f aca="true" t="shared" si="31" ref="Q68:Q95">(P68)/4</f>
        <v>12.5</v>
      </c>
      <c r="R68" s="62">
        <f aca="true" t="shared" si="32" ref="R68:R97">IF(Q68&gt;=10,9,M68+O68)</f>
        <v>9</v>
      </c>
      <c r="S68" s="126">
        <f>'قانون الأعمال'!H57</f>
        <v>10</v>
      </c>
      <c r="T68" s="62">
        <f aca="true" t="shared" si="33" ref="T68:T97">IF(S68&gt;=10,2,0)</f>
        <v>2</v>
      </c>
      <c r="U68" s="64">
        <f aca="true" t="shared" si="34" ref="U68:U97">S68</f>
        <v>10</v>
      </c>
      <c r="V68" s="64">
        <f aca="true" t="shared" si="35" ref="V68:V97">(U68)/1</f>
        <v>10</v>
      </c>
      <c r="W68" s="62">
        <f aca="true" t="shared" si="36" ref="W68:W97">IF(V68&gt;=10,2,T68)</f>
        <v>2</v>
      </c>
      <c r="X68" s="126">
        <f>'لغة أجنبية3'!H57</f>
        <v>14.25</v>
      </c>
      <c r="Y68" s="62">
        <f aca="true" t="shared" si="37" ref="Y68:Y97">IF(X68&gt;=10,1,0)</f>
        <v>1</v>
      </c>
      <c r="Z68" s="64">
        <f aca="true" t="shared" si="38" ref="Z68:Z97">X68</f>
        <v>14.25</v>
      </c>
      <c r="AA68" s="64">
        <f aca="true" t="shared" si="39" ref="AA68:AA97">(Z68)/1</f>
        <v>14.25</v>
      </c>
      <c r="AB68" s="62">
        <f aca="true" t="shared" si="40" ref="AB68:AB97">IF(AA68&gt;=10,1,Y68)</f>
        <v>1</v>
      </c>
      <c r="AC68" s="126">
        <f aca="true" t="shared" si="41" ref="AC68:AC97">(I68+P68+U68+Z68)/12</f>
        <v>10.025</v>
      </c>
      <c r="AD68" s="127">
        <f aca="true" t="shared" si="42" ref="AD68:AD97">IF(AC68&gt;=10,30,K68+R68+W68+AB68)</f>
        <v>30</v>
      </c>
    </row>
    <row r="69" spans="1:30" ht="20.25" customHeight="1">
      <c r="A69" s="101">
        <f aca="true" t="shared" si="43" ref="A69:A97">A68+1</f>
        <v>3</v>
      </c>
      <c r="B69" s="158" t="s">
        <v>103</v>
      </c>
      <c r="C69" s="125">
        <f>'التحليل المالي المتقدم'!H59</f>
        <v>17.15</v>
      </c>
      <c r="D69" s="62">
        <f t="shared" si="22"/>
        <v>0</v>
      </c>
      <c r="E69" s="126">
        <f>'ندوة المحاسبة والتدقيق'!H59</f>
        <v>22</v>
      </c>
      <c r="F69" s="62">
        <f t="shared" si="23"/>
        <v>6</v>
      </c>
      <c r="G69" s="126">
        <f>'محاسبة الشركات المعمقة'!H60</f>
        <v>17</v>
      </c>
      <c r="H69" s="62">
        <f t="shared" si="24"/>
        <v>0</v>
      </c>
      <c r="I69" s="64">
        <f t="shared" si="25"/>
        <v>56.15</v>
      </c>
      <c r="J69" s="64">
        <f t="shared" si="26"/>
        <v>9.358333333333333</v>
      </c>
      <c r="K69" s="62">
        <f t="shared" si="27"/>
        <v>6</v>
      </c>
      <c r="L69" s="126">
        <f>'أخلاقيات المحاسبة والتدقيق'!H59</f>
        <v>24</v>
      </c>
      <c r="M69" s="62">
        <f t="shared" si="28"/>
        <v>5</v>
      </c>
      <c r="N69" s="126">
        <f>'منهجية البحث'!H59</f>
        <v>22</v>
      </c>
      <c r="O69" s="62">
        <f t="shared" si="29"/>
        <v>4</v>
      </c>
      <c r="P69" s="64">
        <f t="shared" si="30"/>
        <v>46</v>
      </c>
      <c r="Q69" s="64">
        <f t="shared" si="31"/>
        <v>11.5</v>
      </c>
      <c r="R69" s="62">
        <f t="shared" si="32"/>
        <v>9</v>
      </c>
      <c r="S69" s="126">
        <f>'قانون الأعمال'!H58</f>
        <v>10.5</v>
      </c>
      <c r="T69" s="62">
        <f t="shared" si="33"/>
        <v>2</v>
      </c>
      <c r="U69" s="64">
        <f t="shared" si="34"/>
        <v>10.5</v>
      </c>
      <c r="V69" s="64">
        <f t="shared" si="35"/>
        <v>10.5</v>
      </c>
      <c r="W69" s="62">
        <f t="shared" si="36"/>
        <v>2</v>
      </c>
      <c r="X69" s="126">
        <f>'لغة أجنبية3'!H58</f>
        <v>12.5</v>
      </c>
      <c r="Y69" s="62">
        <f t="shared" si="37"/>
        <v>1</v>
      </c>
      <c r="Z69" s="64">
        <f t="shared" si="38"/>
        <v>12.5</v>
      </c>
      <c r="AA69" s="64">
        <f t="shared" si="39"/>
        <v>12.5</v>
      </c>
      <c r="AB69" s="62">
        <f t="shared" si="40"/>
        <v>1</v>
      </c>
      <c r="AC69" s="126">
        <f t="shared" si="41"/>
        <v>10.429166666666667</v>
      </c>
      <c r="AD69" s="127">
        <f t="shared" si="42"/>
        <v>30</v>
      </c>
    </row>
    <row r="70" spans="1:30" ht="20.25" customHeight="1">
      <c r="A70" s="102">
        <f t="shared" si="43"/>
        <v>4</v>
      </c>
      <c r="B70" s="158" t="s">
        <v>104</v>
      </c>
      <c r="C70" s="125">
        <f>'التحليل المالي المتقدم'!H60</f>
        <v>18.4</v>
      </c>
      <c r="D70" s="62">
        <f t="shared" si="22"/>
        <v>0</v>
      </c>
      <c r="E70" s="126">
        <f>'ندوة المحاسبة والتدقيق'!H60</f>
        <v>24.5</v>
      </c>
      <c r="F70" s="62">
        <f t="shared" si="23"/>
        <v>6</v>
      </c>
      <c r="G70" s="126">
        <f>'محاسبة الشركات المعمقة'!H61</f>
        <v>18</v>
      </c>
      <c r="H70" s="62">
        <f t="shared" si="24"/>
        <v>0</v>
      </c>
      <c r="I70" s="64">
        <f t="shared" si="25"/>
        <v>60.9</v>
      </c>
      <c r="J70" s="64">
        <f t="shared" si="26"/>
        <v>10.15</v>
      </c>
      <c r="K70" s="62">
        <f t="shared" si="27"/>
        <v>18</v>
      </c>
      <c r="L70" s="126">
        <f>'أخلاقيات المحاسبة والتدقيق'!H60</f>
        <v>24.5</v>
      </c>
      <c r="M70" s="62">
        <f t="shared" si="28"/>
        <v>5</v>
      </c>
      <c r="N70" s="126">
        <f>'منهجية البحث'!H60</f>
        <v>21</v>
      </c>
      <c r="O70" s="62">
        <f t="shared" si="29"/>
        <v>4</v>
      </c>
      <c r="P70" s="64">
        <f t="shared" si="30"/>
        <v>45.5</v>
      </c>
      <c r="Q70" s="64">
        <f t="shared" si="31"/>
        <v>11.375</v>
      </c>
      <c r="R70" s="62">
        <f t="shared" si="32"/>
        <v>9</v>
      </c>
      <c r="S70" s="126">
        <f>'قانون الأعمال'!H59</f>
        <v>14</v>
      </c>
      <c r="T70" s="62">
        <f t="shared" si="33"/>
        <v>2</v>
      </c>
      <c r="U70" s="64">
        <f t="shared" si="34"/>
        <v>14</v>
      </c>
      <c r="V70" s="64">
        <f t="shared" si="35"/>
        <v>14</v>
      </c>
      <c r="W70" s="62">
        <f t="shared" si="36"/>
        <v>2</v>
      </c>
      <c r="X70" s="126">
        <f>'لغة أجنبية3'!H59</f>
        <v>17.5</v>
      </c>
      <c r="Y70" s="62">
        <f t="shared" si="37"/>
        <v>1</v>
      </c>
      <c r="Z70" s="64">
        <f t="shared" si="38"/>
        <v>17.5</v>
      </c>
      <c r="AA70" s="64">
        <f t="shared" si="39"/>
        <v>17.5</v>
      </c>
      <c r="AB70" s="62">
        <f t="shared" si="40"/>
        <v>1</v>
      </c>
      <c r="AC70" s="126">
        <f t="shared" si="41"/>
        <v>11.491666666666667</v>
      </c>
      <c r="AD70" s="127">
        <f t="shared" si="42"/>
        <v>30</v>
      </c>
    </row>
    <row r="71" spans="1:30" ht="24.75">
      <c r="A71" s="103">
        <f t="shared" si="43"/>
        <v>5</v>
      </c>
      <c r="B71" s="158" t="s">
        <v>105</v>
      </c>
      <c r="C71" s="125">
        <f>'التحليل المالي المتقدم'!H61</f>
        <v>9.55</v>
      </c>
      <c r="D71" s="62">
        <f t="shared" si="22"/>
        <v>0</v>
      </c>
      <c r="E71" s="126">
        <f>'ندوة المحاسبة والتدقيق'!H61</f>
        <v>22</v>
      </c>
      <c r="F71" s="62">
        <f t="shared" si="23"/>
        <v>6</v>
      </c>
      <c r="G71" s="126">
        <f>'محاسبة الشركات المعمقة'!H62</f>
        <v>18</v>
      </c>
      <c r="H71" s="62">
        <f t="shared" si="24"/>
        <v>0</v>
      </c>
      <c r="I71" s="64">
        <f t="shared" si="25"/>
        <v>49.55</v>
      </c>
      <c r="J71" s="64">
        <f t="shared" si="26"/>
        <v>8.258333333333333</v>
      </c>
      <c r="K71" s="62">
        <f t="shared" si="27"/>
        <v>6</v>
      </c>
      <c r="L71" s="126">
        <f>'أخلاقيات المحاسبة والتدقيق'!H61</f>
        <v>23.5</v>
      </c>
      <c r="M71" s="62">
        <f t="shared" si="28"/>
        <v>5</v>
      </c>
      <c r="N71" s="126">
        <f>'منهجية البحث'!H61</f>
        <v>20</v>
      </c>
      <c r="O71" s="62">
        <f t="shared" si="29"/>
        <v>4</v>
      </c>
      <c r="P71" s="64">
        <f t="shared" si="30"/>
        <v>43.5</v>
      </c>
      <c r="Q71" s="64">
        <f t="shared" si="31"/>
        <v>10.875</v>
      </c>
      <c r="R71" s="62">
        <f t="shared" si="32"/>
        <v>9</v>
      </c>
      <c r="S71" s="126">
        <f>'قانون الأعمال'!H60</f>
        <v>6</v>
      </c>
      <c r="T71" s="62">
        <f t="shared" si="33"/>
        <v>0</v>
      </c>
      <c r="U71" s="64">
        <f t="shared" si="34"/>
        <v>6</v>
      </c>
      <c r="V71" s="64">
        <f t="shared" si="35"/>
        <v>6</v>
      </c>
      <c r="W71" s="62">
        <f t="shared" si="36"/>
        <v>0</v>
      </c>
      <c r="X71" s="126">
        <f>'لغة أجنبية3'!H60</f>
        <v>11.25</v>
      </c>
      <c r="Y71" s="62">
        <f t="shared" si="37"/>
        <v>1</v>
      </c>
      <c r="Z71" s="64">
        <f t="shared" si="38"/>
        <v>11.25</v>
      </c>
      <c r="AA71" s="64">
        <f t="shared" si="39"/>
        <v>11.25</v>
      </c>
      <c r="AB71" s="62">
        <f t="shared" si="40"/>
        <v>1</v>
      </c>
      <c r="AC71" s="126">
        <f t="shared" si="41"/>
        <v>9.191666666666666</v>
      </c>
      <c r="AD71" s="127">
        <f t="shared" si="42"/>
        <v>16</v>
      </c>
    </row>
    <row r="72" spans="1:30" ht="22.5" customHeight="1">
      <c r="A72" s="100">
        <f t="shared" si="43"/>
        <v>6</v>
      </c>
      <c r="B72" s="158" t="s">
        <v>106</v>
      </c>
      <c r="C72" s="125">
        <f>'التحليل المالي المتقدم'!H62</f>
        <v>6.6</v>
      </c>
      <c r="D72" s="62">
        <f t="shared" si="22"/>
        <v>0</v>
      </c>
      <c r="E72" s="126">
        <f>'ندوة المحاسبة والتدقيق'!H62</f>
        <v>22</v>
      </c>
      <c r="F72" s="62">
        <f t="shared" si="23"/>
        <v>6</v>
      </c>
      <c r="G72" s="126">
        <f>'محاسبة الشركات المعمقة'!H63</f>
        <v>17</v>
      </c>
      <c r="H72" s="62">
        <f t="shared" si="24"/>
        <v>0</v>
      </c>
      <c r="I72" s="64">
        <f t="shared" si="25"/>
        <v>45.6</v>
      </c>
      <c r="J72" s="64">
        <f t="shared" si="26"/>
        <v>7.6000000000000005</v>
      </c>
      <c r="K72" s="62">
        <f t="shared" si="27"/>
        <v>6</v>
      </c>
      <c r="L72" s="126">
        <f>'أخلاقيات المحاسبة والتدقيق'!H62</f>
        <v>26.5</v>
      </c>
      <c r="M72" s="62">
        <f t="shared" si="28"/>
        <v>5</v>
      </c>
      <c r="N72" s="126">
        <f>'منهجية البحث'!H62</f>
        <v>26</v>
      </c>
      <c r="O72" s="62">
        <f t="shared" si="29"/>
        <v>4</v>
      </c>
      <c r="P72" s="64">
        <f t="shared" si="30"/>
        <v>52.5</v>
      </c>
      <c r="Q72" s="64">
        <f t="shared" si="31"/>
        <v>13.125</v>
      </c>
      <c r="R72" s="62">
        <f t="shared" si="32"/>
        <v>9</v>
      </c>
      <c r="S72" s="126">
        <f>'قانون الأعمال'!H61</f>
        <v>12</v>
      </c>
      <c r="T72" s="62">
        <f t="shared" si="33"/>
        <v>2</v>
      </c>
      <c r="U72" s="64">
        <f t="shared" si="34"/>
        <v>12</v>
      </c>
      <c r="V72" s="64">
        <f t="shared" si="35"/>
        <v>12</v>
      </c>
      <c r="W72" s="62">
        <f t="shared" si="36"/>
        <v>2</v>
      </c>
      <c r="X72" s="126">
        <f>'لغة أجنبية3'!H61</f>
        <v>14</v>
      </c>
      <c r="Y72" s="62">
        <f t="shared" si="37"/>
        <v>1</v>
      </c>
      <c r="Z72" s="64">
        <f t="shared" si="38"/>
        <v>14</v>
      </c>
      <c r="AA72" s="64">
        <f t="shared" si="39"/>
        <v>14</v>
      </c>
      <c r="AB72" s="62">
        <f t="shared" si="40"/>
        <v>1</v>
      </c>
      <c r="AC72" s="126">
        <f t="shared" si="41"/>
        <v>10.341666666666667</v>
      </c>
      <c r="AD72" s="127">
        <f t="shared" si="42"/>
        <v>30</v>
      </c>
    </row>
    <row r="73" spans="1:30" ht="21" customHeight="1">
      <c r="A73" s="100">
        <f t="shared" si="43"/>
        <v>7</v>
      </c>
      <c r="B73" s="158" t="s">
        <v>107</v>
      </c>
      <c r="C73" s="125">
        <f>'التحليل المالي المتقدم'!H63</f>
        <v>5.55</v>
      </c>
      <c r="D73" s="62">
        <f t="shared" si="22"/>
        <v>0</v>
      </c>
      <c r="E73" s="126">
        <f>'ندوة المحاسبة والتدقيق'!H63</f>
        <v>24.5</v>
      </c>
      <c r="F73" s="62">
        <f t="shared" si="23"/>
        <v>6</v>
      </c>
      <c r="G73" s="126">
        <f>'محاسبة الشركات المعمقة'!H64</f>
        <v>19.5</v>
      </c>
      <c r="H73" s="62">
        <f t="shared" si="24"/>
        <v>0</v>
      </c>
      <c r="I73" s="64">
        <f t="shared" si="25"/>
        <v>49.55</v>
      </c>
      <c r="J73" s="64">
        <f t="shared" si="26"/>
        <v>8.258333333333333</v>
      </c>
      <c r="K73" s="62">
        <f t="shared" si="27"/>
        <v>6</v>
      </c>
      <c r="L73" s="126">
        <f>'أخلاقيات المحاسبة والتدقيق'!H63</f>
        <v>24.5</v>
      </c>
      <c r="M73" s="62">
        <f t="shared" si="28"/>
        <v>5</v>
      </c>
      <c r="N73" s="126">
        <f>'منهجية البحث'!H63</f>
        <v>21</v>
      </c>
      <c r="O73" s="62">
        <f t="shared" si="29"/>
        <v>4</v>
      </c>
      <c r="P73" s="64">
        <f t="shared" si="30"/>
        <v>45.5</v>
      </c>
      <c r="Q73" s="64">
        <f t="shared" si="31"/>
        <v>11.375</v>
      </c>
      <c r="R73" s="62">
        <f t="shared" si="32"/>
        <v>9</v>
      </c>
      <c r="S73" s="126">
        <f>'قانون الأعمال'!H62</f>
        <v>10.5</v>
      </c>
      <c r="T73" s="62">
        <f t="shared" si="33"/>
        <v>2</v>
      </c>
      <c r="U73" s="64">
        <f t="shared" si="34"/>
        <v>10.5</v>
      </c>
      <c r="V73" s="64">
        <f t="shared" si="35"/>
        <v>10.5</v>
      </c>
      <c r="W73" s="62">
        <f t="shared" si="36"/>
        <v>2</v>
      </c>
      <c r="X73" s="126">
        <f>'لغة أجنبية3'!H62</f>
        <v>14.25</v>
      </c>
      <c r="Y73" s="62">
        <f t="shared" si="37"/>
        <v>1</v>
      </c>
      <c r="Z73" s="64">
        <f t="shared" si="38"/>
        <v>14.25</v>
      </c>
      <c r="AA73" s="64">
        <f t="shared" si="39"/>
        <v>14.25</v>
      </c>
      <c r="AB73" s="62">
        <f t="shared" si="40"/>
        <v>1</v>
      </c>
      <c r="AC73" s="126">
        <f t="shared" si="41"/>
        <v>9.983333333333333</v>
      </c>
      <c r="AD73" s="127">
        <f t="shared" si="42"/>
        <v>18</v>
      </c>
    </row>
    <row r="74" spans="1:30" ht="18" customHeight="1">
      <c r="A74" s="100">
        <f t="shared" si="43"/>
        <v>8</v>
      </c>
      <c r="B74" s="158" t="s">
        <v>108</v>
      </c>
      <c r="C74" s="125">
        <f>'التحليل المالي المتقدم'!H64</f>
        <v>16.5</v>
      </c>
      <c r="D74" s="62">
        <f t="shared" si="22"/>
        <v>0</v>
      </c>
      <c r="E74" s="126">
        <f>'ندوة المحاسبة والتدقيق'!H64</f>
        <v>21</v>
      </c>
      <c r="F74" s="62">
        <f t="shared" si="23"/>
        <v>6</v>
      </c>
      <c r="G74" s="126">
        <f>'محاسبة الشركات المعمقة'!H65</f>
        <v>20.5</v>
      </c>
      <c r="H74" s="62">
        <f t="shared" si="24"/>
        <v>6</v>
      </c>
      <c r="I74" s="64">
        <f t="shared" si="25"/>
        <v>58</v>
      </c>
      <c r="J74" s="64">
        <f t="shared" si="26"/>
        <v>9.666666666666666</v>
      </c>
      <c r="K74" s="62">
        <f t="shared" si="27"/>
        <v>12</v>
      </c>
      <c r="L74" s="126">
        <f>'أخلاقيات المحاسبة والتدقيق'!H64</f>
        <v>29.5</v>
      </c>
      <c r="M74" s="62">
        <f t="shared" si="28"/>
        <v>5</v>
      </c>
      <c r="N74" s="126">
        <f>'منهجية البحث'!H64</f>
        <v>28.5</v>
      </c>
      <c r="O74" s="62">
        <f t="shared" si="29"/>
        <v>4</v>
      </c>
      <c r="P74" s="64">
        <f t="shared" si="30"/>
        <v>58</v>
      </c>
      <c r="Q74" s="64">
        <f t="shared" si="31"/>
        <v>14.5</v>
      </c>
      <c r="R74" s="62">
        <f t="shared" si="32"/>
        <v>9</v>
      </c>
      <c r="S74" s="126">
        <f>'قانون الأعمال'!H63</f>
        <v>12</v>
      </c>
      <c r="T74" s="62">
        <f t="shared" si="33"/>
        <v>2</v>
      </c>
      <c r="U74" s="64">
        <f t="shared" si="34"/>
        <v>12</v>
      </c>
      <c r="V74" s="64">
        <f t="shared" si="35"/>
        <v>12</v>
      </c>
      <c r="W74" s="62">
        <f t="shared" si="36"/>
        <v>2</v>
      </c>
      <c r="X74" s="126">
        <f>'لغة أجنبية3'!H63</f>
        <v>14.75</v>
      </c>
      <c r="Y74" s="62">
        <f t="shared" si="37"/>
        <v>1</v>
      </c>
      <c r="Z74" s="64">
        <f t="shared" si="38"/>
        <v>14.75</v>
      </c>
      <c r="AA74" s="64">
        <f t="shared" si="39"/>
        <v>14.75</v>
      </c>
      <c r="AB74" s="62">
        <f t="shared" si="40"/>
        <v>1</v>
      </c>
      <c r="AC74" s="126">
        <f t="shared" si="41"/>
        <v>11.895833333333334</v>
      </c>
      <c r="AD74" s="127">
        <f t="shared" si="42"/>
        <v>30</v>
      </c>
    </row>
    <row r="75" spans="1:30" ht="21" customHeight="1">
      <c r="A75" s="100">
        <f t="shared" si="43"/>
        <v>9</v>
      </c>
      <c r="B75" s="158" t="s">
        <v>109</v>
      </c>
      <c r="C75" s="125">
        <f>'التحليل المالي المتقدم'!H65</f>
        <v>13.7</v>
      </c>
      <c r="D75" s="62">
        <f t="shared" si="22"/>
        <v>0</v>
      </c>
      <c r="E75" s="126">
        <f>'ندوة المحاسبة والتدقيق'!H65</f>
        <v>23.5</v>
      </c>
      <c r="F75" s="62">
        <f t="shared" si="23"/>
        <v>6</v>
      </c>
      <c r="G75" s="126">
        <f>'محاسبة الشركات المعمقة'!H66</f>
        <v>22</v>
      </c>
      <c r="H75" s="62">
        <f t="shared" si="24"/>
        <v>6</v>
      </c>
      <c r="I75" s="64">
        <f t="shared" si="25"/>
        <v>59.2</v>
      </c>
      <c r="J75" s="64">
        <f t="shared" si="26"/>
        <v>9.866666666666667</v>
      </c>
      <c r="K75" s="62">
        <f t="shared" si="27"/>
        <v>12</v>
      </c>
      <c r="L75" s="126">
        <f>'أخلاقيات المحاسبة والتدقيق'!H65</f>
        <v>31.5</v>
      </c>
      <c r="M75" s="62">
        <f t="shared" si="28"/>
        <v>5</v>
      </c>
      <c r="N75" s="126">
        <f>'منهجية البحث'!H65</f>
        <v>29</v>
      </c>
      <c r="O75" s="62">
        <f t="shared" si="29"/>
        <v>4</v>
      </c>
      <c r="P75" s="64">
        <f t="shared" si="30"/>
        <v>60.5</v>
      </c>
      <c r="Q75" s="64">
        <f t="shared" si="31"/>
        <v>15.125</v>
      </c>
      <c r="R75" s="62">
        <f t="shared" si="32"/>
        <v>9</v>
      </c>
      <c r="S75" s="126">
        <f>'قانون الأعمال'!H64</f>
        <v>11</v>
      </c>
      <c r="T75" s="62">
        <f t="shared" si="33"/>
        <v>2</v>
      </c>
      <c r="U75" s="64">
        <f t="shared" si="34"/>
        <v>11</v>
      </c>
      <c r="V75" s="64">
        <f t="shared" si="35"/>
        <v>11</v>
      </c>
      <c r="W75" s="62">
        <f t="shared" si="36"/>
        <v>2</v>
      </c>
      <c r="X75" s="126">
        <f>'لغة أجنبية3'!H64</f>
        <v>19.5</v>
      </c>
      <c r="Y75" s="62">
        <f t="shared" si="37"/>
        <v>1</v>
      </c>
      <c r="Z75" s="64">
        <f t="shared" si="38"/>
        <v>19.5</v>
      </c>
      <c r="AA75" s="64">
        <f t="shared" si="39"/>
        <v>19.5</v>
      </c>
      <c r="AB75" s="62">
        <f t="shared" si="40"/>
        <v>1</v>
      </c>
      <c r="AC75" s="126">
        <f t="shared" si="41"/>
        <v>12.516666666666666</v>
      </c>
      <c r="AD75" s="127">
        <f t="shared" si="42"/>
        <v>30</v>
      </c>
    </row>
    <row r="76" spans="1:30" ht="21" customHeight="1">
      <c r="A76" s="100">
        <f t="shared" si="43"/>
        <v>10</v>
      </c>
      <c r="B76" s="159" t="s">
        <v>110</v>
      </c>
      <c r="C76" s="125">
        <f>'التحليل المالي المتقدم'!H66</f>
        <v>15.05</v>
      </c>
      <c r="D76" s="62">
        <f t="shared" si="22"/>
        <v>0</v>
      </c>
      <c r="E76" s="126">
        <f>'ندوة المحاسبة والتدقيق'!H66</f>
        <v>26</v>
      </c>
      <c r="F76" s="62">
        <f t="shared" si="23"/>
        <v>6</v>
      </c>
      <c r="G76" s="126">
        <f>'محاسبة الشركات المعمقة'!H67</f>
        <v>19.5</v>
      </c>
      <c r="H76" s="62">
        <f t="shared" si="24"/>
        <v>0</v>
      </c>
      <c r="I76" s="64">
        <f t="shared" si="25"/>
        <v>60.55</v>
      </c>
      <c r="J76" s="64">
        <f t="shared" si="26"/>
        <v>10.091666666666667</v>
      </c>
      <c r="K76" s="62">
        <f t="shared" si="27"/>
        <v>18</v>
      </c>
      <c r="L76" s="126">
        <f>'أخلاقيات المحاسبة والتدقيق'!H66</f>
        <v>29</v>
      </c>
      <c r="M76" s="62">
        <f t="shared" si="28"/>
        <v>5</v>
      </c>
      <c r="N76" s="126">
        <f>'منهجية البحث'!H66</f>
        <v>28.5</v>
      </c>
      <c r="O76" s="62">
        <f t="shared" si="29"/>
        <v>4</v>
      </c>
      <c r="P76" s="64">
        <f t="shared" si="30"/>
        <v>57.5</v>
      </c>
      <c r="Q76" s="64">
        <f t="shared" si="31"/>
        <v>14.375</v>
      </c>
      <c r="R76" s="62">
        <f t="shared" si="32"/>
        <v>9</v>
      </c>
      <c r="S76" s="126">
        <f>'قانون الأعمال'!H65</f>
        <v>10.5</v>
      </c>
      <c r="T76" s="62">
        <f t="shared" si="33"/>
        <v>2</v>
      </c>
      <c r="U76" s="64">
        <f t="shared" si="34"/>
        <v>10.5</v>
      </c>
      <c r="V76" s="64">
        <f t="shared" si="35"/>
        <v>10.5</v>
      </c>
      <c r="W76" s="62">
        <f t="shared" si="36"/>
        <v>2</v>
      </c>
      <c r="X76" s="126">
        <f>'لغة أجنبية3'!H65</f>
        <v>17.5</v>
      </c>
      <c r="Y76" s="62">
        <f t="shared" si="37"/>
        <v>1</v>
      </c>
      <c r="Z76" s="64">
        <f t="shared" si="38"/>
        <v>17.5</v>
      </c>
      <c r="AA76" s="64">
        <f t="shared" si="39"/>
        <v>17.5</v>
      </c>
      <c r="AB76" s="62">
        <f t="shared" si="40"/>
        <v>1</v>
      </c>
      <c r="AC76" s="126">
        <f t="shared" si="41"/>
        <v>12.170833333333334</v>
      </c>
      <c r="AD76" s="127">
        <f t="shared" si="42"/>
        <v>30</v>
      </c>
    </row>
    <row r="77" spans="1:30" ht="21" customHeight="1">
      <c r="A77" s="100">
        <f t="shared" si="43"/>
        <v>11</v>
      </c>
      <c r="B77" s="159" t="s">
        <v>111</v>
      </c>
      <c r="C77" s="125">
        <f>'التحليل المالي المتقدم'!H67</f>
        <v>12.65</v>
      </c>
      <c r="D77" s="62">
        <f t="shared" si="22"/>
        <v>0</v>
      </c>
      <c r="E77" s="126">
        <f>'ندوة المحاسبة والتدقيق'!H67</f>
        <v>24</v>
      </c>
      <c r="F77" s="62">
        <f t="shared" si="23"/>
        <v>6</v>
      </c>
      <c r="G77" s="126">
        <f>'محاسبة الشركات المعمقة'!H68</f>
        <v>19</v>
      </c>
      <c r="H77" s="62">
        <f t="shared" si="24"/>
        <v>0</v>
      </c>
      <c r="I77" s="64">
        <f t="shared" si="25"/>
        <v>55.65</v>
      </c>
      <c r="J77" s="64">
        <f t="shared" si="26"/>
        <v>9.275</v>
      </c>
      <c r="K77" s="62">
        <f t="shared" si="27"/>
        <v>6</v>
      </c>
      <c r="L77" s="126">
        <f>'أخلاقيات المحاسبة والتدقيق'!H67</f>
        <v>25.5</v>
      </c>
      <c r="M77" s="62">
        <f t="shared" si="28"/>
        <v>5</v>
      </c>
      <c r="N77" s="126">
        <f>'منهجية البحث'!H67</f>
        <v>25</v>
      </c>
      <c r="O77" s="62">
        <f t="shared" si="29"/>
        <v>4</v>
      </c>
      <c r="P77" s="64">
        <f t="shared" si="30"/>
        <v>50.5</v>
      </c>
      <c r="Q77" s="64">
        <f t="shared" si="31"/>
        <v>12.625</v>
      </c>
      <c r="R77" s="62">
        <f t="shared" si="32"/>
        <v>9</v>
      </c>
      <c r="S77" s="126">
        <f>'قانون الأعمال'!H66</f>
        <v>11</v>
      </c>
      <c r="T77" s="62">
        <f t="shared" si="33"/>
        <v>2</v>
      </c>
      <c r="U77" s="64">
        <f t="shared" si="34"/>
        <v>11</v>
      </c>
      <c r="V77" s="64">
        <f t="shared" si="35"/>
        <v>11</v>
      </c>
      <c r="W77" s="62">
        <f t="shared" si="36"/>
        <v>2</v>
      </c>
      <c r="X77" s="126">
        <f>'لغة أجنبية3'!H66</f>
        <v>13</v>
      </c>
      <c r="Y77" s="62">
        <f t="shared" si="37"/>
        <v>1</v>
      </c>
      <c r="Z77" s="64">
        <f t="shared" si="38"/>
        <v>13</v>
      </c>
      <c r="AA77" s="64">
        <f t="shared" si="39"/>
        <v>13</v>
      </c>
      <c r="AB77" s="62">
        <f t="shared" si="40"/>
        <v>1</v>
      </c>
      <c r="AC77" s="126">
        <f t="shared" si="41"/>
        <v>10.845833333333333</v>
      </c>
      <c r="AD77" s="127">
        <f t="shared" si="42"/>
        <v>30</v>
      </c>
    </row>
    <row r="78" spans="1:30" ht="21" customHeight="1">
      <c r="A78" s="100">
        <f t="shared" si="43"/>
        <v>12</v>
      </c>
      <c r="B78" s="158" t="s">
        <v>112</v>
      </c>
      <c r="C78" s="125">
        <f>'التحليل المالي المتقدم'!H68</f>
        <v>7.8</v>
      </c>
      <c r="D78" s="62">
        <f t="shared" si="22"/>
        <v>0</v>
      </c>
      <c r="E78" s="126">
        <f>'ندوة المحاسبة والتدقيق'!H68</f>
        <v>23</v>
      </c>
      <c r="F78" s="62">
        <f t="shared" si="23"/>
        <v>6</v>
      </c>
      <c r="G78" s="126">
        <f>'محاسبة الشركات المعمقة'!H69</f>
        <v>20</v>
      </c>
      <c r="H78" s="62">
        <f t="shared" si="24"/>
        <v>6</v>
      </c>
      <c r="I78" s="64">
        <f t="shared" si="25"/>
        <v>50.8</v>
      </c>
      <c r="J78" s="64">
        <f t="shared" si="26"/>
        <v>8.466666666666667</v>
      </c>
      <c r="K78" s="62">
        <f t="shared" si="27"/>
        <v>12</v>
      </c>
      <c r="L78" s="126">
        <f>'أخلاقيات المحاسبة والتدقيق'!H68</f>
        <v>26</v>
      </c>
      <c r="M78" s="62">
        <f t="shared" si="28"/>
        <v>5</v>
      </c>
      <c r="N78" s="126">
        <f>'منهجية البحث'!H68</f>
        <v>22</v>
      </c>
      <c r="O78" s="62">
        <f t="shared" si="29"/>
        <v>4</v>
      </c>
      <c r="P78" s="64">
        <f t="shared" si="30"/>
        <v>48</v>
      </c>
      <c r="Q78" s="64">
        <f t="shared" si="31"/>
        <v>12</v>
      </c>
      <c r="R78" s="62">
        <f t="shared" si="32"/>
        <v>9</v>
      </c>
      <c r="S78" s="126">
        <f>'قانون الأعمال'!H67</f>
        <v>12.5</v>
      </c>
      <c r="T78" s="62">
        <f t="shared" si="33"/>
        <v>2</v>
      </c>
      <c r="U78" s="64">
        <f t="shared" si="34"/>
        <v>12.5</v>
      </c>
      <c r="V78" s="64">
        <f t="shared" si="35"/>
        <v>12.5</v>
      </c>
      <c r="W78" s="62">
        <f t="shared" si="36"/>
        <v>2</v>
      </c>
      <c r="X78" s="126">
        <f>'لغة أجنبية3'!H67</f>
        <v>14</v>
      </c>
      <c r="Y78" s="62">
        <f t="shared" si="37"/>
        <v>1</v>
      </c>
      <c r="Z78" s="64">
        <f t="shared" si="38"/>
        <v>14</v>
      </c>
      <c r="AA78" s="64">
        <f t="shared" si="39"/>
        <v>14</v>
      </c>
      <c r="AB78" s="62">
        <f t="shared" si="40"/>
        <v>1</v>
      </c>
      <c r="AC78" s="126">
        <f t="shared" si="41"/>
        <v>10.441666666666666</v>
      </c>
      <c r="AD78" s="127">
        <f t="shared" si="42"/>
        <v>30</v>
      </c>
    </row>
    <row r="79" spans="1:30" ht="21" customHeight="1">
      <c r="A79" s="100">
        <f t="shared" si="43"/>
        <v>13</v>
      </c>
      <c r="B79" s="158" t="s">
        <v>113</v>
      </c>
      <c r="C79" s="125">
        <f>'التحليل المالي المتقدم'!H69</f>
        <v>14</v>
      </c>
      <c r="D79" s="62">
        <f t="shared" si="22"/>
        <v>0</v>
      </c>
      <c r="E79" s="126">
        <f>'ندوة المحاسبة والتدقيق'!H69</f>
        <v>24</v>
      </c>
      <c r="F79" s="62">
        <f t="shared" si="23"/>
        <v>6</v>
      </c>
      <c r="G79" s="126">
        <f>'محاسبة الشركات المعمقة'!H70</f>
        <v>18.5</v>
      </c>
      <c r="H79" s="62">
        <f t="shared" si="24"/>
        <v>0</v>
      </c>
      <c r="I79" s="64">
        <f t="shared" si="25"/>
        <v>56.5</v>
      </c>
      <c r="J79" s="64">
        <f t="shared" si="26"/>
        <v>9.416666666666666</v>
      </c>
      <c r="K79" s="62">
        <f t="shared" si="27"/>
        <v>6</v>
      </c>
      <c r="L79" s="126">
        <f>'أخلاقيات المحاسبة والتدقيق'!H69</f>
        <v>27.5</v>
      </c>
      <c r="M79" s="62">
        <f t="shared" si="28"/>
        <v>5</v>
      </c>
      <c r="N79" s="126">
        <f>'منهجية البحث'!H69</f>
        <v>26.5</v>
      </c>
      <c r="O79" s="62">
        <f t="shared" si="29"/>
        <v>4</v>
      </c>
      <c r="P79" s="64">
        <f t="shared" si="30"/>
        <v>54</v>
      </c>
      <c r="Q79" s="64">
        <f t="shared" si="31"/>
        <v>13.5</v>
      </c>
      <c r="R79" s="62">
        <f t="shared" si="32"/>
        <v>9</v>
      </c>
      <c r="S79" s="126">
        <f>'قانون الأعمال'!H68</f>
        <v>10</v>
      </c>
      <c r="T79" s="62">
        <f t="shared" si="33"/>
        <v>2</v>
      </c>
      <c r="U79" s="64">
        <f t="shared" si="34"/>
        <v>10</v>
      </c>
      <c r="V79" s="64">
        <f t="shared" si="35"/>
        <v>10</v>
      </c>
      <c r="W79" s="62">
        <f t="shared" si="36"/>
        <v>2</v>
      </c>
      <c r="X79" s="126">
        <f>'لغة أجنبية3'!H68</f>
        <v>12.75</v>
      </c>
      <c r="Y79" s="62">
        <f t="shared" si="37"/>
        <v>1</v>
      </c>
      <c r="Z79" s="64">
        <f t="shared" si="38"/>
        <v>12.75</v>
      </c>
      <c r="AA79" s="64">
        <f t="shared" si="39"/>
        <v>12.75</v>
      </c>
      <c r="AB79" s="62">
        <f t="shared" si="40"/>
        <v>1</v>
      </c>
      <c r="AC79" s="126">
        <f t="shared" si="41"/>
        <v>11.104166666666666</v>
      </c>
      <c r="AD79" s="127">
        <f t="shared" si="42"/>
        <v>30</v>
      </c>
    </row>
    <row r="80" spans="1:31" ht="21" customHeight="1">
      <c r="A80" s="100">
        <f t="shared" si="43"/>
        <v>14</v>
      </c>
      <c r="B80" s="158" t="s">
        <v>114</v>
      </c>
      <c r="C80" s="125">
        <f>'التحليل المالي المتقدم'!H70</f>
        <v>6.4</v>
      </c>
      <c r="D80" s="62">
        <f t="shared" si="22"/>
        <v>0</v>
      </c>
      <c r="E80" s="126">
        <f>'ندوة المحاسبة والتدقيق'!H70</f>
        <v>11</v>
      </c>
      <c r="F80" s="62">
        <f t="shared" si="23"/>
        <v>0</v>
      </c>
      <c r="G80" s="176" t="e">
        <f>'محاسبة الشركات المعمقة'!H71</f>
        <v>#VALUE!</v>
      </c>
      <c r="H80" s="177" t="e">
        <f t="shared" si="24"/>
        <v>#VALUE!</v>
      </c>
      <c r="I80" s="178" t="e">
        <f t="shared" si="25"/>
        <v>#VALUE!</v>
      </c>
      <c r="J80" s="178" t="e">
        <f t="shared" si="26"/>
        <v>#VALUE!</v>
      </c>
      <c r="K80" s="177" t="e">
        <f t="shared" si="27"/>
        <v>#VALUE!</v>
      </c>
      <c r="L80" s="176" t="e">
        <f>'أخلاقيات المحاسبة والتدقيق'!H70</f>
        <v>#VALUE!</v>
      </c>
      <c r="M80" s="177" t="e">
        <f t="shared" si="28"/>
        <v>#VALUE!</v>
      </c>
      <c r="N80" s="126">
        <f>'منهجية البحث'!H70</f>
        <v>10</v>
      </c>
      <c r="O80" s="62">
        <f t="shared" si="29"/>
        <v>0</v>
      </c>
      <c r="P80" s="178" t="e">
        <f t="shared" si="30"/>
        <v>#VALUE!</v>
      </c>
      <c r="Q80" s="178" t="e">
        <f t="shared" si="31"/>
        <v>#VALUE!</v>
      </c>
      <c r="R80" s="177" t="e">
        <f t="shared" si="32"/>
        <v>#VALUE!</v>
      </c>
      <c r="S80" s="126">
        <f>'قانون الأعمال'!H69</f>
        <v>0</v>
      </c>
      <c r="T80" s="62">
        <f t="shared" si="33"/>
        <v>0</v>
      </c>
      <c r="U80" s="64">
        <f t="shared" si="34"/>
        <v>0</v>
      </c>
      <c r="V80" s="64">
        <f t="shared" si="35"/>
        <v>0</v>
      </c>
      <c r="W80" s="62">
        <f t="shared" si="36"/>
        <v>0</v>
      </c>
      <c r="X80" s="126">
        <f>'لغة أجنبية3'!H69</f>
        <v>2.5</v>
      </c>
      <c r="Y80" s="62">
        <f t="shared" si="37"/>
        <v>0</v>
      </c>
      <c r="Z80" s="64">
        <f t="shared" si="38"/>
        <v>2.5</v>
      </c>
      <c r="AA80" s="64">
        <f t="shared" si="39"/>
        <v>2.5</v>
      </c>
      <c r="AB80" s="62">
        <f t="shared" si="40"/>
        <v>0</v>
      </c>
      <c r="AC80" s="176" t="e">
        <f t="shared" si="41"/>
        <v>#VALUE!</v>
      </c>
      <c r="AD80" s="179" t="e">
        <f t="shared" si="42"/>
        <v>#VALUE!</v>
      </c>
      <c r="AE80" s="180" t="s">
        <v>143</v>
      </c>
    </row>
    <row r="81" spans="1:30" ht="21" customHeight="1">
      <c r="A81" s="100">
        <f t="shared" si="43"/>
        <v>15</v>
      </c>
      <c r="B81" s="158" t="s">
        <v>115</v>
      </c>
      <c r="C81" s="125">
        <f>'التحليل المالي المتقدم'!H71</f>
        <v>20.95</v>
      </c>
      <c r="D81" s="62">
        <f t="shared" si="22"/>
        <v>6</v>
      </c>
      <c r="E81" s="126">
        <f>'ندوة المحاسبة والتدقيق'!H71</f>
        <v>22.5</v>
      </c>
      <c r="F81" s="62">
        <f t="shared" si="23"/>
        <v>6</v>
      </c>
      <c r="G81" s="126">
        <f>'محاسبة الشركات المعمقة'!H72</f>
        <v>22.5</v>
      </c>
      <c r="H81" s="62">
        <f t="shared" si="24"/>
        <v>6</v>
      </c>
      <c r="I81" s="64">
        <f t="shared" si="25"/>
        <v>65.95</v>
      </c>
      <c r="J81" s="64">
        <f t="shared" si="26"/>
        <v>10.991666666666667</v>
      </c>
      <c r="K81" s="62">
        <f t="shared" si="27"/>
        <v>18</v>
      </c>
      <c r="L81" s="126">
        <f>'أخلاقيات المحاسبة والتدقيق'!H71</f>
        <v>28</v>
      </c>
      <c r="M81" s="62">
        <f t="shared" si="28"/>
        <v>5</v>
      </c>
      <c r="N81" s="126">
        <f>'منهجية البحث'!H71</f>
        <v>30.5</v>
      </c>
      <c r="O81" s="62">
        <f t="shared" si="29"/>
        <v>4</v>
      </c>
      <c r="P81" s="64">
        <f t="shared" si="30"/>
        <v>58.5</v>
      </c>
      <c r="Q81" s="64">
        <f t="shared" si="31"/>
        <v>14.625</v>
      </c>
      <c r="R81" s="62">
        <f t="shared" si="32"/>
        <v>9</v>
      </c>
      <c r="S81" s="126">
        <f>'قانون الأعمال'!H70</f>
        <v>17</v>
      </c>
      <c r="T81" s="62">
        <f t="shared" si="33"/>
        <v>2</v>
      </c>
      <c r="U81" s="64">
        <f t="shared" si="34"/>
        <v>17</v>
      </c>
      <c r="V81" s="64">
        <f t="shared" si="35"/>
        <v>17</v>
      </c>
      <c r="W81" s="62">
        <f t="shared" si="36"/>
        <v>2</v>
      </c>
      <c r="X81" s="126">
        <f>'لغة أجنبية3'!H70</f>
        <v>18.5</v>
      </c>
      <c r="Y81" s="62">
        <f t="shared" si="37"/>
        <v>1</v>
      </c>
      <c r="Z81" s="64">
        <f t="shared" si="38"/>
        <v>18.5</v>
      </c>
      <c r="AA81" s="64">
        <f t="shared" si="39"/>
        <v>18.5</v>
      </c>
      <c r="AB81" s="62">
        <f t="shared" si="40"/>
        <v>1</v>
      </c>
      <c r="AC81" s="126">
        <f t="shared" si="41"/>
        <v>13.329166666666666</v>
      </c>
      <c r="AD81" s="127">
        <f t="shared" si="42"/>
        <v>30</v>
      </c>
    </row>
    <row r="82" spans="1:30" ht="21" customHeight="1">
      <c r="A82" s="100">
        <f t="shared" si="43"/>
        <v>16</v>
      </c>
      <c r="B82" s="158" t="s">
        <v>116</v>
      </c>
      <c r="C82" s="125">
        <f>'التحليل المالي المتقدم'!H72</f>
        <v>16.35</v>
      </c>
      <c r="D82" s="62">
        <f t="shared" si="22"/>
        <v>0</v>
      </c>
      <c r="E82" s="126">
        <f>'ندوة المحاسبة والتدقيق'!H72</f>
        <v>26</v>
      </c>
      <c r="F82" s="62">
        <f t="shared" si="23"/>
        <v>6</v>
      </c>
      <c r="G82" s="126">
        <f>'محاسبة الشركات المعمقة'!H73</f>
        <v>20.5</v>
      </c>
      <c r="H82" s="62">
        <f t="shared" si="24"/>
        <v>6</v>
      </c>
      <c r="I82" s="64">
        <f t="shared" si="25"/>
        <v>62.85</v>
      </c>
      <c r="J82" s="64">
        <f t="shared" si="26"/>
        <v>10.475</v>
      </c>
      <c r="K82" s="62">
        <f t="shared" si="27"/>
        <v>18</v>
      </c>
      <c r="L82" s="126">
        <f>'أخلاقيات المحاسبة والتدقيق'!H72</f>
        <v>27.5</v>
      </c>
      <c r="M82" s="62">
        <f t="shared" si="28"/>
        <v>5</v>
      </c>
      <c r="N82" s="126">
        <f>'منهجية البحث'!H72</f>
        <v>29</v>
      </c>
      <c r="O82" s="62">
        <f t="shared" si="29"/>
        <v>4</v>
      </c>
      <c r="P82" s="64">
        <f t="shared" si="30"/>
        <v>56.5</v>
      </c>
      <c r="Q82" s="64">
        <f t="shared" si="31"/>
        <v>14.125</v>
      </c>
      <c r="R82" s="62">
        <f t="shared" si="32"/>
        <v>9</v>
      </c>
      <c r="S82" s="126">
        <f>'قانون الأعمال'!H71</f>
        <v>11</v>
      </c>
      <c r="T82" s="62">
        <f t="shared" si="33"/>
        <v>2</v>
      </c>
      <c r="U82" s="64">
        <f t="shared" si="34"/>
        <v>11</v>
      </c>
      <c r="V82" s="64">
        <f t="shared" si="35"/>
        <v>11</v>
      </c>
      <c r="W82" s="62">
        <f t="shared" si="36"/>
        <v>2</v>
      </c>
      <c r="X82" s="126">
        <f>'لغة أجنبية3'!H71</f>
        <v>19.375</v>
      </c>
      <c r="Y82" s="62">
        <f t="shared" si="37"/>
        <v>1</v>
      </c>
      <c r="Z82" s="64">
        <f t="shared" si="38"/>
        <v>19.375</v>
      </c>
      <c r="AA82" s="64">
        <f t="shared" si="39"/>
        <v>19.375</v>
      </c>
      <c r="AB82" s="62">
        <f t="shared" si="40"/>
        <v>1</v>
      </c>
      <c r="AC82" s="126">
        <f t="shared" si="41"/>
        <v>12.477083333333333</v>
      </c>
      <c r="AD82" s="127">
        <f t="shared" si="42"/>
        <v>30</v>
      </c>
    </row>
    <row r="83" spans="1:30" ht="21" customHeight="1">
      <c r="A83" s="100">
        <f t="shared" si="43"/>
        <v>17</v>
      </c>
      <c r="B83" s="158" t="s">
        <v>117</v>
      </c>
      <c r="C83" s="125">
        <f>'التحليل المالي المتقدم'!H73</f>
        <v>9.3</v>
      </c>
      <c r="D83" s="62">
        <f t="shared" si="22"/>
        <v>0</v>
      </c>
      <c r="E83" s="126">
        <f>'ندوة المحاسبة والتدقيق'!H73</f>
        <v>20</v>
      </c>
      <c r="F83" s="62">
        <f t="shared" si="23"/>
        <v>6</v>
      </c>
      <c r="G83" s="126">
        <f>'محاسبة الشركات المعمقة'!H74</f>
        <v>11</v>
      </c>
      <c r="H83" s="62">
        <f t="shared" si="24"/>
        <v>0</v>
      </c>
      <c r="I83" s="64">
        <f t="shared" si="25"/>
        <v>40.3</v>
      </c>
      <c r="J83" s="64">
        <f t="shared" si="26"/>
        <v>6.716666666666666</v>
      </c>
      <c r="K83" s="62">
        <f t="shared" si="27"/>
        <v>6</v>
      </c>
      <c r="L83" s="126">
        <f>'أخلاقيات المحاسبة والتدقيق'!H73</f>
        <v>18.5</v>
      </c>
      <c r="M83" s="62">
        <f t="shared" si="28"/>
        <v>0</v>
      </c>
      <c r="N83" s="126">
        <f>'منهجية البحث'!H73</f>
        <v>20</v>
      </c>
      <c r="O83" s="62">
        <f t="shared" si="29"/>
        <v>4</v>
      </c>
      <c r="P83" s="64">
        <f t="shared" si="30"/>
        <v>38.5</v>
      </c>
      <c r="Q83" s="64">
        <f t="shared" si="31"/>
        <v>9.625</v>
      </c>
      <c r="R83" s="62">
        <f t="shared" si="32"/>
        <v>4</v>
      </c>
      <c r="S83" s="126">
        <f>'قانون الأعمال'!H72</f>
        <v>5.5</v>
      </c>
      <c r="T83" s="62">
        <f t="shared" si="33"/>
        <v>0</v>
      </c>
      <c r="U83" s="64">
        <f t="shared" si="34"/>
        <v>5.5</v>
      </c>
      <c r="V83" s="64">
        <f t="shared" si="35"/>
        <v>5.5</v>
      </c>
      <c r="W83" s="62">
        <f t="shared" si="36"/>
        <v>0</v>
      </c>
      <c r="X83" s="126">
        <f>'لغة أجنبية3'!H72</f>
        <v>13.75</v>
      </c>
      <c r="Y83" s="62">
        <f t="shared" si="37"/>
        <v>1</v>
      </c>
      <c r="Z83" s="64">
        <f t="shared" si="38"/>
        <v>13.75</v>
      </c>
      <c r="AA83" s="64">
        <f t="shared" si="39"/>
        <v>13.75</v>
      </c>
      <c r="AB83" s="62">
        <f t="shared" si="40"/>
        <v>1</v>
      </c>
      <c r="AC83" s="126">
        <f t="shared" si="41"/>
        <v>8.170833333333333</v>
      </c>
      <c r="AD83" s="127">
        <f t="shared" si="42"/>
        <v>11</v>
      </c>
    </row>
    <row r="84" spans="1:30" ht="21" customHeight="1">
      <c r="A84" s="100">
        <f t="shared" si="43"/>
        <v>18</v>
      </c>
      <c r="B84" s="158" t="s">
        <v>118</v>
      </c>
      <c r="C84" s="125">
        <f>'التحليل المالي المتقدم'!H74</f>
        <v>7.05</v>
      </c>
      <c r="D84" s="62">
        <f t="shared" si="22"/>
        <v>0</v>
      </c>
      <c r="E84" s="126">
        <f>'ندوة المحاسبة والتدقيق'!H74</f>
        <v>24</v>
      </c>
      <c r="F84" s="62">
        <f t="shared" si="23"/>
        <v>6</v>
      </c>
      <c r="G84" s="126">
        <f>'محاسبة الشركات المعمقة'!H75</f>
        <v>14</v>
      </c>
      <c r="H84" s="62">
        <f t="shared" si="24"/>
        <v>0</v>
      </c>
      <c r="I84" s="64">
        <f t="shared" si="25"/>
        <v>45.05</v>
      </c>
      <c r="J84" s="64">
        <f t="shared" si="26"/>
        <v>7.508333333333333</v>
      </c>
      <c r="K84" s="62">
        <f t="shared" si="27"/>
        <v>6</v>
      </c>
      <c r="L84" s="126">
        <f>'أخلاقيات المحاسبة والتدقيق'!H74</f>
        <v>20.5</v>
      </c>
      <c r="M84" s="62">
        <f t="shared" si="28"/>
        <v>5</v>
      </c>
      <c r="N84" s="126">
        <f>'منهجية البحث'!H74</f>
        <v>21</v>
      </c>
      <c r="O84" s="62">
        <f t="shared" si="29"/>
        <v>4</v>
      </c>
      <c r="P84" s="64">
        <f t="shared" si="30"/>
        <v>41.5</v>
      </c>
      <c r="Q84" s="64">
        <f t="shared" si="31"/>
        <v>10.375</v>
      </c>
      <c r="R84" s="62">
        <f t="shared" si="32"/>
        <v>9</v>
      </c>
      <c r="S84" s="126">
        <f>'قانون الأعمال'!H73</f>
        <v>10</v>
      </c>
      <c r="T84" s="62">
        <f t="shared" si="33"/>
        <v>2</v>
      </c>
      <c r="U84" s="64">
        <f t="shared" si="34"/>
        <v>10</v>
      </c>
      <c r="V84" s="64">
        <f t="shared" si="35"/>
        <v>10</v>
      </c>
      <c r="W84" s="62">
        <f t="shared" si="36"/>
        <v>2</v>
      </c>
      <c r="X84" s="126">
        <f>'لغة أجنبية3'!H73</f>
        <v>13.5</v>
      </c>
      <c r="Y84" s="62">
        <f t="shared" si="37"/>
        <v>1</v>
      </c>
      <c r="Z84" s="64">
        <f t="shared" si="38"/>
        <v>13.5</v>
      </c>
      <c r="AA84" s="64">
        <f t="shared" si="39"/>
        <v>13.5</v>
      </c>
      <c r="AB84" s="62">
        <f t="shared" si="40"/>
        <v>1</v>
      </c>
      <c r="AC84" s="126">
        <f t="shared" si="41"/>
        <v>9.170833333333333</v>
      </c>
      <c r="AD84" s="127">
        <f t="shared" si="42"/>
        <v>18</v>
      </c>
    </row>
    <row r="85" spans="1:30" ht="21" customHeight="1">
      <c r="A85" s="100">
        <f t="shared" si="43"/>
        <v>19</v>
      </c>
      <c r="B85" s="158" t="s">
        <v>119</v>
      </c>
      <c r="C85" s="125">
        <f>'التحليل المالي المتقدم'!H75</f>
        <v>6.55</v>
      </c>
      <c r="D85" s="62">
        <f t="shared" si="22"/>
        <v>0</v>
      </c>
      <c r="E85" s="126">
        <f>'ندوة المحاسبة والتدقيق'!H75</f>
        <v>21.5</v>
      </c>
      <c r="F85" s="62">
        <f t="shared" si="23"/>
        <v>6</v>
      </c>
      <c r="G85" s="126">
        <f>'محاسبة الشركات المعمقة'!H76</f>
        <v>16.5</v>
      </c>
      <c r="H85" s="62">
        <f t="shared" si="24"/>
        <v>0</v>
      </c>
      <c r="I85" s="64">
        <f t="shared" si="25"/>
        <v>44.55</v>
      </c>
      <c r="J85" s="64">
        <f t="shared" si="26"/>
        <v>7.425</v>
      </c>
      <c r="K85" s="62">
        <f t="shared" si="27"/>
        <v>6</v>
      </c>
      <c r="L85" s="126">
        <f>'أخلاقيات المحاسبة والتدقيق'!H75</f>
        <v>25</v>
      </c>
      <c r="M85" s="62">
        <f t="shared" si="28"/>
        <v>5</v>
      </c>
      <c r="N85" s="126">
        <f>'منهجية البحث'!H75</f>
        <v>26</v>
      </c>
      <c r="O85" s="62">
        <f t="shared" si="29"/>
        <v>4</v>
      </c>
      <c r="P85" s="64">
        <f t="shared" si="30"/>
        <v>51</v>
      </c>
      <c r="Q85" s="64">
        <f t="shared" si="31"/>
        <v>12.75</v>
      </c>
      <c r="R85" s="62">
        <f t="shared" si="32"/>
        <v>9</v>
      </c>
      <c r="S85" s="126">
        <f>'قانون الأعمال'!H74</f>
        <v>10.5</v>
      </c>
      <c r="T85" s="62">
        <f t="shared" si="33"/>
        <v>2</v>
      </c>
      <c r="U85" s="64">
        <f t="shared" si="34"/>
        <v>10.5</v>
      </c>
      <c r="V85" s="64">
        <f t="shared" si="35"/>
        <v>10.5</v>
      </c>
      <c r="W85" s="62">
        <f t="shared" si="36"/>
        <v>2</v>
      </c>
      <c r="X85" s="126">
        <f>'لغة أجنبية3'!H74</f>
        <v>14</v>
      </c>
      <c r="Y85" s="62">
        <f t="shared" si="37"/>
        <v>1</v>
      </c>
      <c r="Z85" s="64">
        <f t="shared" si="38"/>
        <v>14</v>
      </c>
      <c r="AA85" s="64">
        <f t="shared" si="39"/>
        <v>14</v>
      </c>
      <c r="AB85" s="62">
        <f t="shared" si="40"/>
        <v>1</v>
      </c>
      <c r="AC85" s="126">
        <f t="shared" si="41"/>
        <v>10.004166666666666</v>
      </c>
      <c r="AD85" s="127">
        <f t="shared" si="42"/>
        <v>30</v>
      </c>
    </row>
    <row r="86" spans="1:30" ht="21" customHeight="1">
      <c r="A86" s="100">
        <f t="shared" si="43"/>
        <v>20</v>
      </c>
      <c r="B86" s="158" t="s">
        <v>120</v>
      </c>
      <c r="C86" s="125">
        <f>'التحليل المالي المتقدم'!H76</f>
        <v>16.15</v>
      </c>
      <c r="D86" s="62">
        <f t="shared" si="22"/>
        <v>0</v>
      </c>
      <c r="E86" s="126">
        <f>'ندوة المحاسبة والتدقيق'!H76</f>
        <v>24</v>
      </c>
      <c r="F86" s="62">
        <f t="shared" si="23"/>
        <v>6</v>
      </c>
      <c r="G86" s="126">
        <f>'محاسبة الشركات المعمقة'!H77</f>
        <v>20</v>
      </c>
      <c r="H86" s="62">
        <f t="shared" si="24"/>
        <v>6</v>
      </c>
      <c r="I86" s="64">
        <f t="shared" si="25"/>
        <v>60.15</v>
      </c>
      <c r="J86" s="64">
        <f t="shared" si="26"/>
        <v>10.025</v>
      </c>
      <c r="K86" s="62">
        <f t="shared" si="27"/>
        <v>18</v>
      </c>
      <c r="L86" s="126">
        <f>'أخلاقيات المحاسبة والتدقيق'!H76</f>
        <v>26.5</v>
      </c>
      <c r="M86" s="62">
        <f t="shared" si="28"/>
        <v>5</v>
      </c>
      <c r="N86" s="126">
        <f>'منهجية البحث'!H76</f>
        <v>27</v>
      </c>
      <c r="O86" s="62">
        <f t="shared" si="29"/>
        <v>4</v>
      </c>
      <c r="P86" s="64">
        <f t="shared" si="30"/>
        <v>53.5</v>
      </c>
      <c r="Q86" s="64">
        <f t="shared" si="31"/>
        <v>13.375</v>
      </c>
      <c r="R86" s="62">
        <f t="shared" si="32"/>
        <v>9</v>
      </c>
      <c r="S86" s="126">
        <f>'قانون الأعمال'!H75</f>
        <v>10.5</v>
      </c>
      <c r="T86" s="62">
        <f t="shared" si="33"/>
        <v>2</v>
      </c>
      <c r="U86" s="64">
        <f t="shared" si="34"/>
        <v>10.5</v>
      </c>
      <c r="V86" s="64">
        <f t="shared" si="35"/>
        <v>10.5</v>
      </c>
      <c r="W86" s="62">
        <f t="shared" si="36"/>
        <v>2</v>
      </c>
      <c r="X86" s="126">
        <f>'لغة أجنبية3'!H75</f>
        <v>17.25</v>
      </c>
      <c r="Y86" s="62">
        <f t="shared" si="37"/>
        <v>1</v>
      </c>
      <c r="Z86" s="64">
        <f t="shared" si="38"/>
        <v>17.25</v>
      </c>
      <c r="AA86" s="64">
        <f t="shared" si="39"/>
        <v>17.25</v>
      </c>
      <c r="AB86" s="62">
        <f t="shared" si="40"/>
        <v>1</v>
      </c>
      <c r="AC86" s="126">
        <f t="shared" si="41"/>
        <v>11.783333333333333</v>
      </c>
      <c r="AD86" s="127">
        <f t="shared" si="42"/>
        <v>30</v>
      </c>
    </row>
    <row r="87" spans="1:30" ht="21.75" customHeight="1">
      <c r="A87" s="100">
        <f t="shared" si="43"/>
        <v>21</v>
      </c>
      <c r="B87" s="158" t="s">
        <v>121</v>
      </c>
      <c r="C87" s="125">
        <f>'التحليل المالي المتقدم'!H77</f>
        <v>12.5</v>
      </c>
      <c r="D87" s="62">
        <f t="shared" si="22"/>
        <v>0</v>
      </c>
      <c r="E87" s="126">
        <f>'ندوة المحاسبة والتدقيق'!H77</f>
        <v>23</v>
      </c>
      <c r="F87" s="62">
        <f t="shared" si="23"/>
        <v>6</v>
      </c>
      <c r="G87" s="126">
        <f>'محاسبة الشركات المعمقة'!H78</f>
        <v>16</v>
      </c>
      <c r="H87" s="62">
        <f t="shared" si="24"/>
        <v>0</v>
      </c>
      <c r="I87" s="64">
        <f t="shared" si="25"/>
        <v>51.5</v>
      </c>
      <c r="J87" s="64">
        <f t="shared" si="26"/>
        <v>8.583333333333334</v>
      </c>
      <c r="K87" s="62">
        <f t="shared" si="27"/>
        <v>6</v>
      </c>
      <c r="L87" s="126">
        <f>'أخلاقيات المحاسبة والتدقيق'!H77</f>
        <v>26.5</v>
      </c>
      <c r="M87" s="62">
        <f t="shared" si="28"/>
        <v>5</v>
      </c>
      <c r="N87" s="126">
        <f>'منهجية البحث'!H77</f>
        <v>21.5</v>
      </c>
      <c r="O87" s="62">
        <f t="shared" si="29"/>
        <v>4</v>
      </c>
      <c r="P87" s="64">
        <f t="shared" si="30"/>
        <v>48</v>
      </c>
      <c r="Q87" s="64">
        <f t="shared" si="31"/>
        <v>12</v>
      </c>
      <c r="R87" s="62">
        <f t="shared" si="32"/>
        <v>9</v>
      </c>
      <c r="S87" s="126">
        <f>'قانون الأعمال'!H76</f>
        <v>10</v>
      </c>
      <c r="T87" s="62">
        <f t="shared" si="33"/>
        <v>2</v>
      </c>
      <c r="U87" s="64">
        <f t="shared" si="34"/>
        <v>10</v>
      </c>
      <c r="V87" s="64">
        <f t="shared" si="35"/>
        <v>10</v>
      </c>
      <c r="W87" s="62">
        <f t="shared" si="36"/>
        <v>2</v>
      </c>
      <c r="X87" s="126">
        <f>'لغة أجنبية3'!H76</f>
        <v>17.25</v>
      </c>
      <c r="Y87" s="62">
        <f t="shared" si="37"/>
        <v>1</v>
      </c>
      <c r="Z87" s="64">
        <f t="shared" si="38"/>
        <v>17.25</v>
      </c>
      <c r="AA87" s="64">
        <f t="shared" si="39"/>
        <v>17.25</v>
      </c>
      <c r="AB87" s="62">
        <f t="shared" si="40"/>
        <v>1</v>
      </c>
      <c r="AC87" s="126">
        <f t="shared" si="41"/>
        <v>10.5625</v>
      </c>
      <c r="AD87" s="127">
        <f t="shared" si="42"/>
        <v>30</v>
      </c>
    </row>
    <row r="88" spans="1:30" ht="20.25" customHeight="1">
      <c r="A88" s="100">
        <f t="shared" si="43"/>
        <v>22</v>
      </c>
      <c r="B88" s="158" t="s">
        <v>122</v>
      </c>
      <c r="C88" s="125">
        <f>'التحليل المالي المتقدم'!H78</f>
        <v>20.35</v>
      </c>
      <c r="D88" s="62">
        <f t="shared" si="22"/>
        <v>6</v>
      </c>
      <c r="E88" s="126">
        <f>'ندوة المحاسبة والتدقيق'!H78</f>
        <v>26.5</v>
      </c>
      <c r="F88" s="62">
        <f t="shared" si="23"/>
        <v>6</v>
      </c>
      <c r="G88" s="126">
        <f>'محاسبة الشركات المعمقة'!H79</f>
        <v>22.5</v>
      </c>
      <c r="H88" s="62">
        <f t="shared" si="24"/>
        <v>6</v>
      </c>
      <c r="I88" s="64">
        <f t="shared" si="25"/>
        <v>69.35</v>
      </c>
      <c r="J88" s="64">
        <f t="shared" si="26"/>
        <v>11.558333333333332</v>
      </c>
      <c r="K88" s="62">
        <f t="shared" si="27"/>
        <v>18</v>
      </c>
      <c r="L88" s="126">
        <f>'أخلاقيات المحاسبة والتدقيق'!H78</f>
        <v>30.5</v>
      </c>
      <c r="M88" s="62">
        <f t="shared" si="28"/>
        <v>5</v>
      </c>
      <c r="N88" s="126">
        <f>'منهجية البحث'!H78</f>
        <v>27</v>
      </c>
      <c r="O88" s="62">
        <f t="shared" si="29"/>
        <v>4</v>
      </c>
      <c r="P88" s="64">
        <f t="shared" si="30"/>
        <v>57.5</v>
      </c>
      <c r="Q88" s="64">
        <f t="shared" si="31"/>
        <v>14.375</v>
      </c>
      <c r="R88" s="62">
        <f t="shared" si="32"/>
        <v>9</v>
      </c>
      <c r="S88" s="126">
        <f>'قانون الأعمال'!H77</f>
        <v>17</v>
      </c>
      <c r="T88" s="62">
        <f t="shared" si="33"/>
        <v>2</v>
      </c>
      <c r="U88" s="64">
        <f t="shared" si="34"/>
        <v>17</v>
      </c>
      <c r="V88" s="64">
        <f t="shared" si="35"/>
        <v>17</v>
      </c>
      <c r="W88" s="62">
        <f t="shared" si="36"/>
        <v>2</v>
      </c>
      <c r="X88" s="126">
        <f>'لغة أجنبية3'!H77</f>
        <v>18.5</v>
      </c>
      <c r="Y88" s="62">
        <f t="shared" si="37"/>
        <v>1</v>
      </c>
      <c r="Z88" s="64">
        <f t="shared" si="38"/>
        <v>18.5</v>
      </c>
      <c r="AA88" s="64">
        <f t="shared" si="39"/>
        <v>18.5</v>
      </c>
      <c r="AB88" s="62">
        <f t="shared" si="40"/>
        <v>1</v>
      </c>
      <c r="AC88" s="126">
        <f t="shared" si="41"/>
        <v>13.529166666666667</v>
      </c>
      <c r="AD88" s="127">
        <f t="shared" si="42"/>
        <v>30</v>
      </c>
    </row>
    <row r="89" spans="1:30" ht="24.75">
      <c r="A89" s="100">
        <f t="shared" si="43"/>
        <v>23</v>
      </c>
      <c r="B89" s="158" t="s">
        <v>123</v>
      </c>
      <c r="C89" s="125">
        <f>'التحليل المالي المتقدم'!H79</f>
        <v>8.3</v>
      </c>
      <c r="D89" s="62">
        <f t="shared" si="22"/>
        <v>0</v>
      </c>
      <c r="E89" s="126">
        <f>'ندوة المحاسبة والتدقيق'!H79</f>
        <v>20.5</v>
      </c>
      <c r="F89" s="62">
        <f t="shared" si="23"/>
        <v>6</v>
      </c>
      <c r="G89" s="126">
        <f>'محاسبة الشركات المعمقة'!H80</f>
        <v>16.5</v>
      </c>
      <c r="H89" s="62">
        <f t="shared" si="24"/>
        <v>0</v>
      </c>
      <c r="I89" s="64">
        <f t="shared" si="25"/>
        <v>45.3</v>
      </c>
      <c r="J89" s="64">
        <f t="shared" si="26"/>
        <v>7.55</v>
      </c>
      <c r="K89" s="62">
        <f t="shared" si="27"/>
        <v>6</v>
      </c>
      <c r="L89" s="126">
        <f>'أخلاقيات المحاسبة والتدقيق'!H79</f>
        <v>29</v>
      </c>
      <c r="M89" s="62">
        <f t="shared" si="28"/>
        <v>5</v>
      </c>
      <c r="N89" s="126">
        <f>'منهجية البحث'!H79</f>
        <v>24.5</v>
      </c>
      <c r="O89" s="62">
        <f t="shared" si="29"/>
        <v>4</v>
      </c>
      <c r="P89" s="64">
        <f t="shared" si="30"/>
        <v>53.5</v>
      </c>
      <c r="Q89" s="64">
        <f t="shared" si="31"/>
        <v>13.375</v>
      </c>
      <c r="R89" s="62">
        <f t="shared" si="32"/>
        <v>9</v>
      </c>
      <c r="S89" s="126">
        <f>'قانون الأعمال'!H78</f>
        <v>12.5</v>
      </c>
      <c r="T89" s="62">
        <f t="shared" si="33"/>
        <v>2</v>
      </c>
      <c r="U89" s="64">
        <f t="shared" si="34"/>
        <v>12.5</v>
      </c>
      <c r="V89" s="64">
        <f t="shared" si="35"/>
        <v>12.5</v>
      </c>
      <c r="W89" s="62">
        <f t="shared" si="36"/>
        <v>2</v>
      </c>
      <c r="X89" s="126">
        <f>'لغة أجنبية3'!H78</f>
        <v>19.25</v>
      </c>
      <c r="Y89" s="62">
        <f t="shared" si="37"/>
        <v>1</v>
      </c>
      <c r="Z89" s="64">
        <f t="shared" si="38"/>
        <v>19.25</v>
      </c>
      <c r="AA89" s="64">
        <f t="shared" si="39"/>
        <v>19.25</v>
      </c>
      <c r="AB89" s="62">
        <f t="shared" si="40"/>
        <v>1</v>
      </c>
      <c r="AC89" s="126">
        <f t="shared" si="41"/>
        <v>10.879166666666668</v>
      </c>
      <c r="AD89" s="127">
        <f t="shared" si="42"/>
        <v>30</v>
      </c>
    </row>
    <row r="90" spans="1:30" s="21" customFormat="1" ht="18" customHeight="1">
      <c r="A90" s="100">
        <f t="shared" si="43"/>
        <v>24</v>
      </c>
      <c r="B90" s="158" t="s">
        <v>124</v>
      </c>
      <c r="C90" s="125">
        <f>'التحليل المالي المتقدم'!H80</f>
        <v>15.8</v>
      </c>
      <c r="D90" s="62">
        <f t="shared" si="22"/>
        <v>0</v>
      </c>
      <c r="E90" s="126">
        <f>'ندوة المحاسبة والتدقيق'!H80</f>
        <v>24.5</v>
      </c>
      <c r="F90" s="62">
        <f t="shared" si="23"/>
        <v>6</v>
      </c>
      <c r="G90" s="126">
        <f>'محاسبة الشركات المعمقة'!H81</f>
        <v>24.5</v>
      </c>
      <c r="H90" s="62">
        <f t="shared" si="24"/>
        <v>6</v>
      </c>
      <c r="I90" s="64">
        <f t="shared" si="25"/>
        <v>64.8</v>
      </c>
      <c r="J90" s="64">
        <f t="shared" si="26"/>
        <v>10.799999999999999</v>
      </c>
      <c r="K90" s="62">
        <f t="shared" si="27"/>
        <v>18</v>
      </c>
      <c r="L90" s="126">
        <f>'أخلاقيات المحاسبة والتدقيق'!H80</f>
        <v>29.5</v>
      </c>
      <c r="M90" s="62">
        <f t="shared" si="28"/>
        <v>5</v>
      </c>
      <c r="N90" s="126">
        <f>'منهجية البحث'!H80</f>
        <v>20</v>
      </c>
      <c r="O90" s="62">
        <f t="shared" si="29"/>
        <v>4</v>
      </c>
      <c r="P90" s="64">
        <f t="shared" si="30"/>
        <v>49.5</v>
      </c>
      <c r="Q90" s="64">
        <f t="shared" si="31"/>
        <v>12.375</v>
      </c>
      <c r="R90" s="62">
        <f t="shared" si="32"/>
        <v>9</v>
      </c>
      <c r="S90" s="126">
        <f>'قانون الأعمال'!H79</f>
        <v>11</v>
      </c>
      <c r="T90" s="62">
        <f t="shared" si="33"/>
        <v>2</v>
      </c>
      <c r="U90" s="64">
        <f t="shared" si="34"/>
        <v>11</v>
      </c>
      <c r="V90" s="64">
        <f t="shared" si="35"/>
        <v>11</v>
      </c>
      <c r="W90" s="62">
        <f t="shared" si="36"/>
        <v>2</v>
      </c>
      <c r="X90" s="126">
        <f>'لغة أجنبية3'!H79</f>
        <v>18.25</v>
      </c>
      <c r="Y90" s="62">
        <f t="shared" si="37"/>
        <v>1</v>
      </c>
      <c r="Z90" s="64">
        <f t="shared" si="38"/>
        <v>18.25</v>
      </c>
      <c r="AA90" s="64">
        <f t="shared" si="39"/>
        <v>18.25</v>
      </c>
      <c r="AB90" s="62">
        <f t="shared" si="40"/>
        <v>1</v>
      </c>
      <c r="AC90" s="126">
        <f t="shared" si="41"/>
        <v>11.9625</v>
      </c>
      <c r="AD90" s="127">
        <f t="shared" si="42"/>
        <v>30</v>
      </c>
    </row>
    <row r="91" spans="1:30" ht="24.75">
      <c r="A91" s="100">
        <f t="shared" si="43"/>
        <v>25</v>
      </c>
      <c r="B91" s="158" t="s">
        <v>125</v>
      </c>
      <c r="C91" s="125">
        <f>'التحليل المالي المتقدم'!H81</f>
        <v>17.65</v>
      </c>
      <c r="D91" s="62">
        <f t="shared" si="22"/>
        <v>0</v>
      </c>
      <c r="E91" s="126">
        <f>'ندوة المحاسبة والتدقيق'!H81</f>
        <v>24.5</v>
      </c>
      <c r="F91" s="62">
        <f t="shared" si="23"/>
        <v>6</v>
      </c>
      <c r="G91" s="126">
        <f>'محاسبة الشركات المعمقة'!H82</f>
        <v>23</v>
      </c>
      <c r="H91" s="62">
        <f t="shared" si="24"/>
        <v>6</v>
      </c>
      <c r="I91" s="64">
        <f t="shared" si="25"/>
        <v>65.15</v>
      </c>
      <c r="J91" s="64">
        <f t="shared" si="26"/>
        <v>10.858333333333334</v>
      </c>
      <c r="K91" s="62">
        <f t="shared" si="27"/>
        <v>18</v>
      </c>
      <c r="L91" s="126">
        <f>'أخلاقيات المحاسبة والتدقيق'!H81</f>
        <v>28.5</v>
      </c>
      <c r="M91" s="62">
        <f t="shared" si="28"/>
        <v>5</v>
      </c>
      <c r="N91" s="126">
        <f>'منهجية البحث'!H81</f>
        <v>24.5</v>
      </c>
      <c r="O91" s="62">
        <f t="shared" si="29"/>
        <v>4</v>
      </c>
      <c r="P91" s="64">
        <f t="shared" si="30"/>
        <v>53</v>
      </c>
      <c r="Q91" s="64">
        <f t="shared" si="31"/>
        <v>13.25</v>
      </c>
      <c r="R91" s="62">
        <f t="shared" si="32"/>
        <v>9</v>
      </c>
      <c r="S91" s="126">
        <f>'قانون الأعمال'!H80</f>
        <v>10</v>
      </c>
      <c r="T91" s="62">
        <f t="shared" si="33"/>
        <v>2</v>
      </c>
      <c r="U91" s="64">
        <f t="shared" si="34"/>
        <v>10</v>
      </c>
      <c r="V91" s="64">
        <f t="shared" si="35"/>
        <v>10</v>
      </c>
      <c r="W91" s="62">
        <f t="shared" si="36"/>
        <v>2</v>
      </c>
      <c r="X91" s="126">
        <f>'لغة أجنبية3'!H80</f>
        <v>18.375</v>
      </c>
      <c r="Y91" s="62">
        <f t="shared" si="37"/>
        <v>1</v>
      </c>
      <c r="Z91" s="64">
        <f t="shared" si="38"/>
        <v>18.375</v>
      </c>
      <c r="AA91" s="64">
        <f t="shared" si="39"/>
        <v>18.375</v>
      </c>
      <c r="AB91" s="62">
        <f t="shared" si="40"/>
        <v>1</v>
      </c>
      <c r="AC91" s="126">
        <f t="shared" si="41"/>
        <v>12.210416666666667</v>
      </c>
      <c r="AD91" s="127">
        <f t="shared" si="42"/>
        <v>30</v>
      </c>
    </row>
    <row r="92" spans="1:30" ht="24.75">
      <c r="A92" s="100">
        <f t="shared" si="43"/>
        <v>26</v>
      </c>
      <c r="B92" s="158" t="s">
        <v>126</v>
      </c>
      <c r="C92" s="125">
        <f>'التحليل المالي المتقدم'!H82</f>
        <v>12.1</v>
      </c>
      <c r="D92" s="62">
        <f t="shared" si="22"/>
        <v>0</v>
      </c>
      <c r="E92" s="126">
        <f>'ندوة المحاسبة والتدقيق'!H82</f>
        <v>27</v>
      </c>
      <c r="F92" s="62">
        <f t="shared" si="23"/>
        <v>6</v>
      </c>
      <c r="G92" s="126">
        <f>'محاسبة الشركات المعمقة'!H83</f>
        <v>29</v>
      </c>
      <c r="H92" s="62">
        <f t="shared" si="24"/>
        <v>6</v>
      </c>
      <c r="I92" s="64">
        <f t="shared" si="25"/>
        <v>68.1</v>
      </c>
      <c r="J92" s="64">
        <f t="shared" si="26"/>
        <v>11.35</v>
      </c>
      <c r="K92" s="62">
        <f t="shared" si="27"/>
        <v>18</v>
      </c>
      <c r="L92" s="126">
        <f>'أخلاقيات المحاسبة والتدقيق'!H82</f>
        <v>30.5</v>
      </c>
      <c r="M92" s="62">
        <f t="shared" si="28"/>
        <v>5</v>
      </c>
      <c r="N92" s="126">
        <f>'منهجية البحث'!H82</f>
        <v>22</v>
      </c>
      <c r="O92" s="62">
        <f t="shared" si="29"/>
        <v>4</v>
      </c>
      <c r="P92" s="64">
        <f t="shared" si="30"/>
        <v>52.5</v>
      </c>
      <c r="Q92" s="64">
        <f t="shared" si="31"/>
        <v>13.125</v>
      </c>
      <c r="R92" s="62">
        <f t="shared" si="32"/>
        <v>9</v>
      </c>
      <c r="S92" s="126">
        <f>'قانون الأعمال'!H81</f>
        <v>10</v>
      </c>
      <c r="T92" s="62">
        <f t="shared" si="33"/>
        <v>2</v>
      </c>
      <c r="U92" s="64">
        <f t="shared" si="34"/>
        <v>10</v>
      </c>
      <c r="V92" s="64">
        <f t="shared" si="35"/>
        <v>10</v>
      </c>
      <c r="W92" s="62">
        <f t="shared" si="36"/>
        <v>2</v>
      </c>
      <c r="X92" s="126">
        <f>'لغة أجنبية3'!H81</f>
        <v>15</v>
      </c>
      <c r="Y92" s="62">
        <f t="shared" si="37"/>
        <v>1</v>
      </c>
      <c r="Z92" s="64">
        <f t="shared" si="38"/>
        <v>15</v>
      </c>
      <c r="AA92" s="64">
        <f t="shared" si="39"/>
        <v>15</v>
      </c>
      <c r="AB92" s="62">
        <f t="shared" si="40"/>
        <v>1</v>
      </c>
      <c r="AC92" s="126">
        <f t="shared" si="41"/>
        <v>12.133333333333333</v>
      </c>
      <c r="AD92" s="127">
        <f t="shared" si="42"/>
        <v>30</v>
      </c>
    </row>
    <row r="93" spans="1:30" ht="24.75">
      <c r="A93" s="100">
        <f t="shared" si="43"/>
        <v>27</v>
      </c>
      <c r="B93" s="158" t="s">
        <v>127</v>
      </c>
      <c r="C93" s="125">
        <f>'التحليل المالي المتقدم'!H83</f>
        <v>11.25</v>
      </c>
      <c r="D93" s="62">
        <f t="shared" si="22"/>
        <v>0</v>
      </c>
      <c r="E93" s="126">
        <f>'ندوة المحاسبة والتدقيق'!H83</f>
        <v>20.5</v>
      </c>
      <c r="F93" s="62">
        <f t="shared" si="23"/>
        <v>6</v>
      </c>
      <c r="G93" s="126">
        <f>'محاسبة الشركات المعمقة'!H84</f>
        <v>26</v>
      </c>
      <c r="H93" s="62">
        <f t="shared" si="24"/>
        <v>6</v>
      </c>
      <c r="I93" s="64">
        <f t="shared" si="25"/>
        <v>57.75</v>
      </c>
      <c r="J93" s="64">
        <f t="shared" si="26"/>
        <v>9.625</v>
      </c>
      <c r="K93" s="62">
        <f t="shared" si="27"/>
        <v>12</v>
      </c>
      <c r="L93" s="126">
        <f>'أخلاقيات المحاسبة والتدقيق'!H83</f>
        <v>25.5</v>
      </c>
      <c r="M93" s="62">
        <f t="shared" si="28"/>
        <v>5</v>
      </c>
      <c r="N93" s="126">
        <f>'منهجية البحث'!H83</f>
        <v>24.5</v>
      </c>
      <c r="O93" s="62">
        <f t="shared" si="29"/>
        <v>4</v>
      </c>
      <c r="P93" s="64">
        <f t="shared" si="30"/>
        <v>50</v>
      </c>
      <c r="Q93" s="64">
        <f t="shared" si="31"/>
        <v>12.5</v>
      </c>
      <c r="R93" s="62">
        <f t="shared" si="32"/>
        <v>9</v>
      </c>
      <c r="S93" s="126">
        <f>'قانون الأعمال'!H82</f>
        <v>14.5</v>
      </c>
      <c r="T93" s="62">
        <f t="shared" si="33"/>
        <v>2</v>
      </c>
      <c r="U93" s="64">
        <f t="shared" si="34"/>
        <v>14.5</v>
      </c>
      <c r="V93" s="64">
        <f t="shared" si="35"/>
        <v>14.5</v>
      </c>
      <c r="W93" s="62">
        <f t="shared" si="36"/>
        <v>2</v>
      </c>
      <c r="X93" s="126">
        <f>'لغة أجنبية3'!H82</f>
        <v>15.5</v>
      </c>
      <c r="Y93" s="62">
        <f t="shared" si="37"/>
        <v>1</v>
      </c>
      <c r="Z93" s="64">
        <f t="shared" si="38"/>
        <v>15.5</v>
      </c>
      <c r="AA93" s="64">
        <f t="shared" si="39"/>
        <v>15.5</v>
      </c>
      <c r="AB93" s="62">
        <f t="shared" si="40"/>
        <v>1</v>
      </c>
      <c r="AC93" s="126">
        <f t="shared" si="41"/>
        <v>11.479166666666666</v>
      </c>
      <c r="AD93" s="127">
        <f t="shared" si="42"/>
        <v>30</v>
      </c>
    </row>
    <row r="94" spans="1:30" s="21" customFormat="1" ht="18.75" customHeight="1" thickBot="1">
      <c r="A94" s="148">
        <f t="shared" si="43"/>
        <v>28</v>
      </c>
      <c r="B94" s="160" t="s">
        <v>128</v>
      </c>
      <c r="C94" s="125">
        <f>'التحليل المالي المتقدم'!H84</f>
        <v>15.7</v>
      </c>
      <c r="D94" s="62">
        <f t="shared" si="22"/>
        <v>0</v>
      </c>
      <c r="E94" s="126">
        <f>'ندوة المحاسبة والتدقيق'!H84</f>
        <v>24</v>
      </c>
      <c r="F94" s="62">
        <f t="shared" si="23"/>
        <v>6</v>
      </c>
      <c r="G94" s="126">
        <f>'محاسبة الشركات المعمقة'!H85</f>
        <v>18.5</v>
      </c>
      <c r="H94" s="62">
        <f t="shared" si="24"/>
        <v>0</v>
      </c>
      <c r="I94" s="64">
        <f t="shared" si="25"/>
        <v>58.2</v>
      </c>
      <c r="J94" s="64">
        <f t="shared" si="26"/>
        <v>9.700000000000001</v>
      </c>
      <c r="K94" s="62">
        <f t="shared" si="27"/>
        <v>6</v>
      </c>
      <c r="L94" s="126">
        <f>'أخلاقيات المحاسبة والتدقيق'!H84</f>
        <v>28</v>
      </c>
      <c r="M94" s="62">
        <f t="shared" si="28"/>
        <v>5</v>
      </c>
      <c r="N94" s="126">
        <f>'منهجية البحث'!H84</f>
        <v>19.5</v>
      </c>
      <c r="O94" s="62">
        <f t="shared" si="29"/>
        <v>0</v>
      </c>
      <c r="P94" s="64">
        <f t="shared" si="30"/>
        <v>47.5</v>
      </c>
      <c r="Q94" s="64">
        <f t="shared" si="31"/>
        <v>11.875</v>
      </c>
      <c r="R94" s="62">
        <f t="shared" si="32"/>
        <v>9</v>
      </c>
      <c r="S94" s="126">
        <f>'قانون الأعمال'!H83</f>
        <v>12.5</v>
      </c>
      <c r="T94" s="62">
        <f t="shared" si="33"/>
        <v>2</v>
      </c>
      <c r="U94" s="64">
        <f t="shared" si="34"/>
        <v>12.5</v>
      </c>
      <c r="V94" s="64">
        <f t="shared" si="35"/>
        <v>12.5</v>
      </c>
      <c r="W94" s="62">
        <f t="shared" si="36"/>
        <v>2</v>
      </c>
      <c r="X94" s="126">
        <f>'لغة أجنبية3'!H83</f>
        <v>15.5</v>
      </c>
      <c r="Y94" s="62">
        <f t="shared" si="37"/>
        <v>1</v>
      </c>
      <c r="Z94" s="64">
        <f t="shared" si="38"/>
        <v>15.5</v>
      </c>
      <c r="AA94" s="64">
        <f t="shared" si="39"/>
        <v>15.5</v>
      </c>
      <c r="AB94" s="62">
        <f t="shared" si="40"/>
        <v>1</v>
      </c>
      <c r="AC94" s="126">
        <f t="shared" si="41"/>
        <v>11.141666666666666</v>
      </c>
      <c r="AD94" s="127">
        <f t="shared" si="42"/>
        <v>30</v>
      </c>
    </row>
    <row r="95" spans="1:30" ht="21" customHeight="1" thickBot="1">
      <c r="A95" s="100">
        <f t="shared" si="43"/>
        <v>29</v>
      </c>
      <c r="B95" s="161" t="s">
        <v>37</v>
      </c>
      <c r="C95" s="125">
        <f>'التحليل المالي المتقدم'!H85</f>
        <v>10.15</v>
      </c>
      <c r="D95" s="62">
        <f t="shared" si="22"/>
        <v>0</v>
      </c>
      <c r="E95" s="126">
        <f>'ندوة المحاسبة والتدقيق'!H85</f>
        <v>23</v>
      </c>
      <c r="F95" s="62">
        <f t="shared" si="23"/>
        <v>6</v>
      </c>
      <c r="G95" s="126">
        <f>'محاسبة الشركات المعمقة'!H86</f>
        <v>14</v>
      </c>
      <c r="H95" s="62">
        <f t="shared" si="24"/>
        <v>0</v>
      </c>
      <c r="I95" s="64">
        <f t="shared" si="25"/>
        <v>47.15</v>
      </c>
      <c r="J95" s="64">
        <f t="shared" si="26"/>
        <v>7.858333333333333</v>
      </c>
      <c r="K95" s="62">
        <f t="shared" si="27"/>
        <v>6</v>
      </c>
      <c r="L95" s="126">
        <f>'أخلاقيات المحاسبة والتدقيق'!H85</f>
        <v>24.5</v>
      </c>
      <c r="M95" s="62">
        <f t="shared" si="28"/>
        <v>5</v>
      </c>
      <c r="N95" s="126">
        <f>'منهجية البحث'!H85</f>
        <v>23</v>
      </c>
      <c r="O95" s="62">
        <f t="shared" si="29"/>
        <v>4</v>
      </c>
      <c r="P95" s="64">
        <f t="shared" si="30"/>
        <v>47.5</v>
      </c>
      <c r="Q95" s="64">
        <f t="shared" si="31"/>
        <v>11.875</v>
      </c>
      <c r="R95" s="62">
        <f t="shared" si="32"/>
        <v>9</v>
      </c>
      <c r="S95" s="126">
        <f>'قانون الأعمال'!H84</f>
        <v>12</v>
      </c>
      <c r="T95" s="62">
        <f t="shared" si="33"/>
        <v>2</v>
      </c>
      <c r="U95" s="64">
        <f t="shared" si="34"/>
        <v>12</v>
      </c>
      <c r="V95" s="64">
        <f t="shared" si="35"/>
        <v>12</v>
      </c>
      <c r="W95" s="62">
        <f t="shared" si="36"/>
        <v>2</v>
      </c>
      <c r="X95" s="126">
        <f>'لغة أجنبية3'!H84</f>
        <v>15.125</v>
      </c>
      <c r="Y95" s="62">
        <f t="shared" si="37"/>
        <v>1</v>
      </c>
      <c r="Z95" s="64">
        <f t="shared" si="38"/>
        <v>15.125</v>
      </c>
      <c r="AA95" s="64">
        <f t="shared" si="39"/>
        <v>15.125</v>
      </c>
      <c r="AB95" s="62">
        <f t="shared" si="40"/>
        <v>1</v>
      </c>
      <c r="AC95" s="126">
        <f t="shared" si="41"/>
        <v>10.147916666666667</v>
      </c>
      <c r="AD95" s="127">
        <f t="shared" si="42"/>
        <v>30</v>
      </c>
    </row>
    <row r="96" spans="1:31" s="21" customFormat="1" ht="21" customHeight="1" thickBot="1">
      <c r="A96" s="174">
        <f t="shared" si="43"/>
        <v>30</v>
      </c>
      <c r="B96" s="175" t="s">
        <v>38</v>
      </c>
      <c r="C96" s="195" t="s">
        <v>142</v>
      </c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7"/>
      <c r="AE96" s="149"/>
    </row>
    <row r="97" spans="1:30" ht="25.5" thickBot="1">
      <c r="A97" s="100">
        <f t="shared" si="43"/>
        <v>31</v>
      </c>
      <c r="B97" s="162" t="s">
        <v>39</v>
      </c>
      <c r="C97" s="125">
        <f>'التحليل المالي المتقدم'!H87</f>
        <v>7.55</v>
      </c>
      <c r="D97" s="62">
        <f t="shared" si="22"/>
        <v>0</v>
      </c>
      <c r="E97" s="126">
        <f>'ندوة المحاسبة والتدقيق'!H87</f>
        <v>22</v>
      </c>
      <c r="F97" s="62">
        <f t="shared" si="23"/>
        <v>6</v>
      </c>
      <c r="G97" s="126">
        <f>'محاسبة الشركات المعمقة'!H88</f>
        <v>15</v>
      </c>
      <c r="H97" s="62">
        <f t="shared" si="24"/>
        <v>0</v>
      </c>
      <c r="I97" s="64">
        <f t="shared" si="25"/>
        <v>44.55</v>
      </c>
      <c r="J97" s="64">
        <f t="shared" si="26"/>
        <v>7.425</v>
      </c>
      <c r="K97" s="62">
        <f>IF(J97&gt;=10,18,D97+F97+H97)</f>
        <v>6</v>
      </c>
      <c r="L97" s="126">
        <f>'أخلاقيات المحاسبة والتدقيق'!H87</f>
        <v>26</v>
      </c>
      <c r="M97" s="62">
        <f t="shared" si="28"/>
        <v>5</v>
      </c>
      <c r="N97" s="126">
        <f>'منهجية البحث'!H87</f>
        <v>24</v>
      </c>
      <c r="O97" s="62">
        <f t="shared" si="29"/>
        <v>4</v>
      </c>
      <c r="P97" s="64">
        <f>(L97+N97)</f>
        <v>50</v>
      </c>
      <c r="Q97" s="64">
        <f>(P97)/4</f>
        <v>12.5</v>
      </c>
      <c r="R97" s="62">
        <f t="shared" si="32"/>
        <v>9</v>
      </c>
      <c r="S97" s="126">
        <f>'قانون الأعمال'!H86</f>
        <v>10</v>
      </c>
      <c r="T97" s="62">
        <f t="shared" si="33"/>
        <v>2</v>
      </c>
      <c r="U97" s="64">
        <f t="shared" si="34"/>
        <v>10</v>
      </c>
      <c r="V97" s="64">
        <f t="shared" si="35"/>
        <v>10</v>
      </c>
      <c r="W97" s="62">
        <f t="shared" si="36"/>
        <v>2</v>
      </c>
      <c r="X97" s="126">
        <f>'لغة أجنبية3'!H86</f>
        <v>14.75</v>
      </c>
      <c r="Y97" s="62">
        <f t="shared" si="37"/>
        <v>1</v>
      </c>
      <c r="Z97" s="64">
        <f t="shared" si="38"/>
        <v>14.75</v>
      </c>
      <c r="AA97" s="64">
        <f t="shared" si="39"/>
        <v>14.75</v>
      </c>
      <c r="AB97" s="62">
        <f t="shared" si="40"/>
        <v>1</v>
      </c>
      <c r="AC97" s="126">
        <f t="shared" si="41"/>
        <v>9.941666666666666</v>
      </c>
      <c r="AD97" s="127">
        <f t="shared" si="42"/>
        <v>18</v>
      </c>
    </row>
    <row r="98" spans="1:30" ht="12.75" customHeight="1">
      <c r="A98" s="225" t="s">
        <v>10</v>
      </c>
      <c r="B98" s="226"/>
      <c r="C98" s="230" t="s">
        <v>57</v>
      </c>
      <c r="D98" s="206"/>
      <c r="E98" s="205" t="s">
        <v>58</v>
      </c>
      <c r="F98" s="205"/>
      <c r="G98" s="205" t="s">
        <v>59</v>
      </c>
      <c r="H98" s="205"/>
      <c r="I98" s="205" t="s">
        <v>33</v>
      </c>
      <c r="J98" s="205"/>
      <c r="K98" s="205"/>
      <c r="L98" s="205" t="s">
        <v>60</v>
      </c>
      <c r="M98" s="205"/>
      <c r="N98" s="223" t="s">
        <v>61</v>
      </c>
      <c r="O98" s="223"/>
      <c r="P98" s="206"/>
      <c r="Q98" s="206"/>
      <c r="R98" s="206"/>
      <c r="S98" s="205" t="s">
        <v>137</v>
      </c>
      <c r="T98" s="206"/>
      <c r="U98" s="208"/>
      <c r="V98" s="208"/>
      <c r="W98" s="208"/>
      <c r="X98" s="205" t="s">
        <v>69</v>
      </c>
      <c r="Y98" s="206"/>
      <c r="Z98" s="208" t="s">
        <v>11</v>
      </c>
      <c r="AA98" s="208"/>
      <c r="AB98" s="208"/>
      <c r="AC98" s="208"/>
      <c r="AD98" s="210"/>
    </row>
    <row r="99" spans="1:30" ht="12.75" customHeight="1">
      <c r="A99" s="227"/>
      <c r="B99" s="226"/>
      <c r="C99" s="231"/>
      <c r="D99" s="206"/>
      <c r="E99" s="205"/>
      <c r="F99" s="205"/>
      <c r="G99" s="205"/>
      <c r="H99" s="205"/>
      <c r="I99" s="205"/>
      <c r="J99" s="205"/>
      <c r="K99" s="205"/>
      <c r="L99" s="205"/>
      <c r="M99" s="205"/>
      <c r="N99" s="223"/>
      <c r="O99" s="223"/>
      <c r="P99" s="206"/>
      <c r="Q99" s="206"/>
      <c r="R99" s="206"/>
      <c r="S99" s="206"/>
      <c r="T99" s="206"/>
      <c r="U99" s="208"/>
      <c r="V99" s="208"/>
      <c r="W99" s="208"/>
      <c r="X99" s="206"/>
      <c r="Y99" s="206"/>
      <c r="Z99" s="208"/>
      <c r="AA99" s="208"/>
      <c r="AB99" s="208"/>
      <c r="AC99" s="208"/>
      <c r="AD99" s="210"/>
    </row>
    <row r="100" spans="1:30" ht="33.75" customHeight="1" thickBot="1">
      <c r="A100" s="228"/>
      <c r="B100" s="229"/>
      <c r="C100" s="232"/>
      <c r="D100" s="207"/>
      <c r="E100" s="222"/>
      <c r="F100" s="222"/>
      <c r="G100" s="222"/>
      <c r="H100" s="222"/>
      <c r="I100" s="222"/>
      <c r="J100" s="222"/>
      <c r="K100" s="222"/>
      <c r="L100" s="222"/>
      <c r="M100" s="222"/>
      <c r="N100" s="224"/>
      <c r="O100" s="224"/>
      <c r="P100" s="207"/>
      <c r="Q100" s="207"/>
      <c r="R100" s="207"/>
      <c r="S100" s="207"/>
      <c r="T100" s="207"/>
      <c r="U100" s="209"/>
      <c r="V100" s="209"/>
      <c r="W100" s="209"/>
      <c r="X100" s="207"/>
      <c r="Y100" s="207"/>
      <c r="Z100" s="209"/>
      <c r="AA100" s="209"/>
      <c r="AB100" s="209"/>
      <c r="AC100" s="209"/>
      <c r="AD100" s="211"/>
    </row>
  </sheetData>
  <sheetProtection/>
  <mergeCells count="94">
    <mergeCell ref="A11:A13"/>
    <mergeCell ref="B11:B13"/>
    <mergeCell ref="C11:H11"/>
    <mergeCell ref="I11:I12"/>
    <mergeCell ref="B55:D55"/>
    <mergeCell ref="S55:Y55"/>
    <mergeCell ref="X12:Y12"/>
    <mergeCell ref="P11:P12"/>
    <mergeCell ref="Q11:Q13"/>
    <mergeCell ref="R11:R13"/>
    <mergeCell ref="S1:Y1"/>
    <mergeCell ref="A5:F5"/>
    <mergeCell ref="H5:O5"/>
    <mergeCell ref="S5:Y5"/>
    <mergeCell ref="K6:T6"/>
    <mergeCell ref="C8:V8"/>
    <mergeCell ref="B1:D1"/>
    <mergeCell ref="B6:F6"/>
    <mergeCell ref="S11:T11"/>
    <mergeCell ref="U11:W11"/>
    <mergeCell ref="V12:V13"/>
    <mergeCell ref="Z11:AB11"/>
    <mergeCell ref="S46:T48"/>
    <mergeCell ref="U46:W48"/>
    <mergeCell ref="X46:Y48"/>
    <mergeCell ref="Z46:AD48"/>
    <mergeCell ref="AC11:AC13"/>
    <mergeCell ref="AD11:AD13"/>
    <mergeCell ref="AB12:AB13"/>
    <mergeCell ref="X11:Y11"/>
    <mergeCell ref="W12:W13"/>
    <mergeCell ref="C12:D12"/>
    <mergeCell ref="E12:F12"/>
    <mergeCell ref="G12:H12"/>
    <mergeCell ref="L12:M12"/>
    <mergeCell ref="N12:O12"/>
    <mergeCell ref="AA12:AA13"/>
    <mergeCell ref="S12:T12"/>
    <mergeCell ref="J11:J13"/>
    <mergeCell ref="K11:K13"/>
    <mergeCell ref="L11:O11"/>
    <mergeCell ref="N98:O100"/>
    <mergeCell ref="P98:R100"/>
    <mergeCell ref="A46:B48"/>
    <mergeCell ref="C46:D48"/>
    <mergeCell ref="E46:F48"/>
    <mergeCell ref="G46:H48"/>
    <mergeCell ref="I46:K48"/>
    <mergeCell ref="L46:M48"/>
    <mergeCell ref="N46:O48"/>
    <mergeCell ref="P46:R48"/>
    <mergeCell ref="A98:B100"/>
    <mergeCell ref="C98:D100"/>
    <mergeCell ref="E98:F100"/>
    <mergeCell ref="G98:H100"/>
    <mergeCell ref="I98:K100"/>
    <mergeCell ref="L98:M100"/>
    <mergeCell ref="A64:A66"/>
    <mergeCell ref="B64:B66"/>
    <mergeCell ref="C64:H64"/>
    <mergeCell ref="I64:I65"/>
    <mergeCell ref="J64:J66"/>
    <mergeCell ref="K64:K66"/>
    <mergeCell ref="S65:T65"/>
    <mergeCell ref="K59:T59"/>
    <mergeCell ref="C61:V61"/>
    <mergeCell ref="L64:O64"/>
    <mergeCell ref="P64:P65"/>
    <mergeCell ref="V65:V66"/>
    <mergeCell ref="R64:R66"/>
    <mergeCell ref="L65:M65"/>
    <mergeCell ref="N65:O65"/>
    <mergeCell ref="B59:F59"/>
    <mergeCell ref="U64:W64"/>
    <mergeCell ref="S98:T100"/>
    <mergeCell ref="U98:W100"/>
    <mergeCell ref="X64:Y64"/>
    <mergeCell ref="X98:Y100"/>
    <mergeCell ref="AA65:AA66"/>
    <mergeCell ref="Z64:AB64"/>
    <mergeCell ref="X65:Y65"/>
    <mergeCell ref="AB65:AB66"/>
    <mergeCell ref="Z98:AD100"/>
    <mergeCell ref="AC64:AC66"/>
    <mergeCell ref="C35:AD35"/>
    <mergeCell ref="C41:AD41"/>
    <mergeCell ref="C96:AD96"/>
    <mergeCell ref="AD64:AD66"/>
    <mergeCell ref="C65:D65"/>
    <mergeCell ref="E65:F65"/>
    <mergeCell ref="G65:H65"/>
    <mergeCell ref="W65:W66"/>
    <mergeCell ref="Q64:Q66"/>
    <mergeCell ref="S64:T64"/>
  </mergeCells>
  <printOptions horizontalCentered="1"/>
  <pageMargins left="0.31496062992125984" right="0.31496062992125984" top="0.7480314960629921" bottom="0.7480314960629921" header="0.7874015748031497" footer="0.787401574803149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BADJI MOKHTAR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RAMDANE</dc:creator>
  <cp:keywords/>
  <dc:description/>
  <cp:lastModifiedBy>layouni</cp:lastModifiedBy>
  <cp:lastPrinted>2019-02-03T11:04:58Z</cp:lastPrinted>
  <dcterms:created xsi:type="dcterms:W3CDTF">2005-09-20T07:51:42Z</dcterms:created>
  <dcterms:modified xsi:type="dcterms:W3CDTF">2019-02-07T20:14:28Z</dcterms:modified>
  <cp:category/>
  <cp:version/>
  <cp:contentType/>
  <cp:contentStatus/>
</cp:coreProperties>
</file>